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8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9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1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2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13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cgonzaga\Desktop\Hoteles 5 estrellas\"/>
    </mc:Choice>
  </mc:AlternateContent>
  <bookViews>
    <workbookView xWindow="0" yWindow="0" windowWidth="19200" windowHeight="10890" firstSheet="6" activeTab="12"/>
  </bookViews>
  <sheets>
    <sheet name="JUNIO" sheetId="1" r:id="rId1"/>
    <sheet name="JULIO" sheetId="2" r:id="rId2"/>
    <sheet name="AGOSTO" sheetId="3" r:id="rId3"/>
    <sheet name="SEPTIEMBRE" sheetId="4" r:id="rId4"/>
    <sheet name="OCTUBRE" sheetId="7" r:id="rId5"/>
    <sheet name="FERIADOS" sheetId="8" r:id="rId6"/>
    <sheet name="FINES DE SEMANA" sheetId="9" r:id="rId7"/>
    <sheet name="NOVIEMBRE" sheetId="11" r:id="rId8"/>
    <sheet name="CONSOLIDADO MAYO A OCTUBRE" sheetId="5" r:id="rId9"/>
    <sheet name="ACUMULADO MAY OCT" sheetId="10" r:id="rId10"/>
    <sheet name="DICIEMBRE" sheetId="12" r:id="rId11"/>
    <sheet name="CON MAY DIC" sheetId="13" r:id="rId12"/>
    <sheet name="ACU MAY DIC" sheetId="14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4" l="1"/>
  <c r="D94" i="9" l="1"/>
  <c r="D93" i="9"/>
  <c r="D92" i="9"/>
  <c r="D91" i="9"/>
  <c r="D87" i="9"/>
  <c r="D86" i="9"/>
  <c r="D85" i="9"/>
  <c r="D84" i="9"/>
  <c r="C94" i="9" l="1"/>
  <c r="C93" i="9"/>
  <c r="C92" i="9"/>
  <c r="C91" i="9"/>
  <c r="C87" i="9"/>
  <c r="C86" i="9"/>
  <c r="C85" i="9"/>
  <c r="C84" i="9"/>
  <c r="B94" i="9" l="1"/>
  <c r="B93" i="9"/>
  <c r="B92" i="9"/>
  <c r="B91" i="9"/>
  <c r="B87" i="9"/>
  <c r="B86" i="9"/>
  <c r="B85" i="9"/>
  <c r="B84" i="9"/>
  <c r="D67" i="9" l="1"/>
  <c r="S39" i="8" s="1"/>
  <c r="D66" i="9"/>
  <c r="D65" i="9"/>
  <c r="D64" i="9"/>
  <c r="D63" i="9"/>
  <c r="D38" i="8"/>
  <c r="S38" i="8" s="1"/>
  <c r="D37" i="8"/>
  <c r="D36" i="8"/>
  <c r="D35" i="8"/>
  <c r="D34" i="8"/>
  <c r="R75" i="8" l="1"/>
  <c r="Q75" i="8"/>
  <c r="C49" i="8"/>
  <c r="R44" i="8" s="1"/>
  <c r="B49" i="8" l="1"/>
  <c r="Q44" i="8" s="1"/>
  <c r="B89" i="8"/>
  <c r="Q74" i="8" s="1"/>
  <c r="C89" i="8" l="1"/>
  <c r="R74" i="8" s="1"/>
  <c r="D89" i="8" l="1"/>
  <c r="S74" i="8" s="1"/>
  <c r="D49" i="8"/>
  <c r="S44" i="8" s="1"/>
  <c r="D62" i="8"/>
  <c r="D61" i="8"/>
  <c r="D60" i="8"/>
  <c r="D59" i="8"/>
  <c r="D58" i="8"/>
  <c r="D57" i="8"/>
  <c r="D56" i="8"/>
  <c r="D55" i="8"/>
  <c r="D54" i="8"/>
  <c r="D53" i="8"/>
  <c r="D48" i="8"/>
  <c r="D47" i="8"/>
  <c r="D46" i="8"/>
  <c r="D45" i="8"/>
  <c r="D44" i="8"/>
  <c r="Q39" i="8"/>
  <c r="D79" i="8"/>
  <c r="D85" i="8"/>
  <c r="S75" i="8"/>
  <c r="B85" i="8" l="1"/>
  <c r="C79" i="8" l="1"/>
  <c r="C85" i="8"/>
  <c r="C84" i="8" l="1"/>
  <c r="C83" i="8"/>
  <c r="C82" i="8"/>
  <c r="C78" i="8"/>
  <c r="C77" i="8"/>
  <c r="C76" i="8"/>
  <c r="B84" i="8" l="1"/>
  <c r="B83" i="8"/>
  <c r="B82" i="8"/>
  <c r="D84" i="8" l="1"/>
  <c r="D83" i="8"/>
  <c r="D82" i="8"/>
  <c r="D78" i="8"/>
  <c r="D77" i="8"/>
  <c r="D76" i="8"/>
  <c r="D78" i="9" l="1"/>
  <c r="S45" i="8" s="1"/>
  <c r="D77" i="9"/>
  <c r="D76" i="9"/>
  <c r="D75" i="9"/>
  <c r="D74" i="9"/>
  <c r="D73" i="9"/>
  <c r="B79" i="8" l="1"/>
  <c r="B78" i="8"/>
  <c r="B77" i="8"/>
  <c r="B76" i="8"/>
  <c r="C78" i="9" l="1"/>
  <c r="R45" i="8" s="1"/>
  <c r="C77" i="9"/>
  <c r="C76" i="9"/>
  <c r="C75" i="9"/>
  <c r="C74" i="9"/>
  <c r="C73" i="9"/>
  <c r="B78" i="9" l="1"/>
  <c r="Q45" i="8" s="1"/>
  <c r="B77" i="9"/>
  <c r="B76" i="9"/>
  <c r="B75" i="9"/>
  <c r="B74" i="9"/>
  <c r="B73" i="9"/>
  <c r="V4" i="8" l="1"/>
  <c r="B8" i="8"/>
  <c r="D118" i="13" l="1"/>
  <c r="D117" i="13" l="1"/>
  <c r="D116" i="13" l="1"/>
  <c r="D115" i="13" l="1"/>
  <c r="D114" i="13" l="1"/>
  <c r="D113" i="13" l="1"/>
  <c r="D111" i="13" l="1"/>
  <c r="D112" i="13" l="1"/>
  <c r="D119" i="13" s="1"/>
  <c r="O116" i="13" l="1"/>
  <c r="M118" i="13"/>
  <c r="O118" i="13" s="1"/>
  <c r="M117" i="13"/>
  <c r="O117" i="13" s="1"/>
  <c r="M116" i="13"/>
  <c r="M115" i="13"/>
  <c r="O115" i="13" s="1"/>
  <c r="M114" i="13"/>
  <c r="M113" i="13"/>
  <c r="M112" i="13"/>
  <c r="M111" i="13"/>
  <c r="L116" i="13"/>
  <c r="J118" i="13"/>
  <c r="L118" i="13" s="1"/>
  <c r="J117" i="13"/>
  <c r="L117" i="13" s="1"/>
  <c r="J116" i="13"/>
  <c r="J115" i="13"/>
  <c r="L115" i="13" s="1"/>
  <c r="J114" i="13"/>
  <c r="L114" i="13" s="1"/>
  <c r="J113" i="13"/>
  <c r="J112" i="13"/>
  <c r="J111" i="13"/>
  <c r="I116" i="13"/>
  <c r="I112" i="13"/>
  <c r="G118" i="13"/>
  <c r="I118" i="13" s="1"/>
  <c r="G117" i="13"/>
  <c r="I117" i="13" s="1"/>
  <c r="G116" i="13"/>
  <c r="G115" i="13"/>
  <c r="I115" i="13" s="1"/>
  <c r="G114" i="13"/>
  <c r="I114" i="13" s="1"/>
  <c r="G113" i="13"/>
  <c r="I113" i="13" s="1"/>
  <c r="G112" i="13"/>
  <c r="G111" i="13"/>
  <c r="F114" i="13"/>
  <c r="F118" i="13"/>
  <c r="C118" i="13"/>
  <c r="C117" i="13"/>
  <c r="F117" i="13" s="1"/>
  <c r="C116" i="13"/>
  <c r="F116" i="13" s="1"/>
  <c r="C115" i="13"/>
  <c r="F115" i="13" s="1"/>
  <c r="C114" i="13"/>
  <c r="C113" i="13"/>
  <c r="F113" i="13" s="1"/>
  <c r="C112" i="13"/>
  <c r="F112" i="13" s="1"/>
  <c r="C111" i="13"/>
  <c r="F111" i="13" s="1"/>
  <c r="F49" i="14"/>
  <c r="L119" i="13" l="1"/>
  <c r="O119" i="13"/>
  <c r="F119" i="13"/>
  <c r="I119" i="13"/>
  <c r="E49" i="14"/>
  <c r="D121" i="13" l="1"/>
  <c r="D49" i="14"/>
  <c r="C49" i="14" l="1"/>
  <c r="B49" i="14" l="1"/>
  <c r="G49" i="14" s="1"/>
  <c r="L13" i="13" l="1"/>
  <c r="D13" i="13"/>
  <c r="D105" i="13" l="1"/>
  <c r="D69" i="13"/>
  <c r="D91" i="13"/>
  <c r="L50" i="13"/>
  <c r="D50" i="13"/>
  <c r="D35" i="14" l="1"/>
  <c r="D41" i="14"/>
  <c r="D8" i="14"/>
  <c r="D9" i="14"/>
  <c r="D10" i="14" l="1"/>
  <c r="L24" i="14"/>
  <c r="D24" i="14"/>
  <c r="B41" i="14"/>
  <c r="B35" i="14"/>
  <c r="B30" i="14"/>
  <c r="J24" i="14"/>
  <c r="B24" i="14"/>
  <c r="B9" i="14"/>
  <c r="B8" i="14"/>
  <c r="B10" i="14" l="1"/>
  <c r="B15" i="14" s="1"/>
  <c r="C41" i="14"/>
  <c r="C35" i="14"/>
  <c r="K24" i="14"/>
  <c r="C30" i="14"/>
  <c r="C24" i="14"/>
  <c r="C9" i="14"/>
  <c r="C8" i="14"/>
  <c r="C105" i="13"/>
  <c r="C91" i="13"/>
  <c r="C69" i="13"/>
  <c r="K50" i="13"/>
  <c r="C50" i="13"/>
  <c r="K13" i="13"/>
  <c r="C13" i="13"/>
  <c r="C10" i="14" l="1"/>
  <c r="B105" i="13"/>
  <c r="B91" i="13"/>
  <c r="B69" i="13"/>
  <c r="J50" i="13"/>
  <c r="B50" i="13"/>
  <c r="J13" i="13" l="1"/>
  <c r="I18" i="13" s="1"/>
  <c r="B13" i="13"/>
  <c r="I17" i="13" s="1"/>
  <c r="I19" i="13" l="1"/>
  <c r="B72" i="14"/>
  <c r="B71" i="14"/>
  <c r="B70" i="14"/>
  <c r="B69" i="14"/>
  <c r="B68" i="14"/>
  <c r="B58" i="14"/>
  <c r="B57" i="14"/>
  <c r="B56" i="14"/>
  <c r="B55" i="14"/>
  <c r="B54" i="14"/>
  <c r="F41" i="14"/>
  <c r="E41" i="14"/>
  <c r="F35" i="14"/>
  <c r="E35" i="14"/>
  <c r="F30" i="14"/>
  <c r="E30" i="14"/>
  <c r="N24" i="14"/>
  <c r="M24" i="14"/>
  <c r="F24" i="14"/>
  <c r="E24" i="14"/>
  <c r="F9" i="14"/>
  <c r="E9" i="14"/>
  <c r="F8" i="14"/>
  <c r="E8" i="14"/>
  <c r="B142" i="13"/>
  <c r="B141" i="13"/>
  <c r="B140" i="13"/>
  <c r="B139" i="13"/>
  <c r="B138" i="13"/>
  <c r="B128" i="13"/>
  <c r="B127" i="13"/>
  <c r="B126" i="13"/>
  <c r="B125" i="13"/>
  <c r="B124" i="13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84" i="12"/>
  <c r="D74" i="12"/>
  <c r="D29" i="12"/>
  <c r="D19" i="12"/>
  <c r="K19" i="12"/>
  <c r="K6" i="12"/>
  <c r="K5" i="12"/>
  <c r="H30" i="14" l="1"/>
  <c r="B129" i="13"/>
  <c r="B132" i="13" s="1"/>
  <c r="G9" i="14"/>
  <c r="B59" i="14"/>
  <c r="B63" i="14" s="1"/>
  <c r="G8" i="14"/>
  <c r="E10" i="14"/>
  <c r="E15" i="14" s="1"/>
  <c r="D15" i="14"/>
  <c r="D16" i="14"/>
  <c r="F10" i="14"/>
  <c r="F15" i="14" s="1"/>
  <c r="C16" i="14"/>
  <c r="B73" i="14"/>
  <c r="B76" i="14" s="1"/>
  <c r="B143" i="13"/>
  <c r="B146" i="13" s="1"/>
  <c r="B62" i="14" l="1"/>
  <c r="B61" i="14"/>
  <c r="B64" i="14"/>
  <c r="G10" i="14"/>
  <c r="B135" i="13"/>
  <c r="B131" i="13"/>
  <c r="B133" i="13"/>
  <c r="B134" i="13"/>
  <c r="E16" i="14"/>
  <c r="E17" i="14" s="1"/>
  <c r="B77" i="14"/>
  <c r="B78" i="14"/>
  <c r="B65" i="14"/>
  <c r="F16" i="14"/>
  <c r="F17" i="14" s="1"/>
  <c r="B149" i="13"/>
  <c r="B145" i="13"/>
  <c r="B148" i="13"/>
  <c r="B147" i="13"/>
  <c r="B79" i="14"/>
  <c r="B16" i="14"/>
  <c r="B17" i="14" s="1"/>
  <c r="C15" i="14"/>
  <c r="C17" i="14" s="1"/>
  <c r="B75" i="14"/>
  <c r="D17" i="14"/>
  <c r="C84" i="12" l="1"/>
  <c r="C74" i="12"/>
  <c r="C29" i="12"/>
  <c r="C19" i="12"/>
  <c r="J19" i="12"/>
  <c r="J6" i="12"/>
  <c r="J5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B84" i="12" l="1"/>
  <c r="B74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29" i="12"/>
  <c r="B19" i="12"/>
  <c r="I19" i="12"/>
  <c r="I6" i="12"/>
  <c r="I5" i="12"/>
  <c r="D83" i="12" l="1"/>
  <c r="C83" i="12"/>
  <c r="B83" i="12"/>
  <c r="D73" i="12"/>
  <c r="D77" i="12" s="1"/>
  <c r="C73" i="12"/>
  <c r="B73" i="12"/>
  <c r="D28" i="12"/>
  <c r="D32" i="12" s="1"/>
  <c r="C28" i="12"/>
  <c r="C32" i="12" s="1"/>
  <c r="B28" i="12"/>
  <c r="K18" i="12"/>
  <c r="K23" i="12" s="1"/>
  <c r="J18" i="12"/>
  <c r="I18" i="12"/>
  <c r="I23" i="12" s="1"/>
  <c r="D18" i="12"/>
  <c r="C18" i="12"/>
  <c r="B18" i="12"/>
  <c r="B23" i="12" s="1"/>
  <c r="D6" i="12"/>
  <c r="C6" i="12"/>
  <c r="B6" i="12"/>
  <c r="D5" i="12"/>
  <c r="C5" i="12"/>
  <c r="B5" i="12"/>
  <c r="E110" i="12"/>
  <c r="D110" i="12"/>
  <c r="B109" i="12"/>
  <c r="B108" i="12"/>
  <c r="B107" i="12"/>
  <c r="B106" i="12"/>
  <c r="B105" i="12"/>
  <c r="E96" i="12"/>
  <c r="D95" i="12"/>
  <c r="B95" i="12"/>
  <c r="D94" i="12"/>
  <c r="B94" i="12"/>
  <c r="D93" i="12"/>
  <c r="B93" i="12"/>
  <c r="D92" i="12"/>
  <c r="B92" i="12"/>
  <c r="D91" i="12"/>
  <c r="B91" i="12"/>
  <c r="F87" i="12"/>
  <c r="E87" i="12"/>
  <c r="D87" i="12"/>
  <c r="B87" i="12"/>
  <c r="F77" i="12"/>
  <c r="E77" i="12"/>
  <c r="B77" i="12"/>
  <c r="F32" i="12"/>
  <c r="E32" i="12"/>
  <c r="B32" i="12"/>
  <c r="M23" i="12"/>
  <c r="L23" i="12"/>
  <c r="F23" i="12"/>
  <c r="E23" i="12"/>
  <c r="D23" i="12"/>
  <c r="C23" i="12"/>
  <c r="M7" i="12"/>
  <c r="L7" i="12"/>
  <c r="F7" i="12"/>
  <c r="E7" i="12"/>
  <c r="J7" i="12"/>
  <c r="J12" i="12" s="1"/>
  <c r="I7" i="12"/>
  <c r="B110" i="12" l="1"/>
  <c r="D96" i="12"/>
  <c r="D7" i="12"/>
  <c r="D11" i="12" s="1"/>
  <c r="C7" i="12"/>
  <c r="C11" i="12" s="1"/>
  <c r="B115" i="12"/>
  <c r="D99" i="12"/>
  <c r="B112" i="12"/>
  <c r="B116" i="12"/>
  <c r="C87" i="12"/>
  <c r="C77" i="12"/>
  <c r="J23" i="12"/>
  <c r="C12" i="12"/>
  <c r="Q12" i="12" s="1"/>
  <c r="I12" i="12"/>
  <c r="D98" i="12"/>
  <c r="D100" i="12"/>
  <c r="B114" i="12"/>
  <c r="B96" i="12"/>
  <c r="B100" i="12" s="1"/>
  <c r="B113" i="12"/>
  <c r="K7" i="12"/>
  <c r="K12" i="12" s="1"/>
  <c r="I11" i="12"/>
  <c r="B7" i="12"/>
  <c r="B12" i="12" s="1"/>
  <c r="T11" i="12"/>
  <c r="T12" i="12"/>
  <c r="S12" i="12"/>
  <c r="J11" i="12"/>
  <c r="F41" i="10"/>
  <c r="F35" i="10"/>
  <c r="N24" i="10"/>
  <c r="F30" i="10"/>
  <c r="F24" i="10"/>
  <c r="F9" i="10"/>
  <c r="F8" i="10"/>
  <c r="F84" i="7"/>
  <c r="F83" i="7"/>
  <c r="F81" i="4"/>
  <c r="B101" i="12" l="1"/>
  <c r="B98" i="12"/>
  <c r="D12" i="12"/>
  <c r="R12" i="12" s="1"/>
  <c r="F10" i="10"/>
  <c r="F102" i="5"/>
  <c r="F103" i="13"/>
  <c r="F101" i="5"/>
  <c r="F102" i="13"/>
  <c r="K11" i="12"/>
  <c r="R11" i="12" s="1"/>
  <c r="C13" i="12"/>
  <c r="B99" i="12"/>
  <c r="J13" i="12"/>
  <c r="Q11" i="12"/>
  <c r="B11" i="12"/>
  <c r="B13" i="12" s="1"/>
  <c r="B102" i="12"/>
  <c r="I13" i="12"/>
  <c r="P12" i="12"/>
  <c r="S11" i="12"/>
  <c r="E84" i="7"/>
  <c r="E83" i="7"/>
  <c r="E81" i="4"/>
  <c r="E80" i="4"/>
  <c r="E81" i="3"/>
  <c r="E41" i="10"/>
  <c r="E35" i="10"/>
  <c r="E30" i="10"/>
  <c r="M24" i="10"/>
  <c r="E24" i="10"/>
  <c r="E9" i="10"/>
  <c r="E8" i="10"/>
  <c r="D13" i="12" l="1"/>
  <c r="K13" i="12"/>
  <c r="E101" i="5"/>
  <c r="E102" i="13"/>
  <c r="E102" i="5"/>
  <c r="E103" i="13"/>
  <c r="P11" i="12"/>
  <c r="D83" i="11"/>
  <c r="D82" i="11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84" i="7"/>
  <c r="D83" i="7"/>
  <c r="D81" i="4"/>
  <c r="D80" i="4"/>
  <c r="D70" i="4"/>
  <c r="D28" i="4"/>
  <c r="K18" i="4"/>
  <c r="D18" i="4"/>
  <c r="D5" i="4"/>
  <c r="D101" i="5" l="1"/>
  <c r="D102" i="13"/>
  <c r="D103" i="5"/>
  <c r="D104" i="13"/>
  <c r="D102" i="5"/>
  <c r="D103" i="13"/>
  <c r="D81" i="3"/>
  <c r="D71" i="3"/>
  <c r="D28" i="3"/>
  <c r="J18" i="3"/>
  <c r="D18" i="3"/>
  <c r="D82" i="2"/>
  <c r="D72" i="2"/>
  <c r="D29" i="2"/>
  <c r="D19" i="2"/>
  <c r="I19" i="2"/>
  <c r="D81" i="2"/>
  <c r="D71" i="2"/>
  <c r="D28" i="2"/>
  <c r="I18" i="2"/>
  <c r="D18" i="2"/>
  <c r="D6" i="2"/>
  <c r="D5" i="2"/>
  <c r="D80" i="1"/>
  <c r="D71" i="1"/>
  <c r="D29" i="1"/>
  <c r="D19" i="1"/>
  <c r="I19" i="1"/>
  <c r="C41" i="10"/>
  <c r="C35" i="10"/>
  <c r="C30" i="10"/>
  <c r="K24" i="10"/>
  <c r="C24" i="10"/>
  <c r="C9" i="10"/>
  <c r="C8" i="10"/>
  <c r="D43" i="5" l="1"/>
  <c r="D44" i="13"/>
  <c r="L44" i="5"/>
  <c r="L45" i="13"/>
  <c r="D62" i="5"/>
  <c r="D63" i="13"/>
  <c r="D44" i="5"/>
  <c r="D45" i="13"/>
  <c r="D63" i="5"/>
  <c r="D64" i="13"/>
  <c r="D99" i="5"/>
  <c r="D100" i="13"/>
  <c r="D84" i="5"/>
  <c r="D85" i="13"/>
  <c r="L43" i="5"/>
  <c r="L44" i="13"/>
  <c r="D98" i="5"/>
  <c r="D99" i="13"/>
  <c r="D85" i="5"/>
  <c r="D86" i="13"/>
  <c r="F16" i="10"/>
  <c r="F15" i="10"/>
  <c r="E10" i="10"/>
  <c r="E16" i="10" s="1"/>
  <c r="C10" i="10"/>
  <c r="C15" i="10" s="1"/>
  <c r="E15" i="10" l="1"/>
  <c r="E17" i="10" s="1"/>
  <c r="F17" i="10"/>
  <c r="C16" i="10"/>
  <c r="C17" i="10" s="1"/>
  <c r="J6" i="3" l="1"/>
  <c r="D82" i="3"/>
  <c r="J5" i="3"/>
  <c r="D9" i="5" l="1"/>
  <c r="D9" i="13"/>
  <c r="D100" i="5"/>
  <c r="D101" i="13"/>
  <c r="L9" i="5"/>
  <c r="L9" i="13"/>
  <c r="D8" i="10"/>
  <c r="D30" i="10"/>
  <c r="D41" i="10"/>
  <c r="D9" i="10"/>
  <c r="D29" i="3"/>
  <c r="D19" i="3"/>
  <c r="J19" i="3"/>
  <c r="D72" i="3"/>
  <c r="D45" i="5" l="1"/>
  <c r="D46" i="13"/>
  <c r="D86" i="5"/>
  <c r="D87" i="13"/>
  <c r="D64" i="5"/>
  <c r="D65" i="13"/>
  <c r="L45" i="5"/>
  <c r="L46" i="13"/>
  <c r="D10" i="10"/>
  <c r="D16" i="10" s="1"/>
  <c r="D35" i="10"/>
  <c r="L24" i="10"/>
  <c r="D24" i="10"/>
  <c r="C83" i="11"/>
  <c r="C82" i="11"/>
  <c r="C84" i="7"/>
  <c r="C83" i="7"/>
  <c r="C81" i="4"/>
  <c r="C80" i="4"/>
  <c r="C28" i="4"/>
  <c r="C82" i="3"/>
  <c r="C29" i="3"/>
  <c r="C81" i="3"/>
  <c r="C28" i="3"/>
  <c r="C82" i="2"/>
  <c r="C29" i="2"/>
  <c r="C81" i="2"/>
  <c r="C80" i="1"/>
  <c r="C99" i="13" s="1"/>
  <c r="C79" i="1"/>
  <c r="H18" i="1"/>
  <c r="D15" i="10" l="1"/>
  <c r="D17" i="10" s="1"/>
  <c r="C63" i="5"/>
  <c r="C64" i="13"/>
  <c r="C101" i="5"/>
  <c r="C102" i="13"/>
  <c r="C99" i="5"/>
  <c r="C100" i="13"/>
  <c r="C100" i="5"/>
  <c r="C101" i="13"/>
  <c r="C103" i="5"/>
  <c r="C104" i="13"/>
  <c r="C102" i="5"/>
  <c r="C103" i="13"/>
  <c r="K42" i="5"/>
  <c r="K43" i="13"/>
  <c r="C64" i="5"/>
  <c r="C65" i="13"/>
  <c r="C97" i="5"/>
  <c r="C98" i="13"/>
  <c r="C83" i="1"/>
  <c r="C98" i="5"/>
  <c r="B41" i="10"/>
  <c r="B35" i="10"/>
  <c r="B30" i="10"/>
  <c r="J24" i="10"/>
  <c r="B24" i="10"/>
  <c r="B9" i="10"/>
  <c r="B8" i="10"/>
  <c r="B83" i="11"/>
  <c r="B82" i="11"/>
  <c r="B84" i="7"/>
  <c r="B83" i="7"/>
  <c r="F87" i="7"/>
  <c r="E87" i="7"/>
  <c r="D87" i="7"/>
  <c r="C87" i="7"/>
  <c r="B81" i="4"/>
  <c r="B80" i="4"/>
  <c r="E84" i="4"/>
  <c r="D84" i="4"/>
  <c r="C84" i="4"/>
  <c r="B28" i="4"/>
  <c r="B82" i="3"/>
  <c r="B29" i="3"/>
  <c r="B81" i="3"/>
  <c r="D85" i="3"/>
  <c r="C85" i="3"/>
  <c r="B71" i="3"/>
  <c r="B28" i="3"/>
  <c r="B82" i="2"/>
  <c r="B72" i="2"/>
  <c r="B29" i="2"/>
  <c r="B81" i="2"/>
  <c r="D85" i="2"/>
  <c r="C85" i="2"/>
  <c r="B28" i="2"/>
  <c r="B5" i="2"/>
  <c r="B80" i="1"/>
  <c r="B79" i="1"/>
  <c r="B29" i="1"/>
  <c r="G5" i="1"/>
  <c r="B28" i="1"/>
  <c r="B5" i="1"/>
  <c r="B6" i="13" l="1"/>
  <c r="B6" i="5"/>
  <c r="B101" i="5"/>
  <c r="B102" i="13"/>
  <c r="B62" i="5"/>
  <c r="B63" i="13"/>
  <c r="B63" i="5"/>
  <c r="B64" i="13"/>
  <c r="B64" i="5"/>
  <c r="B65" i="13"/>
  <c r="B103" i="5"/>
  <c r="B104" i="13"/>
  <c r="B97" i="5"/>
  <c r="B98" i="13"/>
  <c r="B85" i="5"/>
  <c r="B86" i="13"/>
  <c r="B100" i="5"/>
  <c r="B101" i="13"/>
  <c r="B102" i="5"/>
  <c r="B103" i="13"/>
  <c r="B7" i="5"/>
  <c r="B7" i="13"/>
  <c r="B61" i="5"/>
  <c r="B62" i="13"/>
  <c r="B98" i="5"/>
  <c r="B99" i="13"/>
  <c r="B99" i="5"/>
  <c r="B100" i="13"/>
  <c r="B85" i="3"/>
  <c r="B87" i="7"/>
  <c r="B10" i="10"/>
  <c r="B15" i="10" s="1"/>
  <c r="B84" i="4"/>
  <c r="B85" i="2"/>
  <c r="B83" i="1"/>
  <c r="B16" i="10" l="1"/>
  <c r="B17" i="10" s="1"/>
  <c r="F67" i="11" l="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D86" i="11" l="1"/>
  <c r="B86" i="11"/>
  <c r="F86" i="11"/>
  <c r="E86" i="11"/>
  <c r="C86" i="11"/>
  <c r="D73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29" i="11"/>
  <c r="D19" i="11"/>
  <c r="K5" i="11"/>
  <c r="K6" i="11"/>
  <c r="D12" i="5" l="1"/>
  <c r="D12" i="13"/>
  <c r="D48" i="5"/>
  <c r="D49" i="13"/>
  <c r="D67" i="5"/>
  <c r="D68" i="13"/>
  <c r="L12" i="5"/>
  <c r="L12" i="13"/>
  <c r="K19" i="11"/>
  <c r="L48" i="5" l="1"/>
  <c r="L49" i="13"/>
  <c r="C73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29" i="11"/>
  <c r="J19" i="11"/>
  <c r="C19" i="11"/>
  <c r="J6" i="11"/>
  <c r="J5" i="11"/>
  <c r="B73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K48" i="5" l="1"/>
  <c r="K49" i="13"/>
  <c r="C12" i="5"/>
  <c r="C12" i="13"/>
  <c r="C67" i="5"/>
  <c r="C68" i="13"/>
  <c r="C89" i="5"/>
  <c r="C90" i="13"/>
  <c r="B89" i="5"/>
  <c r="B90" i="13"/>
  <c r="K12" i="5"/>
  <c r="K12" i="13"/>
  <c r="C48" i="5"/>
  <c r="C49" i="13"/>
  <c r="B46" i="11"/>
  <c r="B45" i="11"/>
  <c r="B44" i="11"/>
  <c r="B43" i="11"/>
  <c r="B42" i="11"/>
  <c r="B41" i="11"/>
  <c r="B40" i="11"/>
  <c r="B39" i="11"/>
  <c r="B38" i="11"/>
  <c r="B37" i="11"/>
  <c r="B29" i="11"/>
  <c r="B67" i="5" l="1"/>
  <c r="B68" i="13"/>
  <c r="I19" i="11"/>
  <c r="K18" i="11"/>
  <c r="J18" i="11"/>
  <c r="I18" i="11"/>
  <c r="B19" i="11"/>
  <c r="I6" i="11"/>
  <c r="I5" i="11"/>
  <c r="J12" i="5" l="1"/>
  <c r="H17" i="5" s="1"/>
  <c r="J12" i="13"/>
  <c r="H18" i="13" s="1"/>
  <c r="B48" i="5"/>
  <c r="B49" i="13"/>
  <c r="J48" i="5"/>
  <c r="J49" i="13"/>
  <c r="B12" i="5"/>
  <c r="H16" i="5" s="1"/>
  <c r="B12" i="13"/>
  <c r="D72" i="11"/>
  <c r="C72" i="11"/>
  <c r="B72" i="11"/>
  <c r="D28" i="11"/>
  <c r="C28" i="11"/>
  <c r="B28" i="11"/>
  <c r="D18" i="11"/>
  <c r="C18" i="11"/>
  <c r="B18" i="11"/>
  <c r="D6" i="11"/>
  <c r="C6" i="11"/>
  <c r="B6" i="11"/>
  <c r="D5" i="11"/>
  <c r="C5" i="11"/>
  <c r="B5" i="11"/>
  <c r="H18" i="5" l="1"/>
  <c r="H17" i="13"/>
  <c r="H19" i="13" s="1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E68" i="7" l="1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D65" i="4" l="1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65" i="1"/>
  <c r="D44" i="1"/>
  <c r="D43" i="1"/>
  <c r="D42" i="1"/>
  <c r="D41" i="1"/>
  <c r="D40" i="1"/>
  <c r="D39" i="1"/>
  <c r="D38" i="1"/>
  <c r="D37" i="1"/>
  <c r="D36" i="1"/>
  <c r="D35" i="1"/>
  <c r="C65" i="1" l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B66" i="2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68" i="7"/>
  <c r="B68" i="7" l="1"/>
  <c r="B65" i="4"/>
  <c r="B66" i="3"/>
  <c r="B65" i="1"/>
  <c r="B35" i="1"/>
  <c r="E109" i="11" l="1"/>
  <c r="D109" i="11"/>
  <c r="B108" i="11"/>
  <c r="B107" i="11"/>
  <c r="B106" i="11"/>
  <c r="B105" i="11"/>
  <c r="B104" i="11"/>
  <c r="E95" i="11"/>
  <c r="D94" i="11"/>
  <c r="B94" i="11"/>
  <c r="D93" i="11"/>
  <c r="B93" i="11"/>
  <c r="D92" i="11"/>
  <c r="B92" i="11"/>
  <c r="D91" i="11"/>
  <c r="B91" i="11"/>
  <c r="B95" i="11" s="1"/>
  <c r="D90" i="11"/>
  <c r="B90" i="11"/>
  <c r="F76" i="11"/>
  <c r="E76" i="11"/>
  <c r="C32" i="11"/>
  <c r="L23" i="11"/>
  <c r="K23" i="11"/>
  <c r="F23" i="11"/>
  <c r="B23" i="11"/>
  <c r="D23" i="11"/>
  <c r="I7" i="11"/>
  <c r="I11" i="11" s="1"/>
  <c r="D7" i="11"/>
  <c r="D12" i="11" s="1"/>
  <c r="C7" i="11"/>
  <c r="C11" i="11" s="1"/>
  <c r="B37" i="7"/>
  <c r="R21" i="8"/>
  <c r="R20" i="8"/>
  <c r="Q20" i="8"/>
  <c r="Q21" i="8"/>
  <c r="B109" i="11" l="1"/>
  <c r="B114" i="11" s="1"/>
  <c r="C12" i="11"/>
  <c r="C13" i="11" s="1"/>
  <c r="I12" i="11"/>
  <c r="I13" i="11" s="1"/>
  <c r="D32" i="11"/>
  <c r="C76" i="11"/>
  <c r="D76" i="11"/>
  <c r="B32" i="11"/>
  <c r="F32" i="11"/>
  <c r="M7" i="11"/>
  <c r="M23" i="11"/>
  <c r="E32" i="11"/>
  <c r="E23" i="11"/>
  <c r="C23" i="11"/>
  <c r="J7" i="11"/>
  <c r="J12" i="11" s="1"/>
  <c r="Q12" i="11" s="1"/>
  <c r="J23" i="11"/>
  <c r="B76" i="11"/>
  <c r="I23" i="11"/>
  <c r="B100" i="11"/>
  <c r="B111" i="11"/>
  <c r="B97" i="11"/>
  <c r="B99" i="11"/>
  <c r="B101" i="11"/>
  <c r="B113" i="11"/>
  <c r="E7" i="11"/>
  <c r="B7" i="11"/>
  <c r="B11" i="11" s="1"/>
  <c r="F7" i="11"/>
  <c r="L7" i="11"/>
  <c r="D11" i="11"/>
  <c r="D13" i="11" s="1"/>
  <c r="D95" i="11"/>
  <c r="D98" i="11" s="1"/>
  <c r="B98" i="11"/>
  <c r="K7" i="11"/>
  <c r="K11" i="11" s="1"/>
  <c r="B112" i="11"/>
  <c r="U5" i="8"/>
  <c r="U4" i="8"/>
  <c r="D89" i="5" l="1"/>
  <c r="D90" i="13"/>
  <c r="T11" i="11"/>
  <c r="J11" i="11"/>
  <c r="Q11" i="11" s="1"/>
  <c r="B115" i="11"/>
  <c r="S11" i="11"/>
  <c r="P11" i="11"/>
  <c r="R11" i="11"/>
  <c r="B12" i="11"/>
  <c r="P12" i="11" s="1"/>
  <c r="D97" i="11"/>
  <c r="D99" i="11"/>
  <c r="K12" i="11"/>
  <c r="R12" i="11" s="1"/>
  <c r="V5" i="8"/>
  <c r="J13" i="11" l="1"/>
  <c r="K13" i="11"/>
  <c r="S12" i="11"/>
  <c r="T12" i="11"/>
  <c r="B13" i="11"/>
  <c r="W5" i="8"/>
  <c r="W4" i="8"/>
  <c r="X4" i="8" l="1"/>
  <c r="X5" i="8"/>
  <c r="E15" i="8"/>
  <c r="E8" i="8"/>
  <c r="U39" i="8" l="1"/>
  <c r="T39" i="8"/>
  <c r="R39" i="8"/>
  <c r="U38" i="8"/>
  <c r="T38" i="8"/>
  <c r="R38" i="8"/>
  <c r="Q38" i="8"/>
  <c r="U21" i="8"/>
  <c r="T21" i="8"/>
  <c r="S21" i="8"/>
  <c r="U20" i="8"/>
  <c r="T20" i="8"/>
  <c r="S20" i="8"/>
  <c r="F26" i="8"/>
  <c r="F41" i="9"/>
  <c r="F67" i="9"/>
  <c r="F38" i="8"/>
  <c r="D8" i="8" l="1"/>
  <c r="D15" i="8"/>
  <c r="E24" i="9" l="1"/>
  <c r="E7" i="9"/>
  <c r="E41" i="9"/>
  <c r="E26" i="8"/>
  <c r="E38" i="8"/>
  <c r="E67" i="9"/>
  <c r="D24" i="9" l="1"/>
  <c r="D7" i="9"/>
  <c r="D41" i="9"/>
  <c r="D26" i="8"/>
  <c r="C24" i="9" l="1"/>
  <c r="C7" i="9"/>
  <c r="C15" i="8"/>
  <c r="C8" i="8"/>
  <c r="C41" i="9"/>
  <c r="C67" i="9"/>
  <c r="C26" i="8"/>
  <c r="C38" i="8"/>
  <c r="B38" i="8" l="1"/>
  <c r="B67" i="9"/>
  <c r="B41" i="9"/>
  <c r="B26" i="8"/>
  <c r="B24" i="9"/>
  <c r="B7" i="9"/>
  <c r="B15" i="8"/>
  <c r="F64" i="9" l="1"/>
  <c r="F63" i="9"/>
  <c r="F66" i="9"/>
  <c r="F65" i="9"/>
  <c r="F37" i="8"/>
  <c r="F36" i="8"/>
  <c r="F35" i="8"/>
  <c r="F34" i="8"/>
  <c r="F25" i="8"/>
  <c r="F24" i="8"/>
  <c r="F23" i="8"/>
  <c r="F22" i="8"/>
  <c r="F40" i="9"/>
  <c r="F39" i="9"/>
  <c r="F38" i="9"/>
  <c r="F37" i="9"/>
  <c r="E66" i="9" l="1"/>
  <c r="E65" i="9"/>
  <c r="E64" i="9"/>
  <c r="E63" i="9"/>
  <c r="E37" i="8"/>
  <c r="E36" i="8"/>
  <c r="E35" i="8"/>
  <c r="E34" i="8"/>
  <c r="E25" i="8"/>
  <c r="E24" i="8"/>
  <c r="E23" i="8"/>
  <c r="E22" i="8"/>
  <c r="E40" i="9"/>
  <c r="E39" i="9"/>
  <c r="E38" i="9"/>
  <c r="E37" i="9"/>
  <c r="E23" i="9"/>
  <c r="E22" i="9"/>
  <c r="E21" i="9"/>
  <c r="E6" i="9" l="1"/>
  <c r="E5" i="9"/>
  <c r="E4" i="9"/>
  <c r="E3" i="9"/>
  <c r="E14" i="8"/>
  <c r="E13" i="8"/>
  <c r="E12" i="8"/>
  <c r="E7" i="8"/>
  <c r="E6" i="8"/>
  <c r="E5" i="8"/>
  <c r="E4" i="8"/>
  <c r="D40" i="9" l="1"/>
  <c r="D39" i="9"/>
  <c r="D38" i="9"/>
  <c r="D37" i="9"/>
  <c r="D25" i="8"/>
  <c r="D24" i="8"/>
  <c r="D23" i="8"/>
  <c r="D22" i="8"/>
  <c r="D23" i="9"/>
  <c r="D22" i="9"/>
  <c r="D21" i="9"/>
  <c r="D6" i="9"/>
  <c r="D5" i="9"/>
  <c r="D4" i="9"/>
  <c r="D3" i="9"/>
  <c r="D14" i="8"/>
  <c r="D13" i="8"/>
  <c r="D12" i="8"/>
  <c r="D7" i="8"/>
  <c r="D6" i="8"/>
  <c r="D5" i="8"/>
  <c r="D4" i="8"/>
  <c r="B66" i="9" l="1"/>
  <c r="B65" i="9"/>
  <c r="B64" i="9"/>
  <c r="B63" i="9"/>
  <c r="B40" i="9"/>
  <c r="B39" i="9"/>
  <c r="B38" i="9"/>
  <c r="B37" i="9"/>
  <c r="B23" i="9"/>
  <c r="B22" i="9"/>
  <c r="B21" i="9"/>
  <c r="B6" i="9"/>
  <c r="B5" i="9"/>
  <c r="B4" i="9"/>
  <c r="B3" i="9"/>
  <c r="C66" i="9" l="1"/>
  <c r="C65" i="9"/>
  <c r="C64" i="9"/>
  <c r="C63" i="9"/>
  <c r="C40" i="9"/>
  <c r="C39" i="9"/>
  <c r="C38" i="9"/>
  <c r="C37" i="9"/>
  <c r="C23" i="9"/>
  <c r="C22" i="9"/>
  <c r="C21" i="9"/>
  <c r="C6" i="9"/>
  <c r="C5" i="9"/>
  <c r="C4" i="9"/>
  <c r="C3" i="9"/>
  <c r="C44" i="8"/>
  <c r="C62" i="8" l="1"/>
  <c r="C61" i="8"/>
  <c r="C60" i="8"/>
  <c r="C59" i="8"/>
  <c r="C58" i="8"/>
  <c r="C57" i="8"/>
  <c r="C56" i="8"/>
  <c r="C55" i="8"/>
  <c r="C54" i="8"/>
  <c r="C53" i="8"/>
  <c r="C48" i="8"/>
  <c r="C47" i="8"/>
  <c r="C46" i="8"/>
  <c r="C45" i="8"/>
  <c r="C37" i="8"/>
  <c r="C36" i="8"/>
  <c r="C35" i="8"/>
  <c r="C34" i="8"/>
  <c r="C25" i="8"/>
  <c r="C24" i="8"/>
  <c r="C23" i="8"/>
  <c r="C22" i="8"/>
  <c r="C14" i="8"/>
  <c r="C13" i="8"/>
  <c r="C12" i="8"/>
  <c r="C7" i="8"/>
  <c r="C6" i="8"/>
  <c r="C5" i="8"/>
  <c r="C4" i="8"/>
  <c r="B4" i="8"/>
  <c r="B62" i="8" l="1"/>
  <c r="B61" i="8"/>
  <c r="B60" i="8"/>
  <c r="B59" i="8"/>
  <c r="B58" i="8"/>
  <c r="B57" i="8"/>
  <c r="B56" i="8"/>
  <c r="B55" i="8"/>
  <c r="B54" i="8"/>
  <c r="B53" i="8"/>
  <c r="B44" i="8"/>
  <c r="B48" i="8"/>
  <c r="B47" i="8"/>
  <c r="B46" i="8"/>
  <c r="B45" i="8"/>
  <c r="B37" i="8"/>
  <c r="B36" i="8"/>
  <c r="B35" i="8"/>
  <c r="B34" i="8"/>
  <c r="B25" i="8"/>
  <c r="B24" i="8"/>
  <c r="B23" i="8"/>
  <c r="B22" i="8"/>
  <c r="B14" i="8"/>
  <c r="B13" i="8"/>
  <c r="B12" i="8"/>
  <c r="B7" i="8"/>
  <c r="B6" i="8"/>
  <c r="B5" i="8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C37" i="7" l="1"/>
  <c r="C38" i="7"/>
  <c r="C67" i="7" l="1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B65" i="10" l="1"/>
  <c r="B64" i="10"/>
  <c r="B63" i="10"/>
  <c r="B62" i="10"/>
  <c r="B61" i="10"/>
  <c r="B51" i="10"/>
  <c r="B50" i="10"/>
  <c r="B49" i="10"/>
  <c r="B48" i="10"/>
  <c r="B47" i="10"/>
  <c r="B52" i="10" l="1"/>
  <c r="B58" i="10" s="1"/>
  <c r="B66" i="10"/>
  <c r="B69" i="10" s="1"/>
  <c r="B71" i="10" l="1"/>
  <c r="B72" i="10"/>
  <c r="B70" i="10"/>
  <c r="B56" i="10"/>
  <c r="B68" i="10"/>
  <c r="B57" i="10"/>
  <c r="B55" i="10"/>
  <c r="B54" i="10"/>
  <c r="D74" i="7" l="1"/>
  <c r="D29" i="7"/>
  <c r="K19" i="7"/>
  <c r="D19" i="7"/>
  <c r="K5" i="7"/>
  <c r="K6" i="7"/>
  <c r="D47" i="5" l="1"/>
  <c r="D48" i="13"/>
  <c r="L47" i="5"/>
  <c r="L48" i="13"/>
  <c r="L11" i="5"/>
  <c r="L11" i="13"/>
  <c r="D66" i="5"/>
  <c r="D67" i="13"/>
  <c r="D11" i="5"/>
  <c r="D11" i="13"/>
  <c r="D88" i="5"/>
  <c r="D89" i="13"/>
  <c r="F74" i="7"/>
  <c r="F29" i="7"/>
  <c r="M19" i="7"/>
  <c r="F19" i="7"/>
  <c r="M6" i="7"/>
  <c r="M5" i="7"/>
  <c r="N11" i="5" l="1"/>
  <c r="N11" i="13"/>
  <c r="F47" i="5"/>
  <c r="F48" i="13"/>
  <c r="N47" i="5"/>
  <c r="N48" i="13"/>
  <c r="F11" i="5"/>
  <c r="F11" i="13"/>
  <c r="F66" i="5"/>
  <c r="F67" i="13"/>
  <c r="F88" i="5"/>
  <c r="F89" i="13"/>
  <c r="E74" i="7"/>
  <c r="E29" i="7"/>
  <c r="L19" i="7"/>
  <c r="E19" i="7"/>
  <c r="L5" i="7"/>
  <c r="L6" i="7"/>
  <c r="E11" i="5" l="1"/>
  <c r="E11" i="13"/>
  <c r="E88" i="5"/>
  <c r="E89" i="13"/>
  <c r="E47" i="5"/>
  <c r="E48" i="13"/>
  <c r="M47" i="5"/>
  <c r="M48" i="13"/>
  <c r="M11" i="5"/>
  <c r="M11" i="13"/>
  <c r="E66" i="5"/>
  <c r="E67" i="13"/>
  <c r="C74" i="7"/>
  <c r="C29" i="7"/>
  <c r="J19" i="7"/>
  <c r="C19" i="7"/>
  <c r="J6" i="7"/>
  <c r="J5" i="7"/>
  <c r="K47" i="5" l="1"/>
  <c r="K48" i="13"/>
  <c r="C11" i="5"/>
  <c r="C11" i="13"/>
  <c r="C66" i="5"/>
  <c r="C67" i="13"/>
  <c r="C47" i="5"/>
  <c r="C48" i="13"/>
  <c r="K11" i="5"/>
  <c r="K11" i="13"/>
  <c r="C88" i="5"/>
  <c r="C89" i="13"/>
  <c r="B74" i="7"/>
  <c r="B29" i="7"/>
  <c r="I19" i="7"/>
  <c r="B19" i="7"/>
  <c r="I6" i="7"/>
  <c r="I5" i="7"/>
  <c r="B11" i="5" l="1"/>
  <c r="G16" i="5" s="1"/>
  <c r="B11" i="13"/>
  <c r="G17" i="13" s="1"/>
  <c r="B66" i="5"/>
  <c r="B67" i="13"/>
  <c r="B47" i="5"/>
  <c r="B48" i="13"/>
  <c r="J47" i="5"/>
  <c r="J48" i="13"/>
  <c r="J11" i="5"/>
  <c r="G17" i="5" s="1"/>
  <c r="J11" i="13"/>
  <c r="G18" i="13" s="1"/>
  <c r="B88" i="5"/>
  <c r="B89" i="13"/>
  <c r="M18" i="7"/>
  <c r="M23" i="7" s="1"/>
  <c r="L18" i="7"/>
  <c r="K18" i="7"/>
  <c r="J18" i="7"/>
  <c r="I18" i="7"/>
  <c r="F18" i="7"/>
  <c r="F23" i="7" s="1"/>
  <c r="E18" i="7"/>
  <c r="D18" i="7"/>
  <c r="C18" i="7"/>
  <c r="B18" i="7"/>
  <c r="F73" i="7"/>
  <c r="F77" i="7" s="1"/>
  <c r="E73" i="7"/>
  <c r="D73" i="7"/>
  <c r="C73" i="7"/>
  <c r="B73" i="7"/>
  <c r="F28" i="7"/>
  <c r="F32" i="7" s="1"/>
  <c r="E28" i="7"/>
  <c r="E32" i="7" s="1"/>
  <c r="D28" i="7"/>
  <c r="C28" i="7"/>
  <c r="B28" i="7"/>
  <c r="B32" i="7" s="1"/>
  <c r="G19" i="13" l="1"/>
  <c r="F6" i="7"/>
  <c r="E6" i="7"/>
  <c r="D6" i="7"/>
  <c r="C6" i="7"/>
  <c r="B6" i="7"/>
  <c r="F5" i="7"/>
  <c r="E5" i="7"/>
  <c r="D5" i="7"/>
  <c r="C5" i="7"/>
  <c r="B5" i="7"/>
  <c r="E110" i="7"/>
  <c r="D110" i="7"/>
  <c r="B109" i="7"/>
  <c r="B108" i="7"/>
  <c r="B107" i="7"/>
  <c r="B106" i="7"/>
  <c r="B105" i="7"/>
  <c r="E96" i="7"/>
  <c r="D95" i="7"/>
  <c r="B95" i="7"/>
  <c r="D94" i="7"/>
  <c r="B94" i="7"/>
  <c r="D93" i="7"/>
  <c r="B93" i="7"/>
  <c r="D92" i="7"/>
  <c r="B92" i="7"/>
  <c r="D91" i="7"/>
  <c r="B91" i="7"/>
  <c r="E77" i="7"/>
  <c r="D77" i="7"/>
  <c r="C77" i="7"/>
  <c r="B77" i="7"/>
  <c r="D32" i="7"/>
  <c r="C32" i="7"/>
  <c r="L23" i="7"/>
  <c r="K23" i="7"/>
  <c r="D23" i="7"/>
  <c r="E23" i="7"/>
  <c r="M7" i="7"/>
  <c r="M12" i="7" s="1"/>
  <c r="L7" i="7"/>
  <c r="L11" i="7" s="1"/>
  <c r="K7" i="7"/>
  <c r="K12" i="7" s="1"/>
  <c r="J7" i="7"/>
  <c r="J12" i="7" s="1"/>
  <c r="I7" i="7"/>
  <c r="I12" i="7" s="1"/>
  <c r="B7" i="7" l="1"/>
  <c r="B12" i="7" s="1"/>
  <c r="P12" i="7" s="1"/>
  <c r="E7" i="7"/>
  <c r="E11" i="7" s="1"/>
  <c r="S11" i="7" s="1"/>
  <c r="B96" i="7"/>
  <c r="B100" i="7" s="1"/>
  <c r="D96" i="7"/>
  <c r="D98" i="7" s="1"/>
  <c r="B110" i="7"/>
  <c r="B116" i="7" s="1"/>
  <c r="C23" i="7"/>
  <c r="J23" i="7"/>
  <c r="B23" i="7"/>
  <c r="I23" i="7"/>
  <c r="D7" i="7"/>
  <c r="D12" i="7" s="1"/>
  <c r="R12" i="7" s="1"/>
  <c r="C7" i="7"/>
  <c r="C11" i="7" s="1"/>
  <c r="F7" i="7"/>
  <c r="F12" i="7" s="1"/>
  <c r="T12" i="7" s="1"/>
  <c r="I11" i="7"/>
  <c r="J11" i="7"/>
  <c r="L12" i="7"/>
  <c r="M11" i="7"/>
  <c r="K11" i="7"/>
  <c r="B99" i="7" l="1"/>
  <c r="B11" i="7"/>
  <c r="P11" i="7" s="1"/>
  <c r="L13" i="7"/>
  <c r="J13" i="7"/>
  <c r="I13" i="7"/>
  <c r="Q11" i="7"/>
  <c r="B98" i="7"/>
  <c r="C12" i="7"/>
  <c r="C13" i="7" s="1"/>
  <c r="B102" i="7"/>
  <c r="B101" i="7"/>
  <c r="M13" i="7"/>
  <c r="E12" i="7"/>
  <c r="S12" i="7" s="1"/>
  <c r="F11" i="7"/>
  <c r="T11" i="7" s="1"/>
  <c r="B114" i="7"/>
  <c r="D100" i="7"/>
  <c r="B115" i="7"/>
  <c r="B113" i="7"/>
  <c r="B112" i="7"/>
  <c r="D99" i="7"/>
  <c r="D11" i="7"/>
  <c r="D13" i="7" s="1"/>
  <c r="K13" i="7"/>
  <c r="B13" i="7" l="1"/>
  <c r="F13" i="7"/>
  <c r="G18" i="5"/>
  <c r="Q12" i="7"/>
  <c r="E13" i="7"/>
  <c r="R11" i="7"/>
  <c r="B124" i="5"/>
  <c r="B123" i="5"/>
  <c r="B122" i="5"/>
  <c r="B121" i="5"/>
  <c r="B120" i="5"/>
  <c r="B110" i="5"/>
  <c r="B109" i="5"/>
  <c r="B108" i="5"/>
  <c r="B107" i="5"/>
  <c r="B106" i="5"/>
  <c r="E107" i="4"/>
  <c r="D107" i="4"/>
  <c r="B106" i="4"/>
  <c r="B105" i="4"/>
  <c r="B104" i="4"/>
  <c r="B103" i="4"/>
  <c r="B102" i="4"/>
  <c r="E93" i="4"/>
  <c r="D92" i="4"/>
  <c r="B92" i="4"/>
  <c r="D91" i="4"/>
  <c r="B91" i="4"/>
  <c r="D90" i="4"/>
  <c r="B90" i="4"/>
  <c r="D89" i="4"/>
  <c r="B89" i="4"/>
  <c r="D88" i="4"/>
  <c r="B88" i="4"/>
  <c r="F71" i="4"/>
  <c r="E71" i="4"/>
  <c r="D71" i="4"/>
  <c r="C71" i="4"/>
  <c r="B71" i="4"/>
  <c r="E70" i="4"/>
  <c r="C70" i="4"/>
  <c r="B70" i="4"/>
  <c r="F29" i="4"/>
  <c r="E29" i="4"/>
  <c r="D29" i="4"/>
  <c r="C29" i="4"/>
  <c r="B29" i="4"/>
  <c r="E28" i="4"/>
  <c r="L28" i="4" s="1"/>
  <c r="M19" i="4"/>
  <c r="L19" i="4"/>
  <c r="K19" i="4"/>
  <c r="J19" i="4"/>
  <c r="I19" i="4"/>
  <c r="F19" i="4"/>
  <c r="E19" i="4"/>
  <c r="D19" i="4"/>
  <c r="C19" i="4"/>
  <c r="B19" i="4"/>
  <c r="L18" i="4"/>
  <c r="J18" i="4"/>
  <c r="I18" i="4"/>
  <c r="E18" i="4"/>
  <c r="C18" i="4"/>
  <c r="B18" i="4"/>
  <c r="M6" i="4"/>
  <c r="L6" i="4"/>
  <c r="K6" i="4"/>
  <c r="J6" i="4"/>
  <c r="I6" i="4"/>
  <c r="E6" i="4"/>
  <c r="D6" i="4"/>
  <c r="C6" i="4"/>
  <c r="B6" i="4"/>
  <c r="M5" i="4"/>
  <c r="L5" i="4"/>
  <c r="K5" i="4"/>
  <c r="J5" i="4"/>
  <c r="I5" i="4"/>
  <c r="E5" i="4"/>
  <c r="C5" i="4"/>
  <c r="B5" i="4"/>
  <c r="E72" i="3"/>
  <c r="C72" i="3"/>
  <c r="B72" i="3"/>
  <c r="C71" i="3"/>
  <c r="E29" i="3"/>
  <c r="K19" i="3"/>
  <c r="I19" i="3"/>
  <c r="H19" i="3"/>
  <c r="E19" i="3"/>
  <c r="C19" i="3"/>
  <c r="B19" i="3"/>
  <c r="I18" i="3"/>
  <c r="H18" i="3"/>
  <c r="C18" i="3"/>
  <c r="B18" i="3"/>
  <c r="K6" i="3"/>
  <c r="I6" i="3"/>
  <c r="H6" i="3"/>
  <c r="D6" i="3"/>
  <c r="C6" i="3"/>
  <c r="B6" i="3"/>
  <c r="K5" i="3"/>
  <c r="I5" i="3"/>
  <c r="H5" i="3"/>
  <c r="D5" i="3"/>
  <c r="C5" i="3"/>
  <c r="B5" i="3"/>
  <c r="D75" i="2"/>
  <c r="C72" i="2"/>
  <c r="C71" i="2"/>
  <c r="B71" i="2"/>
  <c r="B75" i="2" s="1"/>
  <c r="I28" i="2"/>
  <c r="G28" i="2"/>
  <c r="C28" i="2"/>
  <c r="I23" i="2"/>
  <c r="H19" i="2"/>
  <c r="G19" i="2"/>
  <c r="D23" i="2"/>
  <c r="C19" i="2"/>
  <c r="B19" i="2"/>
  <c r="H18" i="2"/>
  <c r="G18" i="2"/>
  <c r="C18" i="2"/>
  <c r="B18" i="2"/>
  <c r="I6" i="2"/>
  <c r="H6" i="2"/>
  <c r="G6" i="2"/>
  <c r="C6" i="2"/>
  <c r="B6" i="2"/>
  <c r="B7" i="2" s="1"/>
  <c r="B12" i="2" s="1"/>
  <c r="I5" i="2"/>
  <c r="H5" i="2"/>
  <c r="G5" i="2"/>
  <c r="C5" i="2"/>
  <c r="C71" i="1"/>
  <c r="C85" i="13" s="1"/>
  <c r="B71" i="1"/>
  <c r="C70" i="1"/>
  <c r="B70" i="1"/>
  <c r="C29" i="1"/>
  <c r="G28" i="1"/>
  <c r="C28" i="1"/>
  <c r="G23" i="1"/>
  <c r="H19" i="1"/>
  <c r="G19" i="1"/>
  <c r="C19" i="1"/>
  <c r="B19" i="1"/>
  <c r="G18" i="1"/>
  <c r="C18" i="1"/>
  <c r="B18" i="1"/>
  <c r="H6" i="1"/>
  <c r="G6" i="1"/>
  <c r="C6" i="1"/>
  <c r="B6" i="1"/>
  <c r="H5" i="1"/>
  <c r="C5" i="1"/>
  <c r="C6" i="13" s="1"/>
  <c r="B17" i="13" s="1"/>
  <c r="J7" i="13" l="1"/>
  <c r="J7" i="5"/>
  <c r="B43" i="13"/>
  <c r="B42" i="5"/>
  <c r="B84" i="13"/>
  <c r="B83" i="5"/>
  <c r="J6" i="13"/>
  <c r="J6" i="5"/>
  <c r="B7" i="1"/>
  <c r="G7" i="1"/>
  <c r="G11" i="1" s="1"/>
  <c r="J44" i="13"/>
  <c r="J43" i="5"/>
  <c r="J43" i="13"/>
  <c r="J42" i="5"/>
  <c r="B85" i="13"/>
  <c r="B84" i="5"/>
  <c r="B74" i="1"/>
  <c r="B44" i="13"/>
  <c r="B43" i="5"/>
  <c r="B23" i="1"/>
  <c r="C42" i="5"/>
  <c r="C43" i="13"/>
  <c r="C83" i="5"/>
  <c r="C84" i="13"/>
  <c r="C7" i="5"/>
  <c r="C16" i="5" s="1"/>
  <c r="C7" i="13"/>
  <c r="C17" i="13" s="1"/>
  <c r="K7" i="5"/>
  <c r="C17" i="5" s="1"/>
  <c r="K7" i="13"/>
  <c r="C18" i="13" s="1"/>
  <c r="C43" i="5"/>
  <c r="C44" i="13"/>
  <c r="C61" i="5"/>
  <c r="C62" i="13"/>
  <c r="K6" i="5"/>
  <c r="B17" i="5" s="1"/>
  <c r="K6" i="13"/>
  <c r="B18" i="13" s="1"/>
  <c r="B19" i="13" s="1"/>
  <c r="K43" i="5"/>
  <c r="K44" i="13"/>
  <c r="C62" i="5"/>
  <c r="C63" i="13"/>
  <c r="L8" i="13"/>
  <c r="L8" i="5"/>
  <c r="C9" i="13"/>
  <c r="C9" i="5"/>
  <c r="B46" i="13"/>
  <c r="B45" i="5"/>
  <c r="K46" i="13"/>
  <c r="K45" i="5"/>
  <c r="B87" i="13"/>
  <c r="B86" i="5"/>
  <c r="G23" i="2"/>
  <c r="J45" i="13"/>
  <c r="J44" i="5"/>
  <c r="J9" i="13"/>
  <c r="J9" i="5"/>
  <c r="C46" i="13"/>
  <c r="C45" i="5"/>
  <c r="C87" i="13"/>
  <c r="C86" i="5"/>
  <c r="B8" i="13"/>
  <c r="B8" i="5"/>
  <c r="C8" i="13"/>
  <c r="C8" i="5"/>
  <c r="J8" i="13"/>
  <c r="J8" i="5"/>
  <c r="B23" i="2"/>
  <c r="B45" i="13"/>
  <c r="B44" i="5"/>
  <c r="K45" i="13"/>
  <c r="K44" i="5"/>
  <c r="C86" i="13"/>
  <c r="C85" i="5"/>
  <c r="K9" i="13"/>
  <c r="K9" i="5"/>
  <c r="D8" i="13"/>
  <c r="D8" i="5"/>
  <c r="K8" i="13"/>
  <c r="K8" i="5"/>
  <c r="C45" i="13"/>
  <c r="C44" i="5"/>
  <c r="B9" i="13"/>
  <c r="B9" i="5"/>
  <c r="J46" i="13"/>
  <c r="J45" i="5"/>
  <c r="D10" i="5"/>
  <c r="D10" i="13"/>
  <c r="E87" i="5"/>
  <c r="E88" i="13"/>
  <c r="E9" i="5"/>
  <c r="E16" i="5" s="1"/>
  <c r="E9" i="13"/>
  <c r="E10" i="5"/>
  <c r="E10" i="13"/>
  <c r="L46" i="5"/>
  <c r="L47" i="13"/>
  <c r="F65" i="5"/>
  <c r="F66" i="13"/>
  <c r="B87" i="5"/>
  <c r="B88" i="13"/>
  <c r="F87" i="5"/>
  <c r="F88" i="13"/>
  <c r="E45" i="5"/>
  <c r="E46" i="13"/>
  <c r="E64" i="5"/>
  <c r="E65" i="13"/>
  <c r="E86" i="5"/>
  <c r="E87" i="13"/>
  <c r="B10" i="5"/>
  <c r="B10" i="13"/>
  <c r="F10" i="5"/>
  <c r="F10" i="13"/>
  <c r="M10" i="5"/>
  <c r="M10" i="13"/>
  <c r="B46" i="5"/>
  <c r="B47" i="13"/>
  <c r="F46" i="5"/>
  <c r="F47" i="13"/>
  <c r="M46" i="5"/>
  <c r="M47" i="13"/>
  <c r="C65" i="5"/>
  <c r="C66" i="13"/>
  <c r="C87" i="5"/>
  <c r="C88" i="13"/>
  <c r="K10" i="5"/>
  <c r="K10" i="13"/>
  <c r="D46" i="5"/>
  <c r="D47" i="13"/>
  <c r="K46" i="5"/>
  <c r="K47" i="13"/>
  <c r="E65" i="5"/>
  <c r="E66" i="13"/>
  <c r="M45" i="5"/>
  <c r="M46" i="13"/>
  <c r="L10" i="5"/>
  <c r="L10" i="13"/>
  <c r="E46" i="5"/>
  <c r="E47" i="13"/>
  <c r="B65" i="5"/>
  <c r="B66" i="13"/>
  <c r="M9" i="5"/>
  <c r="E17" i="5" s="1"/>
  <c r="M9" i="13"/>
  <c r="C10" i="5"/>
  <c r="C10" i="13"/>
  <c r="J10" i="5"/>
  <c r="J10" i="13"/>
  <c r="N10" i="5"/>
  <c r="N10" i="13"/>
  <c r="C46" i="5"/>
  <c r="C47" i="13"/>
  <c r="J46" i="5"/>
  <c r="J47" i="13"/>
  <c r="N46" i="5"/>
  <c r="N47" i="13"/>
  <c r="D65" i="5"/>
  <c r="D66" i="13"/>
  <c r="D87" i="5"/>
  <c r="D88" i="13"/>
  <c r="C7" i="1"/>
  <c r="C12" i="1" s="1"/>
  <c r="C6" i="5"/>
  <c r="B16" i="5" s="1"/>
  <c r="C84" i="5"/>
  <c r="C74" i="1"/>
  <c r="C74" i="4"/>
  <c r="B11" i="2"/>
  <c r="B13" i="2" s="1"/>
  <c r="B107" i="4"/>
  <c r="B93" i="4"/>
  <c r="B96" i="4" s="1"/>
  <c r="G12" i="1"/>
  <c r="C23" i="1"/>
  <c r="D23" i="4"/>
  <c r="I28" i="3"/>
  <c r="G7" i="2"/>
  <c r="G12" i="2" s="1"/>
  <c r="H28" i="2"/>
  <c r="K28" i="4"/>
  <c r="I28" i="4"/>
  <c r="C7" i="2"/>
  <c r="C11" i="2" s="1"/>
  <c r="M7" i="4"/>
  <c r="M11" i="4" s="1"/>
  <c r="K23" i="4"/>
  <c r="B113" i="4"/>
  <c r="B98" i="4"/>
  <c r="B99" i="4"/>
  <c r="B110" i="4"/>
  <c r="B111" i="4"/>
  <c r="B112" i="4"/>
  <c r="D93" i="4"/>
  <c r="D95" i="4" s="1"/>
  <c r="C75" i="2"/>
  <c r="H7" i="3"/>
  <c r="H12" i="3" s="1"/>
  <c r="B125" i="5"/>
  <c r="B127" i="5" s="1"/>
  <c r="B95" i="4"/>
  <c r="B109" i="4"/>
  <c r="B111" i="5"/>
  <c r="B113" i="5" s="1"/>
  <c r="J28" i="3"/>
  <c r="D75" i="3"/>
  <c r="K7" i="4"/>
  <c r="K12" i="4" s="1"/>
  <c r="J7" i="4"/>
  <c r="J12" i="4" s="1"/>
  <c r="J23" i="4"/>
  <c r="H23" i="3"/>
  <c r="H28" i="3"/>
  <c r="D23" i="3"/>
  <c r="D7" i="2"/>
  <c r="D12" i="2" s="1"/>
  <c r="C23" i="2"/>
  <c r="C7" i="3"/>
  <c r="C12" i="3" s="1"/>
  <c r="J7" i="3"/>
  <c r="J11" i="3" s="1"/>
  <c r="D7" i="3"/>
  <c r="D12" i="3" s="1"/>
  <c r="B23" i="3"/>
  <c r="D7" i="4"/>
  <c r="D12" i="4" s="1"/>
  <c r="C23" i="4"/>
  <c r="I23" i="4"/>
  <c r="B74" i="4"/>
  <c r="B23" i="4"/>
  <c r="C23" i="3"/>
  <c r="I23" i="3"/>
  <c r="B75" i="3"/>
  <c r="H11" i="3"/>
  <c r="J23" i="3"/>
  <c r="C75" i="3"/>
  <c r="C7" i="4"/>
  <c r="C12" i="4" s="1"/>
  <c r="D74" i="4"/>
  <c r="H23" i="1"/>
  <c r="H28" i="1"/>
  <c r="J28" i="4"/>
  <c r="L12" i="2"/>
  <c r="C11" i="3"/>
  <c r="E74" i="4"/>
  <c r="H7" i="2"/>
  <c r="H12" i="2" s="1"/>
  <c r="B7" i="3"/>
  <c r="B12" i="3" s="1"/>
  <c r="I7" i="3"/>
  <c r="I12" i="3" s="1"/>
  <c r="B7" i="4"/>
  <c r="B11" i="4" s="1"/>
  <c r="I7" i="2"/>
  <c r="I12" i="2" s="1"/>
  <c r="H23" i="2"/>
  <c r="L23" i="4"/>
  <c r="E23" i="4"/>
  <c r="K7" i="3"/>
  <c r="K11" i="3" s="1"/>
  <c r="L7" i="4"/>
  <c r="L12" i="4" s="1"/>
  <c r="E7" i="4"/>
  <c r="E12" i="4" s="1"/>
  <c r="I7" i="4"/>
  <c r="I11" i="4" s="1"/>
  <c r="H7" i="1"/>
  <c r="H11" i="1" s="1"/>
  <c r="B12" i="1" l="1"/>
  <c r="B11" i="1"/>
  <c r="E17" i="13"/>
  <c r="E18" i="13"/>
  <c r="F17" i="5"/>
  <c r="F16" i="5"/>
  <c r="C11" i="1"/>
  <c r="M11" i="1" s="1"/>
  <c r="C19" i="13"/>
  <c r="D18" i="13"/>
  <c r="D17" i="13"/>
  <c r="D17" i="5"/>
  <c r="D16" i="5"/>
  <c r="F18" i="13"/>
  <c r="F17" i="13"/>
  <c r="B97" i="4"/>
  <c r="L12" i="1"/>
  <c r="G13" i="1"/>
  <c r="D11" i="2"/>
  <c r="D13" i="2" s="1"/>
  <c r="J11" i="4"/>
  <c r="D11" i="4"/>
  <c r="D13" i="4" s="1"/>
  <c r="G11" i="2"/>
  <c r="Q12" i="4"/>
  <c r="C12" i="2"/>
  <c r="C13" i="2" s="1"/>
  <c r="M12" i="4"/>
  <c r="M13" i="4" s="1"/>
  <c r="D11" i="3"/>
  <c r="P11" i="3" s="1"/>
  <c r="B117" i="5"/>
  <c r="B116" i="5"/>
  <c r="K11" i="4"/>
  <c r="D96" i="4"/>
  <c r="D97" i="4"/>
  <c r="N12" i="3"/>
  <c r="B115" i="5"/>
  <c r="B114" i="5"/>
  <c r="B130" i="5"/>
  <c r="B129" i="5"/>
  <c r="B128" i="5"/>
  <c r="B131" i="5"/>
  <c r="R12" i="4"/>
  <c r="J12" i="3"/>
  <c r="P12" i="3" s="1"/>
  <c r="H11" i="2"/>
  <c r="H13" i="2" s="1"/>
  <c r="C11" i="4"/>
  <c r="H13" i="3"/>
  <c r="J13" i="4"/>
  <c r="N12" i="2"/>
  <c r="B12" i="4"/>
  <c r="B13" i="4" s="1"/>
  <c r="C13" i="3"/>
  <c r="I11" i="3"/>
  <c r="I11" i="2"/>
  <c r="B11" i="3"/>
  <c r="O12" i="3"/>
  <c r="K12" i="3"/>
  <c r="S12" i="4"/>
  <c r="L11" i="4"/>
  <c r="E11" i="4"/>
  <c r="E13" i="4" s="1"/>
  <c r="P11" i="4"/>
  <c r="I12" i="4"/>
  <c r="H12" i="1"/>
  <c r="B13" i="1" l="1"/>
  <c r="L11" i="1"/>
  <c r="D19" i="13"/>
  <c r="E19" i="13"/>
  <c r="F19" i="13"/>
  <c r="C13" i="1"/>
  <c r="Q11" i="4"/>
  <c r="M12" i="2"/>
  <c r="L11" i="2"/>
  <c r="G13" i="2"/>
  <c r="C13" i="4"/>
  <c r="D13" i="3"/>
  <c r="M11" i="2"/>
  <c r="J13" i="3"/>
  <c r="R11" i="4"/>
  <c r="K13" i="4"/>
  <c r="K13" i="3"/>
  <c r="B13" i="3"/>
  <c r="N11" i="3"/>
  <c r="I13" i="2"/>
  <c r="N11" i="2"/>
  <c r="O11" i="3"/>
  <c r="I13" i="3"/>
  <c r="S11" i="4"/>
  <c r="L13" i="4"/>
  <c r="M12" i="1"/>
  <c r="P12" i="4"/>
  <c r="I13" i="4"/>
  <c r="H13" i="1"/>
  <c r="E18" i="5" l="1"/>
  <c r="B18" i="5"/>
  <c r="C18" i="5"/>
  <c r="D18" i="5" l="1"/>
  <c r="F18" i="5"/>
</calcChain>
</file>

<file path=xl/comments1.xml><?xml version="1.0" encoding="utf-8"?>
<comments xmlns="http://schemas.openxmlformats.org/spreadsheetml/2006/main">
  <authors>
    <author>tc={9D07DF7B-DE53-4F26-994E-6304363FF3F1}</author>
    <author>tc={08798C70-3E96-4AA1-BA60-4CDD1ED394FD}</author>
    <author>tc={039CD355-35E9-4186-B631-F4DEEBCFA05C}</author>
    <author>tc={93A1CE5A-E19A-4F69-8D94-ED396DC538AA}</author>
    <author>tc={DA68CCA4-7336-4DD5-A167-28AFD5AF552B}</author>
    <author>tc={A9D4E095-DBB5-406E-9AFA-7803CCF6FB59}</author>
    <author>tc={C0F81559-4C3E-40E9-A7FD-A4E68EF827F5}</author>
    <author>tc={886C94FA-22FA-4E9B-86B4-03FA35702BAC}</author>
    <author>tc={C96BBC7D-FDDE-4E7A-A40D-250AA905669D}</author>
  </authors>
  <commentList>
    <comment ref="L11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DECRECE RESPECTO MAYO</t>
        </r>
      </text>
    </comment>
    <comment ref="M11" authorId="1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AUMENTA RESPECTO MAYO</t>
        </r>
      </text>
    </comment>
    <comment ref="L12" authorId="2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AUMENTA RESPECTO MAYO</t>
        </r>
      </text>
    </comment>
    <comment ref="M12" authorId="3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DECRECE RESPECTO MAYO</t>
        </r>
      </text>
    </comment>
    <comment ref="C23" authorId="4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DECRECIMIENTO RESPECTO MAYO</t>
        </r>
      </text>
    </comment>
    <comment ref="G23" authorId="5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AUMENTO RESPECTO MAYO</t>
        </r>
      </text>
    </comment>
    <comment ref="H23" authorId="6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AUMENTO RESPECTO MAYO</t>
        </r>
      </text>
    </comment>
    <comment ref="B74" authorId="7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DECRECE RESPECTO MAYO</t>
        </r>
      </text>
    </comment>
    <comment ref="C74" authorId="8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DECRECE RESPECTO MAYO</t>
        </r>
      </text>
    </comment>
    <comment ref="B83" authorId="7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DECRECE RESPECTO MAYO</t>
        </r>
      </text>
    </comment>
    <comment ref="C83" authorId="8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DECRECE RESPECTO MAYO</t>
        </r>
      </text>
    </comment>
  </commentList>
</comments>
</file>

<file path=xl/comments2.xml><?xml version="1.0" encoding="utf-8"?>
<comments xmlns="http://schemas.openxmlformats.org/spreadsheetml/2006/main">
  <authors>
    <author>tc={9D07DF7B-DE53-4F26-994E-6304363FF3F1}</author>
    <author>tc={08798C70-3E96-4AA1-BA60-4CDD1ED394FD}</author>
    <author>tc={039CD355-35E9-4186-B631-F4DEEBCFA05C}</author>
    <author>tc={93A1CE5A-E19A-4F69-8D94-ED396DC538AA}</author>
    <author>tc={DA68CCA4-7336-4DD5-A167-28AFD5AF552B}</author>
    <author>tc={A9D4E095-DBB5-406E-9AFA-7803CCF6FB59}</author>
    <author>tc={C0F81559-4C3E-40E9-A7FD-A4E68EF827F5}</author>
  </authors>
  <commentList>
    <comment ref="L11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DECRECE RESPECTO MAYO</t>
        </r>
      </text>
    </comment>
    <comment ref="M11" authorId="1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AUMENTA RESPECTO MAYO</t>
        </r>
      </text>
    </comment>
    <comment ref="L12" authorId="2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AUMENTA RESPECTO MAYO</t>
        </r>
      </text>
    </comment>
    <comment ref="M12" authorId="3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DECRECE RESPECTO MAYO</t>
        </r>
      </text>
    </comment>
    <comment ref="C23" authorId="4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DECRECIMIENTO RESPECTO MAYO</t>
        </r>
      </text>
    </comment>
    <comment ref="D23" authorId="4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DECRECIMIENTO RESPECTO MAYO</t>
        </r>
      </text>
    </comment>
    <comment ref="G23" authorId="5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AUMENTO RESPECTO MAYO</t>
        </r>
      </text>
    </comment>
    <comment ref="H23" authorId="6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AUMENTO RESPECTO MAYO</t>
        </r>
      </text>
    </comment>
    <comment ref="I23" authorId="6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AUMENTO RESPECTO MAYO</t>
        </r>
      </text>
    </comment>
  </commentList>
</comments>
</file>

<file path=xl/sharedStrings.xml><?xml version="1.0" encoding="utf-8"?>
<sst xmlns="http://schemas.openxmlformats.org/spreadsheetml/2006/main" count="1862" uniqueCount="281">
  <si>
    <t>MAYO</t>
  </si>
  <si>
    <t>5 ESTRELLAS</t>
  </si>
  <si>
    <t>4 ESTRELLAS</t>
  </si>
  <si>
    <t>HUÉSPEDES NACIONALES</t>
  </si>
  <si>
    <t>HUÉSPEDES INTERNACIONALES</t>
  </si>
  <si>
    <t>JUNIO</t>
  </si>
  <si>
    <t>TARIFA PROMEDIO (ADR)</t>
  </si>
  <si>
    <t>3 ESTRELLAS</t>
  </si>
  <si>
    <t>POR PERSONA</t>
  </si>
  <si>
    <t>POR HABITACION</t>
  </si>
  <si>
    <t>TOTAL</t>
  </si>
  <si>
    <t>SABADO</t>
  </si>
  <si>
    <t>DOMINGO</t>
  </si>
  <si>
    <t>LUNES</t>
  </si>
  <si>
    <t>MARTES</t>
  </si>
  <si>
    <t>MIERCOLES</t>
  </si>
  <si>
    <t>JUEVES</t>
  </si>
  <si>
    <t>VIERNES</t>
  </si>
  <si>
    <t>SABADO 1</t>
  </si>
  <si>
    <t>DOMINGO 30</t>
  </si>
  <si>
    <t>%OCUPACION</t>
  </si>
  <si>
    <t>DECRECRIMIENTO RESPECTO MAYO</t>
  </si>
  <si>
    <t>PORCENTAJE DE OCUPACION</t>
  </si>
  <si>
    <t>HUESPEDES NACIONALES E INTERNACIONALES</t>
  </si>
  <si>
    <t>COMPARACION RESPECTO MAYO</t>
  </si>
  <si>
    <t>REVPAR</t>
  </si>
  <si>
    <t>JULIO</t>
  </si>
  <si>
    <t>LUNES 1</t>
  </si>
  <si>
    <t>MIERCOLES 31</t>
  </si>
  <si>
    <t>AGOSTO</t>
  </si>
  <si>
    <t>JUEVES 1</t>
  </si>
  <si>
    <t>VIERNES 2</t>
  </si>
  <si>
    <t>SABADO 31</t>
  </si>
  <si>
    <t>SABADO 3</t>
  </si>
  <si>
    <t>DOMINGO 4</t>
  </si>
  <si>
    <t>LUNES 5</t>
  </si>
  <si>
    <t>MARTES 6</t>
  </si>
  <si>
    <t>MIERCOLES 7</t>
  </si>
  <si>
    <t>JUEVES 8</t>
  </si>
  <si>
    <t>VIERNES 9</t>
  </si>
  <si>
    <t>SABADO 10</t>
  </si>
  <si>
    <t>DOMINGO 11</t>
  </si>
  <si>
    <t>LUNES 12</t>
  </si>
  <si>
    <t>MARTES 13</t>
  </si>
  <si>
    <t>MIERCOLES 14</t>
  </si>
  <si>
    <t>JUEVES 15</t>
  </si>
  <si>
    <t>VIERNES 16</t>
  </si>
  <si>
    <t>SABADO 17</t>
  </si>
  <si>
    <t>VIERNES 5</t>
  </si>
  <si>
    <t>SABADO 6</t>
  </si>
  <si>
    <t>DOMINGO 7</t>
  </si>
  <si>
    <t>LUNES 8</t>
  </si>
  <si>
    <t>MARTES 9</t>
  </si>
  <si>
    <t>MIERCOLES 10</t>
  </si>
  <si>
    <t>JUEVES 4</t>
  </si>
  <si>
    <t>JUEVES 11</t>
  </si>
  <si>
    <t>JUEVES 18</t>
  </si>
  <si>
    <t>JUEVES 22</t>
  </si>
  <si>
    <t>JUEVES 25</t>
  </si>
  <si>
    <t>JUEVES 29</t>
  </si>
  <si>
    <t>DOMINGO 18</t>
  </si>
  <si>
    <t>LUNES 19</t>
  </si>
  <si>
    <t>MARTES 20</t>
  </si>
  <si>
    <t>MIERCOLES 21</t>
  </si>
  <si>
    <t>VIERNES 23</t>
  </si>
  <si>
    <t>SABADO 24</t>
  </si>
  <si>
    <t>DOMINGO 25</t>
  </si>
  <si>
    <t>LUNES 26</t>
  </si>
  <si>
    <t>MARTES 27</t>
  </si>
  <si>
    <t>MIERCOLES 28</t>
  </si>
  <si>
    <t>VIERNES 30</t>
  </si>
  <si>
    <t>MARTES 2</t>
  </si>
  <si>
    <t>MIERCOLES 3</t>
  </si>
  <si>
    <t>VIERNES 12</t>
  </si>
  <si>
    <t>SABADO 13</t>
  </si>
  <si>
    <t>DOMINGO 14</t>
  </si>
  <si>
    <t>LUNES 15</t>
  </si>
  <si>
    <t>MARTES 16</t>
  </si>
  <si>
    <t>MIERCOLES 17</t>
  </si>
  <si>
    <t>VIERNES 19</t>
  </si>
  <si>
    <t>SABADO 20</t>
  </si>
  <si>
    <t>DOMINGO 21</t>
  </si>
  <si>
    <t>LUNES 22</t>
  </si>
  <si>
    <t>MARTES 23</t>
  </si>
  <si>
    <t>MIERCOLES 24</t>
  </si>
  <si>
    <t>VIERNES 26</t>
  </si>
  <si>
    <t>SABADO 27</t>
  </si>
  <si>
    <t>DOMINGO 28</t>
  </si>
  <si>
    <t>LUNES  29</t>
  </si>
  <si>
    <t>MARTES 30</t>
  </si>
  <si>
    <t>2 ESTRELLAS</t>
  </si>
  <si>
    <t>SEPTIEMBRE</t>
  </si>
  <si>
    <t>1 ESTRELLA</t>
  </si>
  <si>
    <t>DOMINGO 1</t>
  </si>
  <si>
    <t>MARTES 3</t>
  </si>
  <si>
    <t>MIERCOLES 4</t>
  </si>
  <si>
    <t>JUEVES 5</t>
  </si>
  <si>
    <t>VIERNES 6</t>
  </si>
  <si>
    <t>DOMINGO 8</t>
  </si>
  <si>
    <t>LUNES 9</t>
  </si>
  <si>
    <t>MARTES 10</t>
  </si>
  <si>
    <t>JUEVES 12</t>
  </si>
  <si>
    <t>SABADO7</t>
  </si>
  <si>
    <t>VIERNES 13</t>
  </si>
  <si>
    <t>SABADO 14</t>
  </si>
  <si>
    <t>DOMINGO 15</t>
  </si>
  <si>
    <t>LUNES 16</t>
  </si>
  <si>
    <t>MARTES 17</t>
  </si>
  <si>
    <t>MIERCOLES 18</t>
  </si>
  <si>
    <t>JUEVES 19</t>
  </si>
  <si>
    <t>VIERNES 20</t>
  </si>
  <si>
    <t>SABADO 21</t>
  </si>
  <si>
    <t>DOMINGO 22</t>
  </si>
  <si>
    <t>LUNES 23</t>
  </si>
  <si>
    <t>MARTES 24</t>
  </si>
  <si>
    <t>MIERCOLES 25</t>
  </si>
  <si>
    <t>JUEVES 26</t>
  </si>
  <si>
    <t>VIERNES 27</t>
  </si>
  <si>
    <t>SABADO 28</t>
  </si>
  <si>
    <t>DOMINGO 29</t>
  </si>
  <si>
    <t>LUNES 30</t>
  </si>
  <si>
    <t>LUNES 2</t>
  </si>
  <si>
    <t>MIERCOLES 11</t>
  </si>
  <si>
    <t>PLAZAS</t>
  </si>
  <si>
    <t>CATRASTO</t>
  </si>
  <si>
    <t xml:space="preserve">TOTAL </t>
  </si>
  <si>
    <t>HOTELES SEPTIEMBRE</t>
  </si>
  <si>
    <t>NUMERO DE HOTELES</t>
  </si>
  <si>
    <t>HABITACIONES</t>
  </si>
  <si>
    <t>HUESPEDES NACIONALES</t>
  </si>
  <si>
    <t>HUESPEDES INTER NACIONALES</t>
  </si>
  <si>
    <t xml:space="preserve">HUESPEDES NACIONALES </t>
  </si>
  <si>
    <t>HUESPEDES EXTRANJEROS</t>
  </si>
  <si>
    <t>JUEVES 31</t>
  </si>
  <si>
    <t>VIERNES 1</t>
  </si>
  <si>
    <t>SABADO 2</t>
  </si>
  <si>
    <t>DOMINGO 3</t>
  </si>
  <si>
    <t>LUNES 4</t>
  </si>
  <si>
    <t>OCTUBRE</t>
  </si>
  <si>
    <t>MARTES 1</t>
  </si>
  <si>
    <t>MIERCOLES 2</t>
  </si>
  <si>
    <t>JUEVES 3</t>
  </si>
  <si>
    <t>VIERNES 4</t>
  </si>
  <si>
    <t>SABADO 5</t>
  </si>
  <si>
    <t>DOMINGO 6</t>
  </si>
  <si>
    <t>LUNES 7</t>
  </si>
  <si>
    <t>MARTES 8</t>
  </si>
  <si>
    <t>MIERCOLES 9</t>
  </si>
  <si>
    <t>JUEVES 10</t>
  </si>
  <si>
    <t>VIERNES 11</t>
  </si>
  <si>
    <t>SABADO 12</t>
  </si>
  <si>
    <t>DOMINGO 13</t>
  </si>
  <si>
    <t>LUNES 14</t>
  </si>
  <si>
    <t>MARTES 15</t>
  </si>
  <si>
    <t>MIERCOLES 16</t>
  </si>
  <si>
    <t>JUEVES 17</t>
  </si>
  <si>
    <t>VIERNES 18</t>
  </si>
  <si>
    <t>SABADO 19</t>
  </si>
  <si>
    <t>DOMINGO 20</t>
  </si>
  <si>
    <t>LUNES 21</t>
  </si>
  <si>
    <t>MARTES 22</t>
  </si>
  <si>
    <t>MIERCOLES 23</t>
  </si>
  <si>
    <t>JUEVES 24</t>
  </si>
  <si>
    <t>VIERNES 25</t>
  </si>
  <si>
    <t>SABADO 26</t>
  </si>
  <si>
    <t>DOMINGO 27</t>
  </si>
  <si>
    <t>LUNES 28</t>
  </si>
  <si>
    <t>MARTES 29</t>
  </si>
  <si>
    <t>MIERCOLES 30</t>
  </si>
  <si>
    <t>FECHA</t>
  </si>
  <si>
    <t>NOVIEMBRE</t>
  </si>
  <si>
    <t xml:space="preserve">3 ESTRELLAS </t>
  </si>
  <si>
    <t xml:space="preserve">VIERNES </t>
  </si>
  <si>
    <t xml:space="preserve">SABADO </t>
  </si>
  <si>
    <t xml:space="preserve">DOMINGO </t>
  </si>
  <si>
    <t xml:space="preserve">JUEVES </t>
  </si>
  <si>
    <t>1 ESTRELLAS</t>
  </si>
  <si>
    <t>PROMEDIO DE ESTADIA</t>
  </si>
  <si>
    <t>ARTES VIVAS</t>
  </si>
  <si>
    <t>VIERNES 15</t>
  </si>
  <si>
    <t>SABADO 16</t>
  </si>
  <si>
    <t>DOMINGO 17</t>
  </si>
  <si>
    <t>LUNES 18</t>
  </si>
  <si>
    <t>MARTES 19</t>
  </si>
  <si>
    <t>MIERCOLES 20</t>
  </si>
  <si>
    <t>JUEVES 21</t>
  </si>
  <si>
    <t>VIERNES 22</t>
  </si>
  <si>
    <t>SABADO 23</t>
  </si>
  <si>
    <t>DOMINGO 24</t>
  </si>
  <si>
    <t>FERIADOS</t>
  </si>
  <si>
    <t>FIN DE SEMANA</t>
  </si>
  <si>
    <t>FERIADO</t>
  </si>
  <si>
    <t>SEMANA</t>
  </si>
  <si>
    <t>DOMINGO 2</t>
  </si>
  <si>
    <t>LUNES 3</t>
  </si>
  <si>
    <t>MARTES 4</t>
  </si>
  <si>
    <t>MIERCOLES 5</t>
  </si>
  <si>
    <t>JUEVES 6</t>
  </si>
  <si>
    <t>VIERNES 7</t>
  </si>
  <si>
    <t>SABADO 8</t>
  </si>
  <si>
    <t xml:space="preserve">DOMINGO 9 </t>
  </si>
  <si>
    <t>LUNES 10</t>
  </si>
  <si>
    <t xml:space="preserve">MARTES 11 </t>
  </si>
  <si>
    <t xml:space="preserve">MIERCOLES 12 </t>
  </si>
  <si>
    <t>JUEVES 13</t>
  </si>
  <si>
    <t xml:space="preserve">VIERNES 14 </t>
  </si>
  <si>
    <t>SABADO 15</t>
  </si>
  <si>
    <t>DOMINGO 16</t>
  </si>
  <si>
    <t>LUNES 17</t>
  </si>
  <si>
    <t>MARTES 18</t>
  </si>
  <si>
    <t>MIERCOLES 19</t>
  </si>
  <si>
    <t>JUEVES 20</t>
  </si>
  <si>
    <t>VIERNES 21</t>
  </si>
  <si>
    <t>SABADO 22</t>
  </si>
  <si>
    <t>DOMINGO 23</t>
  </si>
  <si>
    <t>LUNES 24</t>
  </si>
  <si>
    <t>MARTES 25</t>
  </si>
  <si>
    <t>MIERCOLES 26</t>
  </si>
  <si>
    <t>JUEVES 27</t>
  </si>
  <si>
    <t>VIERNES 28</t>
  </si>
  <si>
    <t>SABADO 29</t>
  </si>
  <si>
    <t>MARTES 5</t>
  </si>
  <si>
    <t>MIERCOLES 6</t>
  </si>
  <si>
    <t>JUEVES 7</t>
  </si>
  <si>
    <t>VIERNES 8</t>
  </si>
  <si>
    <t>SABADO 9</t>
  </si>
  <si>
    <t>DOMINGO 10</t>
  </si>
  <si>
    <t>LUNES 11</t>
  </si>
  <si>
    <t>MARTES 12</t>
  </si>
  <si>
    <t>MIERCOLES 13</t>
  </si>
  <si>
    <t>JUEVES 14</t>
  </si>
  <si>
    <t>LUNES 25</t>
  </si>
  <si>
    <t>MARTES 26</t>
  </si>
  <si>
    <t>MIERCOLES 27</t>
  </si>
  <si>
    <t>JUEVES 28</t>
  </si>
  <si>
    <t>VIERNES 29</t>
  </si>
  <si>
    <t>SABADO 30</t>
  </si>
  <si>
    <t>ESTADIA PROMEDIO</t>
  </si>
  <si>
    <t>EST PROMEDIO</t>
  </si>
  <si>
    <t>EST</t>
  </si>
  <si>
    <t>5*3*</t>
  </si>
  <si>
    <t>EST PROM</t>
  </si>
  <si>
    <t xml:space="preserve">NACIONALES </t>
  </si>
  <si>
    <t>EXTRANJEROS</t>
  </si>
  <si>
    <t>MAY NOV</t>
  </si>
  <si>
    <t>JUN- NOV</t>
  </si>
  <si>
    <t>JUL-OCT</t>
  </si>
  <si>
    <t>AGO-OCT</t>
  </si>
  <si>
    <t>SEP-OCT</t>
  </si>
  <si>
    <t>DICIEMBRE</t>
  </si>
  <si>
    <t>MIÉRCOLES 4</t>
  </si>
  <si>
    <t>SÁBADO 7</t>
  </si>
  <si>
    <t>MIÉRCOLES 11</t>
  </si>
  <si>
    <t>SÁBADO 14</t>
  </si>
  <si>
    <t>MIÉRCOLES 18</t>
  </si>
  <si>
    <t>SÁBADO 21</t>
  </si>
  <si>
    <t>MIÉRCOLES 25</t>
  </si>
  <si>
    <t>SÁBADO 28</t>
  </si>
  <si>
    <t>MARTES 31</t>
  </si>
  <si>
    <t>MAY DIC</t>
  </si>
  <si>
    <t>JUN- DIC</t>
  </si>
  <si>
    <t>VENTAS</t>
  </si>
  <si>
    <t>HABITACIONES OCUPADAS ESTIMADO</t>
  </si>
  <si>
    <t>% OCUPACIÓN</t>
  </si>
  <si>
    <t>MES</t>
  </si>
  <si>
    <t>DIAS</t>
  </si>
  <si>
    <t>HAB OCUPADAS</t>
  </si>
  <si>
    <t>3 estrellas</t>
  </si>
  <si>
    <t>2 estrellas</t>
  </si>
  <si>
    <t>1 estrellas</t>
  </si>
  <si>
    <t>5 estrellas</t>
  </si>
  <si>
    <t xml:space="preserve">HAB OCUP </t>
  </si>
  <si>
    <t>NAVIDAD</t>
  </si>
  <si>
    <t>FIN DE AÑO</t>
  </si>
  <si>
    <t>MIÉRCOLES 1</t>
  </si>
  <si>
    <t xml:space="preserve">LUNES </t>
  </si>
  <si>
    <t>DIAS DE LOS DIFUNTOS INDEPENDENCIA DE CUENCA</t>
  </si>
  <si>
    <t xml:space="preserve">MARTES </t>
  </si>
  <si>
    <t xml:space="preserve">MIÉRCOLES </t>
  </si>
  <si>
    <t>NAVIDAD Y FON DE AÑO</t>
  </si>
  <si>
    <t>ENTRE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</si>
</sst>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[$-F800]dddd\,\ mmmm\ dd\,\ yyyy"/>
    <numFmt numFmtId="167" formatCode="_-[$$-409]* #,##0_ ;_-[$$-409]* \-#,##0\ ;_-[$$-409]* &quot;-&quot;??_ ;_-@_ "/>
    <numFmt numFmtId="168" formatCode="_(&quot;$&quot;* #,##0_);_(&quot;$&quot;* \(#,##0\);_(&quot;$&quot;* &quot;-&quot;??_);_(@_)"/>
    <numFmt numFmtId="169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3" fillId="0" borderId="1" xfId="0" applyFont="1" applyBorder="1" applyAlignment="1">
      <alignment wrapText="1"/>
    </xf>
    <xf numFmtId="1" fontId="0" fillId="0" borderId="1" xfId="0" applyNumberFormat="1" applyBorder="1"/>
    <xf numFmtId="10" fontId="0" fillId="0" borderId="1" xfId="0" applyNumberFormat="1" applyBorder="1"/>
    <xf numFmtId="165" fontId="0" fillId="0" borderId="1" xfId="0" applyNumberFormat="1" applyBorder="1"/>
    <xf numFmtId="164" fontId="0" fillId="0" borderId="1" xfId="1" applyFont="1" applyBorder="1"/>
    <xf numFmtId="0" fontId="0" fillId="0" borderId="0" xfId="0" applyBorder="1"/>
    <xf numFmtId="164" fontId="0" fillId="0" borderId="0" xfId="1" applyFont="1" applyBorder="1"/>
    <xf numFmtId="10" fontId="0" fillId="0" borderId="0" xfId="0" applyNumberFormat="1" applyBorder="1"/>
    <xf numFmtId="0" fontId="2" fillId="0" borderId="0" xfId="0" applyFont="1"/>
    <xf numFmtId="0" fontId="2" fillId="0" borderId="1" xfId="0" applyFont="1" applyFill="1" applyBorder="1"/>
    <xf numFmtId="10" fontId="4" fillId="0" borderId="1" xfId="0" applyNumberFormat="1" applyFont="1" applyBorder="1"/>
    <xf numFmtId="10" fontId="4" fillId="0" borderId="0" xfId="0" applyNumberFormat="1" applyFont="1" applyBorder="1"/>
    <xf numFmtId="0" fontId="2" fillId="0" borderId="0" xfId="0" applyFont="1" applyFill="1" applyBorder="1"/>
    <xf numFmtId="0" fontId="2" fillId="0" borderId="0" xfId="0" applyFont="1" applyBorder="1"/>
    <xf numFmtId="10" fontId="0" fillId="0" borderId="1" xfId="2" applyNumberFormat="1" applyFont="1" applyBorder="1"/>
    <xf numFmtId="0" fontId="0" fillId="2" borderId="0" xfId="0" applyFill="1"/>
    <xf numFmtId="0" fontId="2" fillId="2" borderId="0" xfId="0" applyFont="1" applyFill="1" applyBorder="1"/>
    <xf numFmtId="164" fontId="0" fillId="2" borderId="0" xfId="1" applyFont="1" applyFill="1" applyBorder="1"/>
    <xf numFmtId="10" fontId="0" fillId="0" borderId="1" xfId="0" applyNumberFormat="1" applyFont="1" applyBorder="1"/>
    <xf numFmtId="10" fontId="1" fillId="0" borderId="1" xfId="1" applyNumberFormat="1" applyFont="1" applyBorder="1"/>
    <xf numFmtId="164" fontId="2" fillId="0" borderId="0" xfId="0" applyNumberFormat="1" applyFont="1" applyBorder="1"/>
    <xf numFmtId="0" fontId="2" fillId="0" borderId="3" xfId="0" applyFont="1" applyBorder="1"/>
    <xf numFmtId="164" fontId="0" fillId="0" borderId="0" xfId="0" applyNumberFormat="1"/>
    <xf numFmtId="164" fontId="0" fillId="2" borderId="1" xfId="1" applyFont="1" applyFill="1" applyBorder="1"/>
    <xf numFmtId="10" fontId="0" fillId="2" borderId="1" xfId="0" applyNumberFormat="1" applyFill="1" applyBorder="1"/>
    <xf numFmtId="164" fontId="2" fillId="0" borderId="1" xfId="1" applyFont="1" applyBorder="1"/>
    <xf numFmtId="10" fontId="0" fillId="0" borderId="1" xfId="1" applyNumberFormat="1" applyFont="1" applyBorder="1"/>
    <xf numFmtId="164" fontId="0" fillId="0" borderId="1" xfId="0" applyNumberFormat="1" applyBorder="1"/>
    <xf numFmtId="0" fontId="0" fillId="0" borderId="4" xfId="0" applyFill="1" applyBorder="1"/>
    <xf numFmtId="14" fontId="0" fillId="0" borderId="2" xfId="0" applyNumberFormat="1" applyBorder="1"/>
    <xf numFmtId="166" fontId="0" fillId="0" borderId="2" xfId="0" applyNumberFormat="1" applyBorder="1"/>
    <xf numFmtId="10" fontId="0" fillId="0" borderId="1" xfId="0" applyNumberFormat="1" applyFill="1" applyBorder="1"/>
    <xf numFmtId="1" fontId="0" fillId="0" borderId="0" xfId="0" applyNumberFormat="1" applyBorder="1"/>
    <xf numFmtId="10" fontId="0" fillId="0" borderId="0" xfId="2" applyNumberFormat="1" applyFont="1" applyBorder="1"/>
    <xf numFmtId="0" fontId="0" fillId="2" borderId="1" xfId="0" applyFill="1" applyBorder="1"/>
    <xf numFmtId="0" fontId="2" fillId="2" borderId="1" xfId="0" applyFont="1" applyFill="1" applyBorder="1"/>
    <xf numFmtId="1" fontId="2" fillId="2" borderId="1" xfId="0" applyNumberFormat="1" applyFont="1" applyFill="1" applyBorder="1"/>
    <xf numFmtId="10" fontId="0" fillId="0" borderId="0" xfId="2" applyNumberFormat="1" applyFont="1"/>
    <xf numFmtId="0" fontId="2" fillId="2" borderId="2" xfId="0" applyFont="1" applyFill="1" applyBorder="1"/>
    <xf numFmtId="1" fontId="0" fillId="0" borderId="2" xfId="0" applyNumberFormat="1" applyBorder="1"/>
    <xf numFmtId="1" fontId="2" fillId="2" borderId="2" xfId="0" applyNumberFormat="1" applyFont="1" applyFill="1" applyBorder="1"/>
    <xf numFmtId="0" fontId="0" fillId="2" borderId="0" xfId="0" applyFill="1" applyBorder="1"/>
    <xf numFmtId="0" fontId="0" fillId="0" borderId="0" xfId="0" applyFill="1" applyBorder="1"/>
    <xf numFmtId="1" fontId="2" fillId="0" borderId="0" xfId="0" applyNumberFormat="1" applyFont="1" applyFill="1" applyBorder="1"/>
    <xf numFmtId="164" fontId="0" fillId="0" borderId="1" xfId="1" applyFont="1" applyFill="1" applyBorder="1"/>
    <xf numFmtId="164" fontId="0" fillId="0" borderId="0" xfId="1" applyFont="1" applyFill="1" applyBorder="1"/>
    <xf numFmtId="10" fontId="2" fillId="0" borderId="1" xfId="2" applyNumberFormat="1" applyFont="1" applyBorder="1"/>
    <xf numFmtId="0" fontId="2" fillId="3" borderId="1" xfId="0" applyFont="1" applyFill="1" applyBorder="1"/>
    <xf numFmtId="164" fontId="2" fillId="0" borderId="0" xfId="1" applyFont="1" applyBorder="1"/>
    <xf numFmtId="10" fontId="0" fillId="0" borderId="0" xfId="0" applyNumberFormat="1" applyFont="1" applyBorder="1"/>
    <xf numFmtId="10" fontId="1" fillId="0" borderId="0" xfId="1" applyNumberFormat="1" applyFont="1" applyBorder="1"/>
    <xf numFmtId="10" fontId="2" fillId="0" borderId="0" xfId="2" applyNumberFormat="1" applyFont="1" applyBorder="1"/>
    <xf numFmtId="10" fontId="0" fillId="0" borderId="0" xfId="1" applyNumberFormat="1" applyFont="1" applyBorder="1"/>
    <xf numFmtId="165" fontId="2" fillId="2" borderId="0" xfId="0" applyNumberFormat="1" applyFont="1" applyFill="1" applyBorder="1"/>
    <xf numFmtId="10" fontId="0" fillId="2" borderId="1" xfId="2" applyNumberFormat="1" applyFont="1" applyFill="1" applyBorder="1"/>
    <xf numFmtId="10" fontId="2" fillId="0" borderId="1" xfId="0" applyNumberFormat="1" applyFont="1" applyBorder="1"/>
    <xf numFmtId="0" fontId="5" fillId="0" borderId="0" xfId="0" applyFont="1"/>
    <xf numFmtId="10" fontId="0" fillId="0" borderId="0" xfId="0" applyNumberFormat="1"/>
    <xf numFmtId="10" fontId="2" fillId="0" borderId="0" xfId="0" applyNumberFormat="1" applyFont="1"/>
    <xf numFmtId="14" fontId="0" fillId="0" borderId="0" xfId="0" applyNumberFormat="1" applyBorder="1"/>
    <xf numFmtId="9" fontId="0" fillId="0" borderId="0" xfId="0" applyNumberFormat="1" applyBorder="1"/>
    <xf numFmtId="9" fontId="0" fillId="0" borderId="0" xfId="2" applyFont="1" applyBorder="1"/>
    <xf numFmtId="10" fontId="0" fillId="4" borderId="1" xfId="0" applyNumberFormat="1" applyFill="1" applyBorder="1"/>
    <xf numFmtId="0" fontId="0" fillId="0" borderId="1" xfId="0" applyFill="1" applyBorder="1"/>
    <xf numFmtId="14" fontId="0" fillId="0" borderId="1" xfId="0" applyNumberFormat="1" applyBorder="1"/>
    <xf numFmtId="9" fontId="4" fillId="0" borderId="1" xfId="0" applyNumberFormat="1" applyFont="1" applyBorder="1"/>
    <xf numFmtId="9" fontId="0" fillId="0" borderId="1" xfId="0" applyNumberFormat="1" applyBorder="1"/>
    <xf numFmtId="0" fontId="0" fillId="0" borderId="3" xfId="0" applyBorder="1"/>
    <xf numFmtId="0" fontId="0" fillId="0" borderId="0" xfId="0" applyFill="1"/>
    <xf numFmtId="9" fontId="4" fillId="0" borderId="0" xfId="0" applyNumberFormat="1" applyFont="1" applyBorder="1"/>
    <xf numFmtId="167" fontId="0" fillId="0" borderId="1" xfId="0" applyNumberFormat="1" applyBorder="1"/>
    <xf numFmtId="167" fontId="0" fillId="0" borderId="1" xfId="1" applyNumberFormat="1" applyFont="1" applyBorder="1"/>
    <xf numFmtId="167" fontId="2" fillId="0" borderId="1" xfId="0" applyNumberFormat="1" applyFont="1" applyFill="1" applyBorder="1"/>
    <xf numFmtId="9" fontId="0" fillId="0" borderId="1" xfId="2" applyNumberFormat="1" applyFont="1" applyBorder="1"/>
    <xf numFmtId="9" fontId="0" fillId="0" borderId="1" xfId="1" applyNumberFormat="1" applyFont="1" applyBorder="1"/>
    <xf numFmtId="9" fontId="2" fillId="0" borderId="1" xfId="1" applyNumberFormat="1" applyFont="1" applyBorder="1"/>
    <xf numFmtId="168" fontId="0" fillId="0" borderId="1" xfId="1" applyNumberFormat="1" applyFont="1" applyBorder="1"/>
    <xf numFmtId="168" fontId="2" fillId="0" borderId="1" xfId="0" applyNumberFormat="1" applyFont="1" applyFill="1" applyBorder="1"/>
    <xf numFmtId="168" fontId="0" fillId="0" borderId="1" xfId="1" applyNumberFormat="1" applyFont="1" applyFill="1" applyBorder="1"/>
    <xf numFmtId="2" fontId="0" fillId="0" borderId="1" xfId="1" applyNumberFormat="1" applyFont="1" applyBorder="1"/>
    <xf numFmtId="2" fontId="2" fillId="0" borderId="1" xfId="0" applyNumberFormat="1" applyFont="1" applyFill="1" applyBorder="1"/>
    <xf numFmtId="2" fontId="0" fillId="0" borderId="1" xfId="1" applyNumberFormat="1" applyFont="1" applyFill="1" applyBorder="1"/>
    <xf numFmtId="2" fontId="0" fillId="0" borderId="0" xfId="1" applyNumberFormat="1" applyFont="1" applyFill="1" applyBorder="1"/>
    <xf numFmtId="9" fontId="0" fillId="0" borderId="0" xfId="0" applyNumberFormat="1"/>
    <xf numFmtId="9" fontId="0" fillId="0" borderId="0" xfId="2" applyFont="1"/>
    <xf numFmtId="10" fontId="4" fillId="2" borderId="1" xfId="0" applyNumberFormat="1" applyFont="1" applyFill="1" applyBorder="1"/>
    <xf numFmtId="0" fontId="0" fillId="0" borderId="2" xfId="0" applyFill="1" applyBorder="1"/>
    <xf numFmtId="164" fontId="0" fillId="0" borderId="0" xfId="0" applyNumberFormat="1" applyBorder="1"/>
    <xf numFmtId="2" fontId="0" fillId="0" borderId="1" xfId="0" applyNumberFormat="1" applyBorder="1"/>
    <xf numFmtId="10" fontId="0" fillId="2" borderId="1" xfId="1" applyNumberFormat="1" applyFont="1" applyFill="1" applyBorder="1"/>
    <xf numFmtId="10" fontId="0" fillId="2" borderId="0" xfId="2" applyNumberFormat="1" applyFont="1" applyFill="1" applyBorder="1"/>
    <xf numFmtId="10" fontId="2" fillId="0" borderId="5" xfId="2" applyNumberFormat="1" applyFont="1" applyFill="1" applyBorder="1"/>
    <xf numFmtId="0" fontId="0" fillId="0" borderId="1" xfId="0" applyNumberFormat="1" applyBorder="1"/>
    <xf numFmtId="0" fontId="0" fillId="0" borderId="1" xfId="2" applyNumberFormat="1" applyFont="1" applyBorder="1"/>
    <xf numFmtId="0" fontId="0" fillId="0" borderId="0" xfId="0" applyNumberFormat="1" applyBorder="1"/>
    <xf numFmtId="1" fontId="0" fillId="0" borderId="1" xfId="2" applyNumberFormat="1" applyFont="1" applyBorder="1"/>
    <xf numFmtId="167" fontId="0" fillId="0" borderId="0" xfId="1" applyNumberFormat="1" applyFont="1" applyBorder="1"/>
    <xf numFmtId="0" fontId="0" fillId="0" borderId="1" xfId="1" applyNumberFormat="1" applyFont="1" applyBorder="1"/>
    <xf numFmtId="0" fontId="0" fillId="0" borderId="0" xfId="0" applyNumberFormat="1"/>
    <xf numFmtId="2" fontId="0" fillId="2" borderId="1" xfId="1" applyNumberFormat="1" applyFont="1" applyFill="1" applyBorder="1"/>
    <xf numFmtId="2" fontId="0" fillId="0" borderId="0" xfId="0" applyNumberFormat="1"/>
    <xf numFmtId="2" fontId="0" fillId="0" borderId="0" xfId="0" applyNumberFormat="1" applyBorder="1"/>
    <xf numFmtId="9" fontId="0" fillId="0" borderId="1" xfId="2" applyFont="1" applyBorder="1"/>
    <xf numFmtId="10" fontId="2" fillId="0" borderId="0" xfId="0" applyNumberFormat="1" applyFont="1" applyBorder="1"/>
    <xf numFmtId="10" fontId="2" fillId="0" borderId="1" xfId="1" applyNumberFormat="1" applyFont="1" applyBorder="1"/>
    <xf numFmtId="0" fontId="2" fillId="0" borderId="0" xfId="0" applyNumberFormat="1" applyFont="1" applyBorder="1"/>
    <xf numFmtId="0" fontId="2" fillId="0" borderId="1" xfId="0" applyNumberFormat="1" applyFont="1" applyFill="1" applyBorder="1"/>
    <xf numFmtId="0" fontId="0" fillId="0" borderId="1" xfId="1" applyNumberFormat="1" applyFont="1" applyFill="1" applyBorder="1"/>
    <xf numFmtId="1" fontId="0" fillId="0" borderId="3" xfId="0" applyNumberFormat="1" applyBorder="1"/>
    <xf numFmtId="169" fontId="0" fillId="0" borderId="1" xfId="0" applyNumberFormat="1" applyBorder="1"/>
    <xf numFmtId="0" fontId="0" fillId="0" borderId="0" xfId="2" applyNumberFormat="1" applyFont="1" applyBorder="1"/>
    <xf numFmtId="1" fontId="0" fillId="0" borderId="0" xfId="2" applyNumberFormat="1" applyFont="1" applyBorder="1"/>
    <xf numFmtId="10" fontId="0" fillId="2" borderId="0" xfId="2" applyNumberFormat="1" applyFont="1" applyFill="1"/>
    <xf numFmtId="2" fontId="0" fillId="2" borderId="0" xfId="1" applyNumberFormat="1" applyFont="1" applyFill="1" applyBorder="1"/>
    <xf numFmtId="2" fontId="0" fillId="2" borderId="0" xfId="0" applyNumberFormat="1" applyFill="1" applyBorder="1"/>
    <xf numFmtId="2" fontId="0" fillId="5" borderId="0" xfId="0" applyNumberFormat="1" applyFill="1" applyBorder="1"/>
    <xf numFmtId="0" fontId="0" fillId="5" borderId="0" xfId="0" applyFill="1" applyBorder="1"/>
    <xf numFmtId="0" fontId="0" fillId="6" borderId="0" xfId="0" applyFill="1" applyBorder="1"/>
    <xf numFmtId="0" fontId="0" fillId="6" borderId="0" xfId="0" applyFill="1"/>
    <xf numFmtId="2" fontId="0" fillId="0" borderId="0" xfId="0" applyNumberFormat="1" applyFill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6" xfId="0" applyFont="1" applyFill="1" applyBorder="1"/>
    <xf numFmtId="0" fontId="2" fillId="7" borderId="2" xfId="0" applyFont="1" applyFill="1" applyBorder="1"/>
    <xf numFmtId="2" fontId="0" fillId="7" borderId="1" xfId="0" applyNumberFormat="1" applyFill="1" applyBorder="1"/>
    <xf numFmtId="0" fontId="0" fillId="7" borderId="1" xfId="0" applyFill="1" applyBorder="1"/>
    <xf numFmtId="10" fontId="0" fillId="7" borderId="1" xfId="2" applyNumberFormat="1" applyFont="1" applyFill="1" applyBorder="1"/>
    <xf numFmtId="1" fontId="0" fillId="7" borderId="2" xfId="0" applyNumberFormat="1" applyFill="1" applyBorder="1"/>
    <xf numFmtId="0" fontId="0" fillId="7" borderId="2" xfId="0" applyFill="1" applyBorder="1"/>
    <xf numFmtId="10" fontId="2" fillId="7" borderId="1" xfId="1" applyNumberFormat="1" applyFont="1" applyFill="1" applyBorder="1"/>
    <xf numFmtId="0" fontId="0" fillId="7" borderId="0" xfId="0" applyFill="1"/>
    <xf numFmtId="10" fontId="0" fillId="7" borderId="1" xfId="1" applyNumberFormat="1" applyFont="1" applyFill="1" applyBorder="1"/>
    <xf numFmtId="1" fontId="0" fillId="0" borderId="0" xfId="0" applyNumberFormat="1"/>
    <xf numFmtId="0" fontId="0" fillId="8" borderId="0" xfId="0" applyFill="1"/>
    <xf numFmtId="0" fontId="0" fillId="9" borderId="0" xfId="0" applyFill="1"/>
    <xf numFmtId="2" fontId="0" fillId="0" borderId="1" xfId="0" applyNumberFormat="1" applyFill="1" applyBorder="1"/>
    <xf numFmtId="10" fontId="2" fillId="0" borderId="2" xfId="1" applyNumberFormat="1" applyFont="1" applyBorder="1"/>
    <xf numFmtId="10" fontId="0" fillId="0" borderId="2" xfId="1" applyNumberFormat="1" applyFont="1" applyBorder="1"/>
    <xf numFmtId="10" fontId="0" fillId="7" borderId="2" xfId="1" applyNumberFormat="1" applyFont="1" applyFill="1" applyBorder="1"/>
    <xf numFmtId="1" fontId="0" fillId="8" borderId="1" xfId="0" applyNumberFormat="1" applyFill="1" applyBorder="1"/>
    <xf numFmtId="1" fontId="0" fillId="6" borderId="1" xfId="0" applyNumberFormat="1" applyFill="1" applyBorder="1"/>
    <xf numFmtId="1" fontId="0" fillId="5" borderId="1" xfId="0" applyNumberFormat="1" applyFill="1" applyBorder="1"/>
    <xf numFmtId="0" fontId="0" fillId="10" borderId="0" xfId="0" applyFill="1"/>
    <xf numFmtId="10" fontId="0" fillId="0" borderId="7" xfId="2" applyNumberFormat="1" applyFont="1" applyBorder="1"/>
    <xf numFmtId="10" fontId="0" fillId="7" borderId="7" xfId="2" applyNumberFormat="1" applyFont="1" applyFill="1" applyBorder="1"/>
    <xf numFmtId="10" fontId="0" fillId="0" borderId="7" xfId="1" applyNumberFormat="1" applyFont="1" applyBorder="1"/>
    <xf numFmtId="1" fontId="0" fillId="10" borderId="1" xfId="0" applyNumberFormat="1" applyFill="1" applyBorder="1"/>
    <xf numFmtId="1" fontId="0" fillId="9" borderId="1" xfId="0" applyNumberFormat="1" applyFill="1" applyBorder="1"/>
    <xf numFmtId="9" fontId="2" fillId="0" borderId="1" xfId="2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theme" Target="theme/theme1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JUNIO!$B$34</c:f>
              <c:strCache>
                <c:ptCount val="1"/>
                <c:pt idx="0">
                  <c:v>5 ESTRELLAS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JUNIO!$A$35:$A$64</c:f>
              <c:strCache>
                <c:ptCount val="30"/>
                <c:pt idx="0">
                  <c:v>SABADO 1</c:v>
                </c:pt>
                <c:pt idx="1">
                  <c:v>DOMINGO 2</c:v>
                </c:pt>
                <c:pt idx="2">
                  <c:v>LUNES 3</c:v>
                </c:pt>
                <c:pt idx="3">
                  <c:v>MARTES 4</c:v>
                </c:pt>
                <c:pt idx="4">
                  <c:v>MIERCOLES 5</c:v>
                </c:pt>
                <c:pt idx="5">
                  <c:v>JUEVES 6</c:v>
                </c:pt>
                <c:pt idx="6">
                  <c:v>VIERNES 7</c:v>
                </c:pt>
                <c:pt idx="7">
                  <c:v>SABADO 8</c:v>
                </c:pt>
                <c:pt idx="8">
                  <c:v>DOMINGO 9 </c:v>
                </c:pt>
                <c:pt idx="9">
                  <c:v>LUNES 10</c:v>
                </c:pt>
                <c:pt idx="10">
                  <c:v>MARTES 11 </c:v>
                </c:pt>
                <c:pt idx="11">
                  <c:v>MIERCOLES 12 </c:v>
                </c:pt>
                <c:pt idx="12">
                  <c:v>JUEVES 13</c:v>
                </c:pt>
                <c:pt idx="13">
                  <c:v>VIERNES 14 </c:v>
                </c:pt>
                <c:pt idx="14">
                  <c:v>SABADO 15</c:v>
                </c:pt>
                <c:pt idx="15">
                  <c:v>DOMINGO 16</c:v>
                </c:pt>
                <c:pt idx="16">
                  <c:v>LUNES 17</c:v>
                </c:pt>
                <c:pt idx="17">
                  <c:v>MARTES 18</c:v>
                </c:pt>
                <c:pt idx="18">
                  <c:v>MIERCOLES 19</c:v>
                </c:pt>
                <c:pt idx="19">
                  <c:v>JUEVES 20</c:v>
                </c:pt>
                <c:pt idx="20">
                  <c:v>VIERNES 21</c:v>
                </c:pt>
                <c:pt idx="21">
                  <c:v>SABADO 22</c:v>
                </c:pt>
                <c:pt idx="22">
                  <c:v>DOMINGO 23</c:v>
                </c:pt>
                <c:pt idx="23">
                  <c:v>LUNES 24</c:v>
                </c:pt>
                <c:pt idx="24">
                  <c:v>MARTES 25</c:v>
                </c:pt>
                <c:pt idx="25">
                  <c:v>MIERCOLES 26</c:v>
                </c:pt>
                <c:pt idx="26">
                  <c:v>JUEVES 27</c:v>
                </c:pt>
                <c:pt idx="27">
                  <c:v>VIERNES 28</c:v>
                </c:pt>
                <c:pt idx="28">
                  <c:v>SABADO 29</c:v>
                </c:pt>
                <c:pt idx="29">
                  <c:v>DOMINGO 30</c:v>
                </c:pt>
              </c:strCache>
            </c:strRef>
          </c:cat>
          <c:val>
            <c:numRef>
              <c:f>JUNIO!$B$35:$B$64</c:f>
              <c:numCache>
                <c:formatCode>0.00%</c:formatCode>
                <c:ptCount val="30"/>
                <c:pt idx="0">
                  <c:v>0.37634408602150538</c:v>
                </c:pt>
                <c:pt idx="1">
                  <c:v>0.62244897959183676</c:v>
                </c:pt>
                <c:pt idx="2">
                  <c:v>0.58441558441558439</c:v>
                </c:pt>
                <c:pt idx="3">
                  <c:v>0.6</c:v>
                </c:pt>
                <c:pt idx="4">
                  <c:v>0.73170731707317072</c:v>
                </c:pt>
                <c:pt idx="5">
                  <c:v>0.6292134831460674</c:v>
                </c:pt>
                <c:pt idx="6">
                  <c:v>0.42352941176470588</c:v>
                </c:pt>
                <c:pt idx="7">
                  <c:v>0.2</c:v>
                </c:pt>
                <c:pt idx="8">
                  <c:v>0.31111111111111112</c:v>
                </c:pt>
                <c:pt idx="9">
                  <c:v>0.75</c:v>
                </c:pt>
                <c:pt idx="10">
                  <c:v>0.7142857142857143</c:v>
                </c:pt>
                <c:pt idx="11">
                  <c:v>0.86458333333333337</c:v>
                </c:pt>
                <c:pt idx="12">
                  <c:v>0.94845360824742264</c:v>
                </c:pt>
                <c:pt idx="13">
                  <c:v>0.65979381443298968</c:v>
                </c:pt>
                <c:pt idx="14">
                  <c:v>0.50649350649350644</c:v>
                </c:pt>
                <c:pt idx="15">
                  <c:v>0.19565217391304349</c:v>
                </c:pt>
                <c:pt idx="16">
                  <c:v>0.65853658536585369</c:v>
                </c:pt>
                <c:pt idx="17">
                  <c:v>0.97468354430379744</c:v>
                </c:pt>
                <c:pt idx="18">
                  <c:v>0.95</c:v>
                </c:pt>
                <c:pt idx="19">
                  <c:v>0.86585365853658536</c:v>
                </c:pt>
                <c:pt idx="20">
                  <c:v>0.51136363636363635</c:v>
                </c:pt>
                <c:pt idx="21">
                  <c:v>0.31707317073170732</c:v>
                </c:pt>
                <c:pt idx="22">
                  <c:v>0.21176470588235294</c:v>
                </c:pt>
                <c:pt idx="23">
                  <c:v>0.569620253164557</c:v>
                </c:pt>
                <c:pt idx="24">
                  <c:v>0.73333333333333328</c:v>
                </c:pt>
                <c:pt idx="25">
                  <c:v>0.55128205128205132</c:v>
                </c:pt>
                <c:pt idx="26">
                  <c:v>0.4935064935064935</c:v>
                </c:pt>
                <c:pt idx="27">
                  <c:v>0.34567901234567899</c:v>
                </c:pt>
                <c:pt idx="28">
                  <c:v>0.32432432432432434</c:v>
                </c:pt>
                <c:pt idx="29">
                  <c:v>0.28915662650602408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8-4324-BEF2-36D69D5896F0}"/>
            </c:ext>
          </c:extLst>
        </c:ser>
        <c:ser>
          <c:idx val="1"/>
          <c:order val="1"/>
          <c:tx>
            <c:strRef>
              <c:f>JUNIO!$C$34</c:f>
              <c:strCache>
                <c:ptCount val="1"/>
                <c:pt idx="0">
                  <c:v>4 ESTRELLAS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JUNIO!$A$35:$A$64</c:f>
              <c:strCache>
                <c:ptCount val="30"/>
                <c:pt idx="0">
                  <c:v>SABADO 1</c:v>
                </c:pt>
                <c:pt idx="1">
                  <c:v>DOMINGO 2</c:v>
                </c:pt>
                <c:pt idx="2">
                  <c:v>LUNES 3</c:v>
                </c:pt>
                <c:pt idx="3">
                  <c:v>MARTES 4</c:v>
                </c:pt>
                <c:pt idx="4">
                  <c:v>MIERCOLES 5</c:v>
                </c:pt>
                <c:pt idx="5">
                  <c:v>JUEVES 6</c:v>
                </c:pt>
                <c:pt idx="6">
                  <c:v>VIERNES 7</c:v>
                </c:pt>
                <c:pt idx="7">
                  <c:v>SABADO 8</c:v>
                </c:pt>
                <c:pt idx="8">
                  <c:v>DOMINGO 9 </c:v>
                </c:pt>
                <c:pt idx="9">
                  <c:v>LUNES 10</c:v>
                </c:pt>
                <c:pt idx="10">
                  <c:v>MARTES 11 </c:v>
                </c:pt>
                <c:pt idx="11">
                  <c:v>MIERCOLES 12 </c:v>
                </c:pt>
                <c:pt idx="12">
                  <c:v>JUEVES 13</c:v>
                </c:pt>
                <c:pt idx="13">
                  <c:v>VIERNES 14 </c:v>
                </c:pt>
                <c:pt idx="14">
                  <c:v>SABADO 15</c:v>
                </c:pt>
                <c:pt idx="15">
                  <c:v>DOMINGO 16</c:v>
                </c:pt>
                <c:pt idx="16">
                  <c:v>LUNES 17</c:v>
                </c:pt>
                <c:pt idx="17">
                  <c:v>MARTES 18</c:v>
                </c:pt>
                <c:pt idx="18">
                  <c:v>MIERCOLES 19</c:v>
                </c:pt>
                <c:pt idx="19">
                  <c:v>JUEVES 20</c:v>
                </c:pt>
                <c:pt idx="20">
                  <c:v>VIERNES 21</c:v>
                </c:pt>
                <c:pt idx="21">
                  <c:v>SABADO 22</c:v>
                </c:pt>
                <c:pt idx="22">
                  <c:v>DOMINGO 23</c:v>
                </c:pt>
                <c:pt idx="23">
                  <c:v>LUNES 24</c:v>
                </c:pt>
                <c:pt idx="24">
                  <c:v>MARTES 25</c:v>
                </c:pt>
                <c:pt idx="25">
                  <c:v>MIERCOLES 26</c:v>
                </c:pt>
                <c:pt idx="26">
                  <c:v>JUEVES 27</c:v>
                </c:pt>
                <c:pt idx="27">
                  <c:v>VIERNES 28</c:v>
                </c:pt>
                <c:pt idx="28">
                  <c:v>SABADO 29</c:v>
                </c:pt>
                <c:pt idx="29">
                  <c:v>DOMINGO 30</c:v>
                </c:pt>
              </c:strCache>
            </c:strRef>
          </c:cat>
          <c:val>
            <c:numRef>
              <c:f>JUNIO!$C$35:$C$64</c:f>
              <c:numCache>
                <c:formatCode>0.00%</c:formatCode>
                <c:ptCount val="30"/>
                <c:pt idx="0">
                  <c:v>0.1111111111111111</c:v>
                </c:pt>
                <c:pt idx="1">
                  <c:v>6.6666666666666666E-2</c:v>
                </c:pt>
                <c:pt idx="2">
                  <c:v>0.1111111111111111</c:v>
                </c:pt>
                <c:pt idx="3">
                  <c:v>0.31111111111111112</c:v>
                </c:pt>
                <c:pt idx="4">
                  <c:v>0.56521739130434778</c:v>
                </c:pt>
                <c:pt idx="5">
                  <c:v>0.5</c:v>
                </c:pt>
                <c:pt idx="6">
                  <c:v>0.46666666666666667</c:v>
                </c:pt>
                <c:pt idx="7">
                  <c:v>0.28888888888888886</c:v>
                </c:pt>
                <c:pt idx="8">
                  <c:v>0.1111111111111111</c:v>
                </c:pt>
                <c:pt idx="9">
                  <c:v>0.34146341463414637</c:v>
                </c:pt>
                <c:pt idx="10">
                  <c:v>0.51219512195121952</c:v>
                </c:pt>
                <c:pt idx="11">
                  <c:v>0.4</c:v>
                </c:pt>
                <c:pt idx="12">
                  <c:v>0.39473684210526316</c:v>
                </c:pt>
                <c:pt idx="13">
                  <c:v>0.13333333333333333</c:v>
                </c:pt>
                <c:pt idx="14">
                  <c:v>0.17241379310344829</c:v>
                </c:pt>
                <c:pt idx="15">
                  <c:v>6.8965517241379309E-2</c:v>
                </c:pt>
                <c:pt idx="16">
                  <c:v>0.36363636363636365</c:v>
                </c:pt>
                <c:pt idx="17">
                  <c:v>0.47058823529411764</c:v>
                </c:pt>
                <c:pt idx="18">
                  <c:v>0.65714285714285714</c:v>
                </c:pt>
                <c:pt idx="19">
                  <c:v>0.58974358974358976</c:v>
                </c:pt>
                <c:pt idx="20">
                  <c:v>0.33333333333333331</c:v>
                </c:pt>
                <c:pt idx="21">
                  <c:v>0.32500000000000001</c:v>
                </c:pt>
                <c:pt idx="22">
                  <c:v>0</c:v>
                </c:pt>
                <c:pt idx="23">
                  <c:v>0.26315789473684209</c:v>
                </c:pt>
                <c:pt idx="24">
                  <c:v>0.31818181818181818</c:v>
                </c:pt>
                <c:pt idx="25">
                  <c:v>0.2608695652173913</c:v>
                </c:pt>
                <c:pt idx="26">
                  <c:v>0.2391304347826087</c:v>
                </c:pt>
                <c:pt idx="27">
                  <c:v>9.3023255813953487E-2</c:v>
                </c:pt>
                <c:pt idx="28">
                  <c:v>0.11627906976744186</c:v>
                </c:pt>
                <c:pt idx="29">
                  <c:v>9.3023255813953487E-2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8-4324-BEF2-36D69D5896F0}"/>
            </c:ext>
          </c:extLst>
        </c:ser>
        <c:ser>
          <c:idx val="2"/>
          <c:order val="2"/>
          <c:tx>
            <c:strRef>
              <c:f>JUNIO!$D$34</c:f>
              <c:strCache>
                <c:ptCount val="1"/>
                <c:pt idx="0">
                  <c:v>3 ESTRELLAS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JUNIO!$A$35:$A$64</c:f>
              <c:strCache>
                <c:ptCount val="30"/>
                <c:pt idx="0">
                  <c:v>SABADO 1</c:v>
                </c:pt>
                <c:pt idx="1">
                  <c:v>DOMINGO 2</c:v>
                </c:pt>
                <c:pt idx="2">
                  <c:v>LUNES 3</c:v>
                </c:pt>
                <c:pt idx="3">
                  <c:v>MARTES 4</c:v>
                </c:pt>
                <c:pt idx="4">
                  <c:v>MIERCOLES 5</c:v>
                </c:pt>
                <c:pt idx="5">
                  <c:v>JUEVES 6</c:v>
                </c:pt>
                <c:pt idx="6">
                  <c:v>VIERNES 7</c:v>
                </c:pt>
                <c:pt idx="7">
                  <c:v>SABADO 8</c:v>
                </c:pt>
                <c:pt idx="8">
                  <c:v>DOMINGO 9 </c:v>
                </c:pt>
                <c:pt idx="9">
                  <c:v>LUNES 10</c:v>
                </c:pt>
                <c:pt idx="10">
                  <c:v>MARTES 11 </c:v>
                </c:pt>
                <c:pt idx="11">
                  <c:v>MIERCOLES 12 </c:v>
                </c:pt>
                <c:pt idx="12">
                  <c:v>JUEVES 13</c:v>
                </c:pt>
                <c:pt idx="13">
                  <c:v>VIERNES 14 </c:v>
                </c:pt>
                <c:pt idx="14">
                  <c:v>SABADO 15</c:v>
                </c:pt>
                <c:pt idx="15">
                  <c:v>DOMINGO 16</c:v>
                </c:pt>
                <c:pt idx="16">
                  <c:v>LUNES 17</c:v>
                </c:pt>
                <c:pt idx="17">
                  <c:v>MARTES 18</c:v>
                </c:pt>
                <c:pt idx="18">
                  <c:v>MIERCOLES 19</c:v>
                </c:pt>
                <c:pt idx="19">
                  <c:v>JUEVES 20</c:v>
                </c:pt>
                <c:pt idx="20">
                  <c:v>VIERNES 21</c:v>
                </c:pt>
                <c:pt idx="21">
                  <c:v>SABADO 22</c:v>
                </c:pt>
                <c:pt idx="22">
                  <c:v>DOMINGO 23</c:v>
                </c:pt>
                <c:pt idx="23">
                  <c:v>LUNES 24</c:v>
                </c:pt>
                <c:pt idx="24">
                  <c:v>MARTES 25</c:v>
                </c:pt>
                <c:pt idx="25">
                  <c:v>MIERCOLES 26</c:v>
                </c:pt>
                <c:pt idx="26">
                  <c:v>JUEVES 27</c:v>
                </c:pt>
                <c:pt idx="27">
                  <c:v>VIERNES 28</c:v>
                </c:pt>
                <c:pt idx="28">
                  <c:v>SABADO 29</c:v>
                </c:pt>
                <c:pt idx="29">
                  <c:v>DOMINGO 30</c:v>
                </c:pt>
              </c:strCache>
            </c:strRef>
          </c:cat>
          <c:val>
            <c:numRef>
              <c:f>JUNIO!$D$35:$D$64</c:f>
              <c:numCache>
                <c:formatCode>0.00%</c:formatCode>
                <c:ptCount val="30"/>
                <c:pt idx="0">
                  <c:v>0.10975609756097561</c:v>
                </c:pt>
                <c:pt idx="1">
                  <c:v>0.13223140495867769</c:v>
                </c:pt>
                <c:pt idx="2">
                  <c:v>0.21721311475409835</c:v>
                </c:pt>
                <c:pt idx="3">
                  <c:v>0.45714285714285713</c:v>
                </c:pt>
                <c:pt idx="4">
                  <c:v>0.32</c:v>
                </c:pt>
                <c:pt idx="5">
                  <c:v>0.30588235294117649</c:v>
                </c:pt>
                <c:pt idx="6">
                  <c:v>0.25819672131147542</c:v>
                </c:pt>
                <c:pt idx="7">
                  <c:v>0.20491803278688525</c:v>
                </c:pt>
                <c:pt idx="8">
                  <c:v>0.15447154471544716</c:v>
                </c:pt>
                <c:pt idx="9">
                  <c:v>0.35742971887550201</c:v>
                </c:pt>
                <c:pt idx="10">
                  <c:v>0.42338709677419356</c:v>
                </c:pt>
                <c:pt idx="11">
                  <c:v>0.44672131147540983</c:v>
                </c:pt>
                <c:pt idx="12">
                  <c:v>0.54042553191489362</c:v>
                </c:pt>
                <c:pt idx="13">
                  <c:v>0.21810699588477367</c:v>
                </c:pt>
                <c:pt idx="14">
                  <c:v>0.19008264462809918</c:v>
                </c:pt>
                <c:pt idx="15">
                  <c:v>0.11475409836065574</c:v>
                </c:pt>
                <c:pt idx="16">
                  <c:v>0.29387755102040819</c:v>
                </c:pt>
                <c:pt idx="17">
                  <c:v>0.48979591836734693</c:v>
                </c:pt>
                <c:pt idx="18">
                  <c:v>0.5</c:v>
                </c:pt>
                <c:pt idx="19">
                  <c:v>0.48770491803278687</c:v>
                </c:pt>
                <c:pt idx="20">
                  <c:v>0.50566037735849056</c:v>
                </c:pt>
                <c:pt idx="21">
                  <c:v>0.22900763358778625</c:v>
                </c:pt>
                <c:pt idx="22">
                  <c:v>0.17886178861788618</c:v>
                </c:pt>
                <c:pt idx="23">
                  <c:v>0.31578947368421051</c:v>
                </c:pt>
                <c:pt idx="24">
                  <c:v>0.38056680161943318</c:v>
                </c:pt>
                <c:pt idx="25">
                  <c:v>0.3902439024390244</c:v>
                </c:pt>
                <c:pt idx="26">
                  <c:v>0.32258064516129031</c:v>
                </c:pt>
                <c:pt idx="27">
                  <c:v>0.36290322580645162</c:v>
                </c:pt>
                <c:pt idx="28">
                  <c:v>0.20883534136546184</c:v>
                </c:pt>
                <c:pt idx="29">
                  <c:v>0.19354838709677419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8-4324-BEF2-36D69D589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57799656"/>
        <c:axId val="257798088"/>
      </c:lineChart>
      <c:catAx>
        <c:axId val="25779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PORCENTAJE DE OCUPACIÓN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7798088"/>
        <c:crosses val="autoZero"/>
        <c:auto val="1"/>
        <c:lblAlgn val="ctr"/>
        <c:lblOffset val="100"/>
        <c:noMultiLvlLbl val="0"/>
      </c:catAx>
      <c:valAx>
        <c:axId val="25779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779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1"/>
          <c:order val="1"/>
          <c:tx>
            <c:strRef>
              <c:f>AGOSTO!$I$10</c:f>
              <c:strCache>
                <c:ptCount val="1"/>
                <c:pt idx="0">
                  <c:v>4 ESTRELLAS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DC-45AD-BCCF-DF7D0BDFB7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DC-45AD-BCCF-DF7D0BDFB778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DC-45AD-BCCF-DF7D0BDFB7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AGOSTO!$G$11:$G$12</c:f>
              <c:strCache>
                <c:ptCount val="2"/>
                <c:pt idx="0">
                  <c:v>HUÉSPEDES NACIONALES</c:v>
                </c:pt>
                <c:pt idx="1">
                  <c:v>HUÉSPEDES INTERNACIONALES</c:v>
                </c:pt>
              </c:strCache>
            </c:strRef>
          </c:cat>
          <c:val>
            <c:numRef>
              <c:f>AGOSTO!$I$11:$I$12</c:f>
              <c:numCache>
                <c:formatCode>0.00%</c:formatCode>
                <c:ptCount val="2"/>
                <c:pt idx="0">
                  <c:v>0.99130434782608701</c:v>
                </c:pt>
                <c:pt idx="1">
                  <c:v>8.6956521739130436E-3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C-45AD-BCCF-DF7D0BDFB77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AGOSTO!$H$10</c15:sqref>
                        </c15:formulaRef>
                      </c:ext>
                    </c:extLst>
                    <c:strCache>
                      <c:ptCount val="1"/>
                      <c:pt idx="0">
                        <c:v>5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C6DC-45AD-BCCF-DF7D0BDFB77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C6DC-45AD-BCCF-DF7D0BDFB77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AGOSTO!$G$11:$G$12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AGOSTO!$H$11:$H$12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0.88728024819027917</c:v>
                      </c:pt>
                      <c:pt idx="1">
                        <c:v>0.11271975180972078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6DC-45AD-BCCF-DF7D0BDFB778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2"/>
          <c:order val="2"/>
          <c:tx>
            <c:strRef>
              <c:f>AGOSTO!$J$10</c:f>
              <c:strCache>
                <c:ptCount val="1"/>
                <c:pt idx="0">
                  <c:v>3 ESTRELLAS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7A-437B-A79A-F3312FC82D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7A-437B-A79A-F3312FC82D37}"/>
              </c:ext>
            </c:extLst>
          </c:dPt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7A-437B-A79A-F3312FC82D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AGOSTO!$G$11:$G$12</c:f>
              <c:strCache>
                <c:ptCount val="2"/>
                <c:pt idx="0">
                  <c:v>HUÉSPEDES NACIONALES</c:v>
                </c:pt>
                <c:pt idx="1">
                  <c:v>HUÉSPEDES INTERNACIONALES</c:v>
                </c:pt>
              </c:strCache>
            </c:strRef>
          </c:cat>
          <c:val>
            <c:numRef>
              <c:f>AGOSTO!$J$11:$J$12</c:f>
              <c:numCache>
                <c:formatCode>0.00%</c:formatCode>
                <c:ptCount val="2"/>
                <c:pt idx="0">
                  <c:v>0.91417060781222625</c:v>
                </c:pt>
                <c:pt idx="1">
                  <c:v>8.582939218777369E-2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7A-437B-A79A-F3312FC82D3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AGOSTO!$H$10</c15:sqref>
                        </c15:formulaRef>
                      </c:ext>
                    </c:extLst>
                    <c:strCache>
                      <c:ptCount val="1"/>
                      <c:pt idx="0">
                        <c:v>5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267A-437B-A79A-F3312FC82D3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267A-437B-A79A-F3312FC82D3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AGOSTO!$G$11:$G$12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AGOSTO!$H$11:$H$12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0.88728024819027917</c:v>
                      </c:pt>
                      <c:pt idx="1">
                        <c:v>0.11271975180972078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267A-437B-A79A-F3312FC82D37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AGOSTO!$I$10</c15:sqref>
                        </c15:formulaRef>
                      </c:ext>
                    </c:extLst>
                    <c:strCache>
                      <c:ptCount val="1"/>
                      <c:pt idx="0">
                        <c:v>4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267A-437B-A79A-F3312FC82D3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267A-437B-A79A-F3312FC82D3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AGOSTO!$G$11:$G$12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AGOSTO!$I$11:$I$12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0.99130434782608701</c:v>
                      </c:pt>
                      <c:pt idx="1">
                        <c:v>8.6956521739130436E-3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267A-437B-A79A-F3312FC82D37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SEPTIEMBRE!$I$10</c:f>
              <c:strCache>
                <c:ptCount val="1"/>
                <c:pt idx="0">
                  <c:v>5 ESTRELLAS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BC-4E5A-A483-86667B1FA6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BC-4E5A-A483-86667B1FA6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SEPTIEMBRE!$H$11:$H$12</c:f>
              <c:strCache>
                <c:ptCount val="2"/>
                <c:pt idx="0">
                  <c:v>HUÉSPEDES NACIONALES</c:v>
                </c:pt>
                <c:pt idx="1">
                  <c:v>HUÉSPEDES INTERNACIONALES</c:v>
                </c:pt>
              </c:strCache>
            </c:strRef>
          </c:cat>
          <c:val>
            <c:numRef>
              <c:f>SEPTIEMBRE!$I$11:$I$12</c:f>
              <c:numCache>
                <c:formatCode>0.00%</c:formatCode>
                <c:ptCount val="2"/>
                <c:pt idx="0">
                  <c:v>0.89505347593582885</c:v>
                </c:pt>
                <c:pt idx="1">
                  <c:v>0.10494652406417113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C-4E5A-A483-86667B1FA64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1"/>
          <c:order val="1"/>
          <c:tx>
            <c:strRef>
              <c:f>SEPTIEMBRE!$J$10</c:f>
              <c:strCache>
                <c:ptCount val="1"/>
                <c:pt idx="0">
                  <c:v>4 ESTRELLAS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7E-4165-B81B-751D8A9148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7E-4165-B81B-751D8A9148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SEPTIEMBRE!$H$11:$H$12</c:f>
              <c:strCache>
                <c:ptCount val="2"/>
                <c:pt idx="0">
                  <c:v>HUÉSPEDES NACIONALES</c:v>
                </c:pt>
                <c:pt idx="1">
                  <c:v>HUÉSPEDES INTERNACIONALES</c:v>
                </c:pt>
              </c:strCache>
            </c:strRef>
          </c:cat>
          <c:val>
            <c:numRef>
              <c:f>SEPTIEMBRE!$J$11:$J$12</c:f>
              <c:numCache>
                <c:formatCode>0.00%</c:formatCode>
                <c:ptCount val="2"/>
                <c:pt idx="0">
                  <c:v>0.98847517730496459</c:v>
                </c:pt>
                <c:pt idx="1">
                  <c:v>1.152482269503546E-2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7E-4165-B81B-751D8A9148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SEPTIEMBRE!$I$10</c15:sqref>
                        </c15:formulaRef>
                      </c:ext>
                    </c:extLst>
                    <c:strCache>
                      <c:ptCount val="1"/>
                      <c:pt idx="0">
                        <c:v>5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567E-4165-B81B-751D8A91487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567E-4165-B81B-751D8A91487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SEPTIEMBRE!$H$11:$H$12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SEPTIEMBRE!$I$11:$I$12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0.89505347593582885</c:v>
                      </c:pt>
                      <c:pt idx="1">
                        <c:v>0.10494652406417113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567E-4165-B81B-751D8A914872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2"/>
          <c:order val="2"/>
          <c:tx>
            <c:strRef>
              <c:f>SEPTIEMBRE!$K$10</c:f>
              <c:strCache>
                <c:ptCount val="1"/>
                <c:pt idx="0">
                  <c:v>3 ESTRELLAS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81-4133-AD00-21581C662D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81-4133-AD00-21581C662D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SEPTIEMBRE!$H$11:$H$12</c:f>
              <c:strCache>
                <c:ptCount val="2"/>
                <c:pt idx="0">
                  <c:v>HUÉSPEDES NACIONALES</c:v>
                </c:pt>
                <c:pt idx="1">
                  <c:v>HUÉSPEDES INTERNACIONALES</c:v>
                </c:pt>
              </c:strCache>
            </c:strRef>
          </c:cat>
          <c:val>
            <c:numRef>
              <c:f>SEPTIEMBRE!$K$11:$K$12</c:f>
              <c:numCache>
                <c:formatCode>0.00%</c:formatCode>
                <c:ptCount val="2"/>
                <c:pt idx="0">
                  <c:v>0.9408423114593536</c:v>
                </c:pt>
                <c:pt idx="1">
                  <c:v>5.9157688540646423E-2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81-4133-AD00-21581C662D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SEPTIEMBRE!$I$10</c15:sqref>
                        </c15:formulaRef>
                      </c:ext>
                    </c:extLst>
                    <c:strCache>
                      <c:ptCount val="1"/>
                      <c:pt idx="0">
                        <c:v>5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E381-4133-AD00-21581C662D9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E381-4133-AD00-21581C662D9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SEPTIEMBRE!$H$11:$H$12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SEPTIEMBRE!$I$11:$I$12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0.89505347593582885</c:v>
                      </c:pt>
                      <c:pt idx="1">
                        <c:v>0.10494652406417113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381-4133-AD00-21581C662D9A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SEPTIEMBRE!$J$10</c15:sqref>
                        </c15:formulaRef>
                      </c:ext>
                    </c:extLst>
                    <c:strCache>
                      <c:ptCount val="1"/>
                      <c:pt idx="0">
                        <c:v>4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E381-4133-AD00-21581C662D9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E381-4133-AD00-21581C662D9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SEPTIEMBRE!$H$11:$H$12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SEPTIEMBRE!$J$11:$J$12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0.98847517730496459</c:v>
                      </c:pt>
                      <c:pt idx="1">
                        <c:v>1.152482269503546E-2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E381-4133-AD00-21581C662D9A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3"/>
          <c:order val="3"/>
          <c:tx>
            <c:strRef>
              <c:f>SEPTIEMBRE!$L$10</c:f>
              <c:strCache>
                <c:ptCount val="1"/>
                <c:pt idx="0">
                  <c:v>2 ESTRELLAS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A6-46CF-8E4D-6909E75273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A6-46CF-8E4D-6909E75273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SEPTIEMBRE!$H$11:$H$12</c:f>
              <c:strCache>
                <c:ptCount val="2"/>
                <c:pt idx="0">
                  <c:v>HUÉSPEDES NACIONALES</c:v>
                </c:pt>
                <c:pt idx="1">
                  <c:v>HUÉSPEDES INTERNACIONALES</c:v>
                </c:pt>
              </c:strCache>
            </c:strRef>
          </c:cat>
          <c:val>
            <c:numRef>
              <c:f>SEPTIEMBRE!$L$11:$L$12</c:f>
              <c:numCache>
                <c:formatCode>0.00%</c:formatCode>
                <c:ptCount val="2"/>
                <c:pt idx="0">
                  <c:v>0.94614443084455324</c:v>
                </c:pt>
                <c:pt idx="1">
                  <c:v>5.3855569155446759E-2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A6-46CF-8E4D-6909E752732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SEPTIEMBRE!$I$10</c15:sqref>
                        </c15:formulaRef>
                      </c:ext>
                    </c:extLst>
                    <c:strCache>
                      <c:ptCount val="1"/>
                      <c:pt idx="0">
                        <c:v>5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FFA6-46CF-8E4D-6909E752732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FFA6-46CF-8E4D-6909E752732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SEPTIEMBRE!$H$11:$H$12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SEPTIEMBRE!$I$11:$I$12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0.89505347593582885</c:v>
                      </c:pt>
                      <c:pt idx="1">
                        <c:v>0.10494652406417113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FFA6-46CF-8E4D-6909E7527324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SEPTIEMBRE!$J$10</c15:sqref>
                        </c15:formulaRef>
                      </c:ext>
                    </c:extLst>
                    <c:strCache>
                      <c:ptCount val="1"/>
                      <c:pt idx="0">
                        <c:v>4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FFA6-46CF-8E4D-6909E752732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FFA6-46CF-8E4D-6909E752732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SEPTIEMBRE!$H$11:$H$12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SEPTIEMBRE!$J$11:$J$12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0.98847517730496459</c:v>
                      </c:pt>
                      <c:pt idx="1">
                        <c:v>1.152482269503546E-2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FFA6-46CF-8E4D-6909E7527324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SEPTIEMBRE!$K$10</c15:sqref>
                        </c15:formulaRef>
                      </c:ext>
                    </c:extLst>
                    <c:strCache>
                      <c:ptCount val="1"/>
                      <c:pt idx="0">
                        <c:v>3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FFA6-46CF-8E4D-6909E752732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FFA6-46CF-8E4D-6909E752732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SEPTIEMBRE!$H$11:$H$12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SEPTIEMBRE!$K$11:$K$12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0.9408423114593536</c:v>
                      </c:pt>
                      <c:pt idx="1">
                        <c:v>5.9157688540646423E-2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FFA6-46CF-8E4D-6909E7527324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4"/>
          <c:order val="4"/>
          <c:tx>
            <c:strRef>
              <c:f>SEPTIEMBRE!$M$10</c:f>
              <c:strCache>
                <c:ptCount val="1"/>
                <c:pt idx="0">
                  <c:v>1 ESTRELLA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38-4413-9019-44E1FCC08E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38-4413-9019-44E1FCC08E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SEPTIEMBRE!$H$11:$H$12</c:f>
              <c:strCache>
                <c:ptCount val="2"/>
                <c:pt idx="0">
                  <c:v>HUÉSPEDES NACIONALES</c:v>
                </c:pt>
                <c:pt idx="1">
                  <c:v>HUÉSPEDES INTERNACIONALES</c:v>
                </c:pt>
              </c:strCache>
            </c:strRef>
          </c:cat>
          <c:val>
            <c:numRef>
              <c:f>SEPTIEMBRE!$M$11:$M$12</c:f>
              <c:numCache>
                <c:formatCode>0.00%</c:formatCode>
                <c:ptCount val="2"/>
                <c:pt idx="0">
                  <c:v>0.95454545454545459</c:v>
                </c:pt>
                <c:pt idx="1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38-4413-9019-44E1FCC08EE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SEPTIEMBRE!$I$10</c15:sqref>
                        </c15:formulaRef>
                      </c:ext>
                    </c:extLst>
                    <c:strCache>
                      <c:ptCount val="1"/>
                      <c:pt idx="0">
                        <c:v>5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A038-4413-9019-44E1FCC08EE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A038-4413-9019-44E1FCC08EE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SEPTIEMBRE!$H$11:$H$12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SEPTIEMBRE!$I$11:$I$12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0.89505347593582885</c:v>
                      </c:pt>
                      <c:pt idx="1">
                        <c:v>0.10494652406417113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A038-4413-9019-44E1FCC08EE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SEPTIEMBRE!$J$10</c15:sqref>
                        </c15:formulaRef>
                      </c:ext>
                    </c:extLst>
                    <c:strCache>
                      <c:ptCount val="1"/>
                      <c:pt idx="0">
                        <c:v>4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A038-4413-9019-44E1FCC08EE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A038-4413-9019-44E1FCC08EE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SEPTIEMBRE!$H$11:$H$12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SEPTIEMBRE!$J$11:$J$12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0.98847517730496459</c:v>
                      </c:pt>
                      <c:pt idx="1">
                        <c:v>1.152482269503546E-2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A038-4413-9019-44E1FCC08EE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SEPTIEMBRE!$K$10</c15:sqref>
                        </c15:formulaRef>
                      </c:ext>
                    </c:extLst>
                    <c:strCache>
                      <c:ptCount val="1"/>
                      <c:pt idx="0">
                        <c:v>3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A038-4413-9019-44E1FCC08EE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A038-4413-9019-44E1FCC08EE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SEPTIEMBRE!$H$11:$H$12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SEPTIEMBRE!$K$11:$K$12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0.9408423114593536</c:v>
                      </c:pt>
                      <c:pt idx="1">
                        <c:v>5.9157688540646423E-2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A038-4413-9019-44E1FCC08EE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SEPTIEMBRE!$L$10</c15:sqref>
                        </c15:formulaRef>
                      </c:ext>
                    </c:extLst>
                    <c:strCache>
                      <c:ptCount val="1"/>
                      <c:pt idx="0">
                        <c:v>2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A038-4413-9019-44E1FCC08EE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A038-4413-9019-44E1FCC08EE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SEPTIEMBRE!$H$11:$H$12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SEPTIEMBRE!$L$11:$L$12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0.94614443084455324</c:v>
                      </c:pt>
                      <c:pt idx="1">
                        <c:v>5.3855569155446759E-2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A038-4413-9019-44E1FCC08EEF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PORCENTAJE DE OCUPACION DIARIO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SEPTIEMBRE!$B$34</c:f>
              <c:strCache>
                <c:ptCount val="1"/>
                <c:pt idx="0">
                  <c:v>5 ESTRELLAS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SEPTIEMBRE!$A$35:$A$64</c:f>
              <c:strCache>
                <c:ptCount val="30"/>
                <c:pt idx="0">
                  <c:v>DOMINGO 1</c:v>
                </c:pt>
                <c:pt idx="1">
                  <c:v>LUNES 2</c:v>
                </c:pt>
                <c:pt idx="2">
                  <c:v>MARTES 3</c:v>
                </c:pt>
                <c:pt idx="3">
                  <c:v>MIERCOLES 4</c:v>
                </c:pt>
                <c:pt idx="4">
                  <c:v>JUEVES 5</c:v>
                </c:pt>
                <c:pt idx="5">
                  <c:v>VIERNES 6</c:v>
                </c:pt>
                <c:pt idx="6">
                  <c:v>SABADO7</c:v>
                </c:pt>
                <c:pt idx="7">
                  <c:v>DOMINGO 8</c:v>
                </c:pt>
                <c:pt idx="8">
                  <c:v>LUNES 9</c:v>
                </c:pt>
                <c:pt idx="9">
                  <c:v>MARTES 10</c:v>
                </c:pt>
                <c:pt idx="10">
                  <c:v>MIERCOLES 11</c:v>
                </c:pt>
                <c:pt idx="11">
                  <c:v>JUEVES 12</c:v>
                </c:pt>
                <c:pt idx="12">
                  <c:v>VIERNES 13</c:v>
                </c:pt>
                <c:pt idx="13">
                  <c:v>SABADO 14</c:v>
                </c:pt>
                <c:pt idx="14">
                  <c:v>DOMINGO 15</c:v>
                </c:pt>
                <c:pt idx="15">
                  <c:v>LUNES 16</c:v>
                </c:pt>
                <c:pt idx="16">
                  <c:v>MARTES 17</c:v>
                </c:pt>
                <c:pt idx="17">
                  <c:v>MIERCOLES 18</c:v>
                </c:pt>
                <c:pt idx="18">
                  <c:v>JUEVES 19</c:v>
                </c:pt>
                <c:pt idx="19">
                  <c:v>VIERNES 20</c:v>
                </c:pt>
                <c:pt idx="20">
                  <c:v>SABADO 21</c:v>
                </c:pt>
                <c:pt idx="21">
                  <c:v>DOMINGO 22</c:v>
                </c:pt>
                <c:pt idx="22">
                  <c:v>LUNES 23</c:v>
                </c:pt>
                <c:pt idx="23">
                  <c:v>MARTES 24</c:v>
                </c:pt>
                <c:pt idx="24">
                  <c:v>MIERCOLES 25</c:v>
                </c:pt>
                <c:pt idx="25">
                  <c:v>JUEVES 26</c:v>
                </c:pt>
                <c:pt idx="26">
                  <c:v>VIERNES 27</c:v>
                </c:pt>
                <c:pt idx="27">
                  <c:v>SABADO 28</c:v>
                </c:pt>
                <c:pt idx="28">
                  <c:v>DOMINGO 29</c:v>
                </c:pt>
                <c:pt idx="29">
                  <c:v>LUNES 30</c:v>
                </c:pt>
              </c:strCache>
            </c:strRef>
          </c:cat>
          <c:val>
            <c:numRef>
              <c:f>SEPTIEMBRE!$B$35:$B$64</c:f>
              <c:numCache>
                <c:formatCode>0.00%</c:formatCode>
                <c:ptCount val="30"/>
                <c:pt idx="0">
                  <c:v>0.45161290322580644</c:v>
                </c:pt>
                <c:pt idx="1">
                  <c:v>0.54838709677419351</c:v>
                </c:pt>
                <c:pt idx="2">
                  <c:v>0.58252427184466016</c:v>
                </c:pt>
                <c:pt idx="3">
                  <c:v>0.51886792452830188</c:v>
                </c:pt>
                <c:pt idx="4">
                  <c:v>0.81372549019607843</c:v>
                </c:pt>
                <c:pt idx="5">
                  <c:v>0.73333333333333328</c:v>
                </c:pt>
                <c:pt idx="6">
                  <c:v>0.70192307692307687</c:v>
                </c:pt>
                <c:pt idx="7">
                  <c:v>0.31372549019607843</c:v>
                </c:pt>
                <c:pt idx="8">
                  <c:v>0.39423076923076922</c:v>
                </c:pt>
                <c:pt idx="9">
                  <c:v>0.57291666666666663</c:v>
                </c:pt>
                <c:pt idx="10">
                  <c:v>0.8202247191011236</c:v>
                </c:pt>
                <c:pt idx="11">
                  <c:v>0.78431372549019607</c:v>
                </c:pt>
                <c:pt idx="12">
                  <c:v>0.6</c:v>
                </c:pt>
                <c:pt idx="13">
                  <c:v>0.77906976744186052</c:v>
                </c:pt>
                <c:pt idx="14">
                  <c:v>0.35051546391752575</c:v>
                </c:pt>
                <c:pt idx="15">
                  <c:v>0.6333333333333333</c:v>
                </c:pt>
                <c:pt idx="16">
                  <c:v>0.7415730337078652</c:v>
                </c:pt>
                <c:pt idx="17">
                  <c:v>0.70833333333333337</c:v>
                </c:pt>
                <c:pt idx="18">
                  <c:v>0.8936170212765957</c:v>
                </c:pt>
                <c:pt idx="19">
                  <c:v>0.5625</c:v>
                </c:pt>
                <c:pt idx="20">
                  <c:v>0.5145631067961165</c:v>
                </c:pt>
                <c:pt idx="21">
                  <c:v>0.28301886792452829</c:v>
                </c:pt>
                <c:pt idx="22">
                  <c:v>0.3300970873786408</c:v>
                </c:pt>
                <c:pt idx="23">
                  <c:v>0.64948453608247425</c:v>
                </c:pt>
                <c:pt idx="24">
                  <c:v>0.70652173913043481</c:v>
                </c:pt>
                <c:pt idx="25">
                  <c:v>0.66019417475728159</c:v>
                </c:pt>
                <c:pt idx="26">
                  <c:v>0.67045454545454541</c:v>
                </c:pt>
                <c:pt idx="27">
                  <c:v>0.4</c:v>
                </c:pt>
                <c:pt idx="28">
                  <c:v>0.21153846153846154</c:v>
                </c:pt>
                <c:pt idx="29">
                  <c:v>0.23148148148148148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1-4EE7-A5F0-B0E2085F4BC5}"/>
            </c:ext>
          </c:extLst>
        </c:ser>
        <c:ser>
          <c:idx val="1"/>
          <c:order val="1"/>
          <c:tx>
            <c:strRef>
              <c:f>SEPTIEMBRE!$C$34</c:f>
              <c:strCache>
                <c:ptCount val="1"/>
                <c:pt idx="0">
                  <c:v>4 ESTRELLAS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SEPTIEMBRE!$A$35:$A$64</c:f>
              <c:strCache>
                <c:ptCount val="30"/>
                <c:pt idx="0">
                  <c:v>DOMINGO 1</c:v>
                </c:pt>
                <c:pt idx="1">
                  <c:v>LUNES 2</c:v>
                </c:pt>
                <c:pt idx="2">
                  <c:v>MARTES 3</c:v>
                </c:pt>
                <c:pt idx="3">
                  <c:v>MIERCOLES 4</c:v>
                </c:pt>
                <c:pt idx="4">
                  <c:v>JUEVES 5</c:v>
                </c:pt>
                <c:pt idx="5">
                  <c:v>VIERNES 6</c:v>
                </c:pt>
                <c:pt idx="6">
                  <c:v>SABADO7</c:v>
                </c:pt>
                <c:pt idx="7">
                  <c:v>DOMINGO 8</c:v>
                </c:pt>
                <c:pt idx="8">
                  <c:v>LUNES 9</c:v>
                </c:pt>
                <c:pt idx="9">
                  <c:v>MARTES 10</c:v>
                </c:pt>
                <c:pt idx="10">
                  <c:v>MIERCOLES 11</c:v>
                </c:pt>
                <c:pt idx="11">
                  <c:v>JUEVES 12</c:v>
                </c:pt>
                <c:pt idx="12">
                  <c:v>VIERNES 13</c:v>
                </c:pt>
                <c:pt idx="13">
                  <c:v>SABADO 14</c:v>
                </c:pt>
                <c:pt idx="14">
                  <c:v>DOMINGO 15</c:v>
                </c:pt>
                <c:pt idx="15">
                  <c:v>LUNES 16</c:v>
                </c:pt>
                <c:pt idx="16">
                  <c:v>MARTES 17</c:v>
                </c:pt>
                <c:pt idx="17">
                  <c:v>MIERCOLES 18</c:v>
                </c:pt>
                <c:pt idx="18">
                  <c:v>JUEVES 19</c:v>
                </c:pt>
                <c:pt idx="19">
                  <c:v>VIERNES 20</c:v>
                </c:pt>
                <c:pt idx="20">
                  <c:v>SABADO 21</c:v>
                </c:pt>
                <c:pt idx="21">
                  <c:v>DOMINGO 22</c:v>
                </c:pt>
                <c:pt idx="22">
                  <c:v>LUNES 23</c:v>
                </c:pt>
                <c:pt idx="23">
                  <c:v>MARTES 24</c:v>
                </c:pt>
                <c:pt idx="24">
                  <c:v>MIERCOLES 25</c:v>
                </c:pt>
                <c:pt idx="25">
                  <c:v>JUEVES 26</c:v>
                </c:pt>
                <c:pt idx="26">
                  <c:v>VIERNES 27</c:v>
                </c:pt>
                <c:pt idx="27">
                  <c:v>SABADO 28</c:v>
                </c:pt>
                <c:pt idx="28">
                  <c:v>DOMINGO 29</c:v>
                </c:pt>
                <c:pt idx="29">
                  <c:v>LUNES 30</c:v>
                </c:pt>
              </c:strCache>
            </c:strRef>
          </c:cat>
          <c:val>
            <c:numRef>
              <c:f>SEPTIEMBRE!$C$35:$C$64</c:f>
              <c:numCache>
                <c:formatCode>0.00%</c:formatCode>
                <c:ptCount val="30"/>
                <c:pt idx="0">
                  <c:v>0.10126582278481013</c:v>
                </c:pt>
                <c:pt idx="1">
                  <c:v>0.16250000000000001</c:v>
                </c:pt>
                <c:pt idx="2">
                  <c:v>0.25</c:v>
                </c:pt>
                <c:pt idx="3">
                  <c:v>0.22784810126582278</c:v>
                </c:pt>
                <c:pt idx="4">
                  <c:v>0.27500000000000002</c:v>
                </c:pt>
                <c:pt idx="5">
                  <c:v>0.6875</c:v>
                </c:pt>
                <c:pt idx="6">
                  <c:v>0.98765432098765427</c:v>
                </c:pt>
                <c:pt idx="7">
                  <c:v>0.1125</c:v>
                </c:pt>
                <c:pt idx="8">
                  <c:v>0.125</c:v>
                </c:pt>
                <c:pt idx="9">
                  <c:v>0.22500000000000001</c:v>
                </c:pt>
                <c:pt idx="10">
                  <c:v>0.39743589743589741</c:v>
                </c:pt>
                <c:pt idx="11">
                  <c:v>0.62820512820512819</c:v>
                </c:pt>
                <c:pt idx="12">
                  <c:v>0.16455696202531644</c:v>
                </c:pt>
                <c:pt idx="13">
                  <c:v>0.28205128205128205</c:v>
                </c:pt>
                <c:pt idx="14">
                  <c:v>0.23076923076923078</c:v>
                </c:pt>
                <c:pt idx="15">
                  <c:v>0.20253164556962025</c:v>
                </c:pt>
                <c:pt idx="16">
                  <c:v>0.44303797468354428</c:v>
                </c:pt>
                <c:pt idx="17">
                  <c:v>0.46835443037974683</c:v>
                </c:pt>
                <c:pt idx="18">
                  <c:v>0.61038961038961037</c:v>
                </c:pt>
                <c:pt idx="19">
                  <c:v>0.34615384615384615</c:v>
                </c:pt>
                <c:pt idx="20">
                  <c:v>0.35897435897435898</c:v>
                </c:pt>
                <c:pt idx="21">
                  <c:v>6.4102564102564097E-2</c:v>
                </c:pt>
                <c:pt idx="22">
                  <c:v>0.16666666666666666</c:v>
                </c:pt>
                <c:pt idx="23">
                  <c:v>0.29487179487179488</c:v>
                </c:pt>
                <c:pt idx="24">
                  <c:v>0.34615384615384615</c:v>
                </c:pt>
                <c:pt idx="25">
                  <c:v>0.35064935064935066</c:v>
                </c:pt>
                <c:pt idx="26">
                  <c:v>0.30263157894736842</c:v>
                </c:pt>
                <c:pt idx="27">
                  <c:v>0.23684210526315788</c:v>
                </c:pt>
                <c:pt idx="28">
                  <c:v>7.0422535211267609E-2</c:v>
                </c:pt>
                <c:pt idx="29">
                  <c:v>0.18055555555555555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1-4EE7-A5F0-B0E2085F4BC5}"/>
            </c:ext>
          </c:extLst>
        </c:ser>
        <c:ser>
          <c:idx val="2"/>
          <c:order val="2"/>
          <c:tx>
            <c:strRef>
              <c:f>SEPTIEMBRE!$D$34</c:f>
              <c:strCache>
                <c:ptCount val="1"/>
                <c:pt idx="0">
                  <c:v>3 ESTRELLAS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SEPTIEMBRE!$A$35:$A$64</c:f>
              <c:strCache>
                <c:ptCount val="30"/>
                <c:pt idx="0">
                  <c:v>DOMINGO 1</c:v>
                </c:pt>
                <c:pt idx="1">
                  <c:v>LUNES 2</c:v>
                </c:pt>
                <c:pt idx="2">
                  <c:v>MARTES 3</c:v>
                </c:pt>
                <c:pt idx="3">
                  <c:v>MIERCOLES 4</c:v>
                </c:pt>
                <c:pt idx="4">
                  <c:v>JUEVES 5</c:v>
                </c:pt>
                <c:pt idx="5">
                  <c:v>VIERNES 6</c:v>
                </c:pt>
                <c:pt idx="6">
                  <c:v>SABADO7</c:v>
                </c:pt>
                <c:pt idx="7">
                  <c:v>DOMINGO 8</c:v>
                </c:pt>
                <c:pt idx="8">
                  <c:v>LUNES 9</c:v>
                </c:pt>
                <c:pt idx="9">
                  <c:v>MARTES 10</c:v>
                </c:pt>
                <c:pt idx="10">
                  <c:v>MIERCOLES 11</c:v>
                </c:pt>
                <c:pt idx="11">
                  <c:v>JUEVES 12</c:v>
                </c:pt>
                <c:pt idx="12">
                  <c:v>VIERNES 13</c:v>
                </c:pt>
                <c:pt idx="13">
                  <c:v>SABADO 14</c:v>
                </c:pt>
                <c:pt idx="14">
                  <c:v>DOMINGO 15</c:v>
                </c:pt>
                <c:pt idx="15">
                  <c:v>LUNES 16</c:v>
                </c:pt>
                <c:pt idx="16">
                  <c:v>MARTES 17</c:v>
                </c:pt>
                <c:pt idx="17">
                  <c:v>MIERCOLES 18</c:v>
                </c:pt>
                <c:pt idx="18">
                  <c:v>JUEVES 19</c:v>
                </c:pt>
                <c:pt idx="19">
                  <c:v>VIERNES 20</c:v>
                </c:pt>
                <c:pt idx="20">
                  <c:v>SABADO 21</c:v>
                </c:pt>
                <c:pt idx="21">
                  <c:v>DOMINGO 22</c:v>
                </c:pt>
                <c:pt idx="22">
                  <c:v>LUNES 23</c:v>
                </c:pt>
                <c:pt idx="23">
                  <c:v>MARTES 24</c:v>
                </c:pt>
                <c:pt idx="24">
                  <c:v>MIERCOLES 25</c:v>
                </c:pt>
                <c:pt idx="25">
                  <c:v>JUEVES 26</c:v>
                </c:pt>
                <c:pt idx="26">
                  <c:v>VIERNES 27</c:v>
                </c:pt>
                <c:pt idx="27">
                  <c:v>SABADO 28</c:v>
                </c:pt>
                <c:pt idx="28">
                  <c:v>DOMINGO 29</c:v>
                </c:pt>
                <c:pt idx="29">
                  <c:v>LUNES 30</c:v>
                </c:pt>
              </c:strCache>
            </c:strRef>
          </c:cat>
          <c:val>
            <c:numRef>
              <c:f>SEPTIEMBRE!$D$35:$D$64</c:f>
              <c:numCache>
                <c:formatCode>0.00%</c:formatCode>
                <c:ptCount val="30"/>
                <c:pt idx="0">
                  <c:v>0.15671641791044777</c:v>
                </c:pt>
                <c:pt idx="1">
                  <c:v>0.21197007481296759</c:v>
                </c:pt>
                <c:pt idx="2">
                  <c:v>0.25621890547263682</c:v>
                </c:pt>
                <c:pt idx="3">
                  <c:v>0.30597014925373134</c:v>
                </c:pt>
                <c:pt idx="4">
                  <c:v>0.43781094527363185</c:v>
                </c:pt>
                <c:pt idx="5">
                  <c:v>0.53924050632911391</c:v>
                </c:pt>
                <c:pt idx="6">
                  <c:v>0.70918367346938771</c:v>
                </c:pt>
                <c:pt idx="7">
                  <c:v>0.37844611528822053</c:v>
                </c:pt>
                <c:pt idx="8">
                  <c:v>0.27777777777777779</c:v>
                </c:pt>
                <c:pt idx="9">
                  <c:v>0.37531486146095716</c:v>
                </c:pt>
                <c:pt idx="10">
                  <c:v>0.44110275689223055</c:v>
                </c:pt>
                <c:pt idx="11">
                  <c:v>0.51515151515151514</c:v>
                </c:pt>
                <c:pt idx="12">
                  <c:v>0.31592039800995025</c:v>
                </c:pt>
                <c:pt idx="13">
                  <c:v>0.38750000000000001</c:v>
                </c:pt>
                <c:pt idx="14">
                  <c:v>0.22750000000000001</c:v>
                </c:pt>
                <c:pt idx="15">
                  <c:v>0.26</c:v>
                </c:pt>
                <c:pt idx="16">
                  <c:v>0.40302267002518893</c:v>
                </c:pt>
                <c:pt idx="17">
                  <c:v>0.35588972431077692</c:v>
                </c:pt>
                <c:pt idx="18">
                  <c:v>0.46347607052896728</c:v>
                </c:pt>
                <c:pt idx="19">
                  <c:v>0.5025380710659898</c:v>
                </c:pt>
                <c:pt idx="20">
                  <c:v>0.36432160804020103</c:v>
                </c:pt>
                <c:pt idx="21">
                  <c:v>0.2</c:v>
                </c:pt>
                <c:pt idx="22">
                  <c:v>0.34499999999999997</c:v>
                </c:pt>
                <c:pt idx="23">
                  <c:v>0.29145728643216079</c:v>
                </c:pt>
                <c:pt idx="24">
                  <c:v>0.37185929648241206</c:v>
                </c:pt>
                <c:pt idx="25">
                  <c:v>0.36249999999999999</c:v>
                </c:pt>
                <c:pt idx="26">
                  <c:v>0.23940149625935161</c:v>
                </c:pt>
                <c:pt idx="27">
                  <c:v>0.24378109452736318</c:v>
                </c:pt>
                <c:pt idx="28">
                  <c:v>0.115</c:v>
                </c:pt>
                <c:pt idx="29">
                  <c:v>0.17794486215538846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1-4EE7-A5F0-B0E2085F4BC5}"/>
            </c:ext>
          </c:extLst>
        </c:ser>
        <c:ser>
          <c:idx val="3"/>
          <c:order val="3"/>
          <c:tx>
            <c:strRef>
              <c:f>SEPTIEMBRE!$E$34</c:f>
              <c:strCache>
                <c:ptCount val="1"/>
                <c:pt idx="0">
                  <c:v>2 ESTRELLAS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SEPTIEMBRE!$A$35:$A$64</c:f>
              <c:strCache>
                <c:ptCount val="30"/>
                <c:pt idx="0">
                  <c:v>DOMINGO 1</c:v>
                </c:pt>
                <c:pt idx="1">
                  <c:v>LUNES 2</c:v>
                </c:pt>
                <c:pt idx="2">
                  <c:v>MARTES 3</c:v>
                </c:pt>
                <c:pt idx="3">
                  <c:v>MIERCOLES 4</c:v>
                </c:pt>
                <c:pt idx="4">
                  <c:v>JUEVES 5</c:v>
                </c:pt>
                <c:pt idx="5">
                  <c:v>VIERNES 6</c:v>
                </c:pt>
                <c:pt idx="6">
                  <c:v>SABADO7</c:v>
                </c:pt>
                <c:pt idx="7">
                  <c:v>DOMINGO 8</c:v>
                </c:pt>
                <c:pt idx="8">
                  <c:v>LUNES 9</c:v>
                </c:pt>
                <c:pt idx="9">
                  <c:v>MARTES 10</c:v>
                </c:pt>
                <c:pt idx="10">
                  <c:v>MIERCOLES 11</c:v>
                </c:pt>
                <c:pt idx="11">
                  <c:v>JUEVES 12</c:v>
                </c:pt>
                <c:pt idx="12">
                  <c:v>VIERNES 13</c:v>
                </c:pt>
                <c:pt idx="13">
                  <c:v>SABADO 14</c:v>
                </c:pt>
                <c:pt idx="14">
                  <c:v>DOMINGO 15</c:v>
                </c:pt>
                <c:pt idx="15">
                  <c:v>LUNES 16</c:v>
                </c:pt>
                <c:pt idx="16">
                  <c:v>MARTES 17</c:v>
                </c:pt>
                <c:pt idx="17">
                  <c:v>MIERCOLES 18</c:v>
                </c:pt>
                <c:pt idx="18">
                  <c:v>JUEVES 19</c:v>
                </c:pt>
                <c:pt idx="19">
                  <c:v>VIERNES 20</c:v>
                </c:pt>
                <c:pt idx="20">
                  <c:v>SABADO 21</c:v>
                </c:pt>
                <c:pt idx="21">
                  <c:v>DOMINGO 22</c:v>
                </c:pt>
                <c:pt idx="22">
                  <c:v>LUNES 23</c:v>
                </c:pt>
                <c:pt idx="23">
                  <c:v>MARTES 24</c:v>
                </c:pt>
                <c:pt idx="24">
                  <c:v>MIERCOLES 25</c:v>
                </c:pt>
                <c:pt idx="25">
                  <c:v>JUEVES 26</c:v>
                </c:pt>
                <c:pt idx="26">
                  <c:v>VIERNES 27</c:v>
                </c:pt>
                <c:pt idx="27">
                  <c:v>SABADO 28</c:v>
                </c:pt>
                <c:pt idx="28">
                  <c:v>DOMINGO 29</c:v>
                </c:pt>
                <c:pt idx="29">
                  <c:v>LUNES 30</c:v>
                </c:pt>
              </c:strCache>
            </c:strRef>
          </c:cat>
          <c:val>
            <c:numRef>
              <c:f>SEPTIEMBRE!$E$35:$E$64</c:f>
              <c:numCache>
                <c:formatCode>0.00%</c:formatCode>
                <c:ptCount val="30"/>
                <c:pt idx="0">
                  <c:v>0.35</c:v>
                </c:pt>
                <c:pt idx="1">
                  <c:v>0.27500000000000002</c:v>
                </c:pt>
                <c:pt idx="2">
                  <c:v>0.3</c:v>
                </c:pt>
                <c:pt idx="3">
                  <c:v>0.8</c:v>
                </c:pt>
                <c:pt idx="4">
                  <c:v>0.75</c:v>
                </c:pt>
                <c:pt idx="5">
                  <c:v>0.66249999999999998</c:v>
                </c:pt>
                <c:pt idx="6">
                  <c:v>0.58750000000000002</c:v>
                </c:pt>
                <c:pt idx="7">
                  <c:v>0.5</c:v>
                </c:pt>
                <c:pt idx="8">
                  <c:v>0.28749999999999998</c:v>
                </c:pt>
                <c:pt idx="9">
                  <c:v>0.52500000000000002</c:v>
                </c:pt>
                <c:pt idx="10">
                  <c:v>0.5</c:v>
                </c:pt>
                <c:pt idx="11">
                  <c:v>0.45</c:v>
                </c:pt>
                <c:pt idx="12">
                  <c:v>0.73750000000000004</c:v>
                </c:pt>
                <c:pt idx="13">
                  <c:v>0.85</c:v>
                </c:pt>
                <c:pt idx="14">
                  <c:v>0.57499999999999996</c:v>
                </c:pt>
                <c:pt idx="15">
                  <c:v>0.5625</c:v>
                </c:pt>
                <c:pt idx="16">
                  <c:v>0.63749999999999996</c:v>
                </c:pt>
                <c:pt idx="17">
                  <c:v>0.73750000000000004</c:v>
                </c:pt>
                <c:pt idx="18">
                  <c:v>0.46250000000000002</c:v>
                </c:pt>
                <c:pt idx="19">
                  <c:v>0.66249999999999998</c:v>
                </c:pt>
                <c:pt idx="20">
                  <c:v>0.53749999999999998</c:v>
                </c:pt>
                <c:pt idx="21">
                  <c:v>0.25</c:v>
                </c:pt>
                <c:pt idx="22">
                  <c:v>0.3125</c:v>
                </c:pt>
                <c:pt idx="23">
                  <c:v>0.9</c:v>
                </c:pt>
                <c:pt idx="24">
                  <c:v>0.78749999999999998</c:v>
                </c:pt>
                <c:pt idx="25">
                  <c:v>0.78749999999999998</c:v>
                </c:pt>
                <c:pt idx="26">
                  <c:v>0.6</c:v>
                </c:pt>
                <c:pt idx="27">
                  <c:v>0.4375</c:v>
                </c:pt>
                <c:pt idx="28">
                  <c:v>0.45</c:v>
                </c:pt>
                <c:pt idx="29">
                  <c:v>0.26250000000000001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1-4EE7-A5F0-B0E2085F4BC5}"/>
            </c:ext>
          </c:extLst>
        </c:ser>
        <c:ser>
          <c:idx val="4"/>
          <c:order val="4"/>
          <c:tx>
            <c:strRef>
              <c:f>SEPTIEMBRE!$F$34</c:f>
              <c:strCache>
                <c:ptCount val="1"/>
                <c:pt idx="0">
                  <c:v>1 ESTRELLA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SEPTIEMBRE!$A$35:$A$64</c:f>
              <c:strCache>
                <c:ptCount val="30"/>
                <c:pt idx="0">
                  <c:v>DOMINGO 1</c:v>
                </c:pt>
                <c:pt idx="1">
                  <c:v>LUNES 2</c:v>
                </c:pt>
                <c:pt idx="2">
                  <c:v>MARTES 3</c:v>
                </c:pt>
                <c:pt idx="3">
                  <c:v>MIERCOLES 4</c:v>
                </c:pt>
                <c:pt idx="4">
                  <c:v>JUEVES 5</c:v>
                </c:pt>
                <c:pt idx="5">
                  <c:v>VIERNES 6</c:v>
                </c:pt>
                <c:pt idx="6">
                  <c:v>SABADO7</c:v>
                </c:pt>
                <c:pt idx="7">
                  <c:v>DOMINGO 8</c:v>
                </c:pt>
                <c:pt idx="8">
                  <c:v>LUNES 9</c:v>
                </c:pt>
                <c:pt idx="9">
                  <c:v>MARTES 10</c:v>
                </c:pt>
                <c:pt idx="10">
                  <c:v>MIERCOLES 11</c:v>
                </c:pt>
                <c:pt idx="11">
                  <c:v>JUEVES 12</c:v>
                </c:pt>
                <c:pt idx="12">
                  <c:v>VIERNES 13</c:v>
                </c:pt>
                <c:pt idx="13">
                  <c:v>SABADO 14</c:v>
                </c:pt>
                <c:pt idx="14">
                  <c:v>DOMINGO 15</c:v>
                </c:pt>
                <c:pt idx="15">
                  <c:v>LUNES 16</c:v>
                </c:pt>
                <c:pt idx="16">
                  <c:v>MARTES 17</c:v>
                </c:pt>
                <c:pt idx="17">
                  <c:v>MIERCOLES 18</c:v>
                </c:pt>
                <c:pt idx="18">
                  <c:v>JUEVES 19</c:v>
                </c:pt>
                <c:pt idx="19">
                  <c:v>VIERNES 20</c:v>
                </c:pt>
                <c:pt idx="20">
                  <c:v>SABADO 21</c:v>
                </c:pt>
                <c:pt idx="21">
                  <c:v>DOMINGO 22</c:v>
                </c:pt>
                <c:pt idx="22">
                  <c:v>LUNES 23</c:v>
                </c:pt>
                <c:pt idx="23">
                  <c:v>MARTES 24</c:v>
                </c:pt>
                <c:pt idx="24">
                  <c:v>MIERCOLES 25</c:v>
                </c:pt>
                <c:pt idx="25">
                  <c:v>JUEVES 26</c:v>
                </c:pt>
                <c:pt idx="26">
                  <c:v>VIERNES 27</c:v>
                </c:pt>
                <c:pt idx="27">
                  <c:v>SABADO 28</c:v>
                </c:pt>
                <c:pt idx="28">
                  <c:v>DOMINGO 29</c:v>
                </c:pt>
                <c:pt idx="29">
                  <c:v>LUNES 30</c:v>
                </c:pt>
              </c:strCache>
            </c:strRef>
          </c:cat>
          <c:val>
            <c:numRef>
              <c:f>SEPTIEMBRE!$F$35:$F$64</c:f>
              <c:numCache>
                <c:formatCode>0.00%</c:formatCode>
                <c:ptCount val="30"/>
                <c:pt idx="0">
                  <c:v>0.2153846153846154</c:v>
                </c:pt>
                <c:pt idx="1">
                  <c:v>0.27692307692307694</c:v>
                </c:pt>
                <c:pt idx="2">
                  <c:v>0.26153846153846155</c:v>
                </c:pt>
                <c:pt idx="3">
                  <c:v>0.3923076923076923</c:v>
                </c:pt>
                <c:pt idx="4">
                  <c:v>0.33076923076923076</c:v>
                </c:pt>
                <c:pt idx="5">
                  <c:v>0.5461538461538461</c:v>
                </c:pt>
                <c:pt idx="6">
                  <c:v>0.64761904761904765</c:v>
                </c:pt>
                <c:pt idx="7">
                  <c:v>0.23140495867768596</c:v>
                </c:pt>
                <c:pt idx="8">
                  <c:v>0.31404958677685951</c:v>
                </c:pt>
                <c:pt idx="9">
                  <c:v>0.30769230769230771</c:v>
                </c:pt>
                <c:pt idx="10">
                  <c:v>0.36923076923076925</c:v>
                </c:pt>
                <c:pt idx="11">
                  <c:v>0.33076923076923076</c:v>
                </c:pt>
                <c:pt idx="12">
                  <c:v>0.3</c:v>
                </c:pt>
                <c:pt idx="13">
                  <c:v>0.38461538461538464</c:v>
                </c:pt>
                <c:pt idx="14">
                  <c:v>0.23846153846153847</c:v>
                </c:pt>
                <c:pt idx="15">
                  <c:v>0.31538461538461537</c:v>
                </c:pt>
                <c:pt idx="16">
                  <c:v>0.35384615384615387</c:v>
                </c:pt>
                <c:pt idx="17">
                  <c:v>0.43076923076923079</c:v>
                </c:pt>
                <c:pt idx="18">
                  <c:v>0.33846153846153848</c:v>
                </c:pt>
                <c:pt idx="19">
                  <c:v>0.35384615384615387</c:v>
                </c:pt>
                <c:pt idx="20">
                  <c:v>0.26153846153846155</c:v>
                </c:pt>
                <c:pt idx="21">
                  <c:v>0.18461538461538463</c:v>
                </c:pt>
                <c:pt idx="22">
                  <c:v>0.25384615384615383</c:v>
                </c:pt>
                <c:pt idx="23">
                  <c:v>0.23076923076923078</c:v>
                </c:pt>
                <c:pt idx="24">
                  <c:v>0.43076923076923079</c:v>
                </c:pt>
                <c:pt idx="25">
                  <c:v>0.30769230769230771</c:v>
                </c:pt>
                <c:pt idx="26">
                  <c:v>0.3</c:v>
                </c:pt>
                <c:pt idx="27">
                  <c:v>0.22307692307692309</c:v>
                </c:pt>
                <c:pt idx="28">
                  <c:v>0.14615384615384616</c:v>
                </c:pt>
                <c:pt idx="29">
                  <c:v>0.29230769230769232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21-4EE7-A5F0-B0E2085F4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36048064"/>
        <c:axId val="336048456"/>
      </c:lineChart>
      <c:catAx>
        <c:axId val="3360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6048456"/>
        <c:crosses val="autoZero"/>
        <c:auto val="1"/>
        <c:lblAlgn val="ctr"/>
        <c:lblOffset val="100"/>
        <c:noMultiLvlLbl val="0"/>
      </c:catAx>
      <c:valAx>
        <c:axId val="33604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60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OCTUBRE!$I$10</c:f>
              <c:strCache>
                <c:ptCount val="1"/>
                <c:pt idx="0">
                  <c:v>5 ESTRELLAS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58-4971-8972-E3D4271ACA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58-4971-8972-E3D4271ACA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OCTUBRE!$H$11:$H$12</c:f>
              <c:strCache>
                <c:ptCount val="2"/>
                <c:pt idx="0">
                  <c:v>HUÉSPEDES NACIONALES</c:v>
                </c:pt>
                <c:pt idx="1">
                  <c:v>HUÉSPEDES INTERNACIONALES</c:v>
                </c:pt>
              </c:strCache>
            </c:strRef>
          </c:cat>
          <c:val>
            <c:numRef>
              <c:f>OCTUBRE!$I$11:$I$12</c:f>
              <c:numCache>
                <c:formatCode>0.00%</c:formatCode>
                <c:ptCount val="2"/>
                <c:pt idx="0">
                  <c:v>0.86721991701244816</c:v>
                </c:pt>
                <c:pt idx="1">
                  <c:v>0.13278008298755187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58-4971-8972-E3D4271ACA7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1"/>
          <c:order val="1"/>
          <c:tx>
            <c:strRef>
              <c:f>OCTUBRE!$J$10</c:f>
              <c:strCache>
                <c:ptCount val="1"/>
                <c:pt idx="0">
                  <c:v>4 ESTRELLAS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D-4B8A-8B74-59C77D899F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D-4B8A-8B74-59C77D899F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OCTUBRE!$H$11:$H$12</c:f>
              <c:strCache>
                <c:ptCount val="2"/>
                <c:pt idx="0">
                  <c:v>HUÉSPEDES NACIONALES</c:v>
                </c:pt>
                <c:pt idx="1">
                  <c:v>HUÉSPEDES INTERNACIONALES</c:v>
                </c:pt>
              </c:strCache>
            </c:strRef>
          </c:cat>
          <c:val>
            <c:numRef>
              <c:f>OCTUBRE!$J$11:$J$12</c:f>
              <c:numCache>
                <c:formatCode>0.00%</c:formatCode>
                <c:ptCount val="2"/>
                <c:pt idx="0">
                  <c:v>0.98857142857142855</c:v>
                </c:pt>
                <c:pt idx="1">
                  <c:v>1.1428571428571429E-2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D-4B8A-8B74-59C77D899F8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OCTUBRE!$I$10</c15:sqref>
                        </c15:formulaRef>
                      </c:ext>
                    </c:extLst>
                    <c:strCache>
                      <c:ptCount val="1"/>
                      <c:pt idx="0">
                        <c:v>5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3B9D-4B8A-8B74-59C77D899F8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3B9D-4B8A-8B74-59C77D899F8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OCTUBRE!$H$11:$H$12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OCTUBRE!$I$11:$I$12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0.86721991701244816</c:v>
                      </c:pt>
                      <c:pt idx="1">
                        <c:v>0.13278008298755187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3B9D-4B8A-8B74-59C77D899F8D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ESTRELLAS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70-4488-9F83-F6F8478C05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8B-4AB1-9606-CF4AB8B494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JUNIO!$F$11:$F$12</c:f>
              <c:strCache>
                <c:ptCount val="2"/>
                <c:pt idx="0">
                  <c:v>HUÉSPEDES NACIONALES</c:v>
                </c:pt>
                <c:pt idx="1">
                  <c:v>HUÉSPEDES INTERNACIONALES</c:v>
                </c:pt>
              </c:strCache>
            </c:strRef>
          </c:cat>
          <c:val>
            <c:numRef>
              <c:f>JUNIO!$G$11:$G$12</c:f>
              <c:numCache>
                <c:formatCode>0.00%</c:formatCode>
                <c:ptCount val="2"/>
                <c:pt idx="0">
                  <c:v>0.83897529734675202</c:v>
                </c:pt>
                <c:pt idx="1">
                  <c:v>0.16102470265324795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B-4AB1-9606-CF4AB8B4940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2"/>
          <c:order val="2"/>
          <c:tx>
            <c:strRef>
              <c:f>OCTUBRE!$K$10</c:f>
              <c:strCache>
                <c:ptCount val="1"/>
                <c:pt idx="0">
                  <c:v>3 ESTRELLAS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B2-410E-B3EF-3D173440C5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B2-410E-B3EF-3D173440C5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OCTUBRE!$H$11:$H$12</c:f>
              <c:strCache>
                <c:ptCount val="2"/>
                <c:pt idx="0">
                  <c:v>HUÉSPEDES NACIONALES</c:v>
                </c:pt>
                <c:pt idx="1">
                  <c:v>HUÉSPEDES INTERNACIONALES</c:v>
                </c:pt>
              </c:strCache>
            </c:strRef>
          </c:cat>
          <c:val>
            <c:numRef>
              <c:f>OCTUBRE!$K$11:$K$12</c:f>
              <c:numCache>
                <c:formatCode>0.00%</c:formatCode>
                <c:ptCount val="2"/>
                <c:pt idx="0">
                  <c:v>0.88823529411764701</c:v>
                </c:pt>
                <c:pt idx="1">
                  <c:v>0.11176470588235295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2-410E-B3EF-3D173440C53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OCTUBRE!$I$10</c15:sqref>
                        </c15:formulaRef>
                      </c:ext>
                    </c:extLst>
                    <c:strCache>
                      <c:ptCount val="1"/>
                      <c:pt idx="0">
                        <c:v>5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B9B2-410E-B3EF-3D173440C53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B9B2-410E-B3EF-3D173440C53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OCTUBRE!$H$11:$H$12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OCTUBRE!$I$11:$I$12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0.86721991701244816</c:v>
                      </c:pt>
                      <c:pt idx="1">
                        <c:v>0.13278008298755187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9B2-410E-B3EF-3D173440C53D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OCTUBRE!$J$10</c15:sqref>
                        </c15:formulaRef>
                      </c:ext>
                    </c:extLst>
                    <c:strCache>
                      <c:ptCount val="1"/>
                      <c:pt idx="0">
                        <c:v>4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B9B2-410E-B3EF-3D173440C53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B9B2-410E-B3EF-3D173440C53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OCTUBRE!$H$11:$H$12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OCTUBRE!$J$11:$J$12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0.98857142857142855</c:v>
                      </c:pt>
                      <c:pt idx="1">
                        <c:v>1.1428571428571429E-2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B9B2-410E-B3EF-3D173440C53D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3"/>
          <c:order val="3"/>
          <c:tx>
            <c:strRef>
              <c:f>OCTUBRE!$L$10</c:f>
              <c:strCache>
                <c:ptCount val="1"/>
                <c:pt idx="0">
                  <c:v>2 ESTRELLAS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F8-4A00-9DDF-AAD40CD9C7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F8-4A00-9DDF-AAD40CD9C7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OCTUBRE!$H$11:$H$12</c:f>
              <c:strCache>
                <c:ptCount val="2"/>
                <c:pt idx="0">
                  <c:v>HUÉSPEDES NACIONALES</c:v>
                </c:pt>
                <c:pt idx="1">
                  <c:v>HUÉSPEDES INTERNACIONALES</c:v>
                </c:pt>
              </c:strCache>
            </c:strRef>
          </c:cat>
          <c:val>
            <c:numRef>
              <c:f>OCTUBRE!$L$11:$L$12</c:f>
              <c:numCache>
                <c:formatCode>0.00%</c:formatCode>
                <c:ptCount val="2"/>
                <c:pt idx="0">
                  <c:v>0.94451003541912637</c:v>
                </c:pt>
                <c:pt idx="1">
                  <c:v>5.5489964580873671E-2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F8-4A00-9DDF-AAD40CD9C7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OCTUBRE!$I$10</c15:sqref>
                        </c15:formulaRef>
                      </c:ext>
                    </c:extLst>
                    <c:strCache>
                      <c:ptCount val="1"/>
                      <c:pt idx="0">
                        <c:v>5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15F8-4A00-9DDF-AAD40CD9C76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15F8-4A00-9DDF-AAD40CD9C76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OCTUBRE!$H$11:$H$12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OCTUBRE!$I$11:$I$12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0.86721991701244816</c:v>
                      </c:pt>
                      <c:pt idx="1">
                        <c:v>0.13278008298755187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5F8-4A00-9DDF-AAD40CD9C76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OCTUBRE!$J$10</c15:sqref>
                        </c15:formulaRef>
                      </c:ext>
                    </c:extLst>
                    <c:strCache>
                      <c:ptCount val="1"/>
                      <c:pt idx="0">
                        <c:v>4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15F8-4A00-9DDF-AAD40CD9C76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15F8-4A00-9DDF-AAD40CD9C76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OCTUBRE!$H$11:$H$12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OCTUBRE!$J$11:$J$12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0.98857142857142855</c:v>
                      </c:pt>
                      <c:pt idx="1">
                        <c:v>1.1428571428571429E-2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15F8-4A00-9DDF-AAD40CD9C76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OCTUBRE!$K$10</c15:sqref>
                        </c15:formulaRef>
                      </c:ext>
                    </c:extLst>
                    <c:strCache>
                      <c:ptCount val="1"/>
                      <c:pt idx="0">
                        <c:v>3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15F8-4A00-9DDF-AAD40CD9C76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15F8-4A00-9DDF-AAD40CD9C76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OCTUBRE!$H$11:$H$12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OCTUBRE!$K$11:$K$12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0.88823529411764701</c:v>
                      </c:pt>
                      <c:pt idx="1">
                        <c:v>0.11176470588235295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15F8-4A00-9DDF-AAD40CD9C762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4"/>
          <c:order val="4"/>
          <c:tx>
            <c:strRef>
              <c:f>OCTUBRE!$M$10</c:f>
              <c:strCache>
                <c:ptCount val="1"/>
                <c:pt idx="0">
                  <c:v>1 ESTRELLA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B1-4B04-95BD-D6CA1C708C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B1-4B04-95BD-D6CA1C708C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OCTUBRE!$H$11:$H$12</c:f>
              <c:strCache>
                <c:ptCount val="2"/>
                <c:pt idx="0">
                  <c:v>HUÉSPEDES NACIONALES</c:v>
                </c:pt>
                <c:pt idx="1">
                  <c:v>HUÉSPEDES INTERNACIONALES</c:v>
                </c:pt>
              </c:strCache>
            </c:strRef>
          </c:cat>
          <c:val>
            <c:numRef>
              <c:f>OCTUBRE!$M$11:$M$12</c:f>
              <c:numCache>
                <c:formatCode>0.00%</c:formatCode>
                <c:ptCount val="2"/>
                <c:pt idx="0">
                  <c:v>0.96158392434988182</c:v>
                </c:pt>
                <c:pt idx="1">
                  <c:v>3.8416075650118203E-2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B1-4B04-95BD-D6CA1C708C0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OCTUBRE!$I$10</c15:sqref>
                        </c15:formulaRef>
                      </c:ext>
                    </c:extLst>
                    <c:strCache>
                      <c:ptCount val="1"/>
                      <c:pt idx="0">
                        <c:v>5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0BB1-4B04-95BD-D6CA1C708C0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0BB1-4B04-95BD-D6CA1C708C0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OCTUBRE!$H$11:$H$12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OCTUBRE!$I$11:$I$12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0.86721991701244816</c:v>
                      </c:pt>
                      <c:pt idx="1">
                        <c:v>0.13278008298755187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0BB1-4B04-95BD-D6CA1C708C0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OCTUBRE!$J$10</c15:sqref>
                        </c15:formulaRef>
                      </c:ext>
                    </c:extLst>
                    <c:strCache>
                      <c:ptCount val="1"/>
                      <c:pt idx="0">
                        <c:v>4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0BB1-4B04-95BD-D6CA1C708C0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0BB1-4B04-95BD-D6CA1C708C0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OCTUBRE!$H$11:$H$12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OCTUBRE!$J$11:$J$12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0.98857142857142855</c:v>
                      </c:pt>
                      <c:pt idx="1">
                        <c:v>1.1428571428571429E-2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0BB1-4B04-95BD-D6CA1C708C0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OCTUBRE!$K$10</c15:sqref>
                        </c15:formulaRef>
                      </c:ext>
                    </c:extLst>
                    <c:strCache>
                      <c:ptCount val="1"/>
                      <c:pt idx="0">
                        <c:v>3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0BB1-4B04-95BD-D6CA1C708C0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0BB1-4B04-95BD-D6CA1C708C0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OCTUBRE!$H$11:$H$12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OCTUBRE!$K$11:$K$12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0.88823529411764701</c:v>
                      </c:pt>
                      <c:pt idx="1">
                        <c:v>0.11176470588235295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0BB1-4B04-95BD-D6CA1C708C09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OCTUBRE!$L$10</c15:sqref>
                        </c15:formulaRef>
                      </c:ext>
                    </c:extLst>
                    <c:strCache>
                      <c:ptCount val="1"/>
                      <c:pt idx="0">
                        <c:v>2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0BB1-4B04-95BD-D6CA1C708C0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0BB1-4B04-95BD-D6CA1C708C0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OCTUBRE!$H$11:$H$12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OCTUBRE!$L$11:$L$12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0.94451003541912637</c:v>
                      </c:pt>
                      <c:pt idx="1">
                        <c:v>5.5489964580873671E-2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0BB1-4B04-95BD-D6CA1C708C09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OCTUBRE!$B$36</c:f>
              <c:strCache>
                <c:ptCount val="1"/>
                <c:pt idx="0">
                  <c:v>5 ESTRELLAS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OCTUBRE!$A$37:$A$67</c:f>
              <c:strCache>
                <c:ptCount val="31"/>
                <c:pt idx="0">
                  <c:v>MARTES 1</c:v>
                </c:pt>
                <c:pt idx="1">
                  <c:v>MIERCOLES 2</c:v>
                </c:pt>
                <c:pt idx="2">
                  <c:v>JUEVES 3</c:v>
                </c:pt>
                <c:pt idx="3">
                  <c:v>VIERNES 4</c:v>
                </c:pt>
                <c:pt idx="4">
                  <c:v>SABADO 5</c:v>
                </c:pt>
                <c:pt idx="5">
                  <c:v>DOMINGO 6</c:v>
                </c:pt>
                <c:pt idx="6">
                  <c:v>LUNES 7</c:v>
                </c:pt>
                <c:pt idx="7">
                  <c:v>MARTES 8</c:v>
                </c:pt>
                <c:pt idx="8">
                  <c:v>MIERCOLES 9</c:v>
                </c:pt>
                <c:pt idx="9">
                  <c:v>JUEVES 10</c:v>
                </c:pt>
                <c:pt idx="10">
                  <c:v>VIERNES 11</c:v>
                </c:pt>
                <c:pt idx="11">
                  <c:v>SABADO 12</c:v>
                </c:pt>
                <c:pt idx="12">
                  <c:v>DOMINGO 13</c:v>
                </c:pt>
                <c:pt idx="13">
                  <c:v>LUNES 14</c:v>
                </c:pt>
                <c:pt idx="14">
                  <c:v>MARTES 15</c:v>
                </c:pt>
                <c:pt idx="15">
                  <c:v>MIERCOLES 16</c:v>
                </c:pt>
                <c:pt idx="16">
                  <c:v>JUEVES 17</c:v>
                </c:pt>
                <c:pt idx="17">
                  <c:v>VIERNES 18</c:v>
                </c:pt>
                <c:pt idx="18">
                  <c:v>SABADO 19</c:v>
                </c:pt>
                <c:pt idx="19">
                  <c:v>DOMINGO 20</c:v>
                </c:pt>
                <c:pt idx="20">
                  <c:v>LUNES 21</c:v>
                </c:pt>
                <c:pt idx="21">
                  <c:v>MARTES 22</c:v>
                </c:pt>
                <c:pt idx="22">
                  <c:v>MIERCOLES 23</c:v>
                </c:pt>
                <c:pt idx="23">
                  <c:v>JUEVES 24</c:v>
                </c:pt>
                <c:pt idx="24">
                  <c:v>VIERNES 25</c:v>
                </c:pt>
                <c:pt idx="25">
                  <c:v>SABADO 26</c:v>
                </c:pt>
                <c:pt idx="26">
                  <c:v>DOMINGO 27</c:v>
                </c:pt>
                <c:pt idx="27">
                  <c:v>LUNES 28</c:v>
                </c:pt>
                <c:pt idx="28">
                  <c:v>MARTES 29</c:v>
                </c:pt>
                <c:pt idx="29">
                  <c:v>MIERCOLES 30</c:v>
                </c:pt>
                <c:pt idx="30">
                  <c:v>JUEVES 31</c:v>
                </c:pt>
              </c:strCache>
            </c:strRef>
          </c:cat>
          <c:val>
            <c:numRef>
              <c:f>OCTUBRE!$B$37:$B$67</c:f>
              <c:numCache>
                <c:formatCode>0.00%</c:formatCode>
                <c:ptCount val="31"/>
                <c:pt idx="0">
                  <c:v>0.57943925233644855</c:v>
                </c:pt>
                <c:pt idx="1">
                  <c:v>0.58878504672897192</c:v>
                </c:pt>
                <c:pt idx="2">
                  <c:v>0.64077669902912626</c:v>
                </c:pt>
                <c:pt idx="3">
                  <c:v>0.5490196078431373</c:v>
                </c:pt>
                <c:pt idx="4">
                  <c:v>0.27102803738317754</c:v>
                </c:pt>
                <c:pt idx="5">
                  <c:v>0.34285714285714286</c:v>
                </c:pt>
                <c:pt idx="6">
                  <c:v>0.58823529411764708</c:v>
                </c:pt>
                <c:pt idx="7">
                  <c:v>0.42990654205607476</c:v>
                </c:pt>
                <c:pt idx="8">
                  <c:v>0.41121495327102803</c:v>
                </c:pt>
                <c:pt idx="9">
                  <c:v>0.40776699029126212</c:v>
                </c:pt>
                <c:pt idx="10">
                  <c:v>0.4</c:v>
                </c:pt>
                <c:pt idx="11">
                  <c:v>0.41121495327102803</c:v>
                </c:pt>
                <c:pt idx="12">
                  <c:v>0.41121495327102803</c:v>
                </c:pt>
                <c:pt idx="13">
                  <c:v>0.62037037037037035</c:v>
                </c:pt>
                <c:pt idx="14">
                  <c:v>0.67592592592592593</c:v>
                </c:pt>
                <c:pt idx="15">
                  <c:v>0.6633663366336634</c:v>
                </c:pt>
                <c:pt idx="16">
                  <c:v>0.67032967032967028</c:v>
                </c:pt>
                <c:pt idx="17">
                  <c:v>0.35051546391752575</c:v>
                </c:pt>
                <c:pt idx="18">
                  <c:v>0.37373737373737376</c:v>
                </c:pt>
                <c:pt idx="19">
                  <c:v>0.20588235294117646</c:v>
                </c:pt>
                <c:pt idx="20">
                  <c:v>0.69892473118279574</c:v>
                </c:pt>
                <c:pt idx="21">
                  <c:v>0.7640449438202247</c:v>
                </c:pt>
                <c:pt idx="22">
                  <c:v>0.77894736842105261</c:v>
                </c:pt>
                <c:pt idx="23">
                  <c:v>0.75531914893617025</c:v>
                </c:pt>
                <c:pt idx="24">
                  <c:v>0.41</c:v>
                </c:pt>
                <c:pt idx="25">
                  <c:v>0.31</c:v>
                </c:pt>
                <c:pt idx="26">
                  <c:v>0.11428571428571428</c:v>
                </c:pt>
                <c:pt idx="27">
                  <c:v>0.38947368421052631</c:v>
                </c:pt>
                <c:pt idx="28">
                  <c:v>0.64367816091954022</c:v>
                </c:pt>
                <c:pt idx="29">
                  <c:v>0.5268817204301075</c:v>
                </c:pt>
                <c:pt idx="30">
                  <c:v>0.24752475247524752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5-45F8-A717-51041B54E1F5}"/>
            </c:ext>
          </c:extLst>
        </c:ser>
        <c:ser>
          <c:idx val="1"/>
          <c:order val="1"/>
          <c:tx>
            <c:strRef>
              <c:f>OCTUBRE!$C$36</c:f>
              <c:strCache>
                <c:ptCount val="1"/>
                <c:pt idx="0">
                  <c:v>4 ESTRELLAS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OCTUBRE!$A$37:$A$67</c:f>
              <c:strCache>
                <c:ptCount val="31"/>
                <c:pt idx="0">
                  <c:v>MARTES 1</c:v>
                </c:pt>
                <c:pt idx="1">
                  <c:v>MIERCOLES 2</c:v>
                </c:pt>
                <c:pt idx="2">
                  <c:v>JUEVES 3</c:v>
                </c:pt>
                <c:pt idx="3">
                  <c:v>VIERNES 4</c:v>
                </c:pt>
                <c:pt idx="4">
                  <c:v>SABADO 5</c:v>
                </c:pt>
                <c:pt idx="5">
                  <c:v>DOMINGO 6</c:v>
                </c:pt>
                <c:pt idx="6">
                  <c:v>LUNES 7</c:v>
                </c:pt>
                <c:pt idx="7">
                  <c:v>MARTES 8</c:v>
                </c:pt>
                <c:pt idx="8">
                  <c:v>MIERCOLES 9</c:v>
                </c:pt>
                <c:pt idx="9">
                  <c:v>JUEVES 10</c:v>
                </c:pt>
                <c:pt idx="10">
                  <c:v>VIERNES 11</c:v>
                </c:pt>
                <c:pt idx="11">
                  <c:v>SABADO 12</c:v>
                </c:pt>
                <c:pt idx="12">
                  <c:v>DOMINGO 13</c:v>
                </c:pt>
                <c:pt idx="13">
                  <c:v>LUNES 14</c:v>
                </c:pt>
                <c:pt idx="14">
                  <c:v>MARTES 15</c:v>
                </c:pt>
                <c:pt idx="15">
                  <c:v>MIERCOLES 16</c:v>
                </c:pt>
                <c:pt idx="16">
                  <c:v>JUEVES 17</c:v>
                </c:pt>
                <c:pt idx="17">
                  <c:v>VIERNES 18</c:v>
                </c:pt>
                <c:pt idx="18">
                  <c:v>SABADO 19</c:v>
                </c:pt>
                <c:pt idx="19">
                  <c:v>DOMINGO 20</c:v>
                </c:pt>
                <c:pt idx="20">
                  <c:v>LUNES 21</c:v>
                </c:pt>
                <c:pt idx="21">
                  <c:v>MARTES 22</c:v>
                </c:pt>
                <c:pt idx="22">
                  <c:v>MIERCOLES 23</c:v>
                </c:pt>
                <c:pt idx="23">
                  <c:v>JUEVES 24</c:v>
                </c:pt>
                <c:pt idx="24">
                  <c:v>VIERNES 25</c:v>
                </c:pt>
                <c:pt idx="25">
                  <c:v>SABADO 26</c:v>
                </c:pt>
                <c:pt idx="26">
                  <c:v>DOMINGO 27</c:v>
                </c:pt>
                <c:pt idx="27">
                  <c:v>LUNES 28</c:v>
                </c:pt>
                <c:pt idx="28">
                  <c:v>MARTES 29</c:v>
                </c:pt>
                <c:pt idx="29">
                  <c:v>MIERCOLES 30</c:v>
                </c:pt>
                <c:pt idx="30">
                  <c:v>JUEVES 31</c:v>
                </c:pt>
              </c:strCache>
            </c:strRef>
          </c:cat>
          <c:val>
            <c:numRef>
              <c:f>OCTUBRE!$C$38:$C$67</c:f>
              <c:numCache>
                <c:formatCode>0.00%</c:formatCode>
                <c:ptCount val="30"/>
                <c:pt idx="0">
                  <c:v>0.3</c:v>
                </c:pt>
                <c:pt idx="1">
                  <c:v>0.27536231884057971</c:v>
                </c:pt>
                <c:pt idx="2">
                  <c:v>0.17391304347826086</c:v>
                </c:pt>
                <c:pt idx="3">
                  <c:v>7.792207792207792E-2</c:v>
                </c:pt>
                <c:pt idx="4">
                  <c:v>6.4935064935064929E-2</c:v>
                </c:pt>
                <c:pt idx="5">
                  <c:v>6.1224489795918366E-2</c:v>
                </c:pt>
                <c:pt idx="6">
                  <c:v>0.12121212121212122</c:v>
                </c:pt>
                <c:pt idx="7">
                  <c:v>6.0606060606060608E-2</c:v>
                </c:pt>
                <c:pt idx="8">
                  <c:v>3.0303030303030304E-2</c:v>
                </c:pt>
                <c:pt idx="9">
                  <c:v>3.0303030303030304E-2</c:v>
                </c:pt>
                <c:pt idx="10">
                  <c:v>0.29411764705882354</c:v>
                </c:pt>
                <c:pt idx="11">
                  <c:v>0</c:v>
                </c:pt>
                <c:pt idx="12">
                  <c:v>0.46808510638297873</c:v>
                </c:pt>
                <c:pt idx="13">
                  <c:v>0.51666666666666672</c:v>
                </c:pt>
                <c:pt idx="14">
                  <c:v>0.56862745098039214</c:v>
                </c:pt>
                <c:pt idx="15">
                  <c:v>0.60784313725490191</c:v>
                </c:pt>
                <c:pt idx="16">
                  <c:v>9.0909090909090912E-2</c:v>
                </c:pt>
                <c:pt idx="17">
                  <c:v>0.1038961038961039</c:v>
                </c:pt>
                <c:pt idx="18">
                  <c:v>6.4935064935064929E-2</c:v>
                </c:pt>
                <c:pt idx="19">
                  <c:v>0.21333333333333335</c:v>
                </c:pt>
                <c:pt idx="20">
                  <c:v>0.24</c:v>
                </c:pt>
                <c:pt idx="21">
                  <c:v>0.29333333333333333</c:v>
                </c:pt>
                <c:pt idx="22">
                  <c:v>0.38666666666666666</c:v>
                </c:pt>
                <c:pt idx="23">
                  <c:v>0.19736842105263158</c:v>
                </c:pt>
                <c:pt idx="24">
                  <c:v>0.18421052631578946</c:v>
                </c:pt>
                <c:pt idx="25">
                  <c:v>3.9473684210526314E-2</c:v>
                </c:pt>
                <c:pt idx="26">
                  <c:v>0.11842105263157894</c:v>
                </c:pt>
                <c:pt idx="27">
                  <c:v>0.35526315789473684</c:v>
                </c:pt>
                <c:pt idx="28">
                  <c:v>0.27631578947368424</c:v>
                </c:pt>
                <c:pt idx="29">
                  <c:v>0.15189873417721519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5-45F8-A717-51041B54E1F5}"/>
            </c:ext>
          </c:extLst>
        </c:ser>
        <c:ser>
          <c:idx val="2"/>
          <c:order val="2"/>
          <c:tx>
            <c:strRef>
              <c:f>OCTUBRE!$D$36</c:f>
              <c:strCache>
                <c:ptCount val="1"/>
                <c:pt idx="0">
                  <c:v>3 ESTRELLAS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OCTUBRE!$A$37:$A$67</c:f>
              <c:strCache>
                <c:ptCount val="31"/>
                <c:pt idx="0">
                  <c:v>MARTES 1</c:v>
                </c:pt>
                <c:pt idx="1">
                  <c:v>MIERCOLES 2</c:v>
                </c:pt>
                <c:pt idx="2">
                  <c:v>JUEVES 3</c:v>
                </c:pt>
                <c:pt idx="3">
                  <c:v>VIERNES 4</c:v>
                </c:pt>
                <c:pt idx="4">
                  <c:v>SABADO 5</c:v>
                </c:pt>
                <c:pt idx="5">
                  <c:v>DOMINGO 6</c:v>
                </c:pt>
                <c:pt idx="6">
                  <c:v>LUNES 7</c:v>
                </c:pt>
                <c:pt idx="7">
                  <c:v>MARTES 8</c:v>
                </c:pt>
                <c:pt idx="8">
                  <c:v>MIERCOLES 9</c:v>
                </c:pt>
                <c:pt idx="9">
                  <c:v>JUEVES 10</c:v>
                </c:pt>
                <c:pt idx="10">
                  <c:v>VIERNES 11</c:v>
                </c:pt>
                <c:pt idx="11">
                  <c:v>SABADO 12</c:v>
                </c:pt>
                <c:pt idx="12">
                  <c:v>DOMINGO 13</c:v>
                </c:pt>
                <c:pt idx="13">
                  <c:v>LUNES 14</c:v>
                </c:pt>
                <c:pt idx="14">
                  <c:v>MARTES 15</c:v>
                </c:pt>
                <c:pt idx="15">
                  <c:v>MIERCOLES 16</c:v>
                </c:pt>
                <c:pt idx="16">
                  <c:v>JUEVES 17</c:v>
                </c:pt>
                <c:pt idx="17">
                  <c:v>VIERNES 18</c:v>
                </c:pt>
                <c:pt idx="18">
                  <c:v>SABADO 19</c:v>
                </c:pt>
                <c:pt idx="19">
                  <c:v>DOMINGO 20</c:v>
                </c:pt>
                <c:pt idx="20">
                  <c:v>LUNES 21</c:v>
                </c:pt>
                <c:pt idx="21">
                  <c:v>MARTES 22</c:v>
                </c:pt>
                <c:pt idx="22">
                  <c:v>MIERCOLES 23</c:v>
                </c:pt>
                <c:pt idx="23">
                  <c:v>JUEVES 24</c:v>
                </c:pt>
                <c:pt idx="24">
                  <c:v>VIERNES 25</c:v>
                </c:pt>
                <c:pt idx="25">
                  <c:v>SABADO 26</c:v>
                </c:pt>
                <c:pt idx="26">
                  <c:v>DOMINGO 27</c:v>
                </c:pt>
                <c:pt idx="27">
                  <c:v>LUNES 28</c:v>
                </c:pt>
                <c:pt idx="28">
                  <c:v>MARTES 29</c:v>
                </c:pt>
                <c:pt idx="29">
                  <c:v>MIERCOLES 30</c:v>
                </c:pt>
                <c:pt idx="30">
                  <c:v>JUEVES 31</c:v>
                </c:pt>
              </c:strCache>
            </c:strRef>
          </c:cat>
          <c:val>
            <c:numRef>
              <c:f>OCTUBRE!$D$37:$D$67</c:f>
              <c:numCache>
                <c:formatCode>0.00%</c:formatCode>
                <c:ptCount val="31"/>
                <c:pt idx="0">
                  <c:v>0.21311475409836064</c:v>
                </c:pt>
                <c:pt idx="1">
                  <c:v>0.3149847094801223</c:v>
                </c:pt>
                <c:pt idx="2">
                  <c:v>0.25688073394495414</c:v>
                </c:pt>
                <c:pt idx="3">
                  <c:v>0.23404255319148937</c:v>
                </c:pt>
                <c:pt idx="4">
                  <c:v>0.11620795107033639</c:v>
                </c:pt>
                <c:pt idx="5">
                  <c:v>0.10703363914373089</c:v>
                </c:pt>
                <c:pt idx="6">
                  <c:v>0.11926605504587157</c:v>
                </c:pt>
                <c:pt idx="7">
                  <c:v>0.15596330275229359</c:v>
                </c:pt>
                <c:pt idx="8">
                  <c:v>0.17125382262996941</c:v>
                </c:pt>
                <c:pt idx="9">
                  <c:v>0.13455657492354739</c:v>
                </c:pt>
                <c:pt idx="10">
                  <c:v>0.11620795107033639</c:v>
                </c:pt>
                <c:pt idx="11">
                  <c:v>9.480122324159021E-2</c:v>
                </c:pt>
                <c:pt idx="12">
                  <c:v>9.451219512195122E-2</c:v>
                </c:pt>
                <c:pt idx="13">
                  <c:v>0.15501519756838905</c:v>
                </c:pt>
                <c:pt idx="14">
                  <c:v>0.25304878048780488</c:v>
                </c:pt>
                <c:pt idx="15">
                  <c:v>0.37694704049844235</c:v>
                </c:pt>
                <c:pt idx="16">
                  <c:v>0.40061162079510704</c:v>
                </c:pt>
                <c:pt idx="17">
                  <c:v>0.22629969418960244</c:v>
                </c:pt>
                <c:pt idx="18">
                  <c:v>0.1398176291793313</c:v>
                </c:pt>
                <c:pt idx="19">
                  <c:v>0.10638297872340426</c:v>
                </c:pt>
                <c:pt idx="20">
                  <c:v>0.2857142857142857</c:v>
                </c:pt>
                <c:pt idx="21">
                  <c:v>0.36593059936908517</c:v>
                </c:pt>
                <c:pt idx="22">
                  <c:v>0.38837920489296635</c:v>
                </c:pt>
                <c:pt idx="23">
                  <c:v>0.38719512195121952</c:v>
                </c:pt>
                <c:pt idx="24">
                  <c:v>0.24620060790273557</c:v>
                </c:pt>
                <c:pt idx="25">
                  <c:v>0.14826498422712933</c:v>
                </c:pt>
                <c:pt idx="26">
                  <c:v>0.12225705329153605</c:v>
                </c:pt>
                <c:pt idx="27">
                  <c:v>0.19169329073482427</c:v>
                </c:pt>
                <c:pt idx="28">
                  <c:v>0.26898734177215189</c:v>
                </c:pt>
                <c:pt idx="29">
                  <c:v>0.28205128205128205</c:v>
                </c:pt>
                <c:pt idx="30">
                  <c:v>0.17508417508417509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85-45F8-A717-51041B54E1F5}"/>
            </c:ext>
          </c:extLst>
        </c:ser>
        <c:ser>
          <c:idx val="3"/>
          <c:order val="3"/>
          <c:tx>
            <c:strRef>
              <c:f>OCTUBRE!$E$36</c:f>
              <c:strCache>
                <c:ptCount val="1"/>
                <c:pt idx="0">
                  <c:v>2 ESTRELLAS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OCTUBRE!$A$37:$A$67</c:f>
              <c:strCache>
                <c:ptCount val="31"/>
                <c:pt idx="0">
                  <c:v>MARTES 1</c:v>
                </c:pt>
                <c:pt idx="1">
                  <c:v>MIERCOLES 2</c:v>
                </c:pt>
                <c:pt idx="2">
                  <c:v>JUEVES 3</c:v>
                </c:pt>
                <c:pt idx="3">
                  <c:v>VIERNES 4</c:v>
                </c:pt>
                <c:pt idx="4">
                  <c:v>SABADO 5</c:v>
                </c:pt>
                <c:pt idx="5">
                  <c:v>DOMINGO 6</c:v>
                </c:pt>
                <c:pt idx="6">
                  <c:v>LUNES 7</c:v>
                </c:pt>
                <c:pt idx="7">
                  <c:v>MARTES 8</c:v>
                </c:pt>
                <c:pt idx="8">
                  <c:v>MIERCOLES 9</c:v>
                </c:pt>
                <c:pt idx="9">
                  <c:v>JUEVES 10</c:v>
                </c:pt>
                <c:pt idx="10">
                  <c:v>VIERNES 11</c:v>
                </c:pt>
                <c:pt idx="11">
                  <c:v>SABADO 12</c:v>
                </c:pt>
                <c:pt idx="12">
                  <c:v>DOMINGO 13</c:v>
                </c:pt>
                <c:pt idx="13">
                  <c:v>LUNES 14</c:v>
                </c:pt>
                <c:pt idx="14">
                  <c:v>MARTES 15</c:v>
                </c:pt>
                <c:pt idx="15">
                  <c:v>MIERCOLES 16</c:v>
                </c:pt>
                <c:pt idx="16">
                  <c:v>JUEVES 17</c:v>
                </c:pt>
                <c:pt idx="17">
                  <c:v>VIERNES 18</c:v>
                </c:pt>
                <c:pt idx="18">
                  <c:v>SABADO 19</c:v>
                </c:pt>
                <c:pt idx="19">
                  <c:v>DOMINGO 20</c:v>
                </c:pt>
                <c:pt idx="20">
                  <c:v>LUNES 21</c:v>
                </c:pt>
                <c:pt idx="21">
                  <c:v>MARTES 22</c:v>
                </c:pt>
                <c:pt idx="22">
                  <c:v>MIERCOLES 23</c:v>
                </c:pt>
                <c:pt idx="23">
                  <c:v>JUEVES 24</c:v>
                </c:pt>
                <c:pt idx="24">
                  <c:v>VIERNES 25</c:v>
                </c:pt>
                <c:pt idx="25">
                  <c:v>SABADO 26</c:v>
                </c:pt>
                <c:pt idx="26">
                  <c:v>DOMINGO 27</c:v>
                </c:pt>
                <c:pt idx="27">
                  <c:v>LUNES 28</c:v>
                </c:pt>
                <c:pt idx="28">
                  <c:v>MARTES 29</c:v>
                </c:pt>
                <c:pt idx="29">
                  <c:v>MIERCOLES 30</c:v>
                </c:pt>
                <c:pt idx="30">
                  <c:v>JUEVES 31</c:v>
                </c:pt>
              </c:strCache>
            </c:strRef>
          </c:cat>
          <c:val>
            <c:numRef>
              <c:f>OCTUBRE!$E$37:$E$67</c:f>
              <c:numCache>
                <c:formatCode>0.00%</c:formatCode>
                <c:ptCount val="31"/>
                <c:pt idx="0">
                  <c:v>0.26666666666666666</c:v>
                </c:pt>
                <c:pt idx="1">
                  <c:v>0.38666666666666666</c:v>
                </c:pt>
                <c:pt idx="2">
                  <c:v>0.44</c:v>
                </c:pt>
                <c:pt idx="3">
                  <c:v>0.42666666666666669</c:v>
                </c:pt>
                <c:pt idx="4">
                  <c:v>0.16</c:v>
                </c:pt>
                <c:pt idx="5">
                  <c:v>0.12</c:v>
                </c:pt>
                <c:pt idx="6">
                  <c:v>0.2</c:v>
                </c:pt>
                <c:pt idx="7">
                  <c:v>0.16</c:v>
                </c:pt>
                <c:pt idx="8">
                  <c:v>0.12</c:v>
                </c:pt>
                <c:pt idx="9">
                  <c:v>0.16</c:v>
                </c:pt>
                <c:pt idx="10">
                  <c:v>6.6666666666666666E-2</c:v>
                </c:pt>
                <c:pt idx="11">
                  <c:v>0.17333333333333334</c:v>
                </c:pt>
                <c:pt idx="12">
                  <c:v>0.13333333333333333</c:v>
                </c:pt>
                <c:pt idx="13">
                  <c:v>0.29333333333333333</c:v>
                </c:pt>
                <c:pt idx="14">
                  <c:v>0.4</c:v>
                </c:pt>
                <c:pt idx="15">
                  <c:v>0.48</c:v>
                </c:pt>
                <c:pt idx="16">
                  <c:v>0.6</c:v>
                </c:pt>
                <c:pt idx="17">
                  <c:v>0.41333333333333333</c:v>
                </c:pt>
                <c:pt idx="18">
                  <c:v>0.38666666666666666</c:v>
                </c:pt>
                <c:pt idx="19">
                  <c:v>0.2</c:v>
                </c:pt>
                <c:pt idx="20">
                  <c:v>0.45333333333333331</c:v>
                </c:pt>
                <c:pt idx="21">
                  <c:v>0.54666666666666663</c:v>
                </c:pt>
                <c:pt idx="22">
                  <c:v>0.54666666666666663</c:v>
                </c:pt>
                <c:pt idx="23">
                  <c:v>0.44</c:v>
                </c:pt>
                <c:pt idx="24">
                  <c:v>0.30666666666666664</c:v>
                </c:pt>
                <c:pt idx="25">
                  <c:v>0.32</c:v>
                </c:pt>
                <c:pt idx="26">
                  <c:v>0.13333333333333333</c:v>
                </c:pt>
                <c:pt idx="27">
                  <c:v>0.57333333333333336</c:v>
                </c:pt>
                <c:pt idx="28">
                  <c:v>0.32</c:v>
                </c:pt>
                <c:pt idx="29">
                  <c:v>0.34666666666666668</c:v>
                </c:pt>
                <c:pt idx="30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85-45F8-A717-51041B54E1F5}"/>
            </c:ext>
          </c:extLst>
        </c:ser>
        <c:ser>
          <c:idx val="4"/>
          <c:order val="4"/>
          <c:tx>
            <c:strRef>
              <c:f>OCTUBRE!$F$36</c:f>
              <c:strCache>
                <c:ptCount val="1"/>
                <c:pt idx="0">
                  <c:v>1 ESTRELLA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OCTUBRE!$A$37:$A$67</c:f>
              <c:strCache>
                <c:ptCount val="31"/>
                <c:pt idx="0">
                  <c:v>MARTES 1</c:v>
                </c:pt>
                <c:pt idx="1">
                  <c:v>MIERCOLES 2</c:v>
                </c:pt>
                <c:pt idx="2">
                  <c:v>JUEVES 3</c:v>
                </c:pt>
                <c:pt idx="3">
                  <c:v>VIERNES 4</c:v>
                </c:pt>
                <c:pt idx="4">
                  <c:v>SABADO 5</c:v>
                </c:pt>
                <c:pt idx="5">
                  <c:v>DOMINGO 6</c:v>
                </c:pt>
                <c:pt idx="6">
                  <c:v>LUNES 7</c:v>
                </c:pt>
                <c:pt idx="7">
                  <c:v>MARTES 8</c:v>
                </c:pt>
                <c:pt idx="8">
                  <c:v>MIERCOLES 9</c:v>
                </c:pt>
                <c:pt idx="9">
                  <c:v>JUEVES 10</c:v>
                </c:pt>
                <c:pt idx="10">
                  <c:v>VIERNES 11</c:v>
                </c:pt>
                <c:pt idx="11">
                  <c:v>SABADO 12</c:v>
                </c:pt>
                <c:pt idx="12">
                  <c:v>DOMINGO 13</c:v>
                </c:pt>
                <c:pt idx="13">
                  <c:v>LUNES 14</c:v>
                </c:pt>
                <c:pt idx="14">
                  <c:v>MARTES 15</c:v>
                </c:pt>
                <c:pt idx="15">
                  <c:v>MIERCOLES 16</c:v>
                </c:pt>
                <c:pt idx="16">
                  <c:v>JUEVES 17</c:v>
                </c:pt>
                <c:pt idx="17">
                  <c:v>VIERNES 18</c:v>
                </c:pt>
                <c:pt idx="18">
                  <c:v>SABADO 19</c:v>
                </c:pt>
                <c:pt idx="19">
                  <c:v>DOMINGO 20</c:v>
                </c:pt>
                <c:pt idx="20">
                  <c:v>LUNES 21</c:v>
                </c:pt>
                <c:pt idx="21">
                  <c:v>MARTES 22</c:v>
                </c:pt>
                <c:pt idx="22">
                  <c:v>MIERCOLES 23</c:v>
                </c:pt>
                <c:pt idx="23">
                  <c:v>JUEVES 24</c:v>
                </c:pt>
                <c:pt idx="24">
                  <c:v>VIERNES 25</c:v>
                </c:pt>
                <c:pt idx="25">
                  <c:v>SABADO 26</c:v>
                </c:pt>
                <c:pt idx="26">
                  <c:v>DOMINGO 27</c:v>
                </c:pt>
                <c:pt idx="27">
                  <c:v>LUNES 28</c:v>
                </c:pt>
                <c:pt idx="28">
                  <c:v>MARTES 29</c:v>
                </c:pt>
                <c:pt idx="29">
                  <c:v>MIERCOLES 30</c:v>
                </c:pt>
                <c:pt idx="30">
                  <c:v>JUEVES 31</c:v>
                </c:pt>
              </c:strCache>
            </c:strRef>
          </c:cat>
          <c:val>
            <c:numRef>
              <c:f>OCTUBRE!$F$37:$F$67</c:f>
              <c:numCache>
                <c:formatCode>0.00%</c:formatCode>
                <c:ptCount val="31"/>
                <c:pt idx="0">
                  <c:v>0.43269230769230771</c:v>
                </c:pt>
                <c:pt idx="1">
                  <c:v>0.46153846153846156</c:v>
                </c:pt>
                <c:pt idx="2">
                  <c:v>0.5</c:v>
                </c:pt>
                <c:pt idx="3">
                  <c:v>0.40384615384615385</c:v>
                </c:pt>
                <c:pt idx="4">
                  <c:v>0.26923076923076922</c:v>
                </c:pt>
                <c:pt idx="5">
                  <c:v>0.26923076923076922</c:v>
                </c:pt>
                <c:pt idx="6">
                  <c:v>0.25</c:v>
                </c:pt>
                <c:pt idx="7">
                  <c:v>0.24038461538461539</c:v>
                </c:pt>
                <c:pt idx="8">
                  <c:v>0.20192307692307693</c:v>
                </c:pt>
                <c:pt idx="9">
                  <c:v>0.25961538461538464</c:v>
                </c:pt>
                <c:pt idx="10">
                  <c:v>0.22115384615384615</c:v>
                </c:pt>
                <c:pt idx="11">
                  <c:v>0.25961538461538464</c:v>
                </c:pt>
                <c:pt idx="12">
                  <c:v>0.22115384615384615</c:v>
                </c:pt>
                <c:pt idx="13">
                  <c:v>0.25</c:v>
                </c:pt>
                <c:pt idx="14">
                  <c:v>0.42307692307692307</c:v>
                </c:pt>
                <c:pt idx="15">
                  <c:v>0.40384615384615385</c:v>
                </c:pt>
                <c:pt idx="16">
                  <c:v>0.46153846153846156</c:v>
                </c:pt>
                <c:pt idx="17">
                  <c:v>0.34615384615384615</c:v>
                </c:pt>
                <c:pt idx="18">
                  <c:v>0.35576923076923078</c:v>
                </c:pt>
                <c:pt idx="19">
                  <c:v>0.28846153846153844</c:v>
                </c:pt>
                <c:pt idx="20">
                  <c:v>0.43269230769230771</c:v>
                </c:pt>
                <c:pt idx="21">
                  <c:v>0.57692307692307687</c:v>
                </c:pt>
                <c:pt idx="22">
                  <c:v>0.625</c:v>
                </c:pt>
                <c:pt idx="23">
                  <c:v>0.64423076923076927</c:v>
                </c:pt>
                <c:pt idx="24">
                  <c:v>0.36538461538461536</c:v>
                </c:pt>
                <c:pt idx="25">
                  <c:v>0.38461538461538464</c:v>
                </c:pt>
                <c:pt idx="26">
                  <c:v>0.19</c:v>
                </c:pt>
                <c:pt idx="27">
                  <c:v>0.28000000000000003</c:v>
                </c:pt>
                <c:pt idx="28">
                  <c:v>0.32692307692307693</c:v>
                </c:pt>
                <c:pt idx="29">
                  <c:v>0.33653846153846156</c:v>
                </c:pt>
                <c:pt idx="30">
                  <c:v>0.45192307692307693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85-45F8-A717-51041B54E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37299904"/>
        <c:axId val="337305392"/>
      </c:lineChart>
      <c:catAx>
        <c:axId val="3372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305392"/>
        <c:crosses val="autoZero"/>
        <c:auto val="1"/>
        <c:lblAlgn val="ctr"/>
        <c:lblOffset val="100"/>
        <c:noMultiLvlLbl val="0"/>
      </c:catAx>
      <c:valAx>
        <c:axId val="3373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2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Dia de</a:t>
            </a:r>
            <a:r>
              <a:rPr lang="es-EC" baseline="0"/>
              <a:t> los difuntos / Independencia de Cuenca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FERIADOS!$A$44</c:f>
              <c:strCache>
                <c:ptCount val="1"/>
                <c:pt idx="0">
                  <c:v>JUEVES 31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FERIADOS!$B$43:$D$43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FERIADOS!$B$44:$D$44</c:f>
              <c:numCache>
                <c:formatCode>0%</c:formatCode>
                <c:ptCount val="3"/>
                <c:pt idx="0">
                  <c:v>0.24752475247524752</c:v>
                </c:pt>
                <c:pt idx="1">
                  <c:v>0.15189873417721519</c:v>
                </c:pt>
                <c:pt idx="2">
                  <c:v>0.15238095238095239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ACA-8C1F-08C53FA752ED}"/>
            </c:ext>
          </c:extLst>
        </c:ser>
        <c:ser>
          <c:idx val="1"/>
          <c:order val="1"/>
          <c:tx>
            <c:strRef>
              <c:f>FERIADOS!$A$45</c:f>
              <c:strCache>
                <c:ptCount val="1"/>
                <c:pt idx="0">
                  <c:v>VIERNES 1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FERIADOS!$B$43:$D$43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FERIADOS!$B$45:$D$45</c:f>
              <c:numCache>
                <c:formatCode>0%</c:formatCode>
                <c:ptCount val="3"/>
                <c:pt idx="0">
                  <c:v>0.46534653465346537</c:v>
                </c:pt>
                <c:pt idx="1">
                  <c:v>0.49367088607594939</c:v>
                </c:pt>
                <c:pt idx="2">
                  <c:v>0.3769968051118211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ACA-8C1F-08C53FA752ED}"/>
            </c:ext>
          </c:extLst>
        </c:ser>
        <c:ser>
          <c:idx val="2"/>
          <c:order val="2"/>
          <c:tx>
            <c:strRef>
              <c:f>FERIADOS!$A$46</c:f>
              <c:strCache>
                <c:ptCount val="1"/>
                <c:pt idx="0">
                  <c:v>SABADO 2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FERIADOS!$B$43:$D$43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FERIADOS!$B$46:$D$46</c:f>
              <c:numCache>
                <c:formatCode>0%</c:formatCode>
                <c:ptCount val="3"/>
                <c:pt idx="0">
                  <c:v>0.70833333333333337</c:v>
                </c:pt>
                <c:pt idx="1">
                  <c:v>0.41772151898734178</c:v>
                </c:pt>
                <c:pt idx="2">
                  <c:v>0.42448979591836733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F-4ACA-8C1F-08C53FA752ED}"/>
            </c:ext>
          </c:extLst>
        </c:ser>
        <c:ser>
          <c:idx val="3"/>
          <c:order val="3"/>
          <c:tx>
            <c:strRef>
              <c:f>FERIADOS!$A$47</c:f>
              <c:strCache>
                <c:ptCount val="1"/>
                <c:pt idx="0">
                  <c:v>DOMINGO 3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FERIADOS!$B$43:$D$43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FERIADOS!$B$47:$D$47</c:f>
              <c:numCache>
                <c:formatCode>0%</c:formatCode>
                <c:ptCount val="3"/>
                <c:pt idx="0">
                  <c:v>0.69767441860465118</c:v>
                </c:pt>
                <c:pt idx="1">
                  <c:v>0.189873417721519</c:v>
                </c:pt>
                <c:pt idx="2">
                  <c:v>0.16326530612244897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F-4ACA-8C1F-08C53FA752ED}"/>
            </c:ext>
          </c:extLst>
        </c:ser>
        <c:ser>
          <c:idx val="4"/>
          <c:order val="4"/>
          <c:tx>
            <c:strRef>
              <c:f>FERIADOS!$A$48</c:f>
              <c:strCache>
                <c:ptCount val="1"/>
                <c:pt idx="0">
                  <c:v>LUNES 4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FERIADOS!$B$43:$D$43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FERIADOS!$B$48:$D$48</c:f>
              <c:numCache>
                <c:formatCode>0%</c:formatCode>
                <c:ptCount val="3"/>
                <c:pt idx="0">
                  <c:v>0.43678160919540232</c:v>
                </c:pt>
                <c:pt idx="1">
                  <c:v>4.4776119402985072E-2</c:v>
                </c:pt>
                <c:pt idx="2">
                  <c:v>0.16326530612244897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F-4ACA-8C1F-08C53FA75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7303824"/>
        <c:axId val="337303040"/>
      </c:barChart>
      <c:catAx>
        <c:axId val="3373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303040"/>
        <c:crosses val="autoZero"/>
        <c:auto val="1"/>
        <c:lblAlgn val="ctr"/>
        <c:lblOffset val="100"/>
        <c:noMultiLvlLbl val="0"/>
      </c:catAx>
      <c:valAx>
        <c:axId val="3373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3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Independencia de Guayaquil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FERIADOS!$A$34</c:f>
              <c:strCache>
                <c:ptCount val="1"/>
                <c:pt idx="0">
                  <c:v>JUEVES 10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FERIADOS!$B$33:$F$33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  <c:pt idx="4">
                  <c:v>1 ESTRELLA</c:v>
                </c:pt>
              </c:strCache>
            </c:strRef>
          </c:cat>
          <c:val>
            <c:numRef>
              <c:f>FERIADOS!$B$34:$F$34</c:f>
              <c:numCache>
                <c:formatCode>0%</c:formatCode>
                <c:ptCount val="5"/>
                <c:pt idx="0">
                  <c:v>0.40776699029126212</c:v>
                </c:pt>
                <c:pt idx="1">
                  <c:v>3.0303030303030304E-2</c:v>
                </c:pt>
                <c:pt idx="2">
                  <c:v>0.13455657492354739</c:v>
                </c:pt>
                <c:pt idx="3">
                  <c:v>0.16</c:v>
                </c:pt>
                <c:pt idx="4">
                  <c:v>0.25961538461538464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1-4188-9A17-F9244E2DB941}"/>
            </c:ext>
          </c:extLst>
        </c:ser>
        <c:ser>
          <c:idx val="1"/>
          <c:order val="1"/>
          <c:tx>
            <c:strRef>
              <c:f>FERIADOS!$A$35</c:f>
              <c:strCache>
                <c:ptCount val="1"/>
                <c:pt idx="0">
                  <c:v>VIERNES 11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FERIADOS!$B$33:$F$33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  <c:pt idx="4">
                  <c:v>1 ESTRELLA</c:v>
                </c:pt>
              </c:strCache>
            </c:strRef>
          </c:cat>
          <c:val>
            <c:numRef>
              <c:f>FERIADOS!$B$35:$F$35</c:f>
              <c:numCache>
                <c:formatCode>0%</c:formatCode>
                <c:ptCount val="5"/>
                <c:pt idx="0">
                  <c:v>0.4</c:v>
                </c:pt>
                <c:pt idx="1">
                  <c:v>3.0303030303030304E-2</c:v>
                </c:pt>
                <c:pt idx="2">
                  <c:v>0.11620795107033639</c:v>
                </c:pt>
                <c:pt idx="3">
                  <c:v>6.6666666666666666E-2</c:v>
                </c:pt>
                <c:pt idx="4">
                  <c:v>0.22115384615384615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1-4188-9A17-F9244E2DB941}"/>
            </c:ext>
          </c:extLst>
        </c:ser>
        <c:ser>
          <c:idx val="2"/>
          <c:order val="2"/>
          <c:tx>
            <c:strRef>
              <c:f>FERIADOS!$A$36</c:f>
              <c:strCache>
                <c:ptCount val="1"/>
                <c:pt idx="0">
                  <c:v>SABADO 12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FERIADOS!$B$33:$F$33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  <c:pt idx="4">
                  <c:v>1 ESTRELLA</c:v>
                </c:pt>
              </c:strCache>
            </c:strRef>
          </c:cat>
          <c:val>
            <c:numRef>
              <c:f>FERIADOS!$B$36:$F$36</c:f>
              <c:numCache>
                <c:formatCode>0%</c:formatCode>
                <c:ptCount val="5"/>
                <c:pt idx="0">
                  <c:v>0.41121495327102803</c:v>
                </c:pt>
                <c:pt idx="1">
                  <c:v>0.29411764705882354</c:v>
                </c:pt>
                <c:pt idx="2">
                  <c:v>9.480122324159021E-2</c:v>
                </c:pt>
                <c:pt idx="3">
                  <c:v>0.17333333333333334</c:v>
                </c:pt>
                <c:pt idx="4">
                  <c:v>0.25961538461538464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1-4188-9A17-F9244E2DB941}"/>
            </c:ext>
          </c:extLst>
        </c:ser>
        <c:ser>
          <c:idx val="3"/>
          <c:order val="3"/>
          <c:tx>
            <c:strRef>
              <c:f>FERIADOS!$A$37</c:f>
              <c:strCache>
                <c:ptCount val="1"/>
                <c:pt idx="0">
                  <c:v>DOMINGO 13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FERIADOS!$B$33:$F$33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  <c:pt idx="4">
                  <c:v>1 ESTRELLA</c:v>
                </c:pt>
              </c:strCache>
            </c:strRef>
          </c:cat>
          <c:val>
            <c:numRef>
              <c:f>FERIADOS!$B$37:$F$37</c:f>
              <c:numCache>
                <c:formatCode>0%</c:formatCode>
                <c:ptCount val="5"/>
                <c:pt idx="0">
                  <c:v>0.41121495327102803</c:v>
                </c:pt>
                <c:pt idx="1">
                  <c:v>0</c:v>
                </c:pt>
                <c:pt idx="2">
                  <c:v>9.451219512195122E-2</c:v>
                </c:pt>
                <c:pt idx="3">
                  <c:v>0.13333333333333333</c:v>
                </c:pt>
                <c:pt idx="4">
                  <c:v>0.22115384615384615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11-4188-9A17-F9244E2DB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7306568"/>
        <c:axId val="337304608"/>
      </c:barChart>
      <c:catAx>
        <c:axId val="3373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304608"/>
        <c:crosses val="autoZero"/>
        <c:auto val="1"/>
        <c:lblAlgn val="ctr"/>
        <c:lblOffset val="100"/>
        <c:noMultiLvlLbl val="0"/>
      </c:catAx>
      <c:valAx>
        <c:axId val="3373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30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Primer</a:t>
            </a:r>
            <a:r>
              <a:rPr lang="es-EC" baseline="0"/>
              <a:t> Grito de la Independencia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FERIADOS!$A$4</c:f>
              <c:strCache>
                <c:ptCount val="1"/>
                <c:pt idx="0">
                  <c:v>JUEVES 8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FERIADOS!$B$3:$E$3</c:f>
              <c:strCache>
                <c:ptCount val="4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</c:strCache>
            </c:strRef>
          </c:cat>
          <c:val>
            <c:numRef>
              <c:f>FERIADOS!$B$4:$E$4</c:f>
              <c:numCache>
                <c:formatCode>0%</c:formatCode>
                <c:ptCount val="4"/>
                <c:pt idx="0">
                  <c:v>0.3</c:v>
                </c:pt>
                <c:pt idx="1">
                  <c:v>0.125</c:v>
                </c:pt>
                <c:pt idx="2">
                  <c:v>0.33498759305210918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B-41F0-A152-8A3C3CC59050}"/>
            </c:ext>
          </c:extLst>
        </c:ser>
        <c:ser>
          <c:idx val="1"/>
          <c:order val="1"/>
          <c:tx>
            <c:strRef>
              <c:f>FERIADOS!$A$5</c:f>
              <c:strCache>
                <c:ptCount val="1"/>
                <c:pt idx="0">
                  <c:v>VIERNES 9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FERIADOS!$B$3:$E$3</c:f>
              <c:strCache>
                <c:ptCount val="4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</c:strCache>
            </c:strRef>
          </c:cat>
          <c:val>
            <c:numRef>
              <c:f>FERIADOS!$B$5:$E$5</c:f>
              <c:numCache>
                <c:formatCode>0%</c:formatCode>
                <c:ptCount val="4"/>
                <c:pt idx="0">
                  <c:v>0.89814814814814814</c:v>
                </c:pt>
                <c:pt idx="1">
                  <c:v>0.61250000000000004</c:v>
                </c:pt>
                <c:pt idx="2">
                  <c:v>0.542713567839196</c:v>
                </c:pt>
                <c:pt idx="3">
                  <c:v>0.76923076923076927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B-41F0-A152-8A3C3CC59050}"/>
            </c:ext>
          </c:extLst>
        </c:ser>
        <c:ser>
          <c:idx val="2"/>
          <c:order val="2"/>
          <c:tx>
            <c:strRef>
              <c:f>FERIADOS!$A$6</c:f>
              <c:strCache>
                <c:ptCount val="1"/>
                <c:pt idx="0">
                  <c:v>SABADO 10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FERIADOS!$B$3:$E$3</c:f>
              <c:strCache>
                <c:ptCount val="4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</c:strCache>
            </c:strRef>
          </c:cat>
          <c:val>
            <c:numRef>
              <c:f>FERIADOS!$B$6:$E$6</c:f>
              <c:numCache>
                <c:formatCode>0%</c:formatCode>
                <c:ptCount val="4"/>
                <c:pt idx="0">
                  <c:v>0.9719626168224299</c:v>
                </c:pt>
                <c:pt idx="1">
                  <c:v>0.67500000000000004</c:v>
                </c:pt>
                <c:pt idx="2">
                  <c:v>0.47761194029850745</c:v>
                </c:pt>
                <c:pt idx="3">
                  <c:v>0.74725274725274726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B-41F0-A152-8A3C3CC59050}"/>
            </c:ext>
          </c:extLst>
        </c:ser>
        <c:ser>
          <c:idx val="3"/>
          <c:order val="3"/>
          <c:tx>
            <c:strRef>
              <c:f>FERIADOS!$A$7</c:f>
              <c:strCache>
                <c:ptCount val="1"/>
                <c:pt idx="0">
                  <c:v>DOMINGO 11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FERIADOS!$B$3:$E$3</c:f>
              <c:strCache>
                <c:ptCount val="4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</c:strCache>
            </c:strRef>
          </c:cat>
          <c:val>
            <c:numRef>
              <c:f>FERIADOS!$B$7:$E$7</c:f>
              <c:numCache>
                <c:formatCode>0%</c:formatCode>
                <c:ptCount val="4"/>
                <c:pt idx="0">
                  <c:v>0.29523809523809524</c:v>
                </c:pt>
                <c:pt idx="1">
                  <c:v>0.1</c:v>
                </c:pt>
                <c:pt idx="2">
                  <c:v>0.2793017456359102</c:v>
                </c:pt>
                <c:pt idx="3">
                  <c:v>0.48351648351648352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B-41F0-A152-8A3C3CC59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7300688"/>
        <c:axId val="337299512"/>
      </c:barChart>
      <c:catAx>
        <c:axId val="3373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299512"/>
        <c:crosses val="autoZero"/>
        <c:auto val="1"/>
        <c:lblAlgn val="ctr"/>
        <c:lblOffset val="100"/>
        <c:noMultiLvlLbl val="0"/>
      </c:catAx>
      <c:valAx>
        <c:axId val="33729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30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Romería de la Virgen de El Cisne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FERIADOS!$A$12</c:f>
              <c:strCache>
                <c:ptCount val="1"/>
                <c:pt idx="0">
                  <c:v>LUNES 19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FERIADOS!$B$11:$E$11</c:f>
              <c:strCache>
                <c:ptCount val="4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</c:strCache>
            </c:strRef>
          </c:cat>
          <c:val>
            <c:numRef>
              <c:f>FERIADOS!$B$12:$E$12</c:f>
              <c:numCache>
                <c:formatCode>0%</c:formatCode>
                <c:ptCount val="4"/>
                <c:pt idx="0">
                  <c:v>0.50961538461538458</c:v>
                </c:pt>
                <c:pt idx="1">
                  <c:v>0.30379746835443039</c:v>
                </c:pt>
                <c:pt idx="2">
                  <c:v>0.29901960784313725</c:v>
                </c:pt>
                <c:pt idx="3">
                  <c:v>0.81318681318681318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D-46E0-B96A-88C403679E8C}"/>
            </c:ext>
          </c:extLst>
        </c:ser>
        <c:ser>
          <c:idx val="1"/>
          <c:order val="1"/>
          <c:tx>
            <c:strRef>
              <c:f>FERIADOS!$A$13</c:f>
              <c:strCache>
                <c:ptCount val="1"/>
                <c:pt idx="0">
                  <c:v>MARTES 20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FERIADOS!$B$11:$E$11</c:f>
              <c:strCache>
                <c:ptCount val="4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</c:strCache>
            </c:strRef>
          </c:cat>
          <c:val>
            <c:numRef>
              <c:f>FERIADOS!$B$13:$E$13</c:f>
              <c:numCache>
                <c:formatCode>0%</c:formatCode>
                <c:ptCount val="4"/>
                <c:pt idx="0">
                  <c:v>0.69230769230769229</c:v>
                </c:pt>
                <c:pt idx="1">
                  <c:v>0.70886075949367089</c:v>
                </c:pt>
                <c:pt idx="2">
                  <c:v>0.50990099009900991</c:v>
                </c:pt>
                <c:pt idx="3">
                  <c:v>0.79120879120879117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D-46E0-B96A-88C403679E8C}"/>
            </c:ext>
          </c:extLst>
        </c:ser>
        <c:ser>
          <c:idx val="2"/>
          <c:order val="2"/>
          <c:tx>
            <c:strRef>
              <c:f>FERIADOS!$A$14</c:f>
              <c:strCache>
                <c:ptCount val="1"/>
                <c:pt idx="0">
                  <c:v>MIERCOLES 21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FERIADOS!$B$11:$E$11</c:f>
              <c:strCache>
                <c:ptCount val="4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</c:strCache>
            </c:strRef>
          </c:cat>
          <c:val>
            <c:numRef>
              <c:f>FERIADOS!$B$14:$E$14</c:f>
              <c:numCache>
                <c:formatCode>0%</c:formatCode>
                <c:ptCount val="4"/>
                <c:pt idx="0">
                  <c:v>0.62616822429906538</c:v>
                </c:pt>
                <c:pt idx="1">
                  <c:v>0.45569620253164556</c:v>
                </c:pt>
                <c:pt idx="2">
                  <c:v>0.37283950617283951</c:v>
                </c:pt>
                <c:pt idx="3">
                  <c:v>0.51648351648351654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D-46E0-B96A-88C40367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7302648"/>
        <c:axId val="337304216"/>
      </c:barChart>
      <c:catAx>
        <c:axId val="33730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304216"/>
        <c:crosses val="autoZero"/>
        <c:auto val="1"/>
        <c:lblAlgn val="ctr"/>
        <c:lblOffset val="100"/>
        <c:noMultiLvlLbl val="0"/>
      </c:catAx>
      <c:valAx>
        <c:axId val="33730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30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190</a:t>
            </a:r>
            <a:r>
              <a:rPr lang="es-EC" baseline="0"/>
              <a:t> Feria de Loja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FERIADOS!$A$22</c:f>
              <c:strCache>
                <c:ptCount val="1"/>
                <c:pt idx="0">
                  <c:v>JUEVES 5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FERIADOS!$B$21:$F$21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  <c:pt idx="4">
                  <c:v>1 ESTRELLA</c:v>
                </c:pt>
              </c:strCache>
            </c:strRef>
          </c:cat>
          <c:val>
            <c:numRef>
              <c:f>FERIADOS!$B$22:$F$22</c:f>
              <c:numCache>
                <c:formatCode>0%</c:formatCode>
                <c:ptCount val="5"/>
                <c:pt idx="0">
                  <c:v>0.81372549019607843</c:v>
                </c:pt>
                <c:pt idx="1">
                  <c:v>0.27500000000000002</c:v>
                </c:pt>
                <c:pt idx="2">
                  <c:v>0.43781094527363185</c:v>
                </c:pt>
                <c:pt idx="3">
                  <c:v>0.75</c:v>
                </c:pt>
                <c:pt idx="4">
                  <c:v>0.33076923076923076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9-4ADF-8297-F627752B32C8}"/>
            </c:ext>
          </c:extLst>
        </c:ser>
        <c:ser>
          <c:idx val="1"/>
          <c:order val="1"/>
          <c:tx>
            <c:strRef>
              <c:f>FERIADOS!$A$23</c:f>
              <c:strCache>
                <c:ptCount val="1"/>
                <c:pt idx="0">
                  <c:v>VIERNES 6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FERIADOS!$B$21:$F$21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  <c:pt idx="4">
                  <c:v>1 ESTRELLA</c:v>
                </c:pt>
              </c:strCache>
            </c:strRef>
          </c:cat>
          <c:val>
            <c:numRef>
              <c:f>FERIADOS!$B$23:$F$23</c:f>
              <c:numCache>
                <c:formatCode>0%</c:formatCode>
                <c:ptCount val="5"/>
                <c:pt idx="0">
                  <c:v>0.73333333333333328</c:v>
                </c:pt>
                <c:pt idx="1">
                  <c:v>0.6875</c:v>
                </c:pt>
                <c:pt idx="2">
                  <c:v>0.53924050632911391</c:v>
                </c:pt>
                <c:pt idx="3">
                  <c:v>0.66249999999999998</c:v>
                </c:pt>
                <c:pt idx="4">
                  <c:v>0.5461538461538461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9-4ADF-8297-F627752B32C8}"/>
            </c:ext>
          </c:extLst>
        </c:ser>
        <c:ser>
          <c:idx val="2"/>
          <c:order val="2"/>
          <c:tx>
            <c:strRef>
              <c:f>FERIADOS!$A$24</c:f>
              <c:strCache>
                <c:ptCount val="1"/>
                <c:pt idx="0">
                  <c:v>SABADO7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FERIADOS!$B$21:$F$21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  <c:pt idx="4">
                  <c:v>1 ESTRELLA</c:v>
                </c:pt>
              </c:strCache>
            </c:strRef>
          </c:cat>
          <c:val>
            <c:numRef>
              <c:f>FERIADOS!$B$24:$F$24</c:f>
              <c:numCache>
                <c:formatCode>0%</c:formatCode>
                <c:ptCount val="5"/>
                <c:pt idx="0">
                  <c:v>0.70192307692307687</c:v>
                </c:pt>
                <c:pt idx="1">
                  <c:v>0.98765432098765427</c:v>
                </c:pt>
                <c:pt idx="2">
                  <c:v>0.70918367346938771</c:v>
                </c:pt>
                <c:pt idx="3">
                  <c:v>0.58750000000000002</c:v>
                </c:pt>
                <c:pt idx="4">
                  <c:v>0.64761904761904765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9-4ADF-8297-F627752B32C8}"/>
            </c:ext>
          </c:extLst>
        </c:ser>
        <c:ser>
          <c:idx val="3"/>
          <c:order val="3"/>
          <c:tx>
            <c:strRef>
              <c:f>FERIADOS!$A$25</c:f>
              <c:strCache>
                <c:ptCount val="1"/>
                <c:pt idx="0">
                  <c:v>DOMINGO 8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FERIADOS!$B$21:$F$21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  <c:pt idx="4">
                  <c:v>1 ESTRELLA</c:v>
                </c:pt>
              </c:strCache>
            </c:strRef>
          </c:cat>
          <c:val>
            <c:numRef>
              <c:f>FERIADOS!$B$25:$F$25</c:f>
              <c:numCache>
                <c:formatCode>0%</c:formatCode>
                <c:ptCount val="5"/>
                <c:pt idx="0">
                  <c:v>0.31372549019607843</c:v>
                </c:pt>
                <c:pt idx="1">
                  <c:v>0.1125</c:v>
                </c:pt>
                <c:pt idx="2">
                  <c:v>0.37844611528822053</c:v>
                </c:pt>
                <c:pt idx="3">
                  <c:v>0.5</c:v>
                </c:pt>
                <c:pt idx="4">
                  <c:v>0.23140495867768596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69-4ADF-8297-F627752B3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8272440"/>
        <c:axId val="338269696"/>
      </c:barChart>
      <c:catAx>
        <c:axId val="33827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269696"/>
        <c:crosses val="autoZero"/>
        <c:auto val="1"/>
        <c:lblAlgn val="ctr"/>
        <c:lblOffset val="100"/>
        <c:noMultiLvlLbl val="0"/>
      </c:catAx>
      <c:valAx>
        <c:axId val="3382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27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IV</a:t>
            </a:r>
            <a:r>
              <a:rPr lang="es-EC" baseline="0"/>
              <a:t> Festival Internacional de Artes Vivas Loja 2019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FERIADOS!$A$53</c:f>
              <c:strCache>
                <c:ptCount val="1"/>
                <c:pt idx="0">
                  <c:v>VIERNES 15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FERIADOS!$B$52:$D$52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FERIADOS!$B$53:$D$53</c:f>
              <c:numCache>
                <c:formatCode>0%</c:formatCode>
                <c:ptCount val="3"/>
                <c:pt idx="0">
                  <c:v>0.77981651376146788</c:v>
                </c:pt>
                <c:pt idx="1">
                  <c:v>0.61728395061728392</c:v>
                </c:pt>
                <c:pt idx="2">
                  <c:v>0.88262910798122063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2-49BA-B39E-792DFFD74855}"/>
            </c:ext>
          </c:extLst>
        </c:ser>
        <c:ser>
          <c:idx val="1"/>
          <c:order val="1"/>
          <c:tx>
            <c:strRef>
              <c:f>FERIADOS!$A$54</c:f>
              <c:strCache>
                <c:ptCount val="1"/>
                <c:pt idx="0">
                  <c:v>SABADO 16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FERIADOS!$B$52:$D$52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FERIADOS!$B$54:$D$54</c:f>
              <c:numCache>
                <c:formatCode>0%</c:formatCode>
                <c:ptCount val="3"/>
                <c:pt idx="0">
                  <c:v>0.8165137614678899</c:v>
                </c:pt>
                <c:pt idx="1">
                  <c:v>0.79268292682926833</c:v>
                </c:pt>
                <c:pt idx="2">
                  <c:v>0.7649572649572649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2-49BA-B39E-792DFFD74855}"/>
            </c:ext>
          </c:extLst>
        </c:ser>
        <c:ser>
          <c:idx val="2"/>
          <c:order val="2"/>
          <c:tx>
            <c:strRef>
              <c:f>FERIADOS!$A$55</c:f>
              <c:strCache>
                <c:ptCount val="1"/>
                <c:pt idx="0">
                  <c:v>DOMINGO 17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FERIADOS!$B$52:$D$52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FERIADOS!$B$55:$D$55</c:f>
              <c:numCache>
                <c:formatCode>0%</c:formatCode>
                <c:ptCount val="3"/>
                <c:pt idx="0">
                  <c:v>0.57009345794392519</c:v>
                </c:pt>
                <c:pt idx="1">
                  <c:v>0.31707317073170732</c:v>
                </c:pt>
                <c:pt idx="2">
                  <c:v>0.46721311475409838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12-49BA-B39E-792DFFD74855}"/>
            </c:ext>
          </c:extLst>
        </c:ser>
        <c:ser>
          <c:idx val="3"/>
          <c:order val="3"/>
          <c:tx>
            <c:strRef>
              <c:f>FERIADOS!$A$56</c:f>
              <c:strCache>
                <c:ptCount val="1"/>
                <c:pt idx="0">
                  <c:v>LUNES 18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FERIADOS!$B$52:$D$52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FERIADOS!$B$56:$D$56</c:f>
              <c:numCache>
                <c:formatCode>0%</c:formatCode>
                <c:ptCount val="3"/>
                <c:pt idx="0">
                  <c:v>0.97222222222222221</c:v>
                </c:pt>
                <c:pt idx="1">
                  <c:v>0.31707317073170732</c:v>
                </c:pt>
                <c:pt idx="2">
                  <c:v>0.60245901639344257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12-49BA-B39E-792DFFD74855}"/>
            </c:ext>
          </c:extLst>
        </c:ser>
        <c:ser>
          <c:idx val="4"/>
          <c:order val="4"/>
          <c:tx>
            <c:strRef>
              <c:f>FERIADOS!$A$57</c:f>
              <c:strCache>
                <c:ptCount val="1"/>
                <c:pt idx="0">
                  <c:v>MARTES 19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FERIADOS!$B$52:$D$52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FERIADOS!$B$57:$D$57</c:f>
              <c:numCache>
                <c:formatCode>0%</c:formatCode>
                <c:ptCount val="3"/>
                <c:pt idx="0">
                  <c:v>0.8990825688073395</c:v>
                </c:pt>
                <c:pt idx="1">
                  <c:v>0.58536585365853655</c:v>
                </c:pt>
                <c:pt idx="2">
                  <c:v>0.7024793388429752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12-49BA-B39E-792DFFD74855}"/>
            </c:ext>
          </c:extLst>
        </c:ser>
        <c:ser>
          <c:idx val="5"/>
          <c:order val="5"/>
          <c:tx>
            <c:strRef>
              <c:f>FERIADOS!$A$58</c:f>
              <c:strCache>
                <c:ptCount val="1"/>
                <c:pt idx="0">
                  <c:v>MIERCOLES 20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FERIADOS!$B$52:$D$52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FERIADOS!$B$58:$D$58</c:f>
              <c:numCache>
                <c:formatCode>0.00%</c:formatCode>
                <c:ptCount val="3"/>
                <c:pt idx="0">
                  <c:v>0.77477477477477474</c:v>
                </c:pt>
                <c:pt idx="1">
                  <c:v>0.67073170731707321</c:v>
                </c:pt>
                <c:pt idx="2">
                  <c:v>0.86382978723404258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12-49BA-B39E-792DFFD74855}"/>
            </c:ext>
          </c:extLst>
        </c:ser>
        <c:ser>
          <c:idx val="6"/>
          <c:order val="6"/>
          <c:tx>
            <c:strRef>
              <c:f>FERIADOS!$A$59</c:f>
              <c:strCache>
                <c:ptCount val="1"/>
                <c:pt idx="0">
                  <c:v>JUEVES 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FERIADOS!$B$52:$D$52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FERIADOS!$B$59:$D$59</c:f>
              <c:numCache>
                <c:formatCode>0.00%</c:formatCode>
                <c:ptCount val="3"/>
                <c:pt idx="0">
                  <c:v>0.87387387387387383</c:v>
                </c:pt>
                <c:pt idx="1">
                  <c:v>0.85365853658536583</c:v>
                </c:pt>
                <c:pt idx="2">
                  <c:v>0.73931623931623935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12-49BA-B39E-792DFFD74855}"/>
            </c:ext>
          </c:extLst>
        </c:ser>
        <c:ser>
          <c:idx val="7"/>
          <c:order val="7"/>
          <c:tx>
            <c:strRef>
              <c:f>FERIADOS!$A$60</c:f>
              <c:strCache>
                <c:ptCount val="1"/>
                <c:pt idx="0">
                  <c:v>VIERNES 22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FERIADOS!$B$52:$D$52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FERIADOS!$B$60:$D$60</c:f>
              <c:numCache>
                <c:formatCode>0.00%</c:formatCode>
                <c:ptCount val="3"/>
                <c:pt idx="0">
                  <c:v>0.8165137614678899</c:v>
                </c:pt>
                <c:pt idx="1">
                  <c:v>0.70731707317073167</c:v>
                </c:pt>
                <c:pt idx="2">
                  <c:v>0.7350427350427351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12-49BA-B39E-792DFFD74855}"/>
            </c:ext>
          </c:extLst>
        </c:ser>
        <c:ser>
          <c:idx val="8"/>
          <c:order val="8"/>
          <c:tx>
            <c:strRef>
              <c:f>FERIADOS!$A$61</c:f>
              <c:strCache>
                <c:ptCount val="1"/>
                <c:pt idx="0">
                  <c:v>SABADO 23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FERIADOS!$B$52:$D$52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FERIADOS!$B$61:$D$61</c:f>
              <c:numCache>
                <c:formatCode>0.00%</c:formatCode>
                <c:ptCount val="3"/>
                <c:pt idx="0">
                  <c:v>0.99082568807339455</c:v>
                </c:pt>
                <c:pt idx="1">
                  <c:v>0.54878048780487809</c:v>
                </c:pt>
                <c:pt idx="2">
                  <c:v>0.60515021459227469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12-49BA-B39E-792DFFD74855}"/>
            </c:ext>
          </c:extLst>
        </c:ser>
        <c:ser>
          <c:idx val="9"/>
          <c:order val="9"/>
          <c:tx>
            <c:strRef>
              <c:f>FERIADOS!$A$62</c:f>
              <c:strCache>
                <c:ptCount val="1"/>
                <c:pt idx="0">
                  <c:v>DOMINGO 24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FERIADOS!$B$52:$D$52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FERIADOS!$B$62:$D$62</c:f>
              <c:numCache>
                <c:formatCode>0.00%</c:formatCode>
                <c:ptCount val="3"/>
                <c:pt idx="0">
                  <c:v>0.87387387387387383</c:v>
                </c:pt>
                <c:pt idx="1">
                  <c:v>0.13414634146341464</c:v>
                </c:pt>
                <c:pt idx="2">
                  <c:v>0.38197424892703863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12-49BA-B39E-792DFFD74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8270872"/>
        <c:axId val="338273224"/>
      </c:barChart>
      <c:catAx>
        <c:axId val="33827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273224"/>
        <c:crosses val="autoZero"/>
        <c:auto val="1"/>
        <c:lblAlgn val="ctr"/>
        <c:lblOffset val="100"/>
        <c:noMultiLvlLbl val="0"/>
      </c:catAx>
      <c:valAx>
        <c:axId val="33827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27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ESTRELLAS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FF-47DF-AEF2-D89448D860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FF-47DF-AEF2-D89448D860E7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FF-47DF-AEF2-D89448D860E7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FF-47DF-AEF2-D89448D860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JUNIO!$F$11:$F$12</c:f>
              <c:strCache>
                <c:ptCount val="2"/>
                <c:pt idx="0">
                  <c:v>HUÉSPEDES NACIONALES</c:v>
                </c:pt>
                <c:pt idx="1">
                  <c:v>HUÉSPEDES INTERNACIONALES</c:v>
                </c:pt>
              </c:strCache>
            </c:strRef>
          </c:cat>
          <c:val>
            <c:numRef>
              <c:f>JUNIO!$H$11:$H$12</c:f>
              <c:numCache>
                <c:formatCode>0.00%</c:formatCode>
                <c:ptCount val="2"/>
                <c:pt idx="0">
                  <c:v>0.98257080610021785</c:v>
                </c:pt>
                <c:pt idx="1">
                  <c:v>1.7429193899782137E-2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F-47DF-AEF2-D89448D860E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0244-4953-B30A-595BEEEAC44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0244-4953-B30A-595BEEEAC44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JUNIO!$F$11:$F$12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JUNIO!$G$11:$G$12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0.83897529734675202</c:v>
                      </c:pt>
                      <c:pt idx="1">
                        <c:v>0.16102470265324795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2FF-47DF-AEF2-D89448D860E7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Feriado</a:t>
            </a:r>
            <a:r>
              <a:rPr lang="es-EC" baseline="0"/>
              <a:t> vs Fin de semana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FERIADOS!$P$20</c:f>
              <c:strCache>
                <c:ptCount val="1"/>
                <c:pt idx="0">
                  <c:v>FERIADOS</c:v>
                </c:pt>
              </c:strCache>
            </c:strRef>
          </c:tx>
          <c:spPr>
            <a:ln w="28575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FERIADOS!$Q$19:$U$19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  <c:pt idx="4">
                  <c:v>1 ESTRELLA</c:v>
                </c:pt>
              </c:strCache>
            </c:strRef>
          </c:cat>
          <c:val>
            <c:numRef>
              <c:f>FERIADOS!$Q$20:$U$20</c:f>
              <c:numCache>
                <c:formatCode>0%</c:formatCode>
                <c:ptCount val="5"/>
                <c:pt idx="0">
                  <c:v>0.64164648910411626</c:v>
                </c:pt>
                <c:pt idx="1">
                  <c:v>0.51713395638629278</c:v>
                </c:pt>
                <c:pt idx="2">
                  <c:v>0.51511335012594461</c:v>
                </c:pt>
                <c:pt idx="3">
                  <c:v>0.625</c:v>
                </c:pt>
                <c:pt idx="4">
                  <c:v>0.43209876543209874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3-4514-B4A6-6278026F076A}"/>
            </c:ext>
          </c:extLst>
        </c:ser>
        <c:ser>
          <c:idx val="1"/>
          <c:order val="1"/>
          <c:tx>
            <c:strRef>
              <c:f>FERIADOS!$P$21</c:f>
              <c:strCache>
                <c:ptCount val="1"/>
                <c:pt idx="0">
                  <c:v>FIN DE SEMANA</c:v>
                </c:pt>
              </c:strCache>
            </c:strRef>
          </c:tx>
          <c:spPr>
            <a:ln w="28575" cap="rnd">
              <a:solidFill>
                <a:schemeClr val="accent5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FERIADOS!$Q$19:$U$19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  <c:pt idx="4">
                  <c:v>1 ESTRELLA</c:v>
                </c:pt>
              </c:strCache>
            </c:strRef>
          </c:cat>
          <c:val>
            <c:numRef>
              <c:f>FERIADOS!$Q$21:$U$21</c:f>
              <c:numCache>
                <c:formatCode>0%</c:formatCode>
                <c:ptCount val="5"/>
                <c:pt idx="0">
                  <c:v>0.54516640253565773</c:v>
                </c:pt>
                <c:pt idx="1">
                  <c:v>0.28913260219341974</c:v>
                </c:pt>
                <c:pt idx="2">
                  <c:v>0.34889546800273286</c:v>
                </c:pt>
                <c:pt idx="3">
                  <c:v>0.55000000000000004</c:v>
                </c:pt>
                <c:pt idx="4">
                  <c:v>0.28698224852071008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3-4514-B4A6-6278026F0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269304"/>
        <c:axId val="338271264"/>
      </c:lineChart>
      <c:catAx>
        <c:axId val="33826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271264"/>
        <c:crosses val="autoZero"/>
        <c:auto val="1"/>
        <c:lblAlgn val="ctr"/>
        <c:lblOffset val="100"/>
        <c:noMultiLvlLbl val="0"/>
      </c:catAx>
      <c:valAx>
        <c:axId val="3382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26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Feriado vs Fin de semana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FERIADOS!$P$38</c:f>
              <c:strCache>
                <c:ptCount val="1"/>
                <c:pt idx="0">
                  <c:v>FERIADOS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FERIADOS!$Q$37:$U$37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  <c:pt idx="4">
                  <c:v>1 ESTRELLA</c:v>
                </c:pt>
              </c:strCache>
            </c:strRef>
          </c:cat>
          <c:val>
            <c:numRef>
              <c:f>FERIADOS!$Q$38:$U$38</c:f>
              <c:numCache>
                <c:formatCode>0%</c:formatCode>
                <c:ptCount val="5"/>
                <c:pt idx="0">
                  <c:v>0.40749414519906324</c:v>
                </c:pt>
                <c:pt idx="1">
                  <c:v>7.0000000000000007E-2</c:v>
                </c:pt>
                <c:pt idx="2">
                  <c:v>0.11000763941940413</c:v>
                </c:pt>
                <c:pt idx="3">
                  <c:v>0.13333333333333333</c:v>
                </c:pt>
                <c:pt idx="4">
                  <c:v>0.24038461538461539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2-44BE-AF02-1D0BDEF91C85}"/>
            </c:ext>
          </c:extLst>
        </c:ser>
        <c:ser>
          <c:idx val="1"/>
          <c:order val="1"/>
          <c:tx>
            <c:strRef>
              <c:f>FERIADOS!$P$39</c:f>
              <c:strCache>
                <c:ptCount val="1"/>
                <c:pt idx="0">
                  <c:v>FIN DE SEMANA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FERIADOS!$Q$37:$U$37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  <c:pt idx="4">
                  <c:v>1 ESTRELLA</c:v>
                </c:pt>
              </c:strCache>
            </c:strRef>
          </c:cat>
          <c:val>
            <c:numRef>
              <c:f>FERIADOS!$Q$39:$U$39</c:f>
              <c:numCache>
                <c:formatCode>0%</c:formatCode>
                <c:ptCount val="5"/>
                <c:pt idx="0">
                  <c:v>0.39816232771822357</c:v>
                </c:pt>
                <c:pt idx="1">
                  <c:v>0.17364016736401675</c:v>
                </c:pt>
                <c:pt idx="2">
                  <c:v>0.20560303893637227</c:v>
                </c:pt>
                <c:pt idx="3">
                  <c:v>0.33948717948717949</c:v>
                </c:pt>
                <c:pt idx="4">
                  <c:v>0.37982195845697331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2-44BE-AF02-1D0BDEF91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268128"/>
        <c:axId val="338273616"/>
      </c:lineChart>
      <c:catAx>
        <c:axId val="33826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273616"/>
        <c:crosses val="autoZero"/>
        <c:auto val="1"/>
        <c:lblAlgn val="ctr"/>
        <c:lblOffset val="100"/>
        <c:noMultiLvlLbl val="0"/>
      </c:catAx>
      <c:valAx>
        <c:axId val="3382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26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Feriado</a:t>
            </a:r>
            <a:r>
              <a:rPr lang="es-EC" baseline="0"/>
              <a:t> vs fin de semana y entre semana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FERIADOS!$T$4</c:f>
              <c:strCache>
                <c:ptCount val="1"/>
                <c:pt idx="0">
                  <c:v>FERIADO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FERIADOS!$U$3:$X$3</c:f>
              <c:strCache>
                <c:ptCount val="4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</c:strCache>
            </c:strRef>
          </c:cat>
          <c:val>
            <c:numRef>
              <c:f>FERIADOS!$U$4:$X$4</c:f>
              <c:numCache>
                <c:formatCode>0%</c:formatCode>
                <c:ptCount val="4"/>
                <c:pt idx="0">
                  <c:v>0.61768707482993201</c:v>
                </c:pt>
                <c:pt idx="1">
                  <c:v>0.42549371633752242</c:v>
                </c:pt>
                <c:pt idx="2">
                  <c:v>0.40198511166253104</c:v>
                </c:pt>
                <c:pt idx="3">
                  <c:v>0.60055096418732778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4-43A5-A0B5-00E818747365}"/>
            </c:ext>
          </c:extLst>
        </c:ser>
        <c:ser>
          <c:idx val="1"/>
          <c:order val="1"/>
          <c:tx>
            <c:strRef>
              <c:f>FERIADOS!$T$5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FERIADOS!$U$3:$X$3</c:f>
              <c:strCache>
                <c:ptCount val="4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</c:strCache>
            </c:strRef>
          </c:cat>
          <c:val>
            <c:numRef>
              <c:f>FERIADOS!$U$5:$X$5</c:f>
              <c:numCache>
                <c:formatCode>0%</c:formatCode>
                <c:ptCount val="4"/>
                <c:pt idx="0">
                  <c:v>0.51699320271891247</c:v>
                </c:pt>
                <c:pt idx="1">
                  <c:v>0.35459861775651247</c:v>
                </c:pt>
                <c:pt idx="2">
                  <c:v>0.29071346495351508</c:v>
                </c:pt>
                <c:pt idx="3">
                  <c:v>0.63032524049473204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4-43A5-A0B5-00E81874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266952"/>
        <c:axId val="338267344"/>
      </c:lineChart>
      <c:catAx>
        <c:axId val="33826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267344"/>
        <c:crosses val="autoZero"/>
        <c:auto val="1"/>
        <c:lblAlgn val="ctr"/>
        <c:lblOffset val="100"/>
        <c:noMultiLvlLbl val="0"/>
      </c:catAx>
      <c:valAx>
        <c:axId val="3382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26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Navidad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FERIADOS!$A$76</c:f>
              <c:strCache>
                <c:ptCount val="1"/>
                <c:pt idx="0">
                  <c:v>LUNES 23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FERIADOS!$B$75:$D$75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FERIADOS!$B$76:$D$76</c:f>
              <c:numCache>
                <c:formatCode>0.00%</c:formatCode>
                <c:ptCount val="3"/>
                <c:pt idx="0" formatCode="0%">
                  <c:v>0.16346153846153846</c:v>
                </c:pt>
                <c:pt idx="1">
                  <c:v>6.4102564102564097E-2</c:v>
                </c:pt>
                <c:pt idx="2" formatCode="0%">
                  <c:v>0.11818181818181818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D-46FF-88A7-89AAF113AD0B}"/>
            </c:ext>
          </c:extLst>
        </c:ser>
        <c:ser>
          <c:idx val="1"/>
          <c:order val="1"/>
          <c:tx>
            <c:strRef>
              <c:f>FERIADOS!$A$77</c:f>
              <c:strCache>
                <c:ptCount val="1"/>
                <c:pt idx="0">
                  <c:v>MARTES 24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FERIADOS!$B$75:$D$75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FERIADOS!$B$77:$D$77</c:f>
              <c:numCache>
                <c:formatCode>0.00%</c:formatCode>
                <c:ptCount val="3"/>
                <c:pt idx="0" formatCode="0%">
                  <c:v>0.14583333333333334</c:v>
                </c:pt>
                <c:pt idx="1">
                  <c:v>0.17105263157894737</c:v>
                </c:pt>
                <c:pt idx="2" formatCode="0%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D-46FF-88A7-89AAF113AD0B}"/>
            </c:ext>
          </c:extLst>
        </c:ser>
        <c:ser>
          <c:idx val="2"/>
          <c:order val="2"/>
          <c:tx>
            <c:strRef>
              <c:f>FERIADOS!$A$78</c:f>
              <c:strCache>
                <c:ptCount val="1"/>
                <c:pt idx="0">
                  <c:v>MIÉRCOLES 25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FERIADOS!$B$75:$D$75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FERIADOS!$B$78:$D$78</c:f>
              <c:numCache>
                <c:formatCode>0.00%</c:formatCode>
                <c:ptCount val="3"/>
                <c:pt idx="0" formatCode="0%">
                  <c:v>0.14432989690721648</c:v>
                </c:pt>
                <c:pt idx="1">
                  <c:v>0.14473684210526316</c:v>
                </c:pt>
                <c:pt idx="2" formatCode="0%">
                  <c:v>5.6994818652849742E-2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D-46FF-88A7-89AAF113A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8267736"/>
        <c:axId val="338268520"/>
      </c:barChart>
      <c:catAx>
        <c:axId val="33826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268520"/>
        <c:crosses val="autoZero"/>
        <c:auto val="1"/>
        <c:lblAlgn val="ctr"/>
        <c:lblOffset val="100"/>
        <c:noMultiLvlLbl val="0"/>
      </c:catAx>
      <c:valAx>
        <c:axId val="33826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26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Fin</a:t>
            </a:r>
            <a:r>
              <a:rPr lang="es-EC" baseline="0"/>
              <a:t> de año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FERIADOS!$A$82</c:f>
              <c:strCache>
                <c:ptCount val="1"/>
                <c:pt idx="0">
                  <c:v>LUNES 30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FERIADOS!$B$81:$D$81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FERIADOS!$B$82:$D$82</c:f>
              <c:numCache>
                <c:formatCode>0.00%</c:formatCode>
                <c:ptCount val="3"/>
                <c:pt idx="0" formatCode="0%">
                  <c:v>0.62686567164179108</c:v>
                </c:pt>
                <c:pt idx="1">
                  <c:v>0.23684210526315788</c:v>
                </c:pt>
                <c:pt idx="2" formatCode="0%">
                  <c:v>0.17966101694915254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2-49C0-97A5-2DC0B6C07A1D}"/>
            </c:ext>
          </c:extLst>
        </c:ser>
        <c:ser>
          <c:idx val="1"/>
          <c:order val="1"/>
          <c:tx>
            <c:strRef>
              <c:f>FERIADOS!$A$83</c:f>
              <c:strCache>
                <c:ptCount val="1"/>
                <c:pt idx="0">
                  <c:v>MARTES 31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FERIADOS!$B$81:$D$81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FERIADOS!$B$83:$D$83</c:f>
              <c:numCache>
                <c:formatCode>0.00%</c:formatCode>
                <c:ptCount val="3"/>
                <c:pt idx="0" formatCode="0%">
                  <c:v>0.52427184466019416</c:v>
                </c:pt>
                <c:pt idx="1">
                  <c:v>0.17105263157894737</c:v>
                </c:pt>
                <c:pt idx="2" formatCode="0%">
                  <c:v>0.15615615615615616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2-49C0-97A5-2DC0B6C07A1D}"/>
            </c:ext>
          </c:extLst>
        </c:ser>
        <c:ser>
          <c:idx val="2"/>
          <c:order val="2"/>
          <c:tx>
            <c:strRef>
              <c:f>FERIADOS!$A$84</c:f>
              <c:strCache>
                <c:ptCount val="1"/>
                <c:pt idx="0">
                  <c:v>MIÉRCOLES 1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FERIADOS!$B$81:$D$81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FERIADOS!$B$84:$D$84</c:f>
              <c:numCache>
                <c:formatCode>0.00%</c:formatCode>
                <c:ptCount val="3"/>
                <c:pt idx="0" formatCode="0%">
                  <c:v>0.11</c:v>
                </c:pt>
                <c:pt idx="1">
                  <c:v>3.8461538461538464E-2</c:v>
                </c:pt>
                <c:pt idx="2" formatCode="0%">
                  <c:v>7.6305220883534142E-2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2-49C0-97A5-2DC0B6C0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8270480"/>
        <c:axId val="338668224"/>
      </c:barChart>
      <c:catAx>
        <c:axId val="33827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668224"/>
        <c:crosses val="autoZero"/>
        <c:auto val="1"/>
        <c:lblAlgn val="ctr"/>
        <c:lblOffset val="100"/>
        <c:noMultiLvlLbl val="0"/>
      </c:catAx>
      <c:valAx>
        <c:axId val="3386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2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Feriado vs Fin de semana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FERIADOS!$P$44</c:f>
              <c:strCache>
                <c:ptCount val="1"/>
                <c:pt idx="0">
                  <c:v>FERIADOS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FERIADOS!$Q$43:$S$43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FERIADOS!$Q$44:$S$44</c:f>
              <c:numCache>
                <c:formatCode>0%</c:formatCode>
                <c:ptCount val="3"/>
                <c:pt idx="0">
                  <c:v>0.50530785562632696</c:v>
                </c:pt>
                <c:pt idx="1">
                  <c:v>0.26631853785900783</c:v>
                </c:pt>
                <c:pt idx="2">
                  <c:v>0.25678650036683787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3-4FCA-A115-9A4931FF357E}"/>
            </c:ext>
          </c:extLst>
        </c:ser>
        <c:ser>
          <c:idx val="1"/>
          <c:order val="1"/>
          <c:tx>
            <c:strRef>
              <c:f>FERIADOS!$P$45</c:f>
              <c:strCache>
                <c:ptCount val="1"/>
                <c:pt idx="0">
                  <c:v>FIN DE SEMANA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FERIADOS!$Q$43:$S$43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FERIADOS!$Q$45:$S$45</c:f>
              <c:numCache>
                <c:formatCode>0%</c:formatCode>
                <c:ptCount val="3"/>
                <c:pt idx="0">
                  <c:v>0.72896405919661733</c:v>
                </c:pt>
                <c:pt idx="1">
                  <c:v>0.37427912341407149</c:v>
                </c:pt>
                <c:pt idx="2">
                  <c:v>0.41171159551141495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3-4FCA-A115-9A4931FF3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672928"/>
        <c:axId val="338675280"/>
      </c:lineChart>
      <c:catAx>
        <c:axId val="3386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675280"/>
        <c:crosses val="autoZero"/>
        <c:auto val="1"/>
        <c:lblAlgn val="ctr"/>
        <c:lblOffset val="100"/>
        <c:noMultiLvlLbl val="0"/>
      </c:catAx>
      <c:valAx>
        <c:axId val="3386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67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Feriado vs entre semana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FERIADOS!$P$74</c:f>
              <c:strCache>
                <c:ptCount val="1"/>
                <c:pt idx="0">
                  <c:v>FERIADOS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FERIADOS!$Q$73:$S$73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FERIADOS!$Q$74:$S$74</c:f>
              <c:numCache>
                <c:formatCode>0%</c:formatCode>
                <c:ptCount val="3"/>
                <c:pt idx="0">
                  <c:v>0.26807760141093473</c:v>
                </c:pt>
                <c:pt idx="1">
                  <c:v>0.13695652173913042</c:v>
                </c:pt>
                <c:pt idx="2">
                  <c:v>0.13230481533426836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0-4353-8118-CF3D07EFD7F3}"/>
            </c:ext>
          </c:extLst>
        </c:ser>
        <c:ser>
          <c:idx val="1"/>
          <c:order val="1"/>
          <c:tx>
            <c:strRef>
              <c:f>FERIADOS!$P$75</c:f>
              <c:strCache>
                <c:ptCount val="1"/>
                <c:pt idx="0">
                  <c:v>ENTRE SEMANA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FERIADOS!$Q$73:$S$73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FERIADOS!$Q$75:$S$75</c:f>
              <c:numCache>
                <c:formatCode>0%</c:formatCode>
                <c:ptCount val="3"/>
                <c:pt idx="0">
                  <c:v>0.5115483319076134</c:v>
                </c:pt>
                <c:pt idx="1">
                  <c:v>0.17326203208556148</c:v>
                </c:pt>
                <c:pt idx="2">
                  <c:v>0.23397075365579303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0-4353-8118-CF3D07EFD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671360"/>
        <c:axId val="338673320"/>
      </c:lineChart>
      <c:catAx>
        <c:axId val="3386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673320"/>
        <c:crosses val="autoZero"/>
        <c:auto val="1"/>
        <c:lblAlgn val="ctr"/>
        <c:lblOffset val="100"/>
        <c:noMultiLvlLbl val="0"/>
      </c:catAx>
      <c:valAx>
        <c:axId val="33867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67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Fines de semana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'FINES DE SEMANA'!$A$3</c:f>
              <c:strCache>
                <c:ptCount val="1"/>
                <c:pt idx="0">
                  <c:v>JUEVES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SEMANA'!$B$2:$E$2</c:f>
              <c:strCache>
                <c:ptCount val="4"/>
                <c:pt idx="0">
                  <c:v>5 ESTRELLAS</c:v>
                </c:pt>
                <c:pt idx="1">
                  <c:v>4 ESTRELLAS</c:v>
                </c:pt>
                <c:pt idx="2">
                  <c:v>3 ESTRELLAS </c:v>
                </c:pt>
                <c:pt idx="3">
                  <c:v>2 ESTRELLAS</c:v>
                </c:pt>
              </c:strCache>
            </c:strRef>
          </c:cat>
          <c:val>
            <c:numRef>
              <c:f>'FINES DE SEMANA'!$B$3:$E$3</c:f>
              <c:numCache>
                <c:formatCode>0%</c:formatCode>
                <c:ptCount val="4"/>
                <c:pt idx="0">
                  <c:v>0.57553956834532372</c:v>
                </c:pt>
                <c:pt idx="1">
                  <c:v>0.45541401273885351</c:v>
                </c:pt>
                <c:pt idx="2">
                  <c:v>0.36522826766729205</c:v>
                </c:pt>
                <c:pt idx="3">
                  <c:v>0.60606060606060608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5-4074-9BBC-A31B58E9EC8C}"/>
            </c:ext>
          </c:extLst>
        </c:ser>
        <c:ser>
          <c:idx val="1"/>
          <c:order val="1"/>
          <c:tx>
            <c:strRef>
              <c:f>'FINES DE SEMANA'!$A$4</c:f>
              <c:strCache>
                <c:ptCount val="1"/>
                <c:pt idx="0">
                  <c:v>VIERNES 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SEMANA'!$B$2:$E$2</c:f>
              <c:strCache>
                <c:ptCount val="4"/>
                <c:pt idx="0">
                  <c:v>5 ESTRELLAS</c:v>
                </c:pt>
                <c:pt idx="1">
                  <c:v>4 ESTRELLAS</c:v>
                </c:pt>
                <c:pt idx="2">
                  <c:v>3 ESTRELLAS </c:v>
                </c:pt>
                <c:pt idx="3">
                  <c:v>2 ESTRELLAS</c:v>
                </c:pt>
              </c:strCache>
            </c:strRef>
          </c:cat>
          <c:val>
            <c:numRef>
              <c:f>'FINES DE SEMANA'!$B$4:$E$4</c:f>
              <c:numCache>
                <c:formatCode>0%</c:formatCode>
                <c:ptCount val="4"/>
                <c:pt idx="0">
                  <c:v>0.45278450363196127</c:v>
                </c:pt>
                <c:pt idx="1">
                  <c:v>0.4507936507936508</c:v>
                </c:pt>
                <c:pt idx="2">
                  <c:v>0.24056895485466914</c:v>
                </c:pt>
                <c:pt idx="3">
                  <c:v>0.6785714285714286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5-4074-9BBC-A31B58E9EC8C}"/>
            </c:ext>
          </c:extLst>
        </c:ser>
        <c:ser>
          <c:idx val="2"/>
          <c:order val="2"/>
          <c:tx>
            <c:strRef>
              <c:f>'FINES DE SEMANA'!$A$5</c:f>
              <c:strCache>
                <c:ptCount val="1"/>
                <c:pt idx="0">
                  <c:v>SABADO 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SEMANA'!$B$2:$E$2</c:f>
              <c:strCache>
                <c:ptCount val="4"/>
                <c:pt idx="0">
                  <c:v>5 ESTRELLAS</c:v>
                </c:pt>
                <c:pt idx="1">
                  <c:v>4 ESTRELLAS</c:v>
                </c:pt>
                <c:pt idx="2">
                  <c:v>3 ESTRELLAS </c:v>
                </c:pt>
                <c:pt idx="3">
                  <c:v>2 ESTRELLAS</c:v>
                </c:pt>
              </c:strCache>
            </c:strRef>
          </c:cat>
          <c:val>
            <c:numRef>
              <c:f>'FINES DE SEMANA'!$B$5:$E$5</c:f>
              <c:numCache>
                <c:formatCode>0%</c:formatCode>
                <c:ptCount val="4"/>
                <c:pt idx="0">
                  <c:v>0.63970588235294112</c:v>
                </c:pt>
                <c:pt idx="1">
                  <c:v>0.44408945686900958</c:v>
                </c:pt>
                <c:pt idx="2">
                  <c:v>0.23758642363293525</c:v>
                </c:pt>
                <c:pt idx="3">
                  <c:v>0.74450549450549453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5-4074-9BBC-A31B58E9EC8C}"/>
            </c:ext>
          </c:extLst>
        </c:ser>
        <c:ser>
          <c:idx val="3"/>
          <c:order val="3"/>
          <c:tx>
            <c:strRef>
              <c:f>'FINES DE SEMANA'!$A$6</c:f>
              <c:strCache>
                <c:ptCount val="1"/>
                <c:pt idx="0">
                  <c:v>DOMINGO 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SEMANA'!$B$2:$E$2</c:f>
              <c:strCache>
                <c:ptCount val="4"/>
                <c:pt idx="0">
                  <c:v>5 ESTRELLAS</c:v>
                </c:pt>
                <c:pt idx="1">
                  <c:v>4 ESTRELLAS</c:v>
                </c:pt>
                <c:pt idx="2">
                  <c:v>3 ESTRELLAS </c:v>
                </c:pt>
                <c:pt idx="3">
                  <c:v>2 ESTRELLAS</c:v>
                </c:pt>
              </c:strCache>
            </c:strRef>
          </c:cat>
          <c:val>
            <c:numRef>
              <c:f>'FINES DE SEMANA'!$B$6:$E$6</c:f>
              <c:numCache>
                <c:formatCode>0%</c:formatCode>
                <c:ptCount val="4"/>
                <c:pt idx="0">
                  <c:v>0.39171974522292996</c:v>
                </c:pt>
                <c:pt idx="1">
                  <c:v>0.21794871794871795</c:v>
                </c:pt>
                <c:pt idx="2">
                  <c:v>0.16666666666666666</c:v>
                </c:pt>
                <c:pt idx="3">
                  <c:v>0.59706959706959706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B5-4074-9BBC-A31B58E9E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8670576"/>
        <c:axId val="338668616"/>
      </c:barChart>
      <c:catAx>
        <c:axId val="33867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668616"/>
        <c:crosses val="autoZero"/>
        <c:auto val="1"/>
        <c:lblAlgn val="ctr"/>
        <c:lblOffset val="100"/>
        <c:noMultiLvlLbl val="0"/>
      </c:catAx>
      <c:valAx>
        <c:axId val="33866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67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Lunes</a:t>
            </a:r>
            <a:r>
              <a:rPr lang="es-EC" baseline="0"/>
              <a:t> a miércoles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'FINES DE SEMANA'!$A$21</c:f>
              <c:strCache>
                <c:ptCount val="1"/>
                <c:pt idx="0">
                  <c:v>LUNES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SEMANA'!$B$20:$E$20</c:f>
              <c:strCache>
                <c:ptCount val="4"/>
                <c:pt idx="0">
                  <c:v>5 ESTRELLAS</c:v>
                </c:pt>
                <c:pt idx="1">
                  <c:v>4 ESTRELLAS</c:v>
                </c:pt>
                <c:pt idx="2">
                  <c:v>3 ESTRELLAS </c:v>
                </c:pt>
                <c:pt idx="3">
                  <c:v>2 ESTRELLAS</c:v>
                </c:pt>
              </c:strCache>
            </c:strRef>
          </c:cat>
          <c:val>
            <c:numRef>
              <c:f>'FINES DE SEMANA'!$B$21:$E$21</c:f>
              <c:numCache>
                <c:formatCode>0%</c:formatCode>
                <c:ptCount val="4"/>
                <c:pt idx="0">
                  <c:v>0.46984126984126984</c:v>
                </c:pt>
                <c:pt idx="1">
                  <c:v>0.21610169491525424</c:v>
                </c:pt>
                <c:pt idx="2">
                  <c:v>0.28691983122362869</c:v>
                </c:pt>
                <c:pt idx="3">
                  <c:v>0.61172161172161177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A-4799-8081-8EDEC71C182D}"/>
            </c:ext>
          </c:extLst>
        </c:ser>
        <c:ser>
          <c:idx val="1"/>
          <c:order val="1"/>
          <c:tx>
            <c:strRef>
              <c:f>'FINES DE SEMANA'!$A$22</c:f>
              <c:strCache>
                <c:ptCount val="1"/>
                <c:pt idx="0">
                  <c:v>MARTES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SEMANA'!$B$20:$E$20</c:f>
              <c:strCache>
                <c:ptCount val="4"/>
                <c:pt idx="0">
                  <c:v>5 ESTRELLAS</c:v>
                </c:pt>
                <c:pt idx="1">
                  <c:v>4 ESTRELLAS</c:v>
                </c:pt>
                <c:pt idx="2">
                  <c:v>3 ESTRELLAS </c:v>
                </c:pt>
                <c:pt idx="3">
                  <c:v>2 ESTRELLAS</c:v>
                </c:pt>
              </c:strCache>
            </c:strRef>
          </c:cat>
          <c:val>
            <c:numRef>
              <c:f>'FINES DE SEMANA'!$B$22:$E$22</c:f>
              <c:numCache>
                <c:formatCode>0%</c:formatCode>
                <c:ptCount val="4"/>
                <c:pt idx="0">
                  <c:v>0.45597484276729561</c:v>
                </c:pt>
                <c:pt idx="1">
                  <c:v>0.29914529914529914</c:v>
                </c:pt>
                <c:pt idx="2">
                  <c:v>0.35901778154106689</c:v>
                </c:pt>
                <c:pt idx="3">
                  <c:v>0.58241758241758246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A-4799-8081-8EDEC71C182D}"/>
            </c:ext>
          </c:extLst>
        </c:ser>
        <c:ser>
          <c:idx val="2"/>
          <c:order val="2"/>
          <c:tx>
            <c:strRef>
              <c:f>'FINES DE SEMANA'!$A$23</c:f>
              <c:strCache>
                <c:ptCount val="1"/>
                <c:pt idx="0">
                  <c:v>MIERCOLES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SEMANA'!$B$20:$E$20</c:f>
              <c:strCache>
                <c:ptCount val="4"/>
                <c:pt idx="0">
                  <c:v>5 ESTRELLAS</c:v>
                </c:pt>
                <c:pt idx="1">
                  <c:v>4 ESTRELLAS</c:v>
                </c:pt>
                <c:pt idx="2">
                  <c:v>3 ESTRELLAS </c:v>
                </c:pt>
                <c:pt idx="3">
                  <c:v>2 ESTRELLAS</c:v>
                </c:pt>
              </c:strCache>
            </c:strRef>
          </c:cat>
          <c:val>
            <c:numRef>
              <c:f>'FINES DE SEMANA'!$B$23:$E$23</c:f>
              <c:numCache>
                <c:formatCode>0%</c:formatCode>
                <c:ptCount val="4"/>
                <c:pt idx="0">
                  <c:v>0.59810126582278478</c:v>
                </c:pt>
                <c:pt idx="1">
                  <c:v>0.30212765957446808</c:v>
                </c:pt>
                <c:pt idx="2">
                  <c:v>0.38778877887788776</c:v>
                </c:pt>
                <c:pt idx="3">
                  <c:v>0.54578754578754574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A-4799-8081-8EDEC71C1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8674888"/>
        <c:axId val="338674104"/>
      </c:barChart>
      <c:catAx>
        <c:axId val="33867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674104"/>
        <c:crosses val="autoZero"/>
        <c:auto val="1"/>
        <c:lblAlgn val="ctr"/>
        <c:lblOffset val="100"/>
        <c:noMultiLvlLbl val="0"/>
      </c:catAx>
      <c:valAx>
        <c:axId val="3386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67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Fines</a:t>
            </a:r>
            <a:r>
              <a:rPr lang="es-EC" baseline="0"/>
              <a:t> de semana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'FINES DE SEMANA'!$A$37</c:f>
              <c:strCache>
                <c:ptCount val="1"/>
                <c:pt idx="0">
                  <c:v>JUEVES 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SEMANA'!$B$36:$F$36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 </c:v>
                </c:pt>
                <c:pt idx="3">
                  <c:v>2 ESTRELLAS</c:v>
                </c:pt>
                <c:pt idx="4">
                  <c:v>1 ESTRELLAS</c:v>
                </c:pt>
              </c:strCache>
            </c:strRef>
          </c:cat>
          <c:val>
            <c:numRef>
              <c:f>'FINES DE SEMANA'!$B$37:$F$37</c:f>
              <c:numCache>
                <c:formatCode>0%</c:formatCode>
                <c:ptCount val="5"/>
                <c:pt idx="0">
                  <c:v>0.77591973244147161</c:v>
                </c:pt>
                <c:pt idx="1">
                  <c:v>0.53017241379310343</c:v>
                </c:pt>
                <c:pt idx="2">
                  <c:v>0.24979114452798662</c:v>
                </c:pt>
                <c:pt idx="3">
                  <c:v>0.56666666666666665</c:v>
                </c:pt>
                <c:pt idx="4">
                  <c:v>0.32564102564102565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5-442D-A064-934CCF9F5AFD}"/>
            </c:ext>
          </c:extLst>
        </c:ser>
        <c:ser>
          <c:idx val="1"/>
          <c:order val="1"/>
          <c:tx>
            <c:strRef>
              <c:f>'FINES DE SEMANA'!$A$38</c:f>
              <c:strCache>
                <c:ptCount val="1"/>
                <c:pt idx="0">
                  <c:v>VIERNES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SEMANA'!$B$36:$F$36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 </c:v>
                </c:pt>
                <c:pt idx="3">
                  <c:v>2 ESTRELLAS</c:v>
                </c:pt>
                <c:pt idx="4">
                  <c:v>1 ESTRELLAS</c:v>
                </c:pt>
              </c:strCache>
            </c:strRef>
          </c:cat>
          <c:val>
            <c:numRef>
              <c:f>'FINES DE SEMANA'!$B$38:$F$38</c:f>
              <c:numCache>
                <c:formatCode>0%</c:formatCode>
                <c:ptCount val="5"/>
                <c:pt idx="0">
                  <c:v>0.60931899641577059</c:v>
                </c:pt>
                <c:pt idx="1">
                  <c:v>0.27038626609442062</c:v>
                </c:pt>
                <c:pt idx="2">
                  <c:v>0.34448160535117056</c:v>
                </c:pt>
                <c:pt idx="3">
                  <c:v>0.66666666666666663</c:v>
                </c:pt>
                <c:pt idx="4">
                  <c:v>0.31794871794871793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5-442D-A064-934CCF9F5AFD}"/>
            </c:ext>
          </c:extLst>
        </c:ser>
        <c:ser>
          <c:idx val="2"/>
          <c:order val="2"/>
          <c:tx>
            <c:strRef>
              <c:f>'FINES DE SEMANA'!$A$39</c:f>
              <c:strCache>
                <c:ptCount val="1"/>
                <c:pt idx="0">
                  <c:v>SABADO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SEMANA'!$B$36:$F$36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 </c:v>
                </c:pt>
                <c:pt idx="3">
                  <c:v>2 ESTRELLAS</c:v>
                </c:pt>
                <c:pt idx="4">
                  <c:v>1 ESTRELLAS</c:v>
                </c:pt>
              </c:strCache>
            </c:strRef>
          </c:cat>
          <c:val>
            <c:numRef>
              <c:f>'FINES DE SEMANA'!$B$39:$F$39</c:f>
              <c:numCache>
                <c:formatCode>0%</c:formatCode>
                <c:ptCount val="5"/>
                <c:pt idx="0">
                  <c:v>0.55633802816901412</c:v>
                </c:pt>
                <c:pt idx="1">
                  <c:v>0.29310344827586204</c:v>
                </c:pt>
                <c:pt idx="2">
                  <c:v>0.36749999999999999</c:v>
                </c:pt>
                <c:pt idx="3">
                  <c:v>0.60833333333333328</c:v>
                </c:pt>
                <c:pt idx="4">
                  <c:v>0.28974358974358977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5-442D-A064-934CCF9F5AFD}"/>
            </c:ext>
          </c:extLst>
        </c:ser>
        <c:ser>
          <c:idx val="3"/>
          <c:order val="3"/>
          <c:tx>
            <c:strRef>
              <c:f>'FINES DE SEMANA'!$A$40</c:f>
              <c:strCache>
                <c:ptCount val="1"/>
                <c:pt idx="0">
                  <c:v>DOMINGO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SEMANA'!$B$36:$F$36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 </c:v>
                </c:pt>
                <c:pt idx="3">
                  <c:v>2 ESTRELLAS</c:v>
                </c:pt>
                <c:pt idx="4">
                  <c:v>1 ESTRELLAS</c:v>
                </c:pt>
              </c:strCache>
            </c:strRef>
          </c:cat>
          <c:val>
            <c:numRef>
              <c:f>'FINES DE SEMANA'!$B$40:$F$40</c:f>
              <c:numCache>
                <c:formatCode>0%</c:formatCode>
                <c:ptCount val="5"/>
                <c:pt idx="0">
                  <c:v>0.32</c:v>
                </c:pt>
                <c:pt idx="1">
                  <c:v>0.11764705882352941</c:v>
                </c:pt>
                <c:pt idx="2">
                  <c:v>0.47619047619047616</c:v>
                </c:pt>
                <c:pt idx="3">
                  <c:v>0.40625</c:v>
                </c:pt>
                <c:pt idx="4">
                  <c:v>0.2326923076923077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95-442D-A064-934CCF9F5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8669400"/>
        <c:axId val="338671752"/>
      </c:barChart>
      <c:catAx>
        <c:axId val="33866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671752"/>
        <c:crosses val="autoZero"/>
        <c:auto val="1"/>
        <c:lblAlgn val="ctr"/>
        <c:lblOffset val="100"/>
        <c:noMultiLvlLbl val="0"/>
      </c:catAx>
      <c:valAx>
        <c:axId val="33867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66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2"/>
          <c:order val="2"/>
          <c:tx>
            <c:strRef>
              <c:f>JULIO!$I$10</c:f>
              <c:strCache>
                <c:ptCount val="1"/>
                <c:pt idx="0">
                  <c:v>3 ESTRELLAS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61-4AA8-9A93-916FA5156E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61-4AA8-9A93-916FA5156E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JULIO!$F$11:$F$12</c:f>
              <c:strCache>
                <c:ptCount val="2"/>
                <c:pt idx="0">
                  <c:v>HUÉSPEDES NACIONALES</c:v>
                </c:pt>
                <c:pt idx="1">
                  <c:v>HUÉSPEDES INTERNACIONALES</c:v>
                </c:pt>
              </c:strCache>
            </c:strRef>
          </c:cat>
          <c:val>
            <c:numRef>
              <c:f>JULIO!$I$11:$I$12</c:f>
              <c:numCache>
                <c:formatCode>0.00%</c:formatCode>
                <c:ptCount val="2"/>
                <c:pt idx="0">
                  <c:v>0.88205265986029013</c:v>
                </c:pt>
                <c:pt idx="1">
                  <c:v>0.11794734013970984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61-4AA8-9A93-916FA5156E9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JULIO!$G$10</c15:sqref>
                        </c15:formulaRef>
                      </c:ext>
                    </c:extLst>
                    <c:strCache>
                      <c:ptCount val="1"/>
                      <c:pt idx="0">
                        <c:v>5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4161-4AA8-9A93-916FA5156E9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4161-4AA8-9A93-916FA5156E9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JULIO!$F$11:$F$12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JULIO!$G$11:$G$12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0.82374631268436582</c:v>
                      </c:pt>
                      <c:pt idx="1">
                        <c:v>0.17625368731563421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4161-4AA8-9A93-916FA5156E90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JULIO!$H$10</c15:sqref>
                        </c15:formulaRef>
                      </c:ext>
                    </c:extLst>
                    <c:strCache>
                      <c:ptCount val="1"/>
                      <c:pt idx="0">
                        <c:v>4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4161-4AA8-9A93-916FA5156E9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4161-4AA8-9A93-916FA5156E9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JULIO!$F$11:$F$12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JULIO!$H$11:$H$12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0.96529080675422141</c:v>
                      </c:pt>
                      <c:pt idx="1">
                        <c:v>3.4709193245778612E-2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4161-4AA8-9A93-916FA5156E90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Fines de semana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'FINES DE SEMANA'!$A$63</c:f>
              <c:strCache>
                <c:ptCount val="1"/>
                <c:pt idx="0">
                  <c:v>JUEVES 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SEMANA'!$B$62:$F$62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 </c:v>
                </c:pt>
                <c:pt idx="3">
                  <c:v>2 ESTRELLAS</c:v>
                </c:pt>
                <c:pt idx="4">
                  <c:v>1 ESTRELLAS</c:v>
                </c:pt>
              </c:strCache>
            </c:strRef>
          </c:cat>
          <c:val>
            <c:numRef>
              <c:f>'FINES DE SEMANA'!$B$63:$F$63</c:f>
              <c:numCache>
                <c:formatCode>0%</c:formatCode>
                <c:ptCount val="5"/>
                <c:pt idx="0">
                  <c:v>0.57326478149100257</c:v>
                </c:pt>
                <c:pt idx="1">
                  <c:v>0.33211678832116787</c:v>
                </c:pt>
                <c:pt idx="2">
                  <c:v>0.3080531665363565</c:v>
                </c:pt>
                <c:pt idx="3">
                  <c:v>0.48666666666666669</c:v>
                </c:pt>
                <c:pt idx="4">
                  <c:v>0.51442307692307687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3-4E94-8703-5AE529E3E15D}"/>
            </c:ext>
          </c:extLst>
        </c:ser>
        <c:ser>
          <c:idx val="1"/>
          <c:order val="1"/>
          <c:tx>
            <c:strRef>
              <c:f>'FINES DE SEMANA'!$A$64</c:f>
              <c:strCache>
                <c:ptCount val="1"/>
                <c:pt idx="0">
                  <c:v>VIERNES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SEMANA'!$B$62:$F$62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 </c:v>
                </c:pt>
                <c:pt idx="3">
                  <c:v>2 ESTRELLAS</c:v>
                </c:pt>
                <c:pt idx="4">
                  <c:v>1 ESTRELLAS</c:v>
                </c:pt>
              </c:strCache>
            </c:strRef>
          </c:cat>
          <c:val>
            <c:numRef>
              <c:f>'FINES DE SEMANA'!$B$64:$F$64</c:f>
              <c:numCache>
                <c:formatCode>0%</c:formatCode>
                <c:ptCount val="5"/>
                <c:pt idx="0">
                  <c:v>0.43812709030100333</c:v>
                </c:pt>
                <c:pt idx="1">
                  <c:v>0.15315315315315314</c:v>
                </c:pt>
                <c:pt idx="2">
                  <c:v>0.23553299492385787</c:v>
                </c:pt>
                <c:pt idx="3">
                  <c:v>0.38222222222222224</c:v>
                </c:pt>
                <c:pt idx="4">
                  <c:v>0.37179487179487181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3-4E94-8703-5AE529E3E15D}"/>
            </c:ext>
          </c:extLst>
        </c:ser>
        <c:ser>
          <c:idx val="2"/>
          <c:order val="2"/>
          <c:tx>
            <c:strRef>
              <c:f>'FINES DE SEMANA'!$A$65</c:f>
              <c:strCache>
                <c:ptCount val="1"/>
                <c:pt idx="0">
                  <c:v>SABADO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SEMANA'!$B$62:$F$62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 </c:v>
                </c:pt>
                <c:pt idx="3">
                  <c:v>2 ESTRELLAS</c:v>
                </c:pt>
                <c:pt idx="4">
                  <c:v>1 ESTRELLAS</c:v>
                </c:pt>
              </c:strCache>
            </c:strRef>
          </c:cat>
          <c:val>
            <c:numRef>
              <c:f>'FINES DE SEMANA'!$B$65:$F$65</c:f>
              <c:numCache>
                <c:formatCode>0%</c:formatCode>
                <c:ptCount val="5"/>
                <c:pt idx="0">
                  <c:v>0.31699346405228757</c:v>
                </c:pt>
                <c:pt idx="1">
                  <c:v>0.12173913043478261</c:v>
                </c:pt>
                <c:pt idx="2">
                  <c:v>0.13463514902363824</c:v>
                </c:pt>
                <c:pt idx="3">
                  <c:v>0.28888888888888886</c:v>
                </c:pt>
                <c:pt idx="4">
                  <c:v>0.33653846153846156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3-4E94-8703-5AE529E3E15D}"/>
            </c:ext>
          </c:extLst>
        </c:ser>
        <c:ser>
          <c:idx val="3"/>
          <c:order val="3"/>
          <c:tx>
            <c:strRef>
              <c:f>'FINES DE SEMANA'!$A$66</c:f>
              <c:strCache>
                <c:ptCount val="1"/>
                <c:pt idx="0">
                  <c:v>DOMINGO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SEMANA'!$B$62:$F$62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 </c:v>
                </c:pt>
                <c:pt idx="3">
                  <c:v>2 ESTRELLAS</c:v>
                </c:pt>
                <c:pt idx="4">
                  <c:v>1 ESTRELLAS</c:v>
                </c:pt>
              </c:strCache>
            </c:strRef>
          </c:cat>
          <c:val>
            <c:numRef>
              <c:f>'FINES DE SEMANA'!$B$66:$F$66</c:f>
              <c:numCache>
                <c:formatCode>0%</c:formatCode>
                <c:ptCount val="5"/>
                <c:pt idx="0">
                  <c:v>0.22115384615384615</c:v>
                </c:pt>
                <c:pt idx="1">
                  <c:v>5.6521739130434782E-2</c:v>
                </c:pt>
                <c:pt idx="2">
                  <c:v>0.1117948717948718</c:v>
                </c:pt>
                <c:pt idx="3">
                  <c:v>0.15111111111111111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3-4E94-8703-5AE529E3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8670968"/>
        <c:axId val="338672144"/>
      </c:barChart>
      <c:catAx>
        <c:axId val="33867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672144"/>
        <c:crosses val="autoZero"/>
        <c:auto val="1"/>
        <c:lblAlgn val="ctr"/>
        <c:lblOffset val="100"/>
        <c:noMultiLvlLbl val="0"/>
      </c:catAx>
      <c:valAx>
        <c:axId val="3386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867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Fines</a:t>
            </a:r>
            <a:r>
              <a:rPr lang="es-EC" baseline="0"/>
              <a:t> de semana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'FINES DE SEMANA'!$A$73</c:f>
              <c:strCache>
                <c:ptCount val="1"/>
                <c:pt idx="0">
                  <c:v>JUEVES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SEMANA'!$B$72:$D$72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'FINES DE SEMANA'!$B$73:$D$73</c:f>
              <c:numCache>
                <c:formatCode>0%</c:formatCode>
                <c:ptCount val="3"/>
                <c:pt idx="0">
                  <c:v>0.84562211981566815</c:v>
                </c:pt>
                <c:pt idx="1">
                  <c:v>0.48113207547169812</c:v>
                </c:pt>
                <c:pt idx="2">
                  <c:v>0.5007032348804501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9-426D-BC0F-F6C50EE4C2DD}"/>
            </c:ext>
          </c:extLst>
        </c:ser>
        <c:ser>
          <c:idx val="1"/>
          <c:order val="1"/>
          <c:tx>
            <c:strRef>
              <c:f>'FINES DE SEMANA'!$A$74</c:f>
              <c:strCache>
                <c:ptCount val="1"/>
                <c:pt idx="0">
                  <c:v>VIERNES 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SEMANA'!$B$72:$D$72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'FINES DE SEMANA'!$B$74:$D$74</c:f>
              <c:numCache>
                <c:formatCode>0%</c:formatCode>
                <c:ptCount val="3"/>
                <c:pt idx="0">
                  <c:v>0.77079482439926061</c:v>
                </c:pt>
                <c:pt idx="1">
                  <c:v>0.45153061224489793</c:v>
                </c:pt>
                <c:pt idx="2">
                  <c:v>0.47295742232451093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9-426D-BC0F-F6C50EE4C2DD}"/>
            </c:ext>
          </c:extLst>
        </c:ser>
        <c:ser>
          <c:idx val="2"/>
          <c:order val="2"/>
          <c:tx>
            <c:strRef>
              <c:f>'FINES DE SEMANA'!$A$75</c:f>
              <c:strCache>
                <c:ptCount val="1"/>
                <c:pt idx="0">
                  <c:v>SABADO 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SEMANA'!$B$72:$D$72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'FINES DE SEMANA'!$B$75:$D$75</c:f>
              <c:numCache>
                <c:formatCode>0%</c:formatCode>
                <c:ptCount val="3"/>
                <c:pt idx="0">
                  <c:v>0.7717996289424861</c:v>
                </c:pt>
                <c:pt idx="1">
                  <c:v>0.46582278481012657</c:v>
                </c:pt>
                <c:pt idx="2">
                  <c:v>0.40885860306643951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9-426D-BC0F-F6C50EE4C2DD}"/>
            </c:ext>
          </c:extLst>
        </c:ser>
        <c:ser>
          <c:idx val="3"/>
          <c:order val="3"/>
          <c:tx>
            <c:strRef>
              <c:f>'FINES DE SEMANA'!$A$76</c:f>
              <c:strCache>
                <c:ptCount val="1"/>
                <c:pt idx="0">
                  <c:v>DOMINGO 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SEMANA'!$B$72:$D$72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'FINES DE SEMANA'!$B$76:$D$76</c:f>
              <c:numCache>
                <c:formatCode>0%</c:formatCode>
                <c:ptCount val="3"/>
                <c:pt idx="0">
                  <c:v>0.55791962174940901</c:v>
                </c:pt>
                <c:pt idx="1">
                  <c:v>0.19937694704049844</c:v>
                </c:pt>
                <c:pt idx="2">
                  <c:v>0.28288543140028288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D9-426D-BC0F-F6C50EE4C2DD}"/>
            </c:ext>
          </c:extLst>
        </c:ser>
        <c:ser>
          <c:idx val="4"/>
          <c:order val="4"/>
          <c:tx>
            <c:strRef>
              <c:f>'FINES DE SEMANA'!$A$77</c:f>
              <c:strCache>
                <c:ptCount val="1"/>
                <c:pt idx="0">
                  <c:v>LUNES 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SEMANA'!$B$72:$D$72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'FINES DE SEMANA'!$B$77:$D$77</c:f>
              <c:numCache>
                <c:formatCode>0%</c:formatCode>
                <c:ptCount val="3"/>
                <c:pt idx="0">
                  <c:v>0.67289719626168221</c:v>
                </c:pt>
                <c:pt idx="1">
                  <c:v>0.23051948051948051</c:v>
                </c:pt>
                <c:pt idx="2">
                  <c:v>0.37940761636107195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D9-426D-BC0F-F6C50EE4C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7272256"/>
        <c:axId val="337274608"/>
      </c:barChart>
      <c:catAx>
        <c:axId val="3372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274608"/>
        <c:crosses val="autoZero"/>
        <c:auto val="1"/>
        <c:lblAlgn val="ctr"/>
        <c:lblOffset val="100"/>
        <c:noMultiLvlLbl val="0"/>
      </c:catAx>
      <c:valAx>
        <c:axId val="3372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2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Entre</a:t>
            </a:r>
            <a:r>
              <a:rPr lang="es-EC" baseline="0"/>
              <a:t> semana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'FINES DE SEMANA'!$A$84</c:f>
              <c:strCache>
                <c:ptCount val="1"/>
                <c:pt idx="0">
                  <c:v>LUNES 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SEMANA'!$B$83:$D$83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'FINES DE SEMANA'!$B$84:$D$84</c:f>
              <c:numCache>
                <c:formatCode>0%</c:formatCode>
                <c:ptCount val="3"/>
                <c:pt idx="0">
                  <c:v>0.51308900523560208</c:v>
                </c:pt>
                <c:pt idx="1">
                  <c:v>0.13826366559485531</c:v>
                </c:pt>
                <c:pt idx="2">
                  <c:v>0.2015855039637599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2-4F76-814B-3BBDFC2A4407}"/>
            </c:ext>
          </c:extLst>
        </c:ser>
        <c:ser>
          <c:idx val="1"/>
          <c:order val="1"/>
          <c:tx>
            <c:strRef>
              <c:f>'FINES DE SEMANA'!$A$85</c:f>
              <c:strCache>
                <c:ptCount val="1"/>
                <c:pt idx="0">
                  <c:v>MARTES 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SEMANA'!$B$83:$D$83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'FINES DE SEMANA'!$B$85:$D$85</c:f>
              <c:numCache>
                <c:formatCode>0%</c:formatCode>
                <c:ptCount val="3"/>
                <c:pt idx="0">
                  <c:v>0.55831265508684869</c:v>
                </c:pt>
                <c:pt idx="1">
                  <c:v>0.21221864951768488</c:v>
                </c:pt>
                <c:pt idx="2">
                  <c:v>0.23402454506982648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2-4F76-814B-3BBDFC2A4407}"/>
            </c:ext>
          </c:extLst>
        </c:ser>
        <c:ser>
          <c:idx val="2"/>
          <c:order val="2"/>
          <c:tx>
            <c:strRef>
              <c:f>'FINES DE SEMANA'!$A$86</c:f>
              <c:strCache>
                <c:ptCount val="1"/>
                <c:pt idx="0">
                  <c:v>MIÉRCOLES 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SEMANA'!$B$83:$D$83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'FINES DE SEMANA'!$B$86:$D$86</c:f>
              <c:numCache>
                <c:formatCode>0%</c:formatCode>
                <c:ptCount val="3"/>
                <c:pt idx="0">
                  <c:v>0.4609375</c:v>
                </c:pt>
                <c:pt idx="1">
                  <c:v>0.16932907348242812</c:v>
                </c:pt>
                <c:pt idx="2">
                  <c:v>0.26470588235294118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2-4F76-814B-3BBDFC2A4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7276176"/>
        <c:axId val="337277352"/>
      </c:barChart>
      <c:catAx>
        <c:axId val="33727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277352"/>
        <c:crosses val="autoZero"/>
        <c:auto val="1"/>
        <c:lblAlgn val="ctr"/>
        <c:lblOffset val="100"/>
        <c:noMultiLvlLbl val="0"/>
      </c:catAx>
      <c:valAx>
        <c:axId val="33727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27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Entre semana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'FINES DE SEMANA'!$A$91</c:f>
              <c:strCache>
                <c:ptCount val="1"/>
                <c:pt idx="0">
                  <c:v>LUNES 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SEMANA'!$B$90:$D$90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'FINES DE SEMANA'!$B$91:$D$91</c:f>
              <c:numCache>
                <c:formatCode>0%</c:formatCode>
                <c:ptCount val="3"/>
                <c:pt idx="0">
                  <c:v>0.40811455847255368</c:v>
                </c:pt>
                <c:pt idx="1">
                  <c:v>0.13826366559485531</c:v>
                </c:pt>
                <c:pt idx="2">
                  <c:v>0.2043132803632236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B-4EC3-99A4-2CB19E576CEB}"/>
            </c:ext>
          </c:extLst>
        </c:ser>
        <c:ser>
          <c:idx val="1"/>
          <c:order val="1"/>
          <c:tx>
            <c:strRef>
              <c:f>'FINES DE SEMANA'!$A$92</c:f>
              <c:strCache>
                <c:ptCount val="1"/>
                <c:pt idx="0">
                  <c:v>MARTES 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SEMANA'!$B$90:$D$90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'FINES DE SEMANA'!$B$92:$D$92</c:f>
              <c:numCache>
                <c:formatCode>0%</c:formatCode>
                <c:ptCount val="3"/>
                <c:pt idx="0">
                  <c:v>0.46717171717171718</c:v>
                </c:pt>
                <c:pt idx="1">
                  <c:v>0.20413436692506459</c:v>
                </c:pt>
                <c:pt idx="2">
                  <c:v>0.23536299765807964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B-4EC3-99A4-2CB19E576CEB}"/>
            </c:ext>
          </c:extLst>
        </c:ser>
        <c:ser>
          <c:idx val="2"/>
          <c:order val="2"/>
          <c:tx>
            <c:strRef>
              <c:f>'FINES DE SEMANA'!$A$93</c:f>
              <c:strCache>
                <c:ptCount val="1"/>
                <c:pt idx="0">
                  <c:v>MIÉRCOLES 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'FINES DE SEMANA'!$B$90:$D$90</c:f>
              <c:strCache>
                <c:ptCount val="3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</c:strCache>
            </c:strRef>
          </c:cat>
          <c:val>
            <c:numRef>
              <c:f>'FINES DE SEMANA'!$B$93:$D$93</c:f>
              <c:numCache>
                <c:formatCode>0%</c:formatCode>
                <c:ptCount val="3"/>
                <c:pt idx="0">
                  <c:v>0.47244094488188976</c:v>
                </c:pt>
                <c:pt idx="1">
                  <c:v>0.16932907348242812</c:v>
                </c:pt>
                <c:pt idx="2">
                  <c:v>0.27262180974477956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B-4EC3-99A4-2CB19E57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7277744"/>
        <c:axId val="337271472"/>
      </c:barChart>
      <c:catAx>
        <c:axId val="3372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271472"/>
        <c:crosses val="autoZero"/>
        <c:auto val="1"/>
        <c:lblAlgn val="ctr"/>
        <c:lblOffset val="100"/>
        <c:noMultiLvlLbl val="0"/>
      </c:catAx>
      <c:valAx>
        <c:axId val="3372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2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NOVIEMBRE!$B$36</c:f>
              <c:strCache>
                <c:ptCount val="1"/>
                <c:pt idx="0">
                  <c:v>5 ESTRELLAS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NOVIEMBRE!$A$37:$A$66</c:f>
              <c:strCache>
                <c:ptCount val="30"/>
                <c:pt idx="0">
                  <c:v>VIERNES 1</c:v>
                </c:pt>
                <c:pt idx="1">
                  <c:v>SABADO 26</c:v>
                </c:pt>
                <c:pt idx="2">
                  <c:v>DOMINGO 3</c:v>
                </c:pt>
                <c:pt idx="3">
                  <c:v>LUNES 4</c:v>
                </c:pt>
                <c:pt idx="4">
                  <c:v>MARTES 5</c:v>
                </c:pt>
                <c:pt idx="5">
                  <c:v>MIERCOLES 6</c:v>
                </c:pt>
                <c:pt idx="6">
                  <c:v>JUEVES 7</c:v>
                </c:pt>
                <c:pt idx="7">
                  <c:v>VIERNES 8</c:v>
                </c:pt>
                <c:pt idx="8">
                  <c:v>SABADO 9</c:v>
                </c:pt>
                <c:pt idx="9">
                  <c:v>DOMINGO 10</c:v>
                </c:pt>
                <c:pt idx="10">
                  <c:v>LUNES 11</c:v>
                </c:pt>
                <c:pt idx="11">
                  <c:v>MARTES 12</c:v>
                </c:pt>
                <c:pt idx="12">
                  <c:v>MIERCOLES 13</c:v>
                </c:pt>
                <c:pt idx="13">
                  <c:v>JUEVES 14</c:v>
                </c:pt>
                <c:pt idx="14">
                  <c:v>VIERNES 15</c:v>
                </c:pt>
                <c:pt idx="15">
                  <c:v>SABADO 16</c:v>
                </c:pt>
                <c:pt idx="16">
                  <c:v>DOMINGO 17</c:v>
                </c:pt>
                <c:pt idx="17">
                  <c:v>LUNES 18</c:v>
                </c:pt>
                <c:pt idx="18">
                  <c:v>MARTES 19</c:v>
                </c:pt>
                <c:pt idx="19">
                  <c:v>MIERCOLES 20</c:v>
                </c:pt>
                <c:pt idx="20">
                  <c:v>JUEVES 21</c:v>
                </c:pt>
                <c:pt idx="21">
                  <c:v>VIERNES 22</c:v>
                </c:pt>
                <c:pt idx="22">
                  <c:v>SABADO 23</c:v>
                </c:pt>
                <c:pt idx="23">
                  <c:v>DOMINGO 24</c:v>
                </c:pt>
                <c:pt idx="24">
                  <c:v>LUNES 25</c:v>
                </c:pt>
                <c:pt idx="25">
                  <c:v>MARTES 26</c:v>
                </c:pt>
                <c:pt idx="26">
                  <c:v>MIERCOLES 27</c:v>
                </c:pt>
                <c:pt idx="27">
                  <c:v>JUEVES 28</c:v>
                </c:pt>
                <c:pt idx="28">
                  <c:v>VIERNES 29</c:v>
                </c:pt>
                <c:pt idx="29">
                  <c:v>SABADO 30</c:v>
                </c:pt>
              </c:strCache>
            </c:strRef>
          </c:cat>
          <c:val>
            <c:numRef>
              <c:f>NOVIEMBRE!$B$37:$B$66</c:f>
              <c:numCache>
                <c:formatCode>0%</c:formatCode>
                <c:ptCount val="30"/>
                <c:pt idx="0">
                  <c:v>0.43518518518518517</c:v>
                </c:pt>
                <c:pt idx="1">
                  <c:v>0.64761904761904765</c:v>
                </c:pt>
                <c:pt idx="2">
                  <c:v>0.6</c:v>
                </c:pt>
                <c:pt idx="3">
                  <c:v>0.3619047619047619</c:v>
                </c:pt>
                <c:pt idx="4">
                  <c:v>0.42592592592592593</c:v>
                </c:pt>
                <c:pt idx="5">
                  <c:v>0.660377358490566</c:v>
                </c:pt>
                <c:pt idx="6">
                  <c:v>0.92592592592592593</c:v>
                </c:pt>
                <c:pt idx="7">
                  <c:v>0.78301886792452835</c:v>
                </c:pt>
                <c:pt idx="8">
                  <c:v>0.60747663551401865</c:v>
                </c:pt>
                <c:pt idx="9">
                  <c:v>0.3619047619047619</c:v>
                </c:pt>
                <c:pt idx="10">
                  <c:v>0.74545454545454548</c:v>
                </c:pt>
                <c:pt idx="11">
                  <c:v>0.90825688073394495</c:v>
                </c:pt>
                <c:pt idx="12">
                  <c:v>0.8990825688073395</c:v>
                </c:pt>
                <c:pt idx="13">
                  <c:v>0.99090909090909096</c:v>
                </c:pt>
                <c:pt idx="14">
                  <c:v>0.96363636363636362</c:v>
                </c:pt>
                <c:pt idx="15">
                  <c:v>1</c:v>
                </c:pt>
                <c:pt idx="16">
                  <c:v>0.57407407407407407</c:v>
                </c:pt>
                <c:pt idx="17">
                  <c:v>0.85185185185185186</c:v>
                </c:pt>
                <c:pt idx="18">
                  <c:v>0.83486238532110091</c:v>
                </c:pt>
                <c:pt idx="19">
                  <c:v>0.83783783783783783</c:v>
                </c:pt>
                <c:pt idx="20">
                  <c:v>0.99099099099099097</c:v>
                </c:pt>
                <c:pt idx="21">
                  <c:v>0.81481481481481477</c:v>
                </c:pt>
                <c:pt idx="22">
                  <c:v>0.80555555555555558</c:v>
                </c:pt>
                <c:pt idx="23">
                  <c:v>0.69090909090909092</c:v>
                </c:pt>
                <c:pt idx="24">
                  <c:v>0.72380952380952379</c:v>
                </c:pt>
                <c:pt idx="25">
                  <c:v>0.58715596330275233</c:v>
                </c:pt>
                <c:pt idx="26">
                  <c:v>0.59633027522935778</c:v>
                </c:pt>
                <c:pt idx="27">
                  <c:v>0.45714285714285713</c:v>
                </c:pt>
                <c:pt idx="28">
                  <c:v>0.85321100917431192</c:v>
                </c:pt>
                <c:pt idx="29">
                  <c:v>0.78899082568807344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A-4434-86B7-13BE2E602324}"/>
            </c:ext>
          </c:extLst>
        </c:ser>
        <c:ser>
          <c:idx val="1"/>
          <c:order val="1"/>
          <c:tx>
            <c:strRef>
              <c:f>NOVIEMBRE!$C$36</c:f>
              <c:strCache>
                <c:ptCount val="1"/>
                <c:pt idx="0">
                  <c:v>4 ESTRELLAS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NOVIEMBRE!$A$37:$A$66</c:f>
              <c:strCache>
                <c:ptCount val="30"/>
                <c:pt idx="0">
                  <c:v>VIERNES 1</c:v>
                </c:pt>
                <c:pt idx="1">
                  <c:v>SABADO 26</c:v>
                </c:pt>
                <c:pt idx="2">
                  <c:v>DOMINGO 3</c:v>
                </c:pt>
                <c:pt idx="3">
                  <c:v>LUNES 4</c:v>
                </c:pt>
                <c:pt idx="4">
                  <c:v>MARTES 5</c:v>
                </c:pt>
                <c:pt idx="5">
                  <c:v>MIERCOLES 6</c:v>
                </c:pt>
                <c:pt idx="6">
                  <c:v>JUEVES 7</c:v>
                </c:pt>
                <c:pt idx="7">
                  <c:v>VIERNES 8</c:v>
                </c:pt>
                <c:pt idx="8">
                  <c:v>SABADO 9</c:v>
                </c:pt>
                <c:pt idx="9">
                  <c:v>DOMINGO 10</c:v>
                </c:pt>
                <c:pt idx="10">
                  <c:v>LUNES 11</c:v>
                </c:pt>
                <c:pt idx="11">
                  <c:v>MARTES 12</c:v>
                </c:pt>
                <c:pt idx="12">
                  <c:v>MIERCOLES 13</c:v>
                </c:pt>
                <c:pt idx="13">
                  <c:v>JUEVES 14</c:v>
                </c:pt>
                <c:pt idx="14">
                  <c:v>VIERNES 15</c:v>
                </c:pt>
                <c:pt idx="15">
                  <c:v>SABADO 16</c:v>
                </c:pt>
                <c:pt idx="16">
                  <c:v>DOMINGO 17</c:v>
                </c:pt>
                <c:pt idx="17">
                  <c:v>LUNES 18</c:v>
                </c:pt>
                <c:pt idx="18">
                  <c:v>MARTES 19</c:v>
                </c:pt>
                <c:pt idx="19">
                  <c:v>MIERCOLES 20</c:v>
                </c:pt>
                <c:pt idx="20">
                  <c:v>JUEVES 21</c:v>
                </c:pt>
                <c:pt idx="21">
                  <c:v>VIERNES 22</c:v>
                </c:pt>
                <c:pt idx="22">
                  <c:v>SABADO 23</c:v>
                </c:pt>
                <c:pt idx="23">
                  <c:v>DOMINGO 24</c:v>
                </c:pt>
                <c:pt idx="24">
                  <c:v>LUNES 25</c:v>
                </c:pt>
                <c:pt idx="25">
                  <c:v>MARTES 26</c:v>
                </c:pt>
                <c:pt idx="26">
                  <c:v>MIERCOLES 27</c:v>
                </c:pt>
                <c:pt idx="27">
                  <c:v>JUEVES 28</c:v>
                </c:pt>
                <c:pt idx="28">
                  <c:v>VIERNES 29</c:v>
                </c:pt>
                <c:pt idx="29">
                  <c:v>SABADO 30</c:v>
                </c:pt>
              </c:strCache>
            </c:strRef>
          </c:cat>
          <c:val>
            <c:numRef>
              <c:f>NOVIEMBRE!$C$37:$C$66</c:f>
              <c:numCache>
                <c:formatCode>0%</c:formatCode>
                <c:ptCount val="30"/>
                <c:pt idx="0">
                  <c:v>0.49367088607594939</c:v>
                </c:pt>
                <c:pt idx="1">
                  <c:v>0.41772151898734178</c:v>
                </c:pt>
                <c:pt idx="2">
                  <c:v>0.189873417721519</c:v>
                </c:pt>
                <c:pt idx="3">
                  <c:v>4.4776119402985072E-2</c:v>
                </c:pt>
                <c:pt idx="4">
                  <c:v>0.12121212121212122</c:v>
                </c:pt>
                <c:pt idx="5">
                  <c:v>0.39473684210526316</c:v>
                </c:pt>
                <c:pt idx="6">
                  <c:v>0.53846153846153844</c:v>
                </c:pt>
                <c:pt idx="7">
                  <c:v>0.32051282051282054</c:v>
                </c:pt>
                <c:pt idx="8">
                  <c:v>0.37179487179487181</c:v>
                </c:pt>
                <c:pt idx="9">
                  <c:v>0.15384615384615385</c:v>
                </c:pt>
                <c:pt idx="10">
                  <c:v>0.21794871794871795</c:v>
                </c:pt>
                <c:pt idx="11">
                  <c:v>0.44155844155844154</c:v>
                </c:pt>
                <c:pt idx="12">
                  <c:v>0.94871794871794868</c:v>
                </c:pt>
                <c:pt idx="13">
                  <c:v>0.85185185185185186</c:v>
                </c:pt>
                <c:pt idx="14">
                  <c:v>0.61728395061728392</c:v>
                </c:pt>
                <c:pt idx="15">
                  <c:v>0.79268292682926833</c:v>
                </c:pt>
                <c:pt idx="16">
                  <c:v>0.31707317073170732</c:v>
                </c:pt>
                <c:pt idx="17">
                  <c:v>0.31707317073170732</c:v>
                </c:pt>
                <c:pt idx="18">
                  <c:v>0.58536585365853655</c:v>
                </c:pt>
                <c:pt idx="19">
                  <c:v>0.67073170731707321</c:v>
                </c:pt>
                <c:pt idx="20">
                  <c:v>0.3048780487804878</c:v>
                </c:pt>
                <c:pt idx="21">
                  <c:v>0.70731707317073167</c:v>
                </c:pt>
                <c:pt idx="22">
                  <c:v>0.54878048780487809</c:v>
                </c:pt>
                <c:pt idx="23">
                  <c:v>0.13414634146341464</c:v>
                </c:pt>
                <c:pt idx="24">
                  <c:v>0.30864197530864196</c:v>
                </c:pt>
                <c:pt idx="25">
                  <c:v>0.40740740740740738</c:v>
                </c:pt>
                <c:pt idx="26">
                  <c:v>0.34567901234567899</c:v>
                </c:pt>
                <c:pt idx="27">
                  <c:v>0.22077922077922077</c:v>
                </c:pt>
                <c:pt idx="28">
                  <c:v>6.9444444444444448E-2</c:v>
                </c:pt>
                <c:pt idx="29">
                  <c:v>0.16216216216216217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A-4434-86B7-13BE2E602324}"/>
            </c:ext>
          </c:extLst>
        </c:ser>
        <c:ser>
          <c:idx val="2"/>
          <c:order val="2"/>
          <c:tx>
            <c:strRef>
              <c:f>NOVIEMBRE!$D$36</c:f>
              <c:strCache>
                <c:ptCount val="1"/>
                <c:pt idx="0">
                  <c:v>3 ESTRELLAS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NOVIEMBRE!$A$37:$A$66</c:f>
              <c:strCache>
                <c:ptCount val="30"/>
                <c:pt idx="0">
                  <c:v>VIERNES 1</c:v>
                </c:pt>
                <c:pt idx="1">
                  <c:v>SABADO 26</c:v>
                </c:pt>
                <c:pt idx="2">
                  <c:v>DOMINGO 3</c:v>
                </c:pt>
                <c:pt idx="3">
                  <c:v>LUNES 4</c:v>
                </c:pt>
                <c:pt idx="4">
                  <c:v>MARTES 5</c:v>
                </c:pt>
                <c:pt idx="5">
                  <c:v>MIERCOLES 6</c:v>
                </c:pt>
                <c:pt idx="6">
                  <c:v>JUEVES 7</c:v>
                </c:pt>
                <c:pt idx="7">
                  <c:v>VIERNES 8</c:v>
                </c:pt>
                <c:pt idx="8">
                  <c:v>SABADO 9</c:v>
                </c:pt>
                <c:pt idx="9">
                  <c:v>DOMINGO 10</c:v>
                </c:pt>
                <c:pt idx="10">
                  <c:v>LUNES 11</c:v>
                </c:pt>
                <c:pt idx="11">
                  <c:v>MARTES 12</c:v>
                </c:pt>
                <c:pt idx="12">
                  <c:v>MIERCOLES 13</c:v>
                </c:pt>
                <c:pt idx="13">
                  <c:v>JUEVES 14</c:v>
                </c:pt>
                <c:pt idx="14">
                  <c:v>VIERNES 15</c:v>
                </c:pt>
                <c:pt idx="15">
                  <c:v>SABADO 16</c:v>
                </c:pt>
                <c:pt idx="16">
                  <c:v>DOMINGO 17</c:v>
                </c:pt>
                <c:pt idx="17">
                  <c:v>LUNES 18</c:v>
                </c:pt>
                <c:pt idx="18">
                  <c:v>MARTES 19</c:v>
                </c:pt>
                <c:pt idx="19">
                  <c:v>MIERCOLES 20</c:v>
                </c:pt>
                <c:pt idx="20">
                  <c:v>JUEVES 21</c:v>
                </c:pt>
                <c:pt idx="21">
                  <c:v>VIERNES 22</c:v>
                </c:pt>
                <c:pt idx="22">
                  <c:v>SABADO 23</c:v>
                </c:pt>
                <c:pt idx="23">
                  <c:v>DOMINGO 24</c:v>
                </c:pt>
                <c:pt idx="24">
                  <c:v>LUNES 25</c:v>
                </c:pt>
                <c:pt idx="25">
                  <c:v>MARTES 26</c:v>
                </c:pt>
                <c:pt idx="26">
                  <c:v>MIERCOLES 27</c:v>
                </c:pt>
                <c:pt idx="27">
                  <c:v>JUEVES 28</c:v>
                </c:pt>
                <c:pt idx="28">
                  <c:v>VIERNES 29</c:v>
                </c:pt>
                <c:pt idx="29">
                  <c:v>SABADO 30</c:v>
                </c:pt>
              </c:strCache>
            </c:strRef>
          </c:cat>
          <c:val>
            <c:numRef>
              <c:f>NOVIEMBRE!$D$37:$D$66</c:f>
              <c:numCache>
                <c:formatCode>0%</c:formatCode>
                <c:ptCount val="30"/>
                <c:pt idx="0">
                  <c:v>0.38028169014084506</c:v>
                </c:pt>
                <c:pt idx="1">
                  <c:v>0.33898305084745761</c:v>
                </c:pt>
                <c:pt idx="2">
                  <c:v>0.1384180790960452</c:v>
                </c:pt>
                <c:pt idx="3">
                  <c:v>0.12605042016806722</c:v>
                </c:pt>
                <c:pt idx="4">
                  <c:v>0.32768361581920902</c:v>
                </c:pt>
                <c:pt idx="5">
                  <c:v>0.41193181818181818</c:v>
                </c:pt>
                <c:pt idx="6">
                  <c:v>0.41477272727272729</c:v>
                </c:pt>
                <c:pt idx="7">
                  <c:v>0.37068965517241381</c:v>
                </c:pt>
                <c:pt idx="8">
                  <c:v>0.32861189801699719</c:v>
                </c:pt>
                <c:pt idx="9">
                  <c:v>0.23229461756373937</c:v>
                </c:pt>
                <c:pt idx="10">
                  <c:v>0.45930232558139533</c:v>
                </c:pt>
                <c:pt idx="11">
                  <c:v>0.5423728813559322</c:v>
                </c:pt>
                <c:pt idx="12">
                  <c:v>0.61971830985915488</c:v>
                </c:pt>
                <c:pt idx="13">
                  <c:v>0.6647887323943662</c:v>
                </c:pt>
                <c:pt idx="14">
                  <c:v>0.67682926829268297</c:v>
                </c:pt>
                <c:pt idx="15">
                  <c:v>0.62464183381088823</c:v>
                </c:pt>
                <c:pt idx="16">
                  <c:v>0.44846796657381616</c:v>
                </c:pt>
                <c:pt idx="17">
                  <c:v>0.51253481894150421</c:v>
                </c:pt>
                <c:pt idx="18">
                  <c:v>0.58543417366946782</c:v>
                </c:pt>
                <c:pt idx="19">
                  <c:v>0.7142857142857143</c:v>
                </c:pt>
                <c:pt idx="20">
                  <c:v>0.60458452722063039</c:v>
                </c:pt>
                <c:pt idx="21">
                  <c:v>0.55873925501432664</c:v>
                </c:pt>
                <c:pt idx="22">
                  <c:v>0.43965517241379309</c:v>
                </c:pt>
                <c:pt idx="23">
                  <c:v>0.31034482758620691</c:v>
                </c:pt>
                <c:pt idx="24">
                  <c:v>0.42178770949720673</c:v>
                </c:pt>
                <c:pt idx="25">
                  <c:v>0.39835164835164832</c:v>
                </c:pt>
                <c:pt idx="26">
                  <c:v>0.39889196675900279</c:v>
                </c:pt>
                <c:pt idx="27">
                  <c:v>0.3251366120218579</c:v>
                </c:pt>
                <c:pt idx="28">
                  <c:v>0.39385474860335196</c:v>
                </c:pt>
                <c:pt idx="29">
                  <c:v>0.31652661064425769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A-4434-86B7-13BE2E602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37275784"/>
        <c:axId val="337278528"/>
      </c:lineChart>
      <c:catAx>
        <c:axId val="33727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278528"/>
        <c:crosses val="autoZero"/>
        <c:auto val="1"/>
        <c:lblAlgn val="ctr"/>
        <c:lblOffset val="100"/>
        <c:noMultiLvlLbl val="0"/>
      </c:catAx>
      <c:valAx>
        <c:axId val="3372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27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'CONSOLIDADO MAYO A OCTUBRE'!$B$41</c:f>
              <c:strCache>
                <c:ptCount val="1"/>
                <c:pt idx="0">
                  <c:v>5 ESTRELLAS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OCTUBRE'!$A$42:$A$48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OCTUBRE'!$B$42:$B$48</c:f>
              <c:numCache>
                <c:formatCode>_-[$$-409]* #,##0_ ;_-[$$-409]* \-#,##0\ ;_-[$$-409]* "-"??_ ;_-@_ </c:formatCode>
                <c:ptCount val="7"/>
                <c:pt idx="0">
                  <c:v>63.991139166177327</c:v>
                </c:pt>
                <c:pt idx="1">
                  <c:v>63.773492723492723</c:v>
                </c:pt>
                <c:pt idx="2">
                  <c:v>65.588355582524272</c:v>
                </c:pt>
                <c:pt idx="3">
                  <c:v>65.715067766647024</c:v>
                </c:pt>
                <c:pt idx="4">
                  <c:v>64.740660264105628</c:v>
                </c:pt>
                <c:pt idx="5">
                  <c:v>60.92824918032786</c:v>
                </c:pt>
                <c:pt idx="6">
                  <c:v>66.156438297872342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7-4D18-80B9-C62C3194764A}"/>
            </c:ext>
          </c:extLst>
        </c:ser>
        <c:ser>
          <c:idx val="1"/>
          <c:order val="1"/>
          <c:tx>
            <c:strRef>
              <c:f>'CONSOLIDADO MAYO A OCTUBRE'!$C$41</c:f>
              <c:strCache>
                <c:ptCount val="1"/>
                <c:pt idx="0">
                  <c:v>4 ESTRELLAS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OCTUBRE'!$A$42:$A$48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OCTUBRE'!$C$42:$C$48</c:f>
              <c:numCache>
                <c:formatCode>_-[$$-409]* #,##0_ ;_-[$$-409]* \-#,##0\ ;_-[$$-409]* "-"??_ ;_-@_ </c:formatCode>
                <c:ptCount val="7"/>
                <c:pt idx="0">
                  <c:v>46.576507092198582</c:v>
                </c:pt>
                <c:pt idx="1">
                  <c:v>44.577252124645902</c:v>
                </c:pt>
                <c:pt idx="2">
                  <c:v>46.949898403483303</c:v>
                </c:pt>
                <c:pt idx="3">
                  <c:v>52.987466814159298</c:v>
                </c:pt>
                <c:pt idx="4">
                  <c:v>51.225287671232877</c:v>
                </c:pt>
                <c:pt idx="5">
                  <c:v>46.395474452554744</c:v>
                </c:pt>
                <c:pt idx="6">
                  <c:v>51.57706986444213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7-4D18-80B9-C62C3194764A}"/>
            </c:ext>
          </c:extLst>
        </c:ser>
        <c:ser>
          <c:idx val="2"/>
          <c:order val="2"/>
          <c:tx>
            <c:strRef>
              <c:f>'CONSOLIDADO MAYO A OCTUBRE'!$D$41</c:f>
              <c:strCache>
                <c:ptCount val="1"/>
                <c:pt idx="0">
                  <c:v>3 ESTRELLAS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OCTUBRE'!$A$42:$A$48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OCTUBRE'!$D$42:$D$48</c:f>
              <c:numCache>
                <c:formatCode>_-[$$-409]* #,##0_ ;_-[$$-409]* \-#,##0\ ;_-[$$-409]* "-"??_ ;_-@_ </c:formatCode>
                <c:ptCount val="7"/>
                <c:pt idx="1">
                  <c:v>29.694839932603202</c:v>
                </c:pt>
                <c:pt idx="2">
                  <c:v>31.982434444804142</c:v>
                </c:pt>
                <c:pt idx="3">
                  <c:v>34.251067444219075</c:v>
                </c:pt>
                <c:pt idx="4">
                  <c:v>32.260849079754607</c:v>
                </c:pt>
                <c:pt idx="5">
                  <c:v>32.418911536893596</c:v>
                </c:pt>
                <c:pt idx="6">
                  <c:v>34.730659007153697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77-4D18-80B9-C62C3194764A}"/>
            </c:ext>
          </c:extLst>
        </c:ser>
        <c:ser>
          <c:idx val="3"/>
          <c:order val="3"/>
          <c:tx>
            <c:strRef>
              <c:f>'CONSOLIDADO MAYO A OCTUBRE'!$E$41</c:f>
              <c:strCache>
                <c:ptCount val="1"/>
                <c:pt idx="0">
                  <c:v>2 ESTRELLAS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OCTUBRE'!$A$42:$A$48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OCTUBRE'!$E$42:$E$48</c:f>
              <c:numCache>
                <c:formatCode>_-[$$-409]* #,##0_ ;_-[$$-409]* \-#,##0\ ;_-[$$-409]* "-"??_ ;_-@_ </c:formatCode>
                <c:ptCount val="7"/>
                <c:pt idx="3">
                  <c:v>20.357582540570789</c:v>
                </c:pt>
                <c:pt idx="4">
                  <c:v>20.030982615268329</c:v>
                </c:pt>
                <c:pt idx="5">
                  <c:v>17.888446215139442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77-4D18-80B9-C62C3194764A}"/>
            </c:ext>
          </c:extLst>
        </c:ser>
        <c:ser>
          <c:idx val="4"/>
          <c:order val="4"/>
          <c:tx>
            <c:strRef>
              <c:f>'CONSOLIDADO MAYO A OCTUBRE'!$F$41</c:f>
              <c:strCache>
                <c:ptCount val="1"/>
                <c:pt idx="0">
                  <c:v>1 ESTRELLA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OCTUBRE'!$A$42:$A$48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OCTUBRE'!$F$42:$F$48</c:f>
              <c:numCache>
                <c:formatCode>_-[$$-409]* #,##0_ ;_-[$$-409]* \-#,##0\ ;_-[$$-409]* "-"??_ ;_-@_ </c:formatCode>
                <c:ptCount val="7"/>
                <c:pt idx="4">
                  <c:v>18.116058871627143</c:v>
                </c:pt>
                <c:pt idx="5">
                  <c:v>14.752205882352944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77-4D18-80B9-C62C31947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7271864"/>
        <c:axId val="337278136"/>
      </c:barChart>
      <c:catAx>
        <c:axId val="33727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278136"/>
        <c:crosses val="autoZero"/>
        <c:auto val="1"/>
        <c:lblAlgn val="ctr"/>
        <c:lblOffset val="100"/>
        <c:noMultiLvlLbl val="0"/>
      </c:catAx>
      <c:valAx>
        <c:axId val="33727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27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'CONSOLIDADO MAYO A OCTUBRE'!$J$41</c:f>
              <c:strCache>
                <c:ptCount val="1"/>
                <c:pt idx="0">
                  <c:v>5 ESTRELLAS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OCTUBRE'!$I$42:$I$48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OCTUBRE'!$J$42:$J$48</c:f>
              <c:numCache>
                <c:formatCode>_-[$$-409]* #,##0_ ;_-[$$-409]* \-#,##0\ ;_-[$$-409]* "-"??_ ;_-@_ </c:formatCode>
                <c:ptCount val="7"/>
                <c:pt idx="0">
                  <c:v>46.591239846088065</c:v>
                </c:pt>
                <c:pt idx="1">
                  <c:v>52.796987951807225</c:v>
                </c:pt>
                <c:pt idx="2">
                  <c:v>47.890832964111652</c:v>
                </c:pt>
                <c:pt idx="3">
                  <c:v>37.700632183908048</c:v>
                </c:pt>
                <c:pt idx="4">
                  <c:v>42.313825029423292</c:v>
                </c:pt>
                <c:pt idx="5">
                  <c:v>48.318034321372849</c:v>
                </c:pt>
                <c:pt idx="6">
                  <c:v>46.422105106001794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3-4A32-9AC2-15080B029F0B}"/>
            </c:ext>
          </c:extLst>
        </c:ser>
        <c:ser>
          <c:idx val="1"/>
          <c:order val="1"/>
          <c:tx>
            <c:strRef>
              <c:f>'CONSOLIDADO MAYO A OCTUBRE'!$K$41</c:f>
              <c:strCache>
                <c:ptCount val="1"/>
                <c:pt idx="0">
                  <c:v>4 ESTRELLAS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OCTUBRE'!$I$42:$I$48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OCTUBRE'!$K$42:$K$48</c:f>
              <c:numCache>
                <c:formatCode>_-[$$-409]* #,##0_ ;_-[$$-409]* \-#,##0\ ;_-[$$-409]* "-"??_ ;_-@_ </c:formatCode>
                <c:ptCount val="7"/>
                <c:pt idx="0">
                  <c:v>31.235612366230679</c:v>
                </c:pt>
                <c:pt idx="1">
                  <c:v>33.127936842105271</c:v>
                </c:pt>
                <c:pt idx="2">
                  <c:v>30.925889101338427</c:v>
                </c:pt>
                <c:pt idx="3">
                  <c:v>29.770459912989438</c:v>
                </c:pt>
                <c:pt idx="4">
                  <c:v>31.770994052676294</c:v>
                </c:pt>
                <c:pt idx="5">
                  <c:v>36.32102857142857</c:v>
                </c:pt>
                <c:pt idx="6">
                  <c:v>31.870109536082477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3-4A32-9AC2-15080B029F0B}"/>
            </c:ext>
          </c:extLst>
        </c:ser>
        <c:ser>
          <c:idx val="2"/>
          <c:order val="2"/>
          <c:tx>
            <c:strRef>
              <c:f>'CONSOLIDADO MAYO A OCTUBRE'!$L$41</c:f>
              <c:strCache>
                <c:ptCount val="1"/>
                <c:pt idx="0">
                  <c:v>3 ESTRELLAS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OCTUBRE'!$I$42:$I$48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OCTUBRE'!$L$42:$L$48</c:f>
              <c:numCache>
                <c:formatCode>_-[$$-409]* #,##0_ ;_-[$$-409]* \-#,##0\ ;_-[$$-409]* "-"??_ ;_-@_ </c:formatCode>
                <c:ptCount val="7"/>
                <c:pt idx="1">
                  <c:v>23.250511213720319</c:v>
                </c:pt>
                <c:pt idx="2">
                  <c:v>25.004743103011894</c:v>
                </c:pt>
                <c:pt idx="3">
                  <c:v>23.206701597663635</c:v>
                </c:pt>
                <c:pt idx="4">
                  <c:v>23.768389079732422</c:v>
                </c:pt>
                <c:pt idx="5">
                  <c:v>26.730618487394956</c:v>
                </c:pt>
                <c:pt idx="6">
                  <c:v>24.781520494972931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F3-4A32-9AC2-15080B029F0B}"/>
            </c:ext>
          </c:extLst>
        </c:ser>
        <c:ser>
          <c:idx val="3"/>
          <c:order val="3"/>
          <c:tx>
            <c:strRef>
              <c:f>'CONSOLIDADO MAYO A OCTUBRE'!$M$41</c:f>
              <c:strCache>
                <c:ptCount val="1"/>
                <c:pt idx="0">
                  <c:v>2 ESTRELLAS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OCTUBRE'!$I$42:$I$48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OCTUBRE'!$M$42:$M$48</c:f>
              <c:numCache>
                <c:formatCode>_-[$$-409]* #,##0_ ;_-[$$-409]* \-#,##0\ ;_-[$$-409]* "-"??_ ;_-@_ </c:formatCode>
                <c:ptCount val="7"/>
                <c:pt idx="3">
                  <c:v>11.615261813537675</c:v>
                </c:pt>
                <c:pt idx="4">
                  <c:v>13.788236212278875</c:v>
                </c:pt>
                <c:pt idx="5">
                  <c:v>13.402985074626866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F3-4A32-9AC2-15080B029F0B}"/>
            </c:ext>
          </c:extLst>
        </c:ser>
        <c:ser>
          <c:idx val="4"/>
          <c:order val="4"/>
          <c:tx>
            <c:strRef>
              <c:f>'CONSOLIDADO MAYO A OCTUBRE'!$N$41</c:f>
              <c:strCache>
                <c:ptCount val="1"/>
                <c:pt idx="0">
                  <c:v>1 ESTRELLA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OCTUBRE'!$I$42:$I$48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OCTUBRE'!$N$42:$N$48</c:f>
              <c:numCache>
                <c:formatCode>_-[$$-409]* #,##0_ ;_-[$$-409]* \-#,##0\ ;_-[$$-409]* "-"??_ ;_-@_ </c:formatCode>
                <c:ptCount val="7"/>
                <c:pt idx="4">
                  <c:v>11.697961985216471</c:v>
                </c:pt>
                <c:pt idx="5">
                  <c:v>11.445335570469801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F3-4A32-9AC2-15080B02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7272648"/>
        <c:axId val="337273040"/>
      </c:barChart>
      <c:catAx>
        <c:axId val="33727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273040"/>
        <c:crosses val="autoZero"/>
        <c:auto val="1"/>
        <c:lblAlgn val="ctr"/>
        <c:lblOffset val="100"/>
        <c:noMultiLvlLbl val="0"/>
      </c:catAx>
      <c:valAx>
        <c:axId val="3372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27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'CONSOLIDADO MAYO A OCTUBRE'!$B$60</c:f>
              <c:strCache>
                <c:ptCount val="1"/>
                <c:pt idx="0">
                  <c:v>5 ESTRELLAS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OCTUBRE'!$A$61:$A$67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OCTUBRE'!$B$61:$B$67</c:f>
              <c:numCache>
                <c:formatCode>0%</c:formatCode>
                <c:ptCount val="7"/>
                <c:pt idx="0">
                  <c:v>0.57826825127334469</c:v>
                </c:pt>
                <c:pt idx="1">
                  <c:v>0.56543887147335425</c:v>
                </c:pt>
                <c:pt idx="2">
                  <c:v>0.56690746474028209</c:v>
                </c:pt>
                <c:pt idx="3">
                  <c:v>0.5231196054254007</c:v>
                </c:pt>
                <c:pt idx="4">
                  <c:v>0.56647398843930641</c:v>
                </c:pt>
                <c:pt idx="5">
                  <c:v>0.48690932311621965</c:v>
                </c:pt>
                <c:pt idx="6" formatCode="0.00%">
                  <c:v>0.72642967542503867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4C30-B01E-61D0281D69EB}"/>
            </c:ext>
          </c:extLst>
        </c:ser>
        <c:ser>
          <c:idx val="1"/>
          <c:order val="1"/>
          <c:tx>
            <c:strRef>
              <c:f>'CONSOLIDADO MAYO A OCTUBRE'!$C$60</c:f>
              <c:strCache>
                <c:ptCount val="1"/>
                <c:pt idx="0">
                  <c:v>4 ESTRELLAS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OCTUBRE'!$A$61:$A$67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OCTUBRE'!$C$61:$C$67</c:f>
              <c:numCache>
                <c:formatCode>0%</c:formatCode>
                <c:ptCount val="7"/>
                <c:pt idx="0">
                  <c:v>0.41592920353982299</c:v>
                </c:pt>
                <c:pt idx="1">
                  <c:v>0.28958162428219852</c:v>
                </c:pt>
                <c:pt idx="2">
                  <c:v>0.30745203034359658</c:v>
                </c:pt>
                <c:pt idx="3">
                  <c:v>0.37079573420836753</c:v>
                </c:pt>
                <c:pt idx="4">
                  <c:v>0.31143344709897613</c:v>
                </c:pt>
                <c:pt idx="5">
                  <c:v>0.21383975026014568</c:v>
                </c:pt>
                <c:pt idx="6" formatCode="0.00%">
                  <c:v>0.4068731438268986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3-4C30-B01E-61D0281D69EB}"/>
            </c:ext>
          </c:extLst>
        </c:ser>
        <c:ser>
          <c:idx val="2"/>
          <c:order val="2"/>
          <c:tx>
            <c:strRef>
              <c:f>'CONSOLIDADO MAYO A OCTUBRE'!$D$60</c:f>
              <c:strCache>
                <c:ptCount val="1"/>
                <c:pt idx="0">
                  <c:v>3 ESTRELLAS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OCTUBRE'!$A$61:$A$67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OCTUBRE'!$D$61:$D$67</c:f>
              <c:numCache>
                <c:formatCode>0%</c:formatCode>
                <c:ptCount val="7"/>
                <c:pt idx="1">
                  <c:v>0.291753717586334</c:v>
                </c:pt>
                <c:pt idx="2">
                  <c:v>0.27987677810999367</c:v>
                </c:pt>
                <c:pt idx="3">
                  <c:v>0.31511665068712047</c:v>
                </c:pt>
                <c:pt idx="4">
                  <c:v>0.34049131016042783</c:v>
                </c:pt>
                <c:pt idx="5">
                  <c:v>0.21790885671137958</c:v>
                </c:pt>
                <c:pt idx="6" formatCode="0.00%">
                  <c:v>0.43518867924528304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3-4C30-B01E-61D0281D69EB}"/>
            </c:ext>
          </c:extLst>
        </c:ser>
        <c:ser>
          <c:idx val="3"/>
          <c:order val="3"/>
          <c:tx>
            <c:strRef>
              <c:f>'CONSOLIDADO MAYO A OCTUBRE'!$E$60</c:f>
              <c:strCache>
                <c:ptCount val="1"/>
                <c:pt idx="0">
                  <c:v>2 ESTRELLAS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OCTUBRE'!$A$61:$A$67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OCTUBRE'!$E$61:$E$67</c:f>
              <c:numCache>
                <c:formatCode>0%</c:formatCode>
                <c:ptCount val="7"/>
                <c:pt idx="3">
                  <c:v>0.63391273501241574</c:v>
                </c:pt>
                <c:pt idx="4">
                  <c:v>0.55125000000000002</c:v>
                </c:pt>
                <c:pt idx="5">
                  <c:v>0.32387096774193547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A3-4C30-B01E-61D0281D69EB}"/>
            </c:ext>
          </c:extLst>
        </c:ser>
        <c:ser>
          <c:idx val="4"/>
          <c:order val="4"/>
          <c:tx>
            <c:strRef>
              <c:f>'CONSOLIDADO MAYO A OCTUBRE'!$F$60</c:f>
              <c:strCache>
                <c:ptCount val="1"/>
                <c:pt idx="0">
                  <c:v>1 ESTRELLA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OCTUBRE'!$A$61:$A$67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OCTUBRE'!$F$61:$F$67</c:f>
              <c:numCache>
                <c:formatCode>0%</c:formatCode>
                <c:ptCount val="7"/>
                <c:pt idx="4">
                  <c:v>0.31708581799325902</c:v>
                </c:pt>
                <c:pt idx="5">
                  <c:v>0.35945273631840796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A3-4C30-B01E-61D0281D6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7276568"/>
        <c:axId val="337276960"/>
      </c:barChart>
      <c:catAx>
        <c:axId val="33727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276960"/>
        <c:crosses val="autoZero"/>
        <c:auto val="1"/>
        <c:lblAlgn val="ctr"/>
        <c:lblOffset val="100"/>
        <c:noMultiLvlLbl val="0"/>
      </c:catAx>
      <c:valAx>
        <c:axId val="3372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2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'CONSOLIDADO MAYO A OCTUBRE'!$B$82</c:f>
              <c:strCache>
                <c:ptCount val="1"/>
                <c:pt idx="0">
                  <c:v>5 ESTRELLAS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OCTUBRE'!$A$83:$A$89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OCTUBRE'!$B$83:$B$89</c:f>
              <c:numCache>
                <c:formatCode>_("$"* #,##0_);_("$"* \(#,##0\);_("$"* "-"??_);_(@_)</c:formatCode>
                <c:ptCount val="7"/>
                <c:pt idx="0">
                  <c:v>37.004044142614596</c:v>
                </c:pt>
                <c:pt idx="1">
                  <c:v>36.060011755485888</c:v>
                </c:pt>
                <c:pt idx="2">
                  <c:v>37.182528379772961</c:v>
                </c:pt>
                <c:pt idx="3">
                  <c:v>34.37684032059186</c:v>
                </c:pt>
                <c:pt idx="4">
                  <c:v>36.673900034002031</c:v>
                </c:pt>
                <c:pt idx="5">
                  <c:v>29.666532567049803</c:v>
                </c:pt>
                <c:pt idx="6" formatCode="&quot;$&quot;#,##0.00">
                  <c:v>48.058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5-40CE-BA21-50737719422F}"/>
            </c:ext>
          </c:extLst>
        </c:ser>
        <c:ser>
          <c:idx val="1"/>
          <c:order val="1"/>
          <c:tx>
            <c:strRef>
              <c:f>'CONSOLIDADO MAYO A OCTUBRE'!$C$82</c:f>
              <c:strCache>
                <c:ptCount val="1"/>
                <c:pt idx="0">
                  <c:v>4 ESTRELLAS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OCTUBRE'!$A$83:$A$89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OCTUBRE'!$C$83:$C$89</c:f>
              <c:numCache>
                <c:formatCode>_("$"* #,##0_);_("$"* \(#,##0\);_("$"* "-"??_);_(@_)</c:formatCode>
                <c:ptCount val="7"/>
                <c:pt idx="0">
                  <c:v>19.372529498525076</c:v>
                </c:pt>
                <c:pt idx="1">
                  <c:v>12.908753076292045</c:v>
                </c:pt>
                <c:pt idx="2">
                  <c:v>14.434841588576527</c:v>
                </c:pt>
                <c:pt idx="3">
                  <c:v>19.647526661197706</c:v>
                </c:pt>
                <c:pt idx="4">
                  <c:v>15.953267918088736</c:v>
                </c:pt>
                <c:pt idx="5">
                  <c:v>9.9211966701352754</c:v>
                </c:pt>
                <c:pt idx="6" formatCode="&quot;$&quot;#,##0.00">
                  <c:v>20.985324565125161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5-40CE-BA21-50737719422F}"/>
            </c:ext>
          </c:extLst>
        </c:ser>
        <c:ser>
          <c:idx val="2"/>
          <c:order val="2"/>
          <c:tx>
            <c:strRef>
              <c:f>'CONSOLIDADO MAYO A OCTUBRE'!$D$82</c:f>
              <c:strCache>
                <c:ptCount val="1"/>
                <c:pt idx="0">
                  <c:v>3 ESTRELLAS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OCTUBRE'!$A$83:$A$89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OCTUBRE'!$D$83:$D$89</c:f>
              <c:numCache>
                <c:formatCode>_("$"* #,##0_);_("$"* \(#,##0\);_("$"* "-"??_);_(@_)</c:formatCode>
                <c:ptCount val="7"/>
                <c:pt idx="1">
                  <c:v>8.6635799434681093</c:v>
                </c:pt>
                <c:pt idx="2">
                  <c:v>8.9511407085258661</c:v>
                </c:pt>
                <c:pt idx="3">
                  <c:v>10.793081655480986</c:v>
                </c:pt>
                <c:pt idx="4">
                  <c:v>10.984538770053478</c:v>
                </c:pt>
                <c:pt idx="5">
                  <c:v>7.0643679488318378</c:v>
                </c:pt>
                <c:pt idx="6" formatCode="&quot;$&quot;#,##0.00">
                  <c:v>8.0500216738096704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5-40CE-BA21-50737719422F}"/>
            </c:ext>
          </c:extLst>
        </c:ser>
        <c:ser>
          <c:idx val="3"/>
          <c:order val="3"/>
          <c:tx>
            <c:strRef>
              <c:f>'CONSOLIDADO MAYO A OCTUBRE'!$E$82</c:f>
              <c:strCache>
                <c:ptCount val="1"/>
                <c:pt idx="0">
                  <c:v>2 ESTRELLAS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OCTUBRE'!$A$83:$A$89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OCTUBRE'!$E$83:$E$89</c:f>
              <c:numCache>
                <c:formatCode>_("$"* #,##0_);_("$"* \(#,##0\);_("$"* "-"??_);_(@_)</c:formatCode>
                <c:ptCount val="7"/>
                <c:pt idx="3">
                  <c:v>12.904930826534232</c:v>
                </c:pt>
                <c:pt idx="4">
                  <c:v>11.042079166666666</c:v>
                </c:pt>
                <c:pt idx="5">
                  <c:v>5.7935483870967746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55-40CE-BA21-50737719422F}"/>
            </c:ext>
          </c:extLst>
        </c:ser>
        <c:ser>
          <c:idx val="4"/>
          <c:order val="4"/>
          <c:tx>
            <c:strRef>
              <c:f>'CONSOLIDADO MAYO A OCTUBRE'!$F$82</c:f>
              <c:strCache>
                <c:ptCount val="1"/>
                <c:pt idx="0">
                  <c:v>1 ESTRELLA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OCTUBRE'!$A$83:$A$89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OCTUBRE'!$F$83:$F$89</c:f>
              <c:numCache>
                <c:formatCode>_("$"* #,##0_);_("$"* \(#,##0\);_("$"* "-"??_);_(@_)</c:formatCode>
                <c:ptCount val="7"/>
                <c:pt idx="4">
                  <c:v>5.7443453461239296</c:v>
                </c:pt>
                <c:pt idx="5">
                  <c:v>5.3027207711442799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55-40CE-BA21-507377194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7613064"/>
        <c:axId val="337614240"/>
      </c:barChart>
      <c:catAx>
        <c:axId val="33761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614240"/>
        <c:crosses val="autoZero"/>
        <c:auto val="1"/>
        <c:lblAlgn val="ctr"/>
        <c:lblOffset val="100"/>
        <c:noMultiLvlLbl val="0"/>
      </c:catAx>
      <c:valAx>
        <c:axId val="3376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61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'CONSOLIDADO MAYO A OCTUBRE'!$B$15</c:f>
              <c:strCache>
                <c:ptCount val="1"/>
                <c:pt idx="0">
                  <c:v>MAYO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58-4B9C-B149-5A055861CE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58-4B9C-B149-5A055861CE73}"/>
              </c:ext>
            </c:extLst>
          </c:dPt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B58-4B9C-B149-5A055861CE73}"/>
                </c:ext>
              </c:extLst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B58-4B9C-B149-5A055861CE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'CONSOLIDADO MAYO A OCTUBRE'!$A$16:$A$17</c:f>
              <c:strCache>
                <c:ptCount val="2"/>
                <c:pt idx="0">
                  <c:v>HUESPEDES NACIONALES </c:v>
                </c:pt>
                <c:pt idx="1">
                  <c:v>HUESPEDES EXTRANJEROS</c:v>
                </c:pt>
              </c:strCache>
            </c:strRef>
          </c:cat>
          <c:val>
            <c:numRef>
              <c:f>'CONSOLIDADO MAYO A OCTUBRE'!$B$16:$B$17</c:f>
              <c:numCache>
                <c:formatCode>General</c:formatCode>
                <c:ptCount val="2"/>
                <c:pt idx="0">
                  <c:v>2128</c:v>
                </c:pt>
                <c:pt idx="1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58-4B9C-B149-5A055861CE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JULIO!$B$34</c:f>
              <c:strCache>
                <c:ptCount val="1"/>
                <c:pt idx="0">
                  <c:v>5 ESTRELLAS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JULIO!$A$35:$A$65</c:f>
              <c:strCache>
                <c:ptCount val="31"/>
                <c:pt idx="0">
                  <c:v>LUNES 1</c:v>
                </c:pt>
                <c:pt idx="1">
                  <c:v>MARTES 2</c:v>
                </c:pt>
                <c:pt idx="2">
                  <c:v>MIERCOLES 3</c:v>
                </c:pt>
                <c:pt idx="3">
                  <c:v>JUEVES 4</c:v>
                </c:pt>
                <c:pt idx="4">
                  <c:v>VIERNES 5</c:v>
                </c:pt>
                <c:pt idx="5">
                  <c:v>SABADO 6</c:v>
                </c:pt>
                <c:pt idx="6">
                  <c:v>DOMINGO 7</c:v>
                </c:pt>
                <c:pt idx="7">
                  <c:v>LUNES 8</c:v>
                </c:pt>
                <c:pt idx="8">
                  <c:v>MARTES 9</c:v>
                </c:pt>
                <c:pt idx="9">
                  <c:v>MIERCOLES 10</c:v>
                </c:pt>
                <c:pt idx="10">
                  <c:v>JUEVES 11</c:v>
                </c:pt>
                <c:pt idx="11">
                  <c:v>VIERNES 12</c:v>
                </c:pt>
                <c:pt idx="12">
                  <c:v>SABADO 13</c:v>
                </c:pt>
                <c:pt idx="13">
                  <c:v>DOMINGO 14</c:v>
                </c:pt>
                <c:pt idx="14">
                  <c:v>LUNES 15</c:v>
                </c:pt>
                <c:pt idx="15">
                  <c:v>MARTES 16</c:v>
                </c:pt>
                <c:pt idx="16">
                  <c:v>MIERCOLES 17</c:v>
                </c:pt>
                <c:pt idx="17">
                  <c:v>JUEVES 18</c:v>
                </c:pt>
                <c:pt idx="18">
                  <c:v>VIERNES 19</c:v>
                </c:pt>
                <c:pt idx="19">
                  <c:v>SABADO 20</c:v>
                </c:pt>
                <c:pt idx="20">
                  <c:v>DOMINGO 21</c:v>
                </c:pt>
                <c:pt idx="21">
                  <c:v>LUNES 22</c:v>
                </c:pt>
                <c:pt idx="22">
                  <c:v>MARTES 23</c:v>
                </c:pt>
                <c:pt idx="23">
                  <c:v>MIERCOLES 24</c:v>
                </c:pt>
                <c:pt idx="24">
                  <c:v>JUEVES 25</c:v>
                </c:pt>
                <c:pt idx="25">
                  <c:v>VIERNES 26</c:v>
                </c:pt>
                <c:pt idx="26">
                  <c:v>SABADO 27</c:v>
                </c:pt>
                <c:pt idx="27">
                  <c:v>DOMINGO 28</c:v>
                </c:pt>
                <c:pt idx="28">
                  <c:v>LUNES  29</c:v>
                </c:pt>
                <c:pt idx="29">
                  <c:v>MARTES 30</c:v>
                </c:pt>
                <c:pt idx="30">
                  <c:v>MIERCOLES 31</c:v>
                </c:pt>
              </c:strCache>
            </c:strRef>
          </c:cat>
          <c:val>
            <c:numRef>
              <c:f>JULIO!$B$35:$B$65</c:f>
              <c:numCache>
                <c:formatCode>0.00%</c:formatCode>
                <c:ptCount val="31"/>
                <c:pt idx="0">
                  <c:v>0.50549450549450547</c:v>
                </c:pt>
                <c:pt idx="1">
                  <c:v>0.60919540229885061</c:v>
                </c:pt>
                <c:pt idx="2">
                  <c:v>0.85365853658536583</c:v>
                </c:pt>
                <c:pt idx="3">
                  <c:v>0.71264367816091956</c:v>
                </c:pt>
                <c:pt idx="4">
                  <c:v>0.4642857142857143</c:v>
                </c:pt>
                <c:pt idx="5">
                  <c:v>0.52631578947368418</c:v>
                </c:pt>
                <c:pt idx="6">
                  <c:v>0.29545454545454547</c:v>
                </c:pt>
                <c:pt idx="7">
                  <c:v>0.51724137931034486</c:v>
                </c:pt>
                <c:pt idx="8">
                  <c:v>0.76470588235294112</c:v>
                </c:pt>
                <c:pt idx="9">
                  <c:v>0.85416666666666663</c:v>
                </c:pt>
                <c:pt idx="10">
                  <c:v>0.79</c:v>
                </c:pt>
                <c:pt idx="11">
                  <c:v>0.45454545454545453</c:v>
                </c:pt>
                <c:pt idx="12">
                  <c:v>0.63725490196078427</c:v>
                </c:pt>
                <c:pt idx="13">
                  <c:v>0.4606741573033708</c:v>
                </c:pt>
                <c:pt idx="14">
                  <c:v>0.57281553398058249</c:v>
                </c:pt>
                <c:pt idx="15">
                  <c:v>0.78846153846153844</c:v>
                </c:pt>
                <c:pt idx="16">
                  <c:v>0.96666666666666667</c:v>
                </c:pt>
                <c:pt idx="17">
                  <c:v>0.81720430107526887</c:v>
                </c:pt>
                <c:pt idx="18">
                  <c:v>0.57608695652173914</c:v>
                </c:pt>
                <c:pt idx="19">
                  <c:v>0.34615384615384615</c:v>
                </c:pt>
                <c:pt idx="20">
                  <c:v>0.5</c:v>
                </c:pt>
                <c:pt idx="21">
                  <c:v>0.68292682926829273</c:v>
                </c:pt>
                <c:pt idx="22">
                  <c:v>0.5368421052631579</c:v>
                </c:pt>
                <c:pt idx="23">
                  <c:v>0.75555555555555554</c:v>
                </c:pt>
                <c:pt idx="24">
                  <c:v>0.58490566037735847</c:v>
                </c:pt>
                <c:pt idx="25">
                  <c:v>0.37894736842105264</c:v>
                </c:pt>
                <c:pt idx="26">
                  <c:v>0.47</c:v>
                </c:pt>
                <c:pt idx="27">
                  <c:v>0.17142857142857143</c:v>
                </c:pt>
                <c:pt idx="28">
                  <c:v>0.39</c:v>
                </c:pt>
                <c:pt idx="29">
                  <c:v>0.34615384615384615</c:v>
                </c:pt>
                <c:pt idx="30">
                  <c:v>0.38834951456310679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5-4DD1-B945-B6A06C9572EA}"/>
            </c:ext>
          </c:extLst>
        </c:ser>
        <c:ser>
          <c:idx val="1"/>
          <c:order val="1"/>
          <c:tx>
            <c:strRef>
              <c:f>JULIO!$C$34</c:f>
              <c:strCache>
                <c:ptCount val="1"/>
                <c:pt idx="0">
                  <c:v>4 ESTRELLAS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JULIO!$A$35:$A$65</c:f>
              <c:strCache>
                <c:ptCount val="31"/>
                <c:pt idx="0">
                  <c:v>LUNES 1</c:v>
                </c:pt>
                <c:pt idx="1">
                  <c:v>MARTES 2</c:v>
                </c:pt>
                <c:pt idx="2">
                  <c:v>MIERCOLES 3</c:v>
                </c:pt>
                <c:pt idx="3">
                  <c:v>JUEVES 4</c:v>
                </c:pt>
                <c:pt idx="4">
                  <c:v>VIERNES 5</c:v>
                </c:pt>
                <c:pt idx="5">
                  <c:v>SABADO 6</c:v>
                </c:pt>
                <c:pt idx="6">
                  <c:v>DOMINGO 7</c:v>
                </c:pt>
                <c:pt idx="7">
                  <c:v>LUNES 8</c:v>
                </c:pt>
                <c:pt idx="8">
                  <c:v>MARTES 9</c:v>
                </c:pt>
                <c:pt idx="9">
                  <c:v>MIERCOLES 10</c:v>
                </c:pt>
                <c:pt idx="10">
                  <c:v>JUEVES 11</c:v>
                </c:pt>
                <c:pt idx="11">
                  <c:v>VIERNES 12</c:v>
                </c:pt>
                <c:pt idx="12">
                  <c:v>SABADO 13</c:v>
                </c:pt>
                <c:pt idx="13">
                  <c:v>DOMINGO 14</c:v>
                </c:pt>
                <c:pt idx="14">
                  <c:v>LUNES 15</c:v>
                </c:pt>
                <c:pt idx="15">
                  <c:v>MARTES 16</c:v>
                </c:pt>
                <c:pt idx="16">
                  <c:v>MIERCOLES 17</c:v>
                </c:pt>
                <c:pt idx="17">
                  <c:v>JUEVES 18</c:v>
                </c:pt>
                <c:pt idx="18">
                  <c:v>VIERNES 19</c:v>
                </c:pt>
                <c:pt idx="19">
                  <c:v>SABADO 20</c:v>
                </c:pt>
                <c:pt idx="20">
                  <c:v>DOMINGO 21</c:v>
                </c:pt>
                <c:pt idx="21">
                  <c:v>LUNES 22</c:v>
                </c:pt>
                <c:pt idx="22">
                  <c:v>MARTES 23</c:v>
                </c:pt>
                <c:pt idx="23">
                  <c:v>MIERCOLES 24</c:v>
                </c:pt>
                <c:pt idx="24">
                  <c:v>JUEVES 25</c:v>
                </c:pt>
                <c:pt idx="25">
                  <c:v>VIERNES 26</c:v>
                </c:pt>
                <c:pt idx="26">
                  <c:v>SABADO 27</c:v>
                </c:pt>
                <c:pt idx="27">
                  <c:v>DOMINGO 28</c:v>
                </c:pt>
                <c:pt idx="28">
                  <c:v>LUNES  29</c:v>
                </c:pt>
                <c:pt idx="29">
                  <c:v>MARTES 30</c:v>
                </c:pt>
                <c:pt idx="30">
                  <c:v>MIERCOLES 31</c:v>
                </c:pt>
              </c:strCache>
            </c:strRef>
          </c:cat>
          <c:val>
            <c:numRef>
              <c:f>JULIO!$C$35:$C$65</c:f>
              <c:numCache>
                <c:formatCode>0.00%</c:formatCode>
                <c:ptCount val="31"/>
                <c:pt idx="0">
                  <c:v>0.18571428571428572</c:v>
                </c:pt>
                <c:pt idx="1">
                  <c:v>0.16666666666666666</c:v>
                </c:pt>
                <c:pt idx="2">
                  <c:v>0.24637681159420291</c:v>
                </c:pt>
                <c:pt idx="3">
                  <c:v>0.24285714285714285</c:v>
                </c:pt>
                <c:pt idx="4">
                  <c:v>0.24285714285714285</c:v>
                </c:pt>
                <c:pt idx="5">
                  <c:v>0.18309859154929578</c:v>
                </c:pt>
                <c:pt idx="6">
                  <c:v>8.5714285714285715E-2</c:v>
                </c:pt>
                <c:pt idx="7">
                  <c:v>0.3</c:v>
                </c:pt>
                <c:pt idx="8">
                  <c:v>0.31944444444444442</c:v>
                </c:pt>
                <c:pt idx="9">
                  <c:v>0.54054054054054057</c:v>
                </c:pt>
                <c:pt idx="10">
                  <c:v>0.59722222222222221</c:v>
                </c:pt>
                <c:pt idx="11">
                  <c:v>0.19444444444444445</c:v>
                </c:pt>
                <c:pt idx="12">
                  <c:v>0.26027397260273971</c:v>
                </c:pt>
                <c:pt idx="13">
                  <c:v>8.2191780821917804E-2</c:v>
                </c:pt>
                <c:pt idx="14">
                  <c:v>0.22535211267605634</c:v>
                </c:pt>
                <c:pt idx="15">
                  <c:v>0.323943661971831</c:v>
                </c:pt>
                <c:pt idx="16">
                  <c:v>0.5</c:v>
                </c:pt>
                <c:pt idx="17">
                  <c:v>0.47142857142857142</c:v>
                </c:pt>
                <c:pt idx="18">
                  <c:v>0.28169014084507044</c:v>
                </c:pt>
                <c:pt idx="19">
                  <c:v>0.25333333333333335</c:v>
                </c:pt>
                <c:pt idx="20">
                  <c:v>0.14084507042253522</c:v>
                </c:pt>
                <c:pt idx="21">
                  <c:v>0.25333333333333335</c:v>
                </c:pt>
                <c:pt idx="22">
                  <c:v>0.4</c:v>
                </c:pt>
                <c:pt idx="23">
                  <c:v>0.42253521126760563</c:v>
                </c:pt>
                <c:pt idx="24">
                  <c:v>0.323943661971831</c:v>
                </c:pt>
                <c:pt idx="25">
                  <c:v>0.323943661971831</c:v>
                </c:pt>
                <c:pt idx="26">
                  <c:v>0.54666666666666663</c:v>
                </c:pt>
                <c:pt idx="27">
                  <c:v>0.22666666666666666</c:v>
                </c:pt>
                <c:pt idx="28">
                  <c:v>0.35443037974683544</c:v>
                </c:pt>
                <c:pt idx="29">
                  <c:v>0.40789473684210525</c:v>
                </c:pt>
                <c:pt idx="30">
                  <c:v>0.39473684210526316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5-4DD1-B945-B6A06C9572EA}"/>
            </c:ext>
          </c:extLst>
        </c:ser>
        <c:ser>
          <c:idx val="2"/>
          <c:order val="2"/>
          <c:tx>
            <c:strRef>
              <c:f>JULIO!$D$34</c:f>
              <c:strCache>
                <c:ptCount val="1"/>
                <c:pt idx="0">
                  <c:v>3 ESTRELLAS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JULIO!$A$35:$A$65</c:f>
              <c:strCache>
                <c:ptCount val="31"/>
                <c:pt idx="0">
                  <c:v>LUNES 1</c:v>
                </c:pt>
                <c:pt idx="1">
                  <c:v>MARTES 2</c:v>
                </c:pt>
                <c:pt idx="2">
                  <c:v>MIERCOLES 3</c:v>
                </c:pt>
                <c:pt idx="3">
                  <c:v>JUEVES 4</c:v>
                </c:pt>
                <c:pt idx="4">
                  <c:v>VIERNES 5</c:v>
                </c:pt>
                <c:pt idx="5">
                  <c:v>SABADO 6</c:v>
                </c:pt>
                <c:pt idx="6">
                  <c:v>DOMINGO 7</c:v>
                </c:pt>
                <c:pt idx="7">
                  <c:v>LUNES 8</c:v>
                </c:pt>
                <c:pt idx="8">
                  <c:v>MARTES 9</c:v>
                </c:pt>
                <c:pt idx="9">
                  <c:v>MIERCOLES 10</c:v>
                </c:pt>
                <c:pt idx="10">
                  <c:v>JUEVES 11</c:v>
                </c:pt>
                <c:pt idx="11">
                  <c:v>VIERNES 12</c:v>
                </c:pt>
                <c:pt idx="12">
                  <c:v>SABADO 13</c:v>
                </c:pt>
                <c:pt idx="13">
                  <c:v>DOMINGO 14</c:v>
                </c:pt>
                <c:pt idx="14">
                  <c:v>LUNES 15</c:v>
                </c:pt>
                <c:pt idx="15">
                  <c:v>MARTES 16</c:v>
                </c:pt>
                <c:pt idx="16">
                  <c:v>MIERCOLES 17</c:v>
                </c:pt>
                <c:pt idx="17">
                  <c:v>JUEVES 18</c:v>
                </c:pt>
                <c:pt idx="18">
                  <c:v>VIERNES 19</c:v>
                </c:pt>
                <c:pt idx="19">
                  <c:v>SABADO 20</c:v>
                </c:pt>
                <c:pt idx="20">
                  <c:v>DOMINGO 21</c:v>
                </c:pt>
                <c:pt idx="21">
                  <c:v>LUNES 22</c:v>
                </c:pt>
                <c:pt idx="22">
                  <c:v>MARTES 23</c:v>
                </c:pt>
                <c:pt idx="23">
                  <c:v>MIERCOLES 24</c:v>
                </c:pt>
                <c:pt idx="24">
                  <c:v>JUEVES 25</c:v>
                </c:pt>
                <c:pt idx="25">
                  <c:v>VIERNES 26</c:v>
                </c:pt>
                <c:pt idx="26">
                  <c:v>SABADO 27</c:v>
                </c:pt>
                <c:pt idx="27">
                  <c:v>DOMINGO 28</c:v>
                </c:pt>
                <c:pt idx="28">
                  <c:v>LUNES  29</c:v>
                </c:pt>
                <c:pt idx="29">
                  <c:v>MARTES 30</c:v>
                </c:pt>
                <c:pt idx="30">
                  <c:v>MIERCOLES 31</c:v>
                </c:pt>
              </c:strCache>
            </c:strRef>
          </c:cat>
          <c:val>
            <c:numRef>
              <c:f>JULIO!$D$35:$D$65</c:f>
              <c:numCache>
                <c:formatCode>0.00%</c:formatCode>
                <c:ptCount val="31"/>
                <c:pt idx="0">
                  <c:v>0.24571428571428572</c:v>
                </c:pt>
                <c:pt idx="1">
                  <c:v>0.27220630372492838</c:v>
                </c:pt>
                <c:pt idx="2">
                  <c:v>0.36182336182336183</c:v>
                </c:pt>
                <c:pt idx="3">
                  <c:v>0.33333333333333331</c:v>
                </c:pt>
                <c:pt idx="4">
                  <c:v>0.22349570200573066</c:v>
                </c:pt>
                <c:pt idx="5">
                  <c:v>0.2177650429799427</c:v>
                </c:pt>
                <c:pt idx="6">
                  <c:v>0.11239193083573487</c:v>
                </c:pt>
                <c:pt idx="7">
                  <c:v>0.23204419889502761</c:v>
                </c:pt>
                <c:pt idx="8">
                  <c:v>0.33141210374639768</c:v>
                </c:pt>
                <c:pt idx="9">
                  <c:v>0.43804034582132567</c:v>
                </c:pt>
                <c:pt idx="10">
                  <c:v>0.44637681159420289</c:v>
                </c:pt>
                <c:pt idx="11">
                  <c:v>0.19020172910662825</c:v>
                </c:pt>
                <c:pt idx="12">
                  <c:v>0.14000000000000001</c:v>
                </c:pt>
                <c:pt idx="13">
                  <c:v>0.1758957654723127</c:v>
                </c:pt>
                <c:pt idx="14">
                  <c:v>0.28695652173913044</c:v>
                </c:pt>
                <c:pt idx="15">
                  <c:v>0.37572254335260113</c:v>
                </c:pt>
                <c:pt idx="16">
                  <c:v>0.42318840579710143</c:v>
                </c:pt>
                <c:pt idx="17">
                  <c:v>0.44606413994169097</c:v>
                </c:pt>
                <c:pt idx="18">
                  <c:v>0.18731988472622479</c:v>
                </c:pt>
                <c:pt idx="19">
                  <c:v>0.239067055393586</c:v>
                </c:pt>
                <c:pt idx="20">
                  <c:v>0.10144927536231885</c:v>
                </c:pt>
                <c:pt idx="21">
                  <c:v>0.20520231213872833</c:v>
                </c:pt>
                <c:pt idx="22">
                  <c:v>0.27405247813411077</c:v>
                </c:pt>
                <c:pt idx="23">
                  <c:v>0.34971098265895956</c:v>
                </c:pt>
                <c:pt idx="24">
                  <c:v>0.36521739130434783</c:v>
                </c:pt>
                <c:pt idx="25">
                  <c:v>0.29022988505747127</c:v>
                </c:pt>
                <c:pt idx="26">
                  <c:v>0.2832369942196532</c:v>
                </c:pt>
                <c:pt idx="27">
                  <c:v>0.14285714285714285</c:v>
                </c:pt>
                <c:pt idx="28">
                  <c:v>0.2005813953488372</c:v>
                </c:pt>
                <c:pt idx="29">
                  <c:v>0.22807017543859648</c:v>
                </c:pt>
                <c:pt idx="30">
                  <c:v>0.41569767441860467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5-4DD1-B945-B6A06C95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36043752"/>
        <c:axId val="336047280"/>
      </c:lineChart>
      <c:catAx>
        <c:axId val="336043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PORCENTAJE</a:t>
                </a:r>
                <a:r>
                  <a:rPr lang="es-EC" baseline="0"/>
                  <a:t> DE OCUPACIÓN 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6047280"/>
        <c:crosses val="autoZero"/>
        <c:auto val="1"/>
        <c:lblAlgn val="ctr"/>
        <c:lblOffset val="100"/>
        <c:noMultiLvlLbl val="0"/>
      </c:catAx>
      <c:valAx>
        <c:axId val="3360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604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1"/>
          <c:order val="1"/>
          <c:tx>
            <c:strRef>
              <c:f>'CONSOLIDADO MAYO A OCTUBRE'!$C$15</c:f>
              <c:strCache>
                <c:ptCount val="1"/>
                <c:pt idx="0">
                  <c:v>JUNIO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FD-4F61-8800-4983DD9F7F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FD-4F61-8800-4983DD9F7F3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'CONSOLIDADO MAYO A OCTUBRE'!$A$16:$A$17</c:f>
              <c:strCache>
                <c:ptCount val="2"/>
                <c:pt idx="0">
                  <c:v>HUESPEDES NACIONALES </c:v>
                </c:pt>
                <c:pt idx="1">
                  <c:v>HUESPEDES EXTRANJEROS</c:v>
                </c:pt>
              </c:strCache>
            </c:strRef>
          </c:cat>
          <c:val>
            <c:numRef>
              <c:f>'CONSOLIDADO MAYO A OCTUBRE'!$C$16:$C$17</c:f>
              <c:numCache>
                <c:formatCode>General</c:formatCode>
                <c:ptCount val="2"/>
                <c:pt idx="0" formatCode="0">
                  <c:v>1368</c:v>
                </c:pt>
                <c:pt idx="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FD-4F61-8800-4983DD9F7F3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'CONSOLIDADO MAYO A OCTUBRE'!$B$15</c15:sqref>
                        </c15:formulaRef>
                      </c:ext>
                    </c:extLst>
                    <c:strCache>
                      <c:ptCount val="1"/>
                      <c:pt idx="0">
                        <c:v>MAYO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1AFD-4F61-8800-4983DD9F7F3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1AFD-4F61-8800-4983DD9F7F3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'CONSOLIDADO MAYO A OCTUBRE'!$B$16:$B$17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2128</c:v>
                      </c:pt>
                      <c:pt idx="1">
                        <c:v>293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AFD-4F61-8800-4983DD9F7F3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2"/>
          <c:order val="2"/>
          <c:tx>
            <c:strRef>
              <c:f>'CONSOLIDADO MAYO A OCTUBRE'!$D$15</c:f>
              <c:strCache>
                <c:ptCount val="1"/>
                <c:pt idx="0">
                  <c:v>JULIO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A6-4766-90A4-15DCCDFD5F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A6-4766-90A4-15DCCDFD5F2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'CONSOLIDADO MAYO A OCTUBRE'!$A$16:$A$17</c:f>
              <c:strCache>
                <c:ptCount val="2"/>
                <c:pt idx="0">
                  <c:v>HUESPEDES NACIONALES </c:v>
                </c:pt>
                <c:pt idx="1">
                  <c:v>HUESPEDES EXTRANJEROS</c:v>
                </c:pt>
              </c:strCache>
            </c:strRef>
          </c:cat>
          <c:val>
            <c:numRef>
              <c:f>'CONSOLIDADO MAYO A OCTUBRE'!$D$16:$D$17</c:f>
              <c:numCache>
                <c:formatCode>General</c:formatCode>
                <c:ptCount val="2"/>
                <c:pt idx="0" formatCode="0">
                  <c:v>5429</c:v>
                </c:pt>
                <c:pt idx="1">
                  <c:v>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A6-4766-90A4-15DCCDFD5F2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'CONSOLIDADO MAYO A OCTUBRE'!$B$15</c15:sqref>
                        </c15:formulaRef>
                      </c:ext>
                    </c:extLst>
                    <c:strCache>
                      <c:ptCount val="1"/>
                      <c:pt idx="0">
                        <c:v>MAYO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74A6-4766-90A4-15DCCDFD5F2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74A6-4766-90A4-15DCCDFD5F2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'CONSOLIDADO MAYO A OCTUBRE'!$B$16:$B$17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2128</c:v>
                      </c:pt>
                      <c:pt idx="1">
                        <c:v>293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74A6-4766-90A4-15DCCDFD5F2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OCTUBRE'!$C$15</c15:sqref>
                        </c15:formulaRef>
                      </c:ext>
                    </c:extLst>
                    <c:strCache>
                      <c:ptCount val="1"/>
                      <c:pt idx="0">
                        <c:v>JUNIO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74A6-4766-90A4-15DCCDFD5F2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74A6-4766-90A4-15DCCDFD5F2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OCTUBRE'!$C$16:$C$17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1368</c:v>
                      </c:pt>
                      <c:pt idx="1">
                        <c:v>184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74A6-4766-90A4-15DCCDFD5F22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3"/>
          <c:order val="3"/>
          <c:tx>
            <c:strRef>
              <c:f>'CONSOLIDADO MAYO A OCTUBRE'!$E$15</c:f>
              <c:strCache>
                <c:ptCount val="1"/>
                <c:pt idx="0">
                  <c:v>AGOSTO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3D-4E20-89AE-83126F21A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3D-4E20-89AE-83126F21AC1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'CONSOLIDADO MAYO A OCTUBRE'!$A$16:$A$17</c:f>
              <c:strCache>
                <c:ptCount val="2"/>
                <c:pt idx="0">
                  <c:v>HUESPEDES NACIONALES </c:v>
                </c:pt>
                <c:pt idx="1">
                  <c:v>HUESPEDES EXTRANJEROS</c:v>
                </c:pt>
              </c:strCache>
            </c:strRef>
          </c:cat>
          <c:val>
            <c:numRef>
              <c:f>'CONSOLIDADO MAYO A OCTUBRE'!$E$16:$E$17</c:f>
              <c:numCache>
                <c:formatCode>0</c:formatCode>
                <c:ptCount val="2"/>
                <c:pt idx="0">
                  <c:v>11563</c:v>
                </c:pt>
                <c:pt idx="1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D-4E20-89AE-83126F21AC1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'CONSOLIDADO MAYO A OCTUBRE'!$B$15</c15:sqref>
                        </c15:formulaRef>
                      </c:ext>
                    </c:extLst>
                    <c:strCache>
                      <c:ptCount val="1"/>
                      <c:pt idx="0">
                        <c:v>MAYO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CF3D-4E20-89AE-83126F21AC1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CF3D-4E20-89AE-83126F21AC1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'CONSOLIDADO MAYO A OCTUBRE'!$B$16:$B$17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2128</c:v>
                      </c:pt>
                      <c:pt idx="1">
                        <c:v>293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F3D-4E20-89AE-83126F21AC18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OCTUBRE'!$C$15</c15:sqref>
                        </c15:formulaRef>
                      </c:ext>
                    </c:extLst>
                    <c:strCache>
                      <c:ptCount val="1"/>
                      <c:pt idx="0">
                        <c:v>JUNIO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CF3D-4E20-89AE-83126F21AC1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CF3D-4E20-89AE-83126F21AC1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OCTUBRE'!$C$16:$C$17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1368</c:v>
                      </c:pt>
                      <c:pt idx="1">
                        <c:v>184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CF3D-4E20-89AE-83126F21AC18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OCTUBRE'!$D$15</c15:sqref>
                        </c15:formulaRef>
                      </c:ext>
                    </c:extLst>
                    <c:strCache>
                      <c:ptCount val="1"/>
                      <c:pt idx="0">
                        <c:v>JULIO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CF3D-4E20-89AE-83126F21AC1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CF3D-4E20-89AE-83126F21AC1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OCTUBRE'!$D$16:$D$17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5429</c:v>
                      </c:pt>
                      <c:pt idx="1">
                        <c:v>715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CF3D-4E20-89AE-83126F21AC18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4"/>
          <c:order val="4"/>
          <c:tx>
            <c:strRef>
              <c:f>'CONSOLIDADO MAYO A OCTUBRE'!$F$15</c:f>
              <c:strCache>
                <c:ptCount val="1"/>
                <c:pt idx="0">
                  <c:v>SEPTIEMBRE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C-44CB-BCF1-5E1F742B0E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C-44CB-BCF1-5E1F742B0ED0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'CONSOLIDADO MAYO A OCTUBRE'!$A$16:$A$17</c:f>
              <c:strCache>
                <c:ptCount val="2"/>
                <c:pt idx="0">
                  <c:v>HUESPEDES NACIONALES </c:v>
                </c:pt>
                <c:pt idx="1">
                  <c:v>HUESPEDES EXTRANJEROS</c:v>
                </c:pt>
              </c:strCache>
            </c:strRef>
          </c:cat>
          <c:val>
            <c:numRef>
              <c:f>'CONSOLIDADO MAYO A OCTUBRE'!$F$16:$F$17</c:f>
              <c:numCache>
                <c:formatCode>0</c:formatCode>
                <c:ptCount val="2"/>
                <c:pt idx="0">
                  <c:v>10399</c:v>
                </c:pt>
                <c:pt idx="1">
                  <c:v>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BC-44CB-BCF1-5E1F742B0E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'CONSOLIDADO MAYO A OCTUBRE'!$B$15</c15:sqref>
                        </c15:formulaRef>
                      </c:ext>
                    </c:extLst>
                    <c:strCache>
                      <c:ptCount val="1"/>
                      <c:pt idx="0">
                        <c:v>MAYO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17BC-44CB-BCF1-5E1F742B0ED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17BC-44CB-BCF1-5E1F742B0ED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'CONSOLIDADO MAYO A OCTUBRE'!$B$16:$B$17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2128</c:v>
                      </c:pt>
                      <c:pt idx="1">
                        <c:v>293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7BC-44CB-BCF1-5E1F742B0ED0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OCTUBRE'!$C$15</c15:sqref>
                        </c15:formulaRef>
                      </c:ext>
                    </c:extLst>
                    <c:strCache>
                      <c:ptCount val="1"/>
                      <c:pt idx="0">
                        <c:v>JUNIO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17BC-44CB-BCF1-5E1F742B0ED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17BC-44CB-BCF1-5E1F742B0ED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OCTUBRE'!$C$16:$C$17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1368</c:v>
                      </c:pt>
                      <c:pt idx="1">
                        <c:v>184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17BC-44CB-BCF1-5E1F742B0ED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OCTUBRE'!$D$15</c15:sqref>
                        </c15:formulaRef>
                      </c:ext>
                    </c:extLst>
                    <c:strCache>
                      <c:ptCount val="1"/>
                      <c:pt idx="0">
                        <c:v>JULIO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17BC-44CB-BCF1-5E1F742B0ED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17BC-44CB-BCF1-5E1F742B0ED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OCTUBRE'!$D$16:$D$17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5429</c:v>
                      </c:pt>
                      <c:pt idx="1">
                        <c:v>715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17BC-44CB-BCF1-5E1F742B0ED0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OCTUBRE'!$E$15</c15:sqref>
                        </c15:formulaRef>
                      </c:ext>
                    </c:extLst>
                    <c:strCache>
                      <c:ptCount val="1"/>
                      <c:pt idx="0">
                        <c:v>AGOSTO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17BC-44CB-BCF1-5E1F742B0ED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17BC-44CB-BCF1-5E1F742B0ED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OCTUBRE'!$E$16:$E$17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11563</c:v>
                      </c:pt>
                      <c:pt idx="1">
                        <c:v>807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17BC-44CB-BCF1-5E1F742B0ED0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5"/>
          <c:order val="5"/>
          <c:tx>
            <c:strRef>
              <c:f>'CONSOLIDADO MAYO A OCTUBRE'!$G$15</c:f>
              <c:strCache>
                <c:ptCount val="1"/>
                <c:pt idx="0">
                  <c:v>OCTUBRE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1F-44A5-A5D3-947ED4F45E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1F-44A5-A5D3-947ED4F45E5C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'CONSOLIDADO MAYO A OCTUBRE'!$A$16:$A$17</c:f>
              <c:strCache>
                <c:ptCount val="2"/>
                <c:pt idx="0">
                  <c:v>HUESPEDES NACIONALES </c:v>
                </c:pt>
                <c:pt idx="1">
                  <c:v>HUESPEDES EXTRANJEROS</c:v>
                </c:pt>
              </c:strCache>
            </c:strRef>
          </c:cat>
          <c:val>
            <c:numRef>
              <c:f>'CONSOLIDADO MAYO A OCTUBRE'!$G$16:$G$17</c:f>
              <c:numCache>
                <c:formatCode>0</c:formatCode>
                <c:ptCount val="2"/>
                <c:pt idx="0">
                  <c:v>6407</c:v>
                </c:pt>
                <c:pt idx="1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1F-44A5-A5D3-947ED4F45E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'CONSOLIDADO MAYO A OCTUBRE'!$B$15</c15:sqref>
                        </c15:formulaRef>
                      </c:ext>
                    </c:extLst>
                    <c:strCache>
                      <c:ptCount val="1"/>
                      <c:pt idx="0">
                        <c:v>MAYO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D81F-44A5-A5D3-947ED4F45E5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D81F-44A5-A5D3-947ED4F45E5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'CONSOLIDADO MAYO A OCTUBRE'!$B$16:$B$17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2128</c:v>
                      </c:pt>
                      <c:pt idx="1">
                        <c:v>293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D81F-44A5-A5D3-947ED4F45E5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OCTUBRE'!$C$15</c15:sqref>
                        </c15:formulaRef>
                      </c:ext>
                    </c:extLst>
                    <c:strCache>
                      <c:ptCount val="1"/>
                      <c:pt idx="0">
                        <c:v>JUNIO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D81F-44A5-A5D3-947ED4F45E5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D81F-44A5-A5D3-947ED4F45E5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OCTUBRE'!$C$16:$C$17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1368</c:v>
                      </c:pt>
                      <c:pt idx="1">
                        <c:v>184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D81F-44A5-A5D3-947ED4F45E5C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OCTUBRE'!$D$15</c15:sqref>
                        </c15:formulaRef>
                      </c:ext>
                    </c:extLst>
                    <c:strCache>
                      <c:ptCount val="1"/>
                      <c:pt idx="0">
                        <c:v>JULIO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D81F-44A5-A5D3-947ED4F45E5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D81F-44A5-A5D3-947ED4F45E5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OCTUBRE'!$D$16:$D$17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5429</c:v>
                      </c:pt>
                      <c:pt idx="1">
                        <c:v>715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D81F-44A5-A5D3-947ED4F45E5C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OCTUBRE'!$E$15</c15:sqref>
                        </c15:formulaRef>
                      </c:ext>
                    </c:extLst>
                    <c:strCache>
                      <c:ptCount val="1"/>
                      <c:pt idx="0">
                        <c:v>AGOSTO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D81F-44A5-A5D3-947ED4F45E5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D81F-44A5-A5D3-947ED4F45E5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OCTUBRE'!$E$16:$E$17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11563</c:v>
                      </c:pt>
                      <c:pt idx="1">
                        <c:v>807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D81F-44A5-A5D3-947ED4F45E5C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OCTUBRE'!$F$15</c15:sqref>
                        </c15:formulaRef>
                      </c:ext>
                    </c:extLst>
                    <c:strCache>
                      <c:ptCount val="1"/>
                      <c:pt idx="0">
                        <c:v>SEPTIEMBRE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D81F-44A5-A5D3-947ED4F45E5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D81F-44A5-A5D3-947ED4F45E5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OCTUBRE'!$F$16:$F$17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10399</c:v>
                      </c:pt>
                      <c:pt idx="1">
                        <c:v>636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D81F-44A5-A5D3-947ED4F45E5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6"/>
          <c:order val="6"/>
          <c:tx>
            <c:strRef>
              <c:f>'CONSOLIDADO MAYO A OCTUBRE'!$H$15</c:f>
              <c:strCache>
                <c:ptCount val="1"/>
                <c:pt idx="0">
                  <c:v>NOVIEMBRE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6A-45AB-8867-D837FD90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6A-45AB-8867-D837FD904E45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'CONSOLIDADO MAYO A OCTUBRE'!$A$16:$A$17</c:f>
              <c:strCache>
                <c:ptCount val="2"/>
                <c:pt idx="0">
                  <c:v>HUESPEDES NACIONALES </c:v>
                </c:pt>
                <c:pt idx="1">
                  <c:v>HUESPEDES EXTRANJEROS</c:v>
                </c:pt>
              </c:strCache>
            </c:strRef>
          </c:cat>
          <c:val>
            <c:numRef>
              <c:f>'CONSOLIDADO MAYO A OCTUBRE'!$H$16:$H$17</c:f>
              <c:numCache>
                <c:formatCode>General</c:formatCode>
                <c:ptCount val="2"/>
                <c:pt idx="0" formatCode="0">
                  <c:v>8185</c:v>
                </c:pt>
                <c:pt idx="1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6A-45AB-8867-D837FD904E4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'CONSOLIDADO MAYO A OCTUBRE'!$B$15</c15:sqref>
                        </c15:formulaRef>
                      </c:ext>
                    </c:extLst>
                    <c:strCache>
                      <c:ptCount val="1"/>
                      <c:pt idx="0">
                        <c:v>MAYO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EC6A-45AB-8867-D837FD904E4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EC6A-45AB-8867-D837FD904E4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'CONSOLIDADO MAYO A OCTUBRE'!$B$16:$B$17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2128</c:v>
                      </c:pt>
                      <c:pt idx="1">
                        <c:v>293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C6A-45AB-8867-D837FD904E45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OCTUBRE'!$C$15</c15:sqref>
                        </c15:formulaRef>
                      </c:ext>
                    </c:extLst>
                    <c:strCache>
                      <c:ptCount val="1"/>
                      <c:pt idx="0">
                        <c:v>JUNIO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EC6A-45AB-8867-D837FD904E4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EC6A-45AB-8867-D837FD904E4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OCTUBRE'!$C$16:$C$17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1368</c:v>
                      </c:pt>
                      <c:pt idx="1">
                        <c:v>184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EC6A-45AB-8867-D837FD904E45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OCTUBRE'!$D$15</c15:sqref>
                        </c15:formulaRef>
                      </c:ext>
                    </c:extLst>
                    <c:strCache>
                      <c:ptCount val="1"/>
                      <c:pt idx="0">
                        <c:v>JULIO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EC6A-45AB-8867-D837FD904E4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EC6A-45AB-8867-D837FD904E4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OCTUBRE'!$D$16:$D$17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5429</c:v>
                      </c:pt>
                      <c:pt idx="1">
                        <c:v>715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EC6A-45AB-8867-D837FD904E45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OCTUBRE'!$E$15</c15:sqref>
                        </c15:formulaRef>
                      </c:ext>
                    </c:extLst>
                    <c:strCache>
                      <c:ptCount val="1"/>
                      <c:pt idx="0">
                        <c:v>AGOSTO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EC6A-45AB-8867-D837FD904E4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EC6A-45AB-8867-D837FD904E4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OCTUBRE'!$E$16:$E$17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11563</c:v>
                      </c:pt>
                      <c:pt idx="1">
                        <c:v>807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EC6A-45AB-8867-D837FD904E45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OCTUBRE'!$F$15</c15:sqref>
                        </c15:formulaRef>
                      </c:ext>
                    </c:extLst>
                    <c:strCache>
                      <c:ptCount val="1"/>
                      <c:pt idx="0">
                        <c:v>SEPTIEMBRE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EC6A-45AB-8867-D837FD904E4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EC6A-45AB-8867-D837FD904E4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OCTUBRE'!$F$16:$F$17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10399</c:v>
                      </c:pt>
                      <c:pt idx="1">
                        <c:v>636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EC6A-45AB-8867-D837FD904E45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OCTUBRE'!$G$15</c15:sqref>
                        </c15:formulaRef>
                      </c:ext>
                    </c:extLst>
                    <c:strCache>
                      <c:ptCount val="1"/>
                      <c:pt idx="0">
                        <c:v>OCTUBRE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EC6A-45AB-8867-D837FD904E4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EC6A-45AB-8867-D837FD904E4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OCTUBRE'!$G$16:$G$17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6407</c:v>
                      </c:pt>
                      <c:pt idx="1">
                        <c:v>582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2-EC6A-45AB-8867-D837FD904E45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'CONSOLIDADO MAYO A OCTUBRE'!$B$96</c:f>
              <c:strCache>
                <c:ptCount val="1"/>
                <c:pt idx="0">
                  <c:v>5 ESTRELLAS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OCTUBRE'!$A$97:$A$103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OCTUBRE'!$B$97:$B$103</c:f>
              <c:numCache>
                <c:formatCode>0.00</c:formatCode>
                <c:ptCount val="7"/>
                <c:pt idx="0">
                  <c:v>1.4785082174462705</c:v>
                </c:pt>
                <c:pt idx="1">
                  <c:v>1.5990825688073393</c:v>
                </c:pt>
                <c:pt idx="2">
                  <c:v>1.6644542772861357</c:v>
                </c:pt>
                <c:pt idx="3">
                  <c:v>1.5286821705426357</c:v>
                </c:pt>
                <c:pt idx="4">
                  <c:v>1.6813984168865435</c:v>
                </c:pt>
                <c:pt idx="5">
                  <c:v>1.6338147833474936</c:v>
                </c:pt>
                <c:pt idx="6">
                  <c:v>1.9746462264150944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F-4C5B-907D-7A815021FAB8}"/>
            </c:ext>
          </c:extLst>
        </c:ser>
        <c:ser>
          <c:idx val="1"/>
          <c:order val="1"/>
          <c:tx>
            <c:strRef>
              <c:f>'CONSOLIDADO MAYO A OCTUBRE'!$C$96</c:f>
              <c:strCache>
                <c:ptCount val="1"/>
                <c:pt idx="0">
                  <c:v>4 ESTRELLAS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OCTUBRE'!$A$97:$A$103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OCTUBRE'!$C$97:$C$103</c:f>
              <c:numCache>
                <c:formatCode>0.00</c:formatCode>
                <c:ptCount val="7"/>
                <c:pt idx="0">
                  <c:v>1.0023837902264601</c:v>
                </c:pt>
                <c:pt idx="1">
                  <c:v>1.0348583877995643</c:v>
                </c:pt>
                <c:pt idx="2">
                  <c:v>0.9971401334604385</c:v>
                </c:pt>
                <c:pt idx="3">
                  <c:v>0.99937888198757763</c:v>
                </c:pt>
                <c:pt idx="4">
                  <c:v>1.0434397163120568</c:v>
                </c:pt>
                <c:pt idx="5">
                  <c:v>1</c:v>
                </c:pt>
                <c:pt idx="6">
                  <c:v>1.4096276112624886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F-4C5B-907D-7A815021FAB8}"/>
            </c:ext>
          </c:extLst>
        </c:ser>
        <c:ser>
          <c:idx val="2"/>
          <c:order val="2"/>
          <c:tx>
            <c:strRef>
              <c:f>'CONSOLIDADO MAYO A OCTUBRE'!$D$96</c:f>
              <c:strCache>
                <c:ptCount val="1"/>
                <c:pt idx="0">
                  <c:v>3 ESTRELLAS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OCTUBRE'!$A$97:$A$103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OCTUBRE'!$D$97:$D$103</c:f>
              <c:numCache>
                <c:formatCode>0.00</c:formatCode>
                <c:ptCount val="7"/>
                <c:pt idx="1">
                  <c:v>1.0516822754075617</c:v>
                </c:pt>
                <c:pt idx="2">
                  <c:v>1.0733496332518337</c:v>
                </c:pt>
                <c:pt idx="3">
                  <c:v>2.2911346880057541</c:v>
                </c:pt>
                <c:pt idx="4">
                  <c:v>1.0849352687328364</c:v>
                </c:pt>
                <c:pt idx="5">
                  <c:v>1.0953608247422681</c:v>
                </c:pt>
                <c:pt idx="6">
                  <c:v>1.1424279908110975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F-4C5B-907D-7A815021FAB8}"/>
            </c:ext>
          </c:extLst>
        </c:ser>
        <c:ser>
          <c:idx val="3"/>
          <c:order val="3"/>
          <c:tx>
            <c:strRef>
              <c:f>'CONSOLIDADO MAYO A OCTUBRE'!$E$96</c:f>
              <c:strCache>
                <c:ptCount val="1"/>
                <c:pt idx="0">
                  <c:v>2 ESTRELLAS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OCTUBRE'!$A$97:$A$103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OCTUBRE'!$E$97:$E$103</c:f>
              <c:numCache>
                <c:formatCode>General</c:formatCode>
                <c:ptCount val="7"/>
                <c:pt idx="4" formatCode="0.00">
                  <c:v>1.1827692307692308</c:v>
                </c:pt>
                <c:pt idx="5" formatCode="0.00">
                  <c:v>1.1837455830388692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4F-4C5B-907D-7A815021FAB8}"/>
            </c:ext>
          </c:extLst>
        </c:ser>
        <c:ser>
          <c:idx val="4"/>
          <c:order val="4"/>
          <c:tx>
            <c:strRef>
              <c:f>'CONSOLIDADO MAYO A OCTUBRE'!$F$96</c:f>
              <c:strCache>
                <c:ptCount val="1"/>
                <c:pt idx="0">
                  <c:v>1 ESTRELLA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MAYO A OCTUBRE'!$A$97:$A$103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'CONSOLIDADO MAYO A OCTUBRE'!$F$97:$F$103</c:f>
              <c:numCache>
                <c:formatCode>General</c:formatCode>
                <c:ptCount val="7"/>
                <c:pt idx="4" formatCode="0.00">
                  <c:v>1.132098027495517</c:v>
                </c:pt>
                <c:pt idx="5" formatCode="0.00">
                  <c:v>0.88165680473372776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4F-4C5B-907D-7A815021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7612672"/>
        <c:axId val="337614632"/>
      </c:barChart>
      <c:catAx>
        <c:axId val="3376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614632"/>
        <c:crosses val="autoZero"/>
        <c:auto val="1"/>
        <c:lblAlgn val="ctr"/>
        <c:lblOffset val="100"/>
        <c:noMultiLvlLbl val="0"/>
      </c:catAx>
      <c:valAx>
        <c:axId val="33761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61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'CONSOLIDADO MAYO A OCTUBRE'!$G$15</c:f>
              <c:strCache>
                <c:ptCount val="1"/>
                <c:pt idx="0">
                  <c:v>OCTUBRE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2A-40EB-BAFF-F51861B027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2A-40EB-BAFF-F51861B027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'CONSOLIDADO MAYO A OCTUBRE'!$A$16:$A$17</c:f>
              <c:strCache>
                <c:ptCount val="2"/>
                <c:pt idx="0">
                  <c:v>HUESPEDES NACIONALES </c:v>
                </c:pt>
                <c:pt idx="1">
                  <c:v>HUESPEDES EXTRANJEROS</c:v>
                </c:pt>
              </c:strCache>
            </c:strRef>
          </c:cat>
          <c:val>
            <c:numRef>
              <c:f>'CONSOLIDADO MAYO A OCTUBRE'!$G$16:$G$17</c:f>
              <c:numCache>
                <c:formatCode>0</c:formatCode>
                <c:ptCount val="2"/>
                <c:pt idx="0">
                  <c:v>6407</c:v>
                </c:pt>
                <c:pt idx="1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A-40EB-BAFF-F51861B027B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'CONSOLIDADO MAYO A OCTUBRE'!$B$15</c15:sqref>
                        </c15:formulaRef>
                      </c:ext>
                    </c:extLst>
                    <c:strCache>
                      <c:ptCount val="1"/>
                      <c:pt idx="0">
                        <c:v>MAYO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542A-40EB-BAFF-F51861B027B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542A-40EB-BAFF-F51861B027B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'CONSOLIDADO MAYO A OCTUBRE'!$B$16:$B$17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2128</c:v>
                      </c:pt>
                      <c:pt idx="1">
                        <c:v>293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542A-40EB-BAFF-F51861B027B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OCTUBRE'!$C$15</c15:sqref>
                        </c15:formulaRef>
                      </c:ext>
                    </c:extLst>
                    <c:strCache>
                      <c:ptCount val="1"/>
                      <c:pt idx="0">
                        <c:v>JUNIO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542A-40EB-BAFF-F51861B027B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542A-40EB-BAFF-F51861B027B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OCTUBRE'!$C$16:$C$17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1368</c:v>
                      </c:pt>
                      <c:pt idx="1">
                        <c:v>184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542A-40EB-BAFF-F51861B027B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OCTUBRE'!$D$15</c15:sqref>
                        </c15:formulaRef>
                      </c:ext>
                    </c:extLst>
                    <c:strCache>
                      <c:ptCount val="1"/>
                      <c:pt idx="0">
                        <c:v>JULIO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542A-40EB-BAFF-F51861B027B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542A-40EB-BAFF-F51861B027B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OCTUBRE'!$D$16:$D$17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5429</c:v>
                      </c:pt>
                      <c:pt idx="1">
                        <c:v>715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542A-40EB-BAFF-F51861B027B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OCTUBRE'!$E$15</c15:sqref>
                        </c15:formulaRef>
                      </c:ext>
                    </c:extLst>
                    <c:strCache>
                      <c:ptCount val="1"/>
                      <c:pt idx="0">
                        <c:v>AGOSTO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542A-40EB-BAFF-F51861B027B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542A-40EB-BAFF-F51861B027B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OCTUBRE'!$E$16:$E$17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11563</c:v>
                      </c:pt>
                      <c:pt idx="1">
                        <c:v>807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542A-40EB-BAFF-F51861B027B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OCTUBRE'!$F$15</c15:sqref>
                        </c15:formulaRef>
                      </c:ext>
                    </c:extLst>
                    <c:strCache>
                      <c:ptCount val="1"/>
                      <c:pt idx="0">
                        <c:v>SEPTIEMBRE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542A-40EB-BAFF-F51861B027B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542A-40EB-BAFF-F51861B027B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OCTUBRE'!$A$16:$A$17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'CONSOLIDADO MAYO A OCTUBRE'!$F$16:$F$17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10399</c:v>
                      </c:pt>
                      <c:pt idx="1">
                        <c:v>636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542A-40EB-BAFF-F51861B027B2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0.16820691163604548"/>
          <c:y val="5.5972222222222236E-2"/>
          <c:w val="0.76384864391951002"/>
          <c:h val="0.836628390201224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'ACUMULADO MAY OCT'!$A$30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AC-4813-9023-6C07E6A0C1C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AC-4813-9023-6C07E6A0C1C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AC-4813-9023-6C07E6A0C1C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AC-4813-9023-6C07E6A0C1C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AC-4813-9023-6C07E6A0C1C1}"/>
              </c:ext>
            </c:extLst>
          </c:dPt>
          <c:cat>
            <c:strRef>
              <c:f>'ACUMULADO MAY OCT'!$B$29:$F$29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  <c:pt idx="4">
                  <c:v>1 ESTRELLA</c:v>
                </c:pt>
              </c:strCache>
            </c:strRef>
          </c:cat>
          <c:val>
            <c:numRef>
              <c:f>'ACUMULADO MAY OCT'!$B$30:$F$30</c:f>
              <c:numCache>
                <c:formatCode>0.00%</c:formatCode>
                <c:ptCount val="5"/>
                <c:pt idx="0">
                  <c:v>0.57415537316281728</c:v>
                </c:pt>
                <c:pt idx="1">
                  <c:v>0.33220436693809902</c:v>
                </c:pt>
                <c:pt idx="2" formatCode="0%">
                  <c:v>0.3136380981454629</c:v>
                </c:pt>
                <c:pt idx="3">
                  <c:v>0.51206256627783664</c:v>
                </c:pt>
                <c:pt idx="4">
                  <c:v>0.33634949809133324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AC-4813-9023-6C07E6A0C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7615024"/>
        <c:axId val="337611888"/>
      </c:barChart>
      <c:catAx>
        <c:axId val="33761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611888"/>
        <c:crosses val="autoZero"/>
        <c:auto val="1"/>
        <c:lblAlgn val="ctr"/>
        <c:lblOffset val="100"/>
        <c:noMultiLvlLbl val="0"/>
      </c:catAx>
      <c:valAx>
        <c:axId val="33761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6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6C-47AB-AAED-2757E191DAC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6C-47AB-AAED-2757E191DAC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06C-47AB-AAED-2757E191DAC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06C-47AB-AAED-2757E191DACC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06C-47AB-AAED-2757E191DACC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'ACUMULADO MAY OCT'!$A$40:$F$40</c15:sqref>
                  </c15:fullRef>
                </c:ext>
              </c:extLst>
              <c:f>'ACUMULADO MAY OCT'!$B$40:$F$40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  <c:pt idx="4">
                  <c:v>1 ESTRELLA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'ACUMULADO MAY OCT'!$A$41:$F$41</c15:sqref>
                  </c15:fullRef>
                </c:ext>
              </c:extLst>
              <c:f>'ACUMULADO MAY OCT'!$B$41:$F$41</c:f>
              <c:numCache>
                <c:formatCode>0.00</c:formatCode>
                <c:ptCount val="5"/>
                <c:pt idx="0">
                  <c:v>1.6535935085007727</c:v>
                </c:pt>
                <c:pt idx="1">
                  <c:v>1.0765906720309939</c:v>
                </c:pt>
                <c:pt idx="2">
                  <c:v>1.0850457066958357</c:v>
                </c:pt>
                <c:pt idx="3">
                  <c:v>1.0844818328262036</c:v>
                </c:pt>
                <c:pt idx="4">
                  <c:v>1.0062444246208742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6C-47AB-AAED-2757E191D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610320"/>
        <c:axId val="337610712"/>
      </c:barChart>
      <c:catAx>
        <c:axId val="33761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610712"/>
        <c:crosses val="autoZero"/>
        <c:auto val="1"/>
        <c:lblAlgn val="ctr"/>
        <c:lblOffset val="100"/>
        <c:noMultiLvlLbl val="0"/>
      </c:catAx>
      <c:valAx>
        <c:axId val="33761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61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ESTRELLAS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JULIO!$G$10</c:f>
              <c:strCache>
                <c:ptCount val="1"/>
                <c:pt idx="0">
                  <c:v>5 ESTRELLAS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E7-4941-AD86-4B887B3F1F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E7-4941-AD86-4B887B3F1FDF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E7-4941-AD86-4B887B3F1FD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E7-4941-AD86-4B887B3F1F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JULIO!$F$11:$F$12</c:f>
              <c:strCache>
                <c:ptCount val="2"/>
                <c:pt idx="0">
                  <c:v>HUÉSPEDES NACIONALES</c:v>
                </c:pt>
                <c:pt idx="1">
                  <c:v>HUÉSPEDES INTERNACIONALES</c:v>
                </c:pt>
              </c:strCache>
            </c:strRef>
          </c:cat>
          <c:val>
            <c:numRef>
              <c:f>JULIO!$G$11:$G$12</c:f>
              <c:numCache>
                <c:formatCode>0.00%</c:formatCode>
                <c:ptCount val="2"/>
                <c:pt idx="0">
                  <c:v>0.82374631268436582</c:v>
                </c:pt>
                <c:pt idx="1">
                  <c:v>0.17625368731563421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7-4941-AD86-4B887B3F1FD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PORCENTAJE</a:t>
            </a:r>
            <a:r>
              <a:rPr lang="es-EC" baseline="0"/>
              <a:t> DE OCUPACIÓN DIARIA</a:t>
            </a:r>
            <a:endParaRPr lang="es-EC"/>
          </a:p>
        </c:rich>
      </c:tx>
      <c:layout>
        <c:manualLayout>
          <c:xMode val="edge"/>
          <c:yMode val="edge"/>
          <c:x val="0.33163958136451993"/>
          <c:y val="0.109864944455965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NOVIEMBRE!$B$36</c:f>
              <c:strCache>
                <c:ptCount val="1"/>
                <c:pt idx="0">
                  <c:v>5 ESTRELLAS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NOVIEMBRE!$A$37:$A$66</c:f>
              <c:strCache>
                <c:ptCount val="30"/>
                <c:pt idx="0">
                  <c:v>VIERNES 1</c:v>
                </c:pt>
                <c:pt idx="1">
                  <c:v>SABADO 26</c:v>
                </c:pt>
                <c:pt idx="2">
                  <c:v>DOMINGO 3</c:v>
                </c:pt>
                <c:pt idx="3">
                  <c:v>LUNES 4</c:v>
                </c:pt>
                <c:pt idx="4">
                  <c:v>MARTES 5</c:v>
                </c:pt>
                <c:pt idx="5">
                  <c:v>MIERCOLES 6</c:v>
                </c:pt>
                <c:pt idx="6">
                  <c:v>JUEVES 7</c:v>
                </c:pt>
                <c:pt idx="7">
                  <c:v>VIERNES 8</c:v>
                </c:pt>
                <c:pt idx="8">
                  <c:v>SABADO 9</c:v>
                </c:pt>
                <c:pt idx="9">
                  <c:v>DOMINGO 10</c:v>
                </c:pt>
                <c:pt idx="10">
                  <c:v>LUNES 11</c:v>
                </c:pt>
                <c:pt idx="11">
                  <c:v>MARTES 12</c:v>
                </c:pt>
                <c:pt idx="12">
                  <c:v>MIERCOLES 13</c:v>
                </c:pt>
                <c:pt idx="13">
                  <c:v>JUEVES 14</c:v>
                </c:pt>
                <c:pt idx="14">
                  <c:v>VIERNES 15</c:v>
                </c:pt>
                <c:pt idx="15">
                  <c:v>SABADO 16</c:v>
                </c:pt>
                <c:pt idx="16">
                  <c:v>DOMINGO 17</c:v>
                </c:pt>
                <c:pt idx="17">
                  <c:v>LUNES 18</c:v>
                </c:pt>
                <c:pt idx="18">
                  <c:v>MARTES 19</c:v>
                </c:pt>
                <c:pt idx="19">
                  <c:v>MIERCOLES 20</c:v>
                </c:pt>
                <c:pt idx="20">
                  <c:v>JUEVES 21</c:v>
                </c:pt>
                <c:pt idx="21">
                  <c:v>VIERNES 22</c:v>
                </c:pt>
                <c:pt idx="22">
                  <c:v>SABADO 23</c:v>
                </c:pt>
                <c:pt idx="23">
                  <c:v>DOMINGO 24</c:v>
                </c:pt>
                <c:pt idx="24">
                  <c:v>LUNES 25</c:v>
                </c:pt>
                <c:pt idx="25">
                  <c:v>MARTES 26</c:v>
                </c:pt>
                <c:pt idx="26">
                  <c:v>MIERCOLES 27</c:v>
                </c:pt>
                <c:pt idx="27">
                  <c:v>JUEVES 28</c:v>
                </c:pt>
                <c:pt idx="28">
                  <c:v>VIERNES 29</c:v>
                </c:pt>
                <c:pt idx="29">
                  <c:v>SABADO 30</c:v>
                </c:pt>
              </c:strCache>
            </c:strRef>
          </c:cat>
          <c:val>
            <c:numRef>
              <c:f>NOVIEMBRE!$B$37:$B$66</c:f>
              <c:numCache>
                <c:formatCode>0%</c:formatCode>
                <c:ptCount val="30"/>
                <c:pt idx="0">
                  <c:v>0.43518518518518517</c:v>
                </c:pt>
                <c:pt idx="1">
                  <c:v>0.64761904761904765</c:v>
                </c:pt>
                <c:pt idx="2">
                  <c:v>0.6</c:v>
                </c:pt>
                <c:pt idx="3">
                  <c:v>0.3619047619047619</c:v>
                </c:pt>
                <c:pt idx="4">
                  <c:v>0.42592592592592593</c:v>
                </c:pt>
                <c:pt idx="5">
                  <c:v>0.660377358490566</c:v>
                </c:pt>
                <c:pt idx="6">
                  <c:v>0.92592592592592593</c:v>
                </c:pt>
                <c:pt idx="7">
                  <c:v>0.78301886792452835</c:v>
                </c:pt>
                <c:pt idx="8">
                  <c:v>0.60747663551401865</c:v>
                </c:pt>
                <c:pt idx="9">
                  <c:v>0.3619047619047619</c:v>
                </c:pt>
                <c:pt idx="10">
                  <c:v>0.74545454545454548</c:v>
                </c:pt>
                <c:pt idx="11">
                  <c:v>0.90825688073394495</c:v>
                </c:pt>
                <c:pt idx="12">
                  <c:v>0.8990825688073395</c:v>
                </c:pt>
                <c:pt idx="13">
                  <c:v>0.99090909090909096</c:v>
                </c:pt>
                <c:pt idx="14">
                  <c:v>0.96363636363636362</c:v>
                </c:pt>
                <c:pt idx="15">
                  <c:v>1</c:v>
                </c:pt>
                <c:pt idx="16">
                  <c:v>0.57407407407407407</c:v>
                </c:pt>
                <c:pt idx="17">
                  <c:v>0.85185185185185186</c:v>
                </c:pt>
                <c:pt idx="18">
                  <c:v>0.83486238532110091</c:v>
                </c:pt>
                <c:pt idx="19">
                  <c:v>0.83783783783783783</c:v>
                </c:pt>
                <c:pt idx="20">
                  <c:v>0.99099099099099097</c:v>
                </c:pt>
                <c:pt idx="21">
                  <c:v>0.81481481481481477</c:v>
                </c:pt>
                <c:pt idx="22">
                  <c:v>0.80555555555555558</c:v>
                </c:pt>
                <c:pt idx="23">
                  <c:v>0.69090909090909092</c:v>
                </c:pt>
                <c:pt idx="24">
                  <c:v>0.72380952380952379</c:v>
                </c:pt>
                <c:pt idx="25">
                  <c:v>0.58715596330275233</c:v>
                </c:pt>
                <c:pt idx="26">
                  <c:v>0.59633027522935778</c:v>
                </c:pt>
                <c:pt idx="27">
                  <c:v>0.45714285714285713</c:v>
                </c:pt>
                <c:pt idx="28">
                  <c:v>0.85321100917431192</c:v>
                </c:pt>
                <c:pt idx="29">
                  <c:v>0.78899082568807344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8-4FC5-BBB9-A208D295AAED}"/>
            </c:ext>
          </c:extLst>
        </c:ser>
        <c:ser>
          <c:idx val="1"/>
          <c:order val="1"/>
          <c:tx>
            <c:strRef>
              <c:f>NOVIEMBRE!$C$36</c:f>
              <c:strCache>
                <c:ptCount val="1"/>
                <c:pt idx="0">
                  <c:v>4 ESTRELLAS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NOVIEMBRE!$A$37:$A$66</c:f>
              <c:strCache>
                <c:ptCount val="30"/>
                <c:pt idx="0">
                  <c:v>VIERNES 1</c:v>
                </c:pt>
                <c:pt idx="1">
                  <c:v>SABADO 26</c:v>
                </c:pt>
                <c:pt idx="2">
                  <c:v>DOMINGO 3</c:v>
                </c:pt>
                <c:pt idx="3">
                  <c:v>LUNES 4</c:v>
                </c:pt>
                <c:pt idx="4">
                  <c:v>MARTES 5</c:v>
                </c:pt>
                <c:pt idx="5">
                  <c:v>MIERCOLES 6</c:v>
                </c:pt>
                <c:pt idx="6">
                  <c:v>JUEVES 7</c:v>
                </c:pt>
                <c:pt idx="7">
                  <c:v>VIERNES 8</c:v>
                </c:pt>
                <c:pt idx="8">
                  <c:v>SABADO 9</c:v>
                </c:pt>
                <c:pt idx="9">
                  <c:v>DOMINGO 10</c:v>
                </c:pt>
                <c:pt idx="10">
                  <c:v>LUNES 11</c:v>
                </c:pt>
                <c:pt idx="11">
                  <c:v>MARTES 12</c:v>
                </c:pt>
                <c:pt idx="12">
                  <c:v>MIERCOLES 13</c:v>
                </c:pt>
                <c:pt idx="13">
                  <c:v>JUEVES 14</c:v>
                </c:pt>
                <c:pt idx="14">
                  <c:v>VIERNES 15</c:v>
                </c:pt>
                <c:pt idx="15">
                  <c:v>SABADO 16</c:v>
                </c:pt>
                <c:pt idx="16">
                  <c:v>DOMINGO 17</c:v>
                </c:pt>
                <c:pt idx="17">
                  <c:v>LUNES 18</c:v>
                </c:pt>
                <c:pt idx="18">
                  <c:v>MARTES 19</c:v>
                </c:pt>
                <c:pt idx="19">
                  <c:v>MIERCOLES 20</c:v>
                </c:pt>
                <c:pt idx="20">
                  <c:v>JUEVES 21</c:v>
                </c:pt>
                <c:pt idx="21">
                  <c:v>VIERNES 22</c:v>
                </c:pt>
                <c:pt idx="22">
                  <c:v>SABADO 23</c:v>
                </c:pt>
                <c:pt idx="23">
                  <c:v>DOMINGO 24</c:v>
                </c:pt>
                <c:pt idx="24">
                  <c:v>LUNES 25</c:v>
                </c:pt>
                <c:pt idx="25">
                  <c:v>MARTES 26</c:v>
                </c:pt>
                <c:pt idx="26">
                  <c:v>MIERCOLES 27</c:v>
                </c:pt>
                <c:pt idx="27">
                  <c:v>JUEVES 28</c:v>
                </c:pt>
                <c:pt idx="28">
                  <c:v>VIERNES 29</c:v>
                </c:pt>
                <c:pt idx="29">
                  <c:v>SABADO 30</c:v>
                </c:pt>
              </c:strCache>
            </c:strRef>
          </c:cat>
          <c:val>
            <c:numRef>
              <c:f>NOVIEMBRE!$C$37:$C$66</c:f>
              <c:numCache>
                <c:formatCode>0%</c:formatCode>
                <c:ptCount val="30"/>
                <c:pt idx="0">
                  <c:v>0.49367088607594939</c:v>
                </c:pt>
                <c:pt idx="1">
                  <c:v>0.41772151898734178</c:v>
                </c:pt>
                <c:pt idx="2">
                  <c:v>0.189873417721519</c:v>
                </c:pt>
                <c:pt idx="3">
                  <c:v>4.4776119402985072E-2</c:v>
                </c:pt>
                <c:pt idx="4">
                  <c:v>0.12121212121212122</c:v>
                </c:pt>
                <c:pt idx="5">
                  <c:v>0.39473684210526316</c:v>
                </c:pt>
                <c:pt idx="6">
                  <c:v>0.53846153846153844</c:v>
                </c:pt>
                <c:pt idx="7">
                  <c:v>0.32051282051282054</c:v>
                </c:pt>
                <c:pt idx="8">
                  <c:v>0.37179487179487181</c:v>
                </c:pt>
                <c:pt idx="9">
                  <c:v>0.15384615384615385</c:v>
                </c:pt>
                <c:pt idx="10">
                  <c:v>0.21794871794871795</c:v>
                </c:pt>
                <c:pt idx="11">
                  <c:v>0.44155844155844154</c:v>
                </c:pt>
                <c:pt idx="12">
                  <c:v>0.94871794871794868</c:v>
                </c:pt>
                <c:pt idx="13">
                  <c:v>0.85185185185185186</c:v>
                </c:pt>
                <c:pt idx="14">
                  <c:v>0.61728395061728392</c:v>
                </c:pt>
                <c:pt idx="15">
                  <c:v>0.79268292682926833</c:v>
                </c:pt>
                <c:pt idx="16">
                  <c:v>0.31707317073170732</c:v>
                </c:pt>
                <c:pt idx="17">
                  <c:v>0.31707317073170732</c:v>
                </c:pt>
                <c:pt idx="18">
                  <c:v>0.58536585365853655</c:v>
                </c:pt>
                <c:pt idx="19">
                  <c:v>0.67073170731707321</c:v>
                </c:pt>
                <c:pt idx="20">
                  <c:v>0.3048780487804878</c:v>
                </c:pt>
                <c:pt idx="21">
                  <c:v>0.70731707317073167</c:v>
                </c:pt>
                <c:pt idx="22">
                  <c:v>0.54878048780487809</c:v>
                </c:pt>
                <c:pt idx="23">
                  <c:v>0.13414634146341464</c:v>
                </c:pt>
                <c:pt idx="24">
                  <c:v>0.30864197530864196</c:v>
                </c:pt>
                <c:pt idx="25">
                  <c:v>0.40740740740740738</c:v>
                </c:pt>
                <c:pt idx="26">
                  <c:v>0.34567901234567899</c:v>
                </c:pt>
                <c:pt idx="27">
                  <c:v>0.22077922077922077</c:v>
                </c:pt>
                <c:pt idx="28">
                  <c:v>6.9444444444444448E-2</c:v>
                </c:pt>
                <c:pt idx="29">
                  <c:v>0.16216216216216217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8-4FC5-BBB9-A208D295AAED}"/>
            </c:ext>
          </c:extLst>
        </c:ser>
        <c:ser>
          <c:idx val="2"/>
          <c:order val="2"/>
          <c:tx>
            <c:strRef>
              <c:f>NOVIEMBRE!$D$36</c:f>
              <c:strCache>
                <c:ptCount val="1"/>
                <c:pt idx="0">
                  <c:v>3 ESTRELLAS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NOVIEMBRE!$A$37:$A$66</c:f>
              <c:strCache>
                <c:ptCount val="30"/>
                <c:pt idx="0">
                  <c:v>VIERNES 1</c:v>
                </c:pt>
                <c:pt idx="1">
                  <c:v>SABADO 26</c:v>
                </c:pt>
                <c:pt idx="2">
                  <c:v>DOMINGO 3</c:v>
                </c:pt>
                <c:pt idx="3">
                  <c:v>LUNES 4</c:v>
                </c:pt>
                <c:pt idx="4">
                  <c:v>MARTES 5</c:v>
                </c:pt>
                <c:pt idx="5">
                  <c:v>MIERCOLES 6</c:v>
                </c:pt>
                <c:pt idx="6">
                  <c:v>JUEVES 7</c:v>
                </c:pt>
                <c:pt idx="7">
                  <c:v>VIERNES 8</c:v>
                </c:pt>
                <c:pt idx="8">
                  <c:v>SABADO 9</c:v>
                </c:pt>
                <c:pt idx="9">
                  <c:v>DOMINGO 10</c:v>
                </c:pt>
                <c:pt idx="10">
                  <c:v>LUNES 11</c:v>
                </c:pt>
                <c:pt idx="11">
                  <c:v>MARTES 12</c:v>
                </c:pt>
                <c:pt idx="12">
                  <c:v>MIERCOLES 13</c:v>
                </c:pt>
                <c:pt idx="13">
                  <c:v>JUEVES 14</c:v>
                </c:pt>
                <c:pt idx="14">
                  <c:v>VIERNES 15</c:v>
                </c:pt>
                <c:pt idx="15">
                  <c:v>SABADO 16</c:v>
                </c:pt>
                <c:pt idx="16">
                  <c:v>DOMINGO 17</c:v>
                </c:pt>
                <c:pt idx="17">
                  <c:v>LUNES 18</c:v>
                </c:pt>
                <c:pt idx="18">
                  <c:v>MARTES 19</c:v>
                </c:pt>
                <c:pt idx="19">
                  <c:v>MIERCOLES 20</c:v>
                </c:pt>
                <c:pt idx="20">
                  <c:v>JUEVES 21</c:v>
                </c:pt>
                <c:pt idx="21">
                  <c:v>VIERNES 22</c:v>
                </c:pt>
                <c:pt idx="22">
                  <c:v>SABADO 23</c:v>
                </c:pt>
                <c:pt idx="23">
                  <c:v>DOMINGO 24</c:v>
                </c:pt>
                <c:pt idx="24">
                  <c:v>LUNES 25</c:v>
                </c:pt>
                <c:pt idx="25">
                  <c:v>MARTES 26</c:v>
                </c:pt>
                <c:pt idx="26">
                  <c:v>MIERCOLES 27</c:v>
                </c:pt>
                <c:pt idx="27">
                  <c:v>JUEVES 28</c:v>
                </c:pt>
                <c:pt idx="28">
                  <c:v>VIERNES 29</c:v>
                </c:pt>
                <c:pt idx="29">
                  <c:v>SABADO 30</c:v>
                </c:pt>
              </c:strCache>
            </c:strRef>
          </c:cat>
          <c:val>
            <c:numRef>
              <c:f>NOVIEMBRE!$D$37:$D$66</c:f>
              <c:numCache>
                <c:formatCode>0%</c:formatCode>
                <c:ptCount val="30"/>
                <c:pt idx="0">
                  <c:v>0.38028169014084506</c:v>
                </c:pt>
                <c:pt idx="1">
                  <c:v>0.33898305084745761</c:v>
                </c:pt>
                <c:pt idx="2">
                  <c:v>0.1384180790960452</c:v>
                </c:pt>
                <c:pt idx="3">
                  <c:v>0.12605042016806722</c:v>
                </c:pt>
                <c:pt idx="4">
                  <c:v>0.32768361581920902</c:v>
                </c:pt>
                <c:pt idx="5">
                  <c:v>0.41193181818181818</c:v>
                </c:pt>
                <c:pt idx="6">
                  <c:v>0.41477272727272729</c:v>
                </c:pt>
                <c:pt idx="7">
                  <c:v>0.37068965517241381</c:v>
                </c:pt>
                <c:pt idx="8">
                  <c:v>0.32861189801699719</c:v>
                </c:pt>
                <c:pt idx="9">
                  <c:v>0.23229461756373937</c:v>
                </c:pt>
                <c:pt idx="10">
                  <c:v>0.45930232558139533</c:v>
                </c:pt>
                <c:pt idx="11">
                  <c:v>0.5423728813559322</c:v>
                </c:pt>
                <c:pt idx="12">
                  <c:v>0.61971830985915488</c:v>
                </c:pt>
                <c:pt idx="13">
                  <c:v>0.6647887323943662</c:v>
                </c:pt>
                <c:pt idx="14">
                  <c:v>0.67682926829268297</c:v>
                </c:pt>
                <c:pt idx="15">
                  <c:v>0.62464183381088823</c:v>
                </c:pt>
                <c:pt idx="16">
                  <c:v>0.44846796657381616</c:v>
                </c:pt>
                <c:pt idx="17">
                  <c:v>0.51253481894150421</c:v>
                </c:pt>
                <c:pt idx="18">
                  <c:v>0.58543417366946782</c:v>
                </c:pt>
                <c:pt idx="19">
                  <c:v>0.7142857142857143</c:v>
                </c:pt>
                <c:pt idx="20">
                  <c:v>0.60458452722063039</c:v>
                </c:pt>
                <c:pt idx="21">
                  <c:v>0.55873925501432664</c:v>
                </c:pt>
                <c:pt idx="22">
                  <c:v>0.43965517241379309</c:v>
                </c:pt>
                <c:pt idx="23">
                  <c:v>0.31034482758620691</c:v>
                </c:pt>
                <c:pt idx="24">
                  <c:v>0.42178770949720673</c:v>
                </c:pt>
                <c:pt idx="25">
                  <c:v>0.39835164835164832</c:v>
                </c:pt>
                <c:pt idx="26">
                  <c:v>0.39889196675900279</c:v>
                </c:pt>
                <c:pt idx="27">
                  <c:v>0.3251366120218579</c:v>
                </c:pt>
                <c:pt idx="28">
                  <c:v>0.39385474860335196</c:v>
                </c:pt>
                <c:pt idx="29">
                  <c:v>0.31652661064425769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8-4FC5-BBB9-A208D295A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41497568"/>
        <c:axId val="341495216"/>
      </c:lineChart>
      <c:catAx>
        <c:axId val="3414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1495216"/>
        <c:crosses val="autoZero"/>
        <c:auto val="1"/>
        <c:lblAlgn val="ctr"/>
        <c:lblOffset val="100"/>
        <c:noMultiLvlLbl val="0"/>
      </c:catAx>
      <c:valAx>
        <c:axId val="3414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14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7"/>
          <c:order val="7"/>
          <c:tx>
            <c:strRef>
              <c:f>'CON MAY DIC'!$I$16</c:f>
              <c:strCache>
                <c:ptCount val="1"/>
                <c:pt idx="0">
                  <c:v>DICIEMBRE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A-4E29-A26D-60CE099A56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A-4E29-A26D-60CE099A5694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 MAY DIC'!$A$17:$A$18</c:f>
              <c:strCache>
                <c:ptCount val="2"/>
                <c:pt idx="0">
                  <c:v>HUESPEDES NACIONALES </c:v>
                </c:pt>
                <c:pt idx="1">
                  <c:v>HUESPEDES EXTRANJEROS</c:v>
                </c:pt>
              </c:strCache>
            </c:strRef>
          </c:cat>
          <c:val>
            <c:numRef>
              <c:f>'CON MAY DIC'!$I$17:$I$18</c:f>
              <c:numCache>
                <c:formatCode>General</c:formatCode>
                <c:ptCount val="2"/>
                <c:pt idx="0" formatCode="0">
                  <c:v>3694</c:v>
                </c:pt>
                <c:pt idx="1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CA-4E29-A26D-60CE099A569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 MAY DIC'!$B$16</c15:sqref>
                        </c15:formulaRef>
                      </c:ext>
                    </c:extLst>
                    <c:strCache>
                      <c:ptCount val="1"/>
                      <c:pt idx="0">
                        <c:v>MAYO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C1CA-4E29-A26D-60CE099A569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C1CA-4E29-A26D-60CE099A569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 MAY DIC'!$B$17:$B$18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2128</c:v>
                      </c:pt>
                      <c:pt idx="1">
                        <c:v>293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1CA-4E29-A26D-60CE099A5694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DIC'!$C$16</c15:sqref>
                        </c15:formulaRef>
                      </c:ext>
                    </c:extLst>
                    <c:strCache>
                      <c:ptCount val="1"/>
                      <c:pt idx="0">
                        <c:v>JUNIO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C1CA-4E29-A26D-60CE099A569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C1CA-4E29-A26D-60CE099A569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DIC'!$C$17:$C$18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1368</c:v>
                      </c:pt>
                      <c:pt idx="1">
                        <c:v>184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C1CA-4E29-A26D-60CE099A5694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DIC'!$D$16</c15:sqref>
                        </c15:formulaRef>
                      </c:ext>
                    </c:extLst>
                    <c:strCache>
                      <c:ptCount val="1"/>
                      <c:pt idx="0">
                        <c:v>JULIO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C1CA-4E29-A26D-60CE099A569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C1CA-4E29-A26D-60CE099A569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DIC'!$D$17:$D$18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5429</c:v>
                      </c:pt>
                      <c:pt idx="1">
                        <c:v>715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C1CA-4E29-A26D-60CE099A5694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DIC'!$E$16</c15:sqref>
                        </c15:formulaRef>
                      </c:ext>
                    </c:extLst>
                    <c:strCache>
                      <c:ptCount val="1"/>
                      <c:pt idx="0">
                        <c:v>AGOSTO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C1CA-4E29-A26D-60CE099A569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C1CA-4E29-A26D-60CE099A569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DIC'!$E$17:$E$18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11563</c:v>
                      </c:pt>
                      <c:pt idx="1">
                        <c:v>807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C1CA-4E29-A26D-60CE099A5694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DIC'!$F$16</c15:sqref>
                        </c15:formulaRef>
                      </c:ext>
                    </c:extLst>
                    <c:strCache>
                      <c:ptCount val="1"/>
                      <c:pt idx="0">
                        <c:v>SEPTIEMBRE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C1CA-4E29-A26D-60CE099A569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C1CA-4E29-A26D-60CE099A569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DIC'!$F$17:$F$18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10399</c:v>
                      </c:pt>
                      <c:pt idx="1">
                        <c:v>636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C1CA-4E29-A26D-60CE099A5694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DIC'!$G$16</c15:sqref>
                        </c15:formulaRef>
                      </c:ext>
                    </c:extLst>
                    <c:strCache>
                      <c:ptCount val="1"/>
                      <c:pt idx="0">
                        <c:v>OCTUBRE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C1CA-4E29-A26D-60CE099A569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C1CA-4E29-A26D-60CE099A569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DIC'!$G$17:$G$18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6407</c:v>
                      </c:pt>
                      <c:pt idx="1">
                        <c:v>582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2-C1CA-4E29-A26D-60CE099A5694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DIC'!$H$16</c15:sqref>
                        </c15:formulaRef>
                      </c:ext>
                    </c:extLst>
                    <c:strCache>
                      <c:ptCount val="1"/>
                      <c:pt idx="0">
                        <c:v>NOVIEMBRE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C1CA-4E29-A26D-60CE099A569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C1CA-4E29-A26D-60CE099A569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DIC'!$H$17:$H$18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8185</c:v>
                      </c:pt>
                      <c:pt idx="1">
                        <c:v>985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7-C1CA-4E29-A26D-60CE099A5694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'CON MAY DIC'!$B$16</c:f>
              <c:strCache>
                <c:ptCount val="1"/>
                <c:pt idx="0">
                  <c:v>MAYO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6A-4AA5-9B00-E202AEC2C1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6A-4AA5-9B00-E202AEC2C17C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 MAY DIC'!$A$17:$A$18</c:f>
              <c:strCache>
                <c:ptCount val="2"/>
                <c:pt idx="0">
                  <c:v>HUESPEDES NACIONALES </c:v>
                </c:pt>
                <c:pt idx="1">
                  <c:v>HUESPEDES EXTRANJEROS</c:v>
                </c:pt>
              </c:strCache>
            </c:strRef>
          </c:cat>
          <c:val>
            <c:numRef>
              <c:f>'CON MAY DIC'!$B$17:$B$18</c:f>
              <c:numCache>
                <c:formatCode>General</c:formatCode>
                <c:ptCount val="2"/>
                <c:pt idx="0" formatCode="0">
                  <c:v>2128</c:v>
                </c:pt>
                <c:pt idx="1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6A-4AA5-9B00-E202AEC2C17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1"/>
          <c:order val="1"/>
          <c:tx>
            <c:strRef>
              <c:f>'CON MAY DIC'!$C$16</c:f>
              <c:strCache>
                <c:ptCount val="1"/>
                <c:pt idx="0">
                  <c:v>JUNIO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9F-4775-BFE2-E88CDD9A3C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9F-4775-BFE2-E88CDD9A3CC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 MAY DIC'!$A$17:$A$18</c:f>
              <c:strCache>
                <c:ptCount val="2"/>
                <c:pt idx="0">
                  <c:v>HUESPEDES NACIONALES </c:v>
                </c:pt>
                <c:pt idx="1">
                  <c:v>HUESPEDES EXTRANJEROS</c:v>
                </c:pt>
              </c:strCache>
            </c:strRef>
          </c:cat>
          <c:val>
            <c:numRef>
              <c:f>'CON MAY DIC'!$C$17:$C$18</c:f>
              <c:numCache>
                <c:formatCode>General</c:formatCode>
                <c:ptCount val="2"/>
                <c:pt idx="0" formatCode="0">
                  <c:v>1368</c:v>
                </c:pt>
                <c:pt idx="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9F-4775-BFE2-E88CDD9A3CC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 MAY DIC'!$B$16</c15:sqref>
                        </c15:formulaRef>
                      </c:ext>
                    </c:extLst>
                    <c:strCache>
                      <c:ptCount val="1"/>
                      <c:pt idx="0">
                        <c:v>MAYO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DC9F-4775-BFE2-E88CDD9A3CC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DC9F-4775-BFE2-E88CDD9A3CC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 MAY DIC'!$B$17:$B$18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2128</c:v>
                      </c:pt>
                      <c:pt idx="1">
                        <c:v>293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DC9F-4775-BFE2-E88CDD9A3CC2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2"/>
          <c:order val="2"/>
          <c:tx>
            <c:strRef>
              <c:f>'CON MAY DIC'!$D$16</c:f>
              <c:strCache>
                <c:ptCount val="1"/>
                <c:pt idx="0">
                  <c:v>JULIO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46-429F-A830-1019481F3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46-429F-A830-1019481F39F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 MAY DIC'!$A$17:$A$18</c:f>
              <c:strCache>
                <c:ptCount val="2"/>
                <c:pt idx="0">
                  <c:v>HUESPEDES NACIONALES </c:v>
                </c:pt>
                <c:pt idx="1">
                  <c:v>HUESPEDES EXTRANJEROS</c:v>
                </c:pt>
              </c:strCache>
            </c:strRef>
          </c:cat>
          <c:val>
            <c:numRef>
              <c:f>'CON MAY DIC'!$D$17:$D$18</c:f>
              <c:numCache>
                <c:formatCode>General</c:formatCode>
                <c:ptCount val="2"/>
                <c:pt idx="0" formatCode="0">
                  <c:v>5429</c:v>
                </c:pt>
                <c:pt idx="1">
                  <c:v>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46-429F-A830-1019481F39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 MAY DIC'!$B$16</c15:sqref>
                        </c15:formulaRef>
                      </c:ext>
                    </c:extLst>
                    <c:strCache>
                      <c:ptCount val="1"/>
                      <c:pt idx="0">
                        <c:v>MAYO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7346-429F-A830-1019481F39F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7346-429F-A830-1019481F39F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 MAY DIC'!$B$17:$B$18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2128</c:v>
                      </c:pt>
                      <c:pt idx="1">
                        <c:v>293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7346-429F-A830-1019481F39F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DIC'!$C$16</c15:sqref>
                        </c15:formulaRef>
                      </c:ext>
                    </c:extLst>
                    <c:strCache>
                      <c:ptCount val="1"/>
                      <c:pt idx="0">
                        <c:v>JUNIO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7346-429F-A830-1019481F39F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7346-429F-A830-1019481F39F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DIC'!$C$17:$C$18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1368</c:v>
                      </c:pt>
                      <c:pt idx="1">
                        <c:v>184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7346-429F-A830-1019481F39F9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3"/>
          <c:order val="3"/>
          <c:tx>
            <c:strRef>
              <c:f>'CON MAY DIC'!$E$16</c:f>
              <c:strCache>
                <c:ptCount val="1"/>
                <c:pt idx="0">
                  <c:v>AGOSTO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E1-4683-AB47-911FADA2A7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E1-4683-AB47-911FADA2A72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 MAY DIC'!$A$17:$A$18</c:f>
              <c:strCache>
                <c:ptCount val="2"/>
                <c:pt idx="0">
                  <c:v>HUESPEDES NACIONALES </c:v>
                </c:pt>
                <c:pt idx="1">
                  <c:v>HUESPEDES EXTRANJEROS</c:v>
                </c:pt>
              </c:strCache>
            </c:strRef>
          </c:cat>
          <c:val>
            <c:numRef>
              <c:f>'CON MAY DIC'!$E$17:$E$18</c:f>
              <c:numCache>
                <c:formatCode>0</c:formatCode>
                <c:ptCount val="2"/>
                <c:pt idx="0">
                  <c:v>11563</c:v>
                </c:pt>
                <c:pt idx="1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E1-4683-AB47-911FADA2A72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 MAY DIC'!$B$16</c15:sqref>
                        </c15:formulaRef>
                      </c:ext>
                    </c:extLst>
                    <c:strCache>
                      <c:ptCount val="1"/>
                      <c:pt idx="0">
                        <c:v>MAYO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BFE1-4683-AB47-911FADA2A72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BFE1-4683-AB47-911FADA2A72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 MAY DIC'!$B$17:$B$18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2128</c:v>
                      </c:pt>
                      <c:pt idx="1">
                        <c:v>293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FE1-4683-AB47-911FADA2A721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DIC'!$C$16</c15:sqref>
                        </c15:formulaRef>
                      </c:ext>
                    </c:extLst>
                    <c:strCache>
                      <c:ptCount val="1"/>
                      <c:pt idx="0">
                        <c:v>JUNIO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BFE1-4683-AB47-911FADA2A72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BFE1-4683-AB47-911FADA2A72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DIC'!$C$17:$C$18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1368</c:v>
                      </c:pt>
                      <c:pt idx="1">
                        <c:v>184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BFE1-4683-AB47-911FADA2A72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DIC'!$D$16</c15:sqref>
                        </c15:formulaRef>
                      </c:ext>
                    </c:extLst>
                    <c:strCache>
                      <c:ptCount val="1"/>
                      <c:pt idx="0">
                        <c:v>JULIO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BFE1-4683-AB47-911FADA2A72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BFE1-4683-AB47-911FADA2A72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DIC'!$D$17:$D$18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5429</c:v>
                      </c:pt>
                      <c:pt idx="1">
                        <c:v>715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BFE1-4683-AB47-911FADA2A72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4"/>
          <c:order val="4"/>
          <c:tx>
            <c:strRef>
              <c:f>'CON MAY DIC'!$F$16</c:f>
              <c:strCache>
                <c:ptCount val="1"/>
                <c:pt idx="0">
                  <c:v>SEPTIEMBRE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A0-430F-A3AF-71223CD1D5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A0-430F-A3AF-71223CD1D5CE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 MAY DIC'!$A$17:$A$18</c:f>
              <c:strCache>
                <c:ptCount val="2"/>
                <c:pt idx="0">
                  <c:v>HUESPEDES NACIONALES </c:v>
                </c:pt>
                <c:pt idx="1">
                  <c:v>HUESPEDES EXTRANJEROS</c:v>
                </c:pt>
              </c:strCache>
            </c:strRef>
          </c:cat>
          <c:val>
            <c:numRef>
              <c:f>'CON MAY DIC'!$F$17:$F$18</c:f>
              <c:numCache>
                <c:formatCode>0</c:formatCode>
                <c:ptCount val="2"/>
                <c:pt idx="0">
                  <c:v>10399</c:v>
                </c:pt>
                <c:pt idx="1">
                  <c:v>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A0-430F-A3AF-71223CD1D5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 MAY DIC'!$B$16</c15:sqref>
                        </c15:formulaRef>
                      </c:ext>
                    </c:extLst>
                    <c:strCache>
                      <c:ptCount val="1"/>
                      <c:pt idx="0">
                        <c:v>MAYO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98A0-430F-A3AF-71223CD1D5C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98A0-430F-A3AF-71223CD1D5C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 MAY DIC'!$B$17:$B$18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2128</c:v>
                      </c:pt>
                      <c:pt idx="1">
                        <c:v>293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8A0-430F-A3AF-71223CD1D5C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DIC'!$C$16</c15:sqref>
                        </c15:formulaRef>
                      </c:ext>
                    </c:extLst>
                    <c:strCache>
                      <c:ptCount val="1"/>
                      <c:pt idx="0">
                        <c:v>JUNIO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98A0-430F-A3AF-71223CD1D5C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98A0-430F-A3AF-71223CD1D5C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DIC'!$C$17:$C$18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1368</c:v>
                      </c:pt>
                      <c:pt idx="1">
                        <c:v>184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98A0-430F-A3AF-71223CD1D5C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DIC'!$D$16</c15:sqref>
                        </c15:formulaRef>
                      </c:ext>
                    </c:extLst>
                    <c:strCache>
                      <c:ptCount val="1"/>
                      <c:pt idx="0">
                        <c:v>JULIO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98A0-430F-A3AF-71223CD1D5C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98A0-430F-A3AF-71223CD1D5C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DIC'!$D$17:$D$18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5429</c:v>
                      </c:pt>
                      <c:pt idx="1">
                        <c:v>715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98A0-430F-A3AF-71223CD1D5CE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DIC'!$E$16</c15:sqref>
                        </c15:formulaRef>
                      </c:ext>
                    </c:extLst>
                    <c:strCache>
                      <c:ptCount val="1"/>
                      <c:pt idx="0">
                        <c:v>AGOSTO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98A0-430F-A3AF-71223CD1D5C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98A0-430F-A3AF-71223CD1D5C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DIC'!$E$17:$E$18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11563</c:v>
                      </c:pt>
                      <c:pt idx="1">
                        <c:v>807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98A0-430F-A3AF-71223CD1D5CE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5"/>
          <c:order val="5"/>
          <c:tx>
            <c:strRef>
              <c:f>'CON MAY DIC'!$G$16</c:f>
              <c:strCache>
                <c:ptCount val="1"/>
                <c:pt idx="0">
                  <c:v>OCTUBRE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CF-4476-B008-65134F636F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CF-4476-B008-65134F636FA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 MAY DIC'!$A$17:$A$18</c:f>
              <c:strCache>
                <c:ptCount val="2"/>
                <c:pt idx="0">
                  <c:v>HUESPEDES NACIONALES </c:v>
                </c:pt>
                <c:pt idx="1">
                  <c:v>HUESPEDES EXTRANJEROS</c:v>
                </c:pt>
              </c:strCache>
            </c:strRef>
          </c:cat>
          <c:val>
            <c:numRef>
              <c:f>'CON MAY DIC'!$G$17:$G$18</c:f>
              <c:numCache>
                <c:formatCode>0</c:formatCode>
                <c:ptCount val="2"/>
                <c:pt idx="0">
                  <c:v>6407</c:v>
                </c:pt>
                <c:pt idx="1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CF-4476-B008-65134F636FA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 MAY DIC'!$B$16</c15:sqref>
                        </c15:formulaRef>
                      </c:ext>
                    </c:extLst>
                    <c:strCache>
                      <c:ptCount val="1"/>
                      <c:pt idx="0">
                        <c:v>MAYO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C8CF-4476-B008-65134F636FA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C8CF-4476-B008-65134F636FA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 MAY DIC'!$B$17:$B$18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2128</c:v>
                      </c:pt>
                      <c:pt idx="1">
                        <c:v>293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8CF-4476-B008-65134F636FA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DIC'!$C$16</c15:sqref>
                        </c15:formulaRef>
                      </c:ext>
                    </c:extLst>
                    <c:strCache>
                      <c:ptCount val="1"/>
                      <c:pt idx="0">
                        <c:v>JUNIO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C8CF-4476-B008-65134F636FA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C8CF-4476-B008-65134F636FA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DIC'!$C$17:$C$18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1368</c:v>
                      </c:pt>
                      <c:pt idx="1">
                        <c:v>184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C8CF-4476-B008-65134F636FA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DIC'!$D$16</c15:sqref>
                        </c15:formulaRef>
                      </c:ext>
                    </c:extLst>
                    <c:strCache>
                      <c:ptCount val="1"/>
                      <c:pt idx="0">
                        <c:v>JULIO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C8CF-4476-B008-65134F636FA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C8CF-4476-B008-65134F636FA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DIC'!$D$17:$D$18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5429</c:v>
                      </c:pt>
                      <c:pt idx="1">
                        <c:v>715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C8CF-4476-B008-65134F636FA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DIC'!$E$16</c15:sqref>
                        </c15:formulaRef>
                      </c:ext>
                    </c:extLst>
                    <c:strCache>
                      <c:ptCount val="1"/>
                      <c:pt idx="0">
                        <c:v>AGOSTO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C8CF-4476-B008-65134F636FA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C8CF-4476-B008-65134F636FA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DIC'!$E$17:$E$18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11563</c:v>
                      </c:pt>
                      <c:pt idx="1">
                        <c:v>807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C8CF-4476-B008-65134F636FA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DIC'!$F$16</c15:sqref>
                        </c15:formulaRef>
                      </c:ext>
                    </c:extLst>
                    <c:strCache>
                      <c:ptCount val="1"/>
                      <c:pt idx="0">
                        <c:v>SEPTIEMBRE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C8CF-4476-B008-65134F636FA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C8CF-4476-B008-65134F636FA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DIC'!$F$17:$F$18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10399</c:v>
                      </c:pt>
                      <c:pt idx="1">
                        <c:v>636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C8CF-4476-B008-65134F636FA2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6"/>
          <c:order val="6"/>
          <c:tx>
            <c:strRef>
              <c:f>'CON MAY DIC'!$H$16</c:f>
              <c:strCache>
                <c:ptCount val="1"/>
                <c:pt idx="0">
                  <c:v>NOVIEMBRE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DF-4591-807E-076C318B9C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DF-4591-807E-076C318B9CAB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 MAY DIC'!$A$17:$A$18</c:f>
              <c:strCache>
                <c:ptCount val="2"/>
                <c:pt idx="0">
                  <c:v>HUESPEDES NACIONALES </c:v>
                </c:pt>
                <c:pt idx="1">
                  <c:v>HUESPEDES EXTRANJEROS</c:v>
                </c:pt>
              </c:strCache>
            </c:strRef>
          </c:cat>
          <c:val>
            <c:numRef>
              <c:f>'CON MAY DIC'!$H$17:$H$18</c:f>
              <c:numCache>
                <c:formatCode>General</c:formatCode>
                <c:ptCount val="2"/>
                <c:pt idx="0" formatCode="0">
                  <c:v>8185</c:v>
                </c:pt>
                <c:pt idx="1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DF-4591-807E-076C318B9CA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 MAY DIC'!$B$16</c15:sqref>
                        </c15:formulaRef>
                      </c:ext>
                    </c:extLst>
                    <c:strCache>
                      <c:ptCount val="1"/>
                      <c:pt idx="0">
                        <c:v>MAYO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A0DF-4591-807E-076C318B9CA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A0DF-4591-807E-076C318B9CA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 MAY DIC'!$B$17:$B$18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2128</c:v>
                      </c:pt>
                      <c:pt idx="1">
                        <c:v>293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A0DF-4591-807E-076C318B9CA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DIC'!$C$16</c15:sqref>
                        </c15:formulaRef>
                      </c:ext>
                    </c:extLst>
                    <c:strCache>
                      <c:ptCount val="1"/>
                      <c:pt idx="0">
                        <c:v>JUNIO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A0DF-4591-807E-076C318B9CA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A0DF-4591-807E-076C318B9CA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DIC'!$C$17:$C$18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1368</c:v>
                      </c:pt>
                      <c:pt idx="1">
                        <c:v>184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A0DF-4591-807E-076C318B9CA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DIC'!$D$16</c15:sqref>
                        </c15:formulaRef>
                      </c:ext>
                    </c:extLst>
                    <c:strCache>
                      <c:ptCount val="1"/>
                      <c:pt idx="0">
                        <c:v>JULIO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A0DF-4591-807E-076C318B9CA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A0DF-4591-807E-076C318B9CA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DIC'!$D$17:$D$18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">
                        <c:v>5429</c:v>
                      </c:pt>
                      <c:pt idx="1">
                        <c:v>715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A0DF-4591-807E-076C318B9CA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DIC'!$E$16</c15:sqref>
                        </c15:formulaRef>
                      </c:ext>
                    </c:extLst>
                    <c:strCache>
                      <c:ptCount val="1"/>
                      <c:pt idx="0">
                        <c:v>AGOSTO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A0DF-4591-807E-076C318B9CA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A0DF-4591-807E-076C318B9CA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DIC'!$E$17:$E$18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11563</c:v>
                      </c:pt>
                      <c:pt idx="1">
                        <c:v>807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A0DF-4591-807E-076C318B9CA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DIC'!$F$16</c15:sqref>
                        </c15:formulaRef>
                      </c:ext>
                    </c:extLst>
                    <c:strCache>
                      <c:ptCount val="1"/>
                      <c:pt idx="0">
                        <c:v>SEPTIEMBRE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A0DF-4591-807E-076C318B9CA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A0DF-4591-807E-076C318B9CA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DIC'!$F$17:$F$18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10399</c:v>
                      </c:pt>
                      <c:pt idx="1">
                        <c:v>636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A0DF-4591-807E-076C318B9CA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DIC'!$G$16</c15:sqref>
                        </c15:formulaRef>
                      </c:ext>
                    </c:extLst>
                    <c:strCache>
                      <c:ptCount val="1"/>
                      <c:pt idx="0">
                        <c:v>OCTUBRE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A0DF-4591-807E-076C318B9CA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A0DF-4591-807E-076C318B9CA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DIC'!$A$17:$A$18</c15:sqref>
                        </c15:formulaRef>
                      </c:ext>
                    </c:extLst>
                    <c:strCache>
                      <c:ptCount val="2"/>
                      <c:pt idx="0">
                        <c:v>HUESPEDES NACIONALES </c:v>
                      </c:pt>
                      <c:pt idx="1">
                        <c:v>HUESPEDES EXTRANJEROS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 MAY DIC'!$G$17:$G$18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6407</c:v>
                      </c:pt>
                      <c:pt idx="1">
                        <c:v>582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2-A0DF-4591-807E-076C318B9CAB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 MAY DIC'!$B$42</c:f>
              <c:strCache>
                <c:ptCount val="1"/>
                <c:pt idx="0">
                  <c:v>5 ESTRELLAS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DIC'!$A$43:$A$50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DIC'!$B$43:$B$50</c:f>
              <c:numCache>
                <c:formatCode>_-[$$-409]* #,##0_ ;_-[$$-409]* \-#,##0\ ;_-[$$-409]* "-"??_ ;_-@_ </c:formatCode>
                <c:ptCount val="8"/>
                <c:pt idx="0">
                  <c:v>63.991139166177327</c:v>
                </c:pt>
                <c:pt idx="1">
                  <c:v>63.773492723492723</c:v>
                </c:pt>
                <c:pt idx="2">
                  <c:v>65.588355582524272</c:v>
                </c:pt>
                <c:pt idx="3">
                  <c:v>65.715067766647024</c:v>
                </c:pt>
                <c:pt idx="4">
                  <c:v>64.740660264105628</c:v>
                </c:pt>
                <c:pt idx="5">
                  <c:v>60.92824918032786</c:v>
                </c:pt>
                <c:pt idx="6">
                  <c:v>66.156438297872342</c:v>
                </c:pt>
                <c:pt idx="7">
                  <c:v>70.56868965517242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F-47FB-AD2F-60E450DB1BAE}"/>
            </c:ext>
          </c:extLst>
        </c:ser>
        <c:ser>
          <c:idx val="1"/>
          <c:order val="1"/>
          <c:tx>
            <c:strRef>
              <c:f>'CON MAY DIC'!$C$42</c:f>
              <c:strCache>
                <c:ptCount val="1"/>
                <c:pt idx="0">
                  <c:v>4 ESTRELLAS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DIC'!$A$43:$A$50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DIC'!$C$43:$C$50</c:f>
              <c:numCache>
                <c:formatCode>_-[$$-409]* #,##0_ ;_-[$$-409]* \-#,##0\ ;_-[$$-409]* "-"??_ ;_-@_ </c:formatCode>
                <c:ptCount val="8"/>
                <c:pt idx="0">
                  <c:v>46.576507092198582</c:v>
                </c:pt>
                <c:pt idx="1">
                  <c:v>44.577252124645902</c:v>
                </c:pt>
                <c:pt idx="2">
                  <c:v>46.949898403483303</c:v>
                </c:pt>
                <c:pt idx="3">
                  <c:v>52.987466814159298</c:v>
                </c:pt>
                <c:pt idx="4">
                  <c:v>51.225287671232877</c:v>
                </c:pt>
                <c:pt idx="5">
                  <c:v>46.395474452554744</c:v>
                </c:pt>
                <c:pt idx="6">
                  <c:v>51.57706986444213</c:v>
                </c:pt>
                <c:pt idx="7">
                  <c:v>53.34571428571428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F-47FB-AD2F-60E450DB1BAE}"/>
            </c:ext>
          </c:extLst>
        </c:ser>
        <c:ser>
          <c:idx val="2"/>
          <c:order val="2"/>
          <c:tx>
            <c:strRef>
              <c:f>'CON MAY DIC'!$D$42</c:f>
              <c:strCache>
                <c:ptCount val="1"/>
                <c:pt idx="0">
                  <c:v>3 ESTRELLAS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DIC'!$A$43:$A$50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DIC'!$D$43:$D$50</c:f>
              <c:numCache>
                <c:formatCode>_-[$$-409]* #,##0_ ;_-[$$-409]* \-#,##0\ ;_-[$$-409]* "-"??_ ;_-@_ </c:formatCode>
                <c:ptCount val="8"/>
                <c:pt idx="1">
                  <c:v>29.694839932603202</c:v>
                </c:pt>
                <c:pt idx="2">
                  <c:v>31.982434444804142</c:v>
                </c:pt>
                <c:pt idx="3">
                  <c:v>34.251067444219075</c:v>
                </c:pt>
                <c:pt idx="4">
                  <c:v>32.260849079754607</c:v>
                </c:pt>
                <c:pt idx="5">
                  <c:v>32.418911536893596</c:v>
                </c:pt>
                <c:pt idx="6">
                  <c:v>34.730659007153697</c:v>
                </c:pt>
                <c:pt idx="7">
                  <c:v>34.321720047449581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F-47FB-AD2F-60E450DB1BAE}"/>
            </c:ext>
          </c:extLst>
        </c:ser>
        <c:ser>
          <c:idx val="3"/>
          <c:order val="3"/>
          <c:tx>
            <c:strRef>
              <c:f>'CON MAY DIC'!$E$42</c:f>
              <c:strCache>
                <c:ptCount val="1"/>
                <c:pt idx="0">
                  <c:v>2 ESTRELLAS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DIC'!$A$43:$A$50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DIC'!$E$43:$E$50</c:f>
              <c:numCache>
                <c:formatCode>_-[$$-409]* #,##0_ ;_-[$$-409]* \-#,##0\ ;_-[$$-409]* "-"??_ ;_-@_ </c:formatCode>
                <c:ptCount val="8"/>
                <c:pt idx="3">
                  <c:v>20.357582540570789</c:v>
                </c:pt>
                <c:pt idx="4">
                  <c:v>20.030982615268329</c:v>
                </c:pt>
                <c:pt idx="5">
                  <c:v>17.888446215139442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6F-47FB-AD2F-60E450DB1BAE}"/>
            </c:ext>
          </c:extLst>
        </c:ser>
        <c:ser>
          <c:idx val="4"/>
          <c:order val="4"/>
          <c:tx>
            <c:strRef>
              <c:f>'CON MAY DIC'!$F$42</c:f>
              <c:strCache>
                <c:ptCount val="1"/>
                <c:pt idx="0">
                  <c:v>1 ESTRELLA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DIC'!$A$43:$A$50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DIC'!$F$43:$F$50</c:f>
              <c:numCache>
                <c:formatCode>_-[$$-409]* #,##0_ ;_-[$$-409]* \-#,##0\ ;_-[$$-409]* "-"??_ ;_-@_ </c:formatCode>
                <c:ptCount val="8"/>
                <c:pt idx="4">
                  <c:v>18.116058871627143</c:v>
                </c:pt>
                <c:pt idx="5">
                  <c:v>14.752205882352944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6F-47FB-AD2F-60E450DB1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41496784"/>
        <c:axId val="341496000"/>
      </c:barChart>
      <c:catAx>
        <c:axId val="3414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1496000"/>
        <c:crosses val="autoZero"/>
        <c:auto val="1"/>
        <c:lblAlgn val="ctr"/>
        <c:lblOffset val="100"/>
        <c:noMultiLvlLbl val="0"/>
      </c:catAx>
      <c:valAx>
        <c:axId val="3414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14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1"/>
          <c:order val="1"/>
          <c:tx>
            <c:strRef>
              <c:f>JULIO!$H$10</c:f>
              <c:strCache>
                <c:ptCount val="1"/>
                <c:pt idx="0">
                  <c:v>4 ESTRELLAS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F2-48AC-AB01-32485C090D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F2-48AC-AB01-32485C090D0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9BB0EB5-ADDA-4403-A2CB-48167BEA17CE}" type="VALUE">
                      <a:rPr lang="en-US"/>
                      <a:pPr/>
                      <a:t>[VALOR]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5F2-48AC-AB01-32485C090D0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6BD76B1-052D-49C3-89C2-9C48FB63BAA2}" type="VALUE">
                      <a:rPr lang="en-US"/>
                      <a:pPr/>
                      <a:t>[VALOR]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5F2-48AC-AB01-32485C090D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JULIO!$F$11:$F$12</c:f>
              <c:strCache>
                <c:ptCount val="2"/>
                <c:pt idx="0">
                  <c:v>HUÉSPEDES NACIONALES</c:v>
                </c:pt>
                <c:pt idx="1">
                  <c:v>HUÉSPEDES INTERNACIONALES</c:v>
                </c:pt>
              </c:strCache>
            </c:strRef>
          </c:cat>
          <c:val>
            <c:numRef>
              <c:f>JULIO!$H$11:$H$12</c:f>
              <c:numCache>
                <c:formatCode>0.00%</c:formatCode>
                <c:ptCount val="2"/>
                <c:pt idx="0">
                  <c:v>0.96529080675422141</c:v>
                </c:pt>
                <c:pt idx="1">
                  <c:v>3.4709193245778612E-2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F2-48AC-AB01-32485C090D0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JULIO!$G$10</c15:sqref>
                        </c15:formulaRef>
                      </c:ext>
                    </c:extLst>
                    <c:strCache>
                      <c:ptCount val="1"/>
                      <c:pt idx="0">
                        <c:v>5 ESTRELLAS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75F2-48AC-AB01-32485C090D0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75F2-48AC-AB01-32485C090D0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JULIO!$F$11:$F$12</c15:sqref>
                        </c15:formulaRef>
                      </c:ext>
                    </c:extLst>
                    <c:strCache>
                      <c:ptCount val="2"/>
                      <c:pt idx="0">
                        <c:v>HUÉSPEDES NACIONALES</c:v>
                      </c:pt>
                      <c:pt idx="1">
                        <c:v>HUÉSPEDES INTERNACIONALES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JULIO!$G$11:$G$12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0.82374631268436582</c:v>
                      </c:pt>
                      <c:pt idx="1">
                        <c:v>0.17625368731563421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75F2-48AC-AB01-32485C090D04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 MAY DIC'!$J$42</c:f>
              <c:strCache>
                <c:ptCount val="1"/>
                <c:pt idx="0">
                  <c:v>5 ESTRELLAS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DIC'!$I$43:$I$50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DIC'!$J$43:$J$50</c:f>
              <c:numCache>
                <c:formatCode>_-[$$-409]* #,##0_ ;_-[$$-409]* \-#,##0\ ;_-[$$-409]* "-"??_ ;_-@_ </c:formatCode>
                <c:ptCount val="8"/>
                <c:pt idx="0">
                  <c:v>46.591239846088065</c:v>
                </c:pt>
                <c:pt idx="1">
                  <c:v>52.796987951807225</c:v>
                </c:pt>
                <c:pt idx="2">
                  <c:v>47.890832964111652</c:v>
                </c:pt>
                <c:pt idx="3">
                  <c:v>37.700632183908048</c:v>
                </c:pt>
                <c:pt idx="4">
                  <c:v>42.313825029423292</c:v>
                </c:pt>
                <c:pt idx="5">
                  <c:v>48.318034321372849</c:v>
                </c:pt>
                <c:pt idx="6">
                  <c:v>46.422105106001794</c:v>
                </c:pt>
                <c:pt idx="7">
                  <c:v>41.841044979554752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1-4C2E-8D4F-CB55D17426F6}"/>
            </c:ext>
          </c:extLst>
        </c:ser>
        <c:ser>
          <c:idx val="1"/>
          <c:order val="1"/>
          <c:tx>
            <c:strRef>
              <c:f>'CON MAY DIC'!$K$42</c:f>
              <c:strCache>
                <c:ptCount val="1"/>
                <c:pt idx="0">
                  <c:v>4 ESTRELLAS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DIC'!$I$43:$I$50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DIC'!$K$43:$K$50</c:f>
              <c:numCache>
                <c:formatCode>_-[$$-409]* #,##0_ ;_-[$$-409]* \-#,##0\ ;_-[$$-409]* "-"??_ ;_-@_ </c:formatCode>
                <c:ptCount val="8"/>
                <c:pt idx="0">
                  <c:v>31.235612366230679</c:v>
                </c:pt>
                <c:pt idx="1">
                  <c:v>33.127936842105271</c:v>
                </c:pt>
                <c:pt idx="2">
                  <c:v>30.925889101338427</c:v>
                </c:pt>
                <c:pt idx="3">
                  <c:v>29.770459912989438</c:v>
                </c:pt>
                <c:pt idx="4">
                  <c:v>31.770994052676294</c:v>
                </c:pt>
                <c:pt idx="5">
                  <c:v>36.32102857142857</c:v>
                </c:pt>
                <c:pt idx="6">
                  <c:v>31.870109536082477</c:v>
                </c:pt>
                <c:pt idx="7">
                  <c:v>31.398678678678674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1-4C2E-8D4F-CB55D17426F6}"/>
            </c:ext>
          </c:extLst>
        </c:ser>
        <c:ser>
          <c:idx val="2"/>
          <c:order val="2"/>
          <c:tx>
            <c:strRef>
              <c:f>'CON MAY DIC'!$L$42</c:f>
              <c:strCache>
                <c:ptCount val="1"/>
                <c:pt idx="0">
                  <c:v>3 ESTRELLAS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DIC'!$I$43:$I$50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DIC'!$L$43:$L$50</c:f>
              <c:numCache>
                <c:formatCode>_-[$$-409]* #,##0_ ;_-[$$-409]* \-#,##0\ ;_-[$$-409]* "-"??_ ;_-@_ </c:formatCode>
                <c:ptCount val="8"/>
                <c:pt idx="1">
                  <c:v>23.250511213720319</c:v>
                </c:pt>
                <c:pt idx="2">
                  <c:v>25.004743103011894</c:v>
                </c:pt>
                <c:pt idx="3">
                  <c:v>23.206701597663635</c:v>
                </c:pt>
                <c:pt idx="4">
                  <c:v>23.768389079732422</c:v>
                </c:pt>
                <c:pt idx="5">
                  <c:v>26.730618487394956</c:v>
                </c:pt>
                <c:pt idx="6">
                  <c:v>24.781520494972931</c:v>
                </c:pt>
                <c:pt idx="7">
                  <c:v>23.991053067993366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1-4C2E-8D4F-CB55D17426F6}"/>
            </c:ext>
          </c:extLst>
        </c:ser>
        <c:ser>
          <c:idx val="3"/>
          <c:order val="3"/>
          <c:tx>
            <c:strRef>
              <c:f>'CON MAY DIC'!$M$42</c:f>
              <c:strCache>
                <c:ptCount val="1"/>
                <c:pt idx="0">
                  <c:v>2 ESTRELLAS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DIC'!$I$43:$I$50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DIC'!$M$43:$M$50</c:f>
              <c:numCache>
                <c:formatCode>_-[$$-409]* #,##0_ ;_-[$$-409]* \-#,##0\ ;_-[$$-409]* "-"??_ ;_-@_ </c:formatCode>
                <c:ptCount val="8"/>
                <c:pt idx="3">
                  <c:v>11.615261813537675</c:v>
                </c:pt>
                <c:pt idx="4">
                  <c:v>13.788236212278875</c:v>
                </c:pt>
                <c:pt idx="5">
                  <c:v>13.402985074626866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1-4C2E-8D4F-CB55D17426F6}"/>
            </c:ext>
          </c:extLst>
        </c:ser>
        <c:ser>
          <c:idx val="4"/>
          <c:order val="4"/>
          <c:tx>
            <c:strRef>
              <c:f>'CON MAY DIC'!$N$42</c:f>
              <c:strCache>
                <c:ptCount val="1"/>
                <c:pt idx="0">
                  <c:v>1 ESTRELLA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DIC'!$I$43:$I$50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DIC'!$N$43:$N$50</c:f>
              <c:numCache>
                <c:formatCode>_-[$$-409]* #,##0_ ;_-[$$-409]* \-#,##0\ ;_-[$$-409]* "-"??_ ;_-@_ </c:formatCode>
                <c:ptCount val="8"/>
                <c:pt idx="4">
                  <c:v>11.697961985216471</c:v>
                </c:pt>
                <c:pt idx="5">
                  <c:v>11.445335570469801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1-4C2E-8D4F-CB55D1742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41498352"/>
        <c:axId val="341498744"/>
      </c:barChart>
      <c:catAx>
        <c:axId val="3414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1498744"/>
        <c:crosses val="autoZero"/>
        <c:auto val="1"/>
        <c:lblAlgn val="ctr"/>
        <c:lblOffset val="100"/>
        <c:noMultiLvlLbl val="0"/>
      </c:catAx>
      <c:valAx>
        <c:axId val="34149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149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 MAY DIC'!$B$61</c:f>
              <c:strCache>
                <c:ptCount val="1"/>
                <c:pt idx="0">
                  <c:v>5 ESTRELLAS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DIC'!$A$62:$A$69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DIC'!$B$62:$B$69</c:f>
              <c:numCache>
                <c:formatCode>0%</c:formatCode>
                <c:ptCount val="8"/>
                <c:pt idx="0">
                  <c:v>0.57826825127334469</c:v>
                </c:pt>
                <c:pt idx="1">
                  <c:v>0.56543887147335425</c:v>
                </c:pt>
                <c:pt idx="2">
                  <c:v>0.56690746474028209</c:v>
                </c:pt>
                <c:pt idx="3">
                  <c:v>0.5231196054254007</c:v>
                </c:pt>
                <c:pt idx="4">
                  <c:v>0.56647398843930641</c:v>
                </c:pt>
                <c:pt idx="5">
                  <c:v>0.48690932311621965</c:v>
                </c:pt>
                <c:pt idx="6">
                  <c:v>0.72642967542503867</c:v>
                </c:pt>
                <c:pt idx="7">
                  <c:v>0.43865546218487395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C-42EB-9A5C-297F3A384D0C}"/>
            </c:ext>
          </c:extLst>
        </c:ser>
        <c:ser>
          <c:idx val="1"/>
          <c:order val="1"/>
          <c:tx>
            <c:strRef>
              <c:f>'CON MAY DIC'!$C$61</c:f>
              <c:strCache>
                <c:ptCount val="1"/>
                <c:pt idx="0">
                  <c:v>4 ESTRELLAS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DIC'!$A$62:$A$69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DIC'!$C$62:$C$69</c:f>
              <c:numCache>
                <c:formatCode>0%</c:formatCode>
                <c:ptCount val="8"/>
                <c:pt idx="0">
                  <c:v>0.41592920353982299</c:v>
                </c:pt>
                <c:pt idx="1">
                  <c:v>0.28958162428219852</c:v>
                </c:pt>
                <c:pt idx="2">
                  <c:v>0.30745203034359658</c:v>
                </c:pt>
                <c:pt idx="3">
                  <c:v>0.37079573420836753</c:v>
                </c:pt>
                <c:pt idx="4">
                  <c:v>0.31143344709897613</c:v>
                </c:pt>
                <c:pt idx="5">
                  <c:v>0.21383975026014568</c:v>
                </c:pt>
                <c:pt idx="6">
                  <c:v>0.4068731438268986</c:v>
                </c:pt>
                <c:pt idx="7">
                  <c:v>0.16367432150313152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C-42EB-9A5C-297F3A384D0C}"/>
            </c:ext>
          </c:extLst>
        </c:ser>
        <c:ser>
          <c:idx val="2"/>
          <c:order val="2"/>
          <c:tx>
            <c:strRef>
              <c:f>'CON MAY DIC'!$D$61</c:f>
              <c:strCache>
                <c:ptCount val="1"/>
                <c:pt idx="0">
                  <c:v>3 ESTRELLAS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DIC'!$A$62:$A$69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DIC'!$D$62:$D$69</c:f>
              <c:numCache>
                <c:formatCode>0%</c:formatCode>
                <c:ptCount val="8"/>
                <c:pt idx="1">
                  <c:v>0.291753717586334</c:v>
                </c:pt>
                <c:pt idx="2">
                  <c:v>0.27987677810999367</c:v>
                </c:pt>
                <c:pt idx="3">
                  <c:v>0.31511665068712047</c:v>
                </c:pt>
                <c:pt idx="4">
                  <c:v>0.34049131016042783</c:v>
                </c:pt>
                <c:pt idx="5">
                  <c:v>0.21790885671137958</c:v>
                </c:pt>
                <c:pt idx="6">
                  <c:v>0.43518867924528304</c:v>
                </c:pt>
                <c:pt idx="7">
                  <c:v>0.19480069324090121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C-42EB-9A5C-297F3A384D0C}"/>
            </c:ext>
          </c:extLst>
        </c:ser>
        <c:ser>
          <c:idx val="3"/>
          <c:order val="3"/>
          <c:tx>
            <c:strRef>
              <c:f>'CON MAY DIC'!$E$61</c:f>
              <c:strCache>
                <c:ptCount val="1"/>
                <c:pt idx="0">
                  <c:v>2 ESTRELLAS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DIC'!$A$62:$A$69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DIC'!$E$62:$E$69</c:f>
              <c:numCache>
                <c:formatCode>0%</c:formatCode>
                <c:ptCount val="8"/>
                <c:pt idx="3">
                  <c:v>0.63391273501241574</c:v>
                </c:pt>
                <c:pt idx="4">
                  <c:v>0.55125000000000002</c:v>
                </c:pt>
                <c:pt idx="5">
                  <c:v>0.32387096774193547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C-42EB-9A5C-297F3A384D0C}"/>
            </c:ext>
          </c:extLst>
        </c:ser>
        <c:ser>
          <c:idx val="4"/>
          <c:order val="4"/>
          <c:tx>
            <c:strRef>
              <c:f>'CON MAY DIC'!$F$61</c:f>
              <c:strCache>
                <c:ptCount val="1"/>
                <c:pt idx="0">
                  <c:v>1 ESTRELLA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DIC'!$A$62:$A$69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DIC'!$F$62:$F$69</c:f>
              <c:numCache>
                <c:formatCode>0%</c:formatCode>
                <c:ptCount val="8"/>
                <c:pt idx="4">
                  <c:v>0.31708581799325902</c:v>
                </c:pt>
                <c:pt idx="5">
                  <c:v>0.35945273631840796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C-42EB-9A5C-297F3A384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41499528"/>
        <c:axId val="341499920"/>
      </c:barChart>
      <c:catAx>
        <c:axId val="34149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s-419"/>
          </a:p>
        </c:txPr>
        <c:crossAx val="341499920"/>
        <c:crosses val="autoZero"/>
        <c:auto val="1"/>
        <c:lblAlgn val="ctr"/>
        <c:lblOffset val="100"/>
        <c:noMultiLvlLbl val="0"/>
      </c:catAx>
      <c:valAx>
        <c:axId val="3414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149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 MAY DIC'!$B$83</c:f>
              <c:strCache>
                <c:ptCount val="1"/>
                <c:pt idx="0">
                  <c:v>5 ESTRELLAS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DIC'!$A$84:$A$91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DIC'!$B$84:$B$91</c:f>
              <c:numCache>
                <c:formatCode>_("$"* #,##0_);_("$"* \(#,##0\);_("$"* "-"??_);_(@_)</c:formatCode>
                <c:ptCount val="8"/>
                <c:pt idx="0">
                  <c:v>37.004044142614596</c:v>
                </c:pt>
                <c:pt idx="1">
                  <c:v>36.060011755485888</c:v>
                </c:pt>
                <c:pt idx="2">
                  <c:v>37.182528379772961</c:v>
                </c:pt>
                <c:pt idx="3">
                  <c:v>34.37684032059186</c:v>
                </c:pt>
                <c:pt idx="4">
                  <c:v>36.673900034002031</c:v>
                </c:pt>
                <c:pt idx="5">
                  <c:v>29.666532567049803</c:v>
                </c:pt>
                <c:pt idx="6" formatCode="_(&quot;$&quot;* #,##0.00_);_(&quot;$&quot;* \(#,##0.00\);_(&quot;$&quot;* &quot;-&quot;??_);_(@_)">
                  <c:v>48.058</c:v>
                </c:pt>
                <c:pt idx="7" formatCode="_(&quot;$&quot;* #,##0.00_);_(&quot;$&quot;* \(#,##0.00\);_(&quot;$&quot;* &quot;-&quot;??_);_(@_)">
                  <c:v>30.955341176470593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7-4D8A-8950-8FC9C52E526F}"/>
            </c:ext>
          </c:extLst>
        </c:ser>
        <c:ser>
          <c:idx val="1"/>
          <c:order val="1"/>
          <c:tx>
            <c:strRef>
              <c:f>'CON MAY DIC'!$C$83</c:f>
              <c:strCache>
                <c:ptCount val="1"/>
                <c:pt idx="0">
                  <c:v>4 ESTRELLAS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DIC'!$A$84:$A$91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DIC'!$C$84:$C$91</c:f>
              <c:numCache>
                <c:formatCode>_("$"* #,##0_);_("$"* \(#,##0\);_("$"* "-"??_);_(@_)</c:formatCode>
                <c:ptCount val="8"/>
                <c:pt idx="0">
                  <c:v>19.372529498525076</c:v>
                </c:pt>
                <c:pt idx="1">
                  <c:v>12.908753076292045</c:v>
                </c:pt>
                <c:pt idx="2">
                  <c:v>14.434841588576527</c:v>
                </c:pt>
                <c:pt idx="3">
                  <c:v>19.647526661197706</c:v>
                </c:pt>
                <c:pt idx="4">
                  <c:v>15.953267918088736</c:v>
                </c:pt>
                <c:pt idx="5">
                  <c:v>9.9211966701352754</c:v>
                </c:pt>
                <c:pt idx="6" formatCode="_(&quot;$&quot;* #,##0.00_);_(&quot;$&quot;* \(#,##0.00\);_(&quot;$&quot;* &quot;-&quot;??_);_(@_)">
                  <c:v>20.985324565125161</c:v>
                </c:pt>
                <c:pt idx="7" formatCode="_(&quot;$&quot;* #,##0.00_);_(&quot;$&quot;* \(#,##0.00\);_(&quot;$&quot;* &quot;-&quot;??_);_(@_)">
                  <c:v>8.7313235908141955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7-4D8A-8950-8FC9C52E526F}"/>
            </c:ext>
          </c:extLst>
        </c:ser>
        <c:ser>
          <c:idx val="2"/>
          <c:order val="2"/>
          <c:tx>
            <c:strRef>
              <c:f>'CON MAY DIC'!$D$83</c:f>
              <c:strCache>
                <c:ptCount val="1"/>
                <c:pt idx="0">
                  <c:v>3 ESTRELLAS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DIC'!$A$84:$A$91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DIC'!$D$84:$D$91</c:f>
              <c:numCache>
                <c:formatCode>_("$"* #,##0_);_("$"* \(#,##0\);_("$"* "-"??_);_(@_)</c:formatCode>
                <c:ptCount val="8"/>
                <c:pt idx="1">
                  <c:v>8.6635799434681093</c:v>
                </c:pt>
                <c:pt idx="2">
                  <c:v>8.9511407085258661</c:v>
                </c:pt>
                <c:pt idx="3">
                  <c:v>10.793081655480986</c:v>
                </c:pt>
                <c:pt idx="4">
                  <c:v>10.984538770053478</c:v>
                </c:pt>
                <c:pt idx="5">
                  <c:v>7.0643679488318378</c:v>
                </c:pt>
                <c:pt idx="6" formatCode="_(&quot;$&quot;* #,##0.00_);_(&quot;$&quot;* \(#,##0.00\);_(&quot;$&quot;* &quot;-&quot;??_);_(@_)">
                  <c:v>8.0500216738096704</c:v>
                </c:pt>
                <c:pt idx="7" formatCode="_(&quot;$&quot;* #,##0.00_);_(&quot;$&quot;* \(#,##0.00\);_(&quot;$&quot;* &quot;-&quot;??_);_(@_)">
                  <c:v>6.6858948584633158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37-4D8A-8950-8FC9C52E526F}"/>
            </c:ext>
          </c:extLst>
        </c:ser>
        <c:ser>
          <c:idx val="3"/>
          <c:order val="3"/>
          <c:tx>
            <c:strRef>
              <c:f>'CON MAY DIC'!$E$83</c:f>
              <c:strCache>
                <c:ptCount val="1"/>
                <c:pt idx="0">
                  <c:v>2 ESTRELLAS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DIC'!$A$84:$A$91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DIC'!$E$84:$E$91</c:f>
              <c:numCache>
                <c:formatCode>_("$"* #,##0_);_("$"* \(#,##0\);_("$"* "-"??_);_(@_)</c:formatCode>
                <c:ptCount val="8"/>
                <c:pt idx="3">
                  <c:v>12.904930826534232</c:v>
                </c:pt>
                <c:pt idx="4">
                  <c:v>11.042079166666666</c:v>
                </c:pt>
                <c:pt idx="5">
                  <c:v>5.7935483870967746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37-4D8A-8950-8FC9C52E526F}"/>
            </c:ext>
          </c:extLst>
        </c:ser>
        <c:ser>
          <c:idx val="4"/>
          <c:order val="4"/>
          <c:tx>
            <c:strRef>
              <c:f>'CON MAY DIC'!$F$83</c:f>
              <c:strCache>
                <c:ptCount val="1"/>
                <c:pt idx="0">
                  <c:v>1 ESTRELLA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DIC'!$A$84:$A$91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DIC'!$F$84:$F$91</c:f>
              <c:numCache>
                <c:formatCode>_("$"* #,##0_);_("$"* \(#,##0\);_("$"* "-"??_);_(@_)</c:formatCode>
                <c:ptCount val="8"/>
                <c:pt idx="4">
                  <c:v>5.7443453461239296</c:v>
                </c:pt>
                <c:pt idx="5">
                  <c:v>5.3027207711442799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37-4D8A-8950-8FC9C52E5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72209936"/>
        <c:axId val="372208760"/>
      </c:barChart>
      <c:catAx>
        <c:axId val="3722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s-419"/>
          </a:p>
        </c:txPr>
        <c:crossAx val="372208760"/>
        <c:crosses val="autoZero"/>
        <c:auto val="1"/>
        <c:lblAlgn val="ctr"/>
        <c:lblOffset val="100"/>
        <c:noMultiLvlLbl val="0"/>
      </c:catAx>
      <c:valAx>
        <c:axId val="37220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220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 MAY DIC'!$B$97</c:f>
              <c:strCache>
                <c:ptCount val="1"/>
                <c:pt idx="0">
                  <c:v>5 ESTRELLAS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DIC'!$A$98:$A$105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DIC'!$B$98:$B$105</c:f>
              <c:numCache>
                <c:formatCode>0.00</c:formatCode>
                <c:ptCount val="8"/>
                <c:pt idx="0">
                  <c:v>1.4785082174462705</c:v>
                </c:pt>
                <c:pt idx="1">
                  <c:v>1.5990825688073393</c:v>
                </c:pt>
                <c:pt idx="2">
                  <c:v>1.6644542772861357</c:v>
                </c:pt>
                <c:pt idx="3">
                  <c:v>1.5286821705426357</c:v>
                </c:pt>
                <c:pt idx="4">
                  <c:v>1.6813984168865435</c:v>
                </c:pt>
                <c:pt idx="5">
                  <c:v>1.6338147833474936</c:v>
                </c:pt>
                <c:pt idx="6">
                  <c:v>1.9746462264150944</c:v>
                </c:pt>
                <c:pt idx="7">
                  <c:v>1.8957795004306632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5-474A-A263-EDA80E5438EA}"/>
            </c:ext>
          </c:extLst>
        </c:ser>
        <c:ser>
          <c:idx val="1"/>
          <c:order val="1"/>
          <c:tx>
            <c:strRef>
              <c:f>'CON MAY DIC'!$C$97</c:f>
              <c:strCache>
                <c:ptCount val="1"/>
                <c:pt idx="0">
                  <c:v>4 ESTRELLAS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DIC'!$A$98:$A$105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DIC'!$C$98:$C$105</c:f>
              <c:numCache>
                <c:formatCode>0.00</c:formatCode>
                <c:ptCount val="8"/>
                <c:pt idx="0">
                  <c:v>1.0023837902264601</c:v>
                </c:pt>
                <c:pt idx="1">
                  <c:v>1.0348583877995643</c:v>
                </c:pt>
                <c:pt idx="2">
                  <c:v>0.9971401334604385</c:v>
                </c:pt>
                <c:pt idx="3">
                  <c:v>0.99937888198757763</c:v>
                </c:pt>
                <c:pt idx="4">
                  <c:v>1.0434397163120568</c:v>
                </c:pt>
                <c:pt idx="5">
                  <c:v>1</c:v>
                </c:pt>
                <c:pt idx="6">
                  <c:v>1.4096276112624886</c:v>
                </c:pt>
                <c:pt idx="7">
                  <c:v>1.009090909090909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5-474A-A263-EDA80E5438EA}"/>
            </c:ext>
          </c:extLst>
        </c:ser>
        <c:ser>
          <c:idx val="2"/>
          <c:order val="2"/>
          <c:tx>
            <c:strRef>
              <c:f>'CON MAY DIC'!$D$97</c:f>
              <c:strCache>
                <c:ptCount val="1"/>
                <c:pt idx="0">
                  <c:v>3 ESTRELLAS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DIC'!$A$98:$A$105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DIC'!$D$98:$D$105</c:f>
              <c:numCache>
                <c:formatCode>0.00</c:formatCode>
                <c:ptCount val="8"/>
                <c:pt idx="1">
                  <c:v>1.0516822754075617</c:v>
                </c:pt>
                <c:pt idx="2">
                  <c:v>1.0733496332518337</c:v>
                </c:pt>
                <c:pt idx="3">
                  <c:v>2.2911346880057541</c:v>
                </c:pt>
                <c:pt idx="4">
                  <c:v>1.0849352687328364</c:v>
                </c:pt>
                <c:pt idx="5">
                  <c:v>1.0953608247422681</c:v>
                </c:pt>
                <c:pt idx="6">
                  <c:v>1.1424279908110975</c:v>
                </c:pt>
                <c:pt idx="7">
                  <c:v>1.1823529411764706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65-474A-A263-EDA80E5438EA}"/>
            </c:ext>
          </c:extLst>
        </c:ser>
        <c:ser>
          <c:idx val="3"/>
          <c:order val="3"/>
          <c:tx>
            <c:strRef>
              <c:f>'CON MAY DIC'!$E$97</c:f>
              <c:strCache>
                <c:ptCount val="1"/>
                <c:pt idx="0">
                  <c:v>2 ESTRELLAS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DIC'!$A$98:$A$105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DIC'!$E$98:$E$105</c:f>
              <c:numCache>
                <c:formatCode>General</c:formatCode>
                <c:ptCount val="8"/>
                <c:pt idx="4" formatCode="0.00">
                  <c:v>1.1827692307692308</c:v>
                </c:pt>
                <c:pt idx="5" formatCode="0.00">
                  <c:v>1.1837455830388692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65-474A-A263-EDA80E5438EA}"/>
            </c:ext>
          </c:extLst>
        </c:ser>
        <c:ser>
          <c:idx val="4"/>
          <c:order val="4"/>
          <c:tx>
            <c:strRef>
              <c:f>'CON MAY DIC'!$F$97</c:f>
              <c:strCache>
                <c:ptCount val="1"/>
                <c:pt idx="0">
                  <c:v>1 ESTRELLA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MAY DIC'!$A$98:$A$105</c:f>
              <c:strCache>
                <c:ptCount val="8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</c:strCache>
            </c:strRef>
          </c:cat>
          <c:val>
            <c:numRef>
              <c:f>'CON MAY DIC'!$F$98:$F$105</c:f>
              <c:numCache>
                <c:formatCode>General</c:formatCode>
                <c:ptCount val="8"/>
                <c:pt idx="4" formatCode="0.00">
                  <c:v>1.132098027495517</c:v>
                </c:pt>
                <c:pt idx="5" formatCode="0.00">
                  <c:v>0.88165680473372776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5-474A-A263-EDA80E543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72208368"/>
        <c:axId val="372204448"/>
      </c:barChart>
      <c:catAx>
        <c:axId val="3722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s-419"/>
          </a:p>
        </c:txPr>
        <c:crossAx val="372204448"/>
        <c:crosses val="autoZero"/>
        <c:auto val="1"/>
        <c:lblAlgn val="ctr"/>
        <c:lblOffset val="100"/>
        <c:noMultiLvlLbl val="0"/>
      </c:catAx>
      <c:valAx>
        <c:axId val="3722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220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ED-4B30-B5C9-49C336B3616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ED-4B30-B5C9-49C336B36162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ED-4B30-B5C9-49C336B3616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FED-4B30-B5C9-49C336B3616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FED-4B30-B5C9-49C336B36162}"/>
              </c:ext>
            </c:extLst>
          </c:dPt>
          <c:cat>
            <c:strRef>
              <c:f>'ACU MAY DIC'!$B$29:$F$29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  <c:pt idx="4">
                  <c:v>1 ESTRELLA</c:v>
                </c:pt>
              </c:strCache>
            </c:strRef>
          </c:cat>
          <c:val>
            <c:numRef>
              <c:f>'ACU MAY DIC'!$B$30:$F$30</c:f>
              <c:numCache>
                <c:formatCode>0%</c:formatCode>
                <c:ptCount val="5"/>
                <c:pt idx="0">
                  <c:v>0.55731060131210564</c:v>
                </c:pt>
                <c:pt idx="1">
                  <c:v>0.30739921337266468</c:v>
                </c:pt>
                <c:pt idx="2">
                  <c:v>0.29977079681812052</c:v>
                </c:pt>
                <c:pt idx="3">
                  <c:v>0.51206256627783664</c:v>
                </c:pt>
                <c:pt idx="4">
                  <c:v>0.33634949809133324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ED-4B30-B5C9-49C336B36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2207976"/>
        <c:axId val="372210720"/>
      </c:barChart>
      <c:catAx>
        <c:axId val="372207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s-419"/>
          </a:p>
        </c:txPr>
        <c:crossAx val="372210720"/>
        <c:crosses val="autoZero"/>
        <c:auto val="1"/>
        <c:lblAlgn val="ctr"/>
        <c:lblOffset val="100"/>
        <c:noMultiLvlLbl val="0"/>
      </c:catAx>
      <c:valAx>
        <c:axId val="3722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220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ED-4929-82FC-5542D5BDDF1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ED-4929-82FC-5542D5BDDF15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ED-4929-82FC-5542D5BDDF1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4ED-4929-82FC-5542D5BDDF1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4ED-4929-82FC-5542D5BDDF15}"/>
              </c:ext>
            </c:extLst>
          </c:dPt>
          <c:cat>
            <c:strRef>
              <c:f>'ACU MAY DIC'!$B$40:$F$40</c:f>
              <c:strCache>
                <c:ptCount val="5"/>
                <c:pt idx="0">
                  <c:v>5 ESTRELLAS</c:v>
                </c:pt>
                <c:pt idx="1">
                  <c:v>4 ESTRELLAS</c:v>
                </c:pt>
                <c:pt idx="2">
                  <c:v>3 ESTRELLAS</c:v>
                </c:pt>
                <c:pt idx="3">
                  <c:v>2 ESTRELLAS</c:v>
                </c:pt>
                <c:pt idx="4">
                  <c:v>1 ESTRELLA</c:v>
                </c:pt>
              </c:strCache>
            </c:strRef>
          </c:cat>
          <c:val>
            <c:numRef>
              <c:f>'ACU MAY DIC'!$B$41:$F$41</c:f>
              <c:numCache>
                <c:formatCode>0.00</c:formatCode>
                <c:ptCount val="5"/>
                <c:pt idx="0">
                  <c:v>1.6780161556501347</c:v>
                </c:pt>
                <c:pt idx="1">
                  <c:v>1.0705467372134039</c:v>
                </c:pt>
                <c:pt idx="2">
                  <c:v>1.092228091757725</c:v>
                </c:pt>
                <c:pt idx="3">
                  <c:v>1.0844818328262036</c:v>
                </c:pt>
                <c:pt idx="4">
                  <c:v>1.0062444246208742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ED-4929-82FC-5542D5BDD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210328"/>
        <c:axId val="372211112"/>
      </c:barChart>
      <c:catAx>
        <c:axId val="37221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206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s-419"/>
          </a:p>
        </c:txPr>
        <c:crossAx val="372211112"/>
        <c:crosses val="autoZero"/>
        <c:auto val="1"/>
        <c:lblAlgn val="ctr"/>
        <c:lblOffset val="100"/>
        <c:noMultiLvlLbl val="0"/>
      </c:catAx>
      <c:valAx>
        <c:axId val="3722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221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AGOSTO!$B$34</c:f>
              <c:strCache>
                <c:ptCount val="1"/>
                <c:pt idx="0">
                  <c:v>5 ESTRELLAS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AGOSTO!$A$35:$A$65</c:f>
              <c:strCache>
                <c:ptCount val="31"/>
                <c:pt idx="0">
                  <c:v>JUEVES 1</c:v>
                </c:pt>
                <c:pt idx="1">
                  <c:v>VIERNES 2</c:v>
                </c:pt>
                <c:pt idx="2">
                  <c:v>SABADO 3</c:v>
                </c:pt>
                <c:pt idx="3">
                  <c:v>DOMINGO 4</c:v>
                </c:pt>
                <c:pt idx="4">
                  <c:v>LUNES 5</c:v>
                </c:pt>
                <c:pt idx="5">
                  <c:v>MARTES 6</c:v>
                </c:pt>
                <c:pt idx="6">
                  <c:v>MIERCOLES 7</c:v>
                </c:pt>
                <c:pt idx="7">
                  <c:v>JUEVES 8</c:v>
                </c:pt>
                <c:pt idx="8">
                  <c:v>VIERNES 9</c:v>
                </c:pt>
                <c:pt idx="9">
                  <c:v>SABADO 10</c:v>
                </c:pt>
                <c:pt idx="10">
                  <c:v>DOMINGO 11</c:v>
                </c:pt>
                <c:pt idx="11">
                  <c:v>LUNES 12</c:v>
                </c:pt>
                <c:pt idx="12">
                  <c:v>MARTES 13</c:v>
                </c:pt>
                <c:pt idx="13">
                  <c:v>MIERCOLES 14</c:v>
                </c:pt>
                <c:pt idx="14">
                  <c:v>JUEVES 15</c:v>
                </c:pt>
                <c:pt idx="15">
                  <c:v>VIERNES 16</c:v>
                </c:pt>
                <c:pt idx="16">
                  <c:v>SABADO 17</c:v>
                </c:pt>
                <c:pt idx="17">
                  <c:v>DOMINGO 18</c:v>
                </c:pt>
                <c:pt idx="18">
                  <c:v>LUNES 19</c:v>
                </c:pt>
                <c:pt idx="19">
                  <c:v>MARTES 20</c:v>
                </c:pt>
                <c:pt idx="20">
                  <c:v>MIERCOLES 21</c:v>
                </c:pt>
                <c:pt idx="21">
                  <c:v>JUEVES 22</c:v>
                </c:pt>
                <c:pt idx="22">
                  <c:v>VIERNES 23</c:v>
                </c:pt>
                <c:pt idx="23">
                  <c:v>SABADO 24</c:v>
                </c:pt>
                <c:pt idx="24">
                  <c:v>DOMINGO 25</c:v>
                </c:pt>
                <c:pt idx="25">
                  <c:v>LUNES 26</c:v>
                </c:pt>
                <c:pt idx="26">
                  <c:v>MARTES 27</c:v>
                </c:pt>
                <c:pt idx="27">
                  <c:v>MIERCOLES 28</c:v>
                </c:pt>
                <c:pt idx="28">
                  <c:v>JUEVES 29</c:v>
                </c:pt>
                <c:pt idx="29">
                  <c:v>VIERNES 30</c:v>
                </c:pt>
                <c:pt idx="30">
                  <c:v>SABADO 31</c:v>
                </c:pt>
              </c:strCache>
            </c:strRef>
          </c:cat>
          <c:val>
            <c:numRef>
              <c:f>AGOSTO!$B$35:$B$65</c:f>
              <c:numCache>
                <c:formatCode>0.00%</c:formatCode>
                <c:ptCount val="31"/>
                <c:pt idx="0">
                  <c:v>0.48148148148148145</c:v>
                </c:pt>
                <c:pt idx="1">
                  <c:v>0.51851851851851849</c:v>
                </c:pt>
                <c:pt idx="2">
                  <c:v>0.57798165137614677</c:v>
                </c:pt>
                <c:pt idx="3">
                  <c:v>0.22222222222222221</c:v>
                </c:pt>
                <c:pt idx="4">
                  <c:v>0.37614678899082571</c:v>
                </c:pt>
                <c:pt idx="5">
                  <c:v>0.43518518518518517</c:v>
                </c:pt>
                <c:pt idx="6">
                  <c:v>0.51923076923076927</c:v>
                </c:pt>
                <c:pt idx="7">
                  <c:v>0.3</c:v>
                </c:pt>
                <c:pt idx="8">
                  <c:v>0.89814814814814814</c:v>
                </c:pt>
                <c:pt idx="9">
                  <c:v>0.9719626168224299</c:v>
                </c:pt>
                <c:pt idx="10">
                  <c:v>0.29523809523809524</c:v>
                </c:pt>
                <c:pt idx="11">
                  <c:v>0.63809523809523805</c:v>
                </c:pt>
                <c:pt idx="12">
                  <c:v>0.62857142857142856</c:v>
                </c:pt>
                <c:pt idx="13">
                  <c:v>0.71962616822429903</c:v>
                </c:pt>
                <c:pt idx="14">
                  <c:v>0.76923076923076927</c:v>
                </c:pt>
                <c:pt idx="15">
                  <c:v>0.34020618556701032</c:v>
                </c:pt>
                <c:pt idx="16">
                  <c:v>0.61458333333333337</c:v>
                </c:pt>
                <c:pt idx="17">
                  <c:v>0.27102803738317754</c:v>
                </c:pt>
                <c:pt idx="18">
                  <c:v>0.50961538461538458</c:v>
                </c:pt>
                <c:pt idx="19">
                  <c:v>0.69230769230769229</c:v>
                </c:pt>
                <c:pt idx="20">
                  <c:v>0.62616822429906538</c:v>
                </c:pt>
                <c:pt idx="21">
                  <c:v>0.5145631067961165</c:v>
                </c:pt>
                <c:pt idx="22">
                  <c:v>0.51</c:v>
                </c:pt>
                <c:pt idx="23">
                  <c:v>0.70707070707070707</c:v>
                </c:pt>
                <c:pt idx="24">
                  <c:v>0.18691588785046728</c:v>
                </c:pt>
                <c:pt idx="25">
                  <c:v>0.39603960396039606</c:v>
                </c:pt>
                <c:pt idx="26">
                  <c:v>0.30476190476190479</c:v>
                </c:pt>
                <c:pt idx="27">
                  <c:v>0.55238095238095242</c:v>
                </c:pt>
                <c:pt idx="28">
                  <c:v>0.53921568627450978</c:v>
                </c:pt>
                <c:pt idx="29">
                  <c:v>0.43518518518518517</c:v>
                </c:pt>
                <c:pt idx="30">
                  <c:v>0.66346153846153844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8-45C5-B6DA-40D2F158ED80}"/>
            </c:ext>
          </c:extLst>
        </c:ser>
        <c:ser>
          <c:idx val="1"/>
          <c:order val="1"/>
          <c:tx>
            <c:strRef>
              <c:f>AGOSTO!$C$34</c:f>
              <c:strCache>
                <c:ptCount val="1"/>
                <c:pt idx="0">
                  <c:v>4 ESTRELLAS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AGOSTO!$A$35:$A$65</c:f>
              <c:strCache>
                <c:ptCount val="31"/>
                <c:pt idx="0">
                  <c:v>JUEVES 1</c:v>
                </c:pt>
                <c:pt idx="1">
                  <c:v>VIERNES 2</c:v>
                </c:pt>
                <c:pt idx="2">
                  <c:v>SABADO 3</c:v>
                </c:pt>
                <c:pt idx="3">
                  <c:v>DOMINGO 4</c:v>
                </c:pt>
                <c:pt idx="4">
                  <c:v>LUNES 5</c:v>
                </c:pt>
                <c:pt idx="5">
                  <c:v>MARTES 6</c:v>
                </c:pt>
                <c:pt idx="6">
                  <c:v>MIERCOLES 7</c:v>
                </c:pt>
                <c:pt idx="7">
                  <c:v>JUEVES 8</c:v>
                </c:pt>
                <c:pt idx="8">
                  <c:v>VIERNES 9</c:v>
                </c:pt>
                <c:pt idx="9">
                  <c:v>SABADO 10</c:v>
                </c:pt>
                <c:pt idx="10">
                  <c:v>DOMINGO 11</c:v>
                </c:pt>
                <c:pt idx="11">
                  <c:v>LUNES 12</c:v>
                </c:pt>
                <c:pt idx="12">
                  <c:v>MARTES 13</c:v>
                </c:pt>
                <c:pt idx="13">
                  <c:v>MIERCOLES 14</c:v>
                </c:pt>
                <c:pt idx="14">
                  <c:v>JUEVES 15</c:v>
                </c:pt>
                <c:pt idx="15">
                  <c:v>VIERNES 16</c:v>
                </c:pt>
                <c:pt idx="16">
                  <c:v>SABADO 17</c:v>
                </c:pt>
                <c:pt idx="17">
                  <c:v>DOMINGO 18</c:v>
                </c:pt>
                <c:pt idx="18">
                  <c:v>LUNES 19</c:v>
                </c:pt>
                <c:pt idx="19">
                  <c:v>MARTES 20</c:v>
                </c:pt>
                <c:pt idx="20">
                  <c:v>MIERCOLES 21</c:v>
                </c:pt>
                <c:pt idx="21">
                  <c:v>JUEVES 22</c:v>
                </c:pt>
                <c:pt idx="22">
                  <c:v>VIERNES 23</c:v>
                </c:pt>
                <c:pt idx="23">
                  <c:v>SABADO 24</c:v>
                </c:pt>
                <c:pt idx="24">
                  <c:v>DOMINGO 25</c:v>
                </c:pt>
                <c:pt idx="25">
                  <c:v>LUNES 26</c:v>
                </c:pt>
                <c:pt idx="26">
                  <c:v>MARTES 27</c:v>
                </c:pt>
                <c:pt idx="27">
                  <c:v>MIERCOLES 28</c:v>
                </c:pt>
                <c:pt idx="28">
                  <c:v>JUEVES 29</c:v>
                </c:pt>
                <c:pt idx="29">
                  <c:v>VIERNES 30</c:v>
                </c:pt>
                <c:pt idx="30">
                  <c:v>SABADO 31</c:v>
                </c:pt>
              </c:strCache>
            </c:strRef>
          </c:cat>
          <c:val>
            <c:numRef>
              <c:f>AGOSTO!$C$35:$C$65</c:f>
              <c:numCache>
                <c:formatCode>0.00%</c:formatCode>
                <c:ptCount val="31"/>
                <c:pt idx="0">
                  <c:v>0.52631578947368418</c:v>
                </c:pt>
                <c:pt idx="1">
                  <c:v>0.53947368421052633</c:v>
                </c:pt>
                <c:pt idx="2">
                  <c:v>0.46052631578947367</c:v>
                </c:pt>
                <c:pt idx="3">
                  <c:v>0.32894736842105265</c:v>
                </c:pt>
                <c:pt idx="4">
                  <c:v>0.18181818181818182</c:v>
                </c:pt>
                <c:pt idx="5">
                  <c:v>0.25333333333333335</c:v>
                </c:pt>
                <c:pt idx="6">
                  <c:v>0.28947368421052633</c:v>
                </c:pt>
                <c:pt idx="7">
                  <c:v>0.125</c:v>
                </c:pt>
                <c:pt idx="8">
                  <c:v>0.61250000000000004</c:v>
                </c:pt>
                <c:pt idx="9">
                  <c:v>0.67500000000000004</c:v>
                </c:pt>
                <c:pt idx="10">
                  <c:v>0.1</c:v>
                </c:pt>
                <c:pt idx="11">
                  <c:v>0.2</c:v>
                </c:pt>
                <c:pt idx="12">
                  <c:v>0.27500000000000002</c:v>
                </c:pt>
                <c:pt idx="13">
                  <c:v>0.33750000000000002</c:v>
                </c:pt>
                <c:pt idx="14">
                  <c:v>0.4</c:v>
                </c:pt>
                <c:pt idx="15">
                  <c:v>0.25925925925925924</c:v>
                </c:pt>
                <c:pt idx="16">
                  <c:v>0.41772151898734178</c:v>
                </c:pt>
                <c:pt idx="17">
                  <c:v>0.17721518987341772</c:v>
                </c:pt>
                <c:pt idx="18">
                  <c:v>0.30379746835443039</c:v>
                </c:pt>
                <c:pt idx="19">
                  <c:v>0.70886075949367089</c:v>
                </c:pt>
                <c:pt idx="20">
                  <c:v>0.45569620253164556</c:v>
                </c:pt>
                <c:pt idx="21">
                  <c:v>0.53164556962025311</c:v>
                </c:pt>
                <c:pt idx="22">
                  <c:v>0.68354430379746833</c:v>
                </c:pt>
                <c:pt idx="23">
                  <c:v>0.65822784810126578</c:v>
                </c:pt>
                <c:pt idx="24">
                  <c:v>0.15189873417721519</c:v>
                </c:pt>
                <c:pt idx="25">
                  <c:v>0.26582278481012656</c:v>
                </c:pt>
                <c:pt idx="26">
                  <c:v>0.36708860759493672</c:v>
                </c:pt>
                <c:pt idx="27">
                  <c:v>0.27848101265822783</c:v>
                </c:pt>
                <c:pt idx="28">
                  <c:v>0.36708860759493672</c:v>
                </c:pt>
                <c:pt idx="29">
                  <c:v>0.32911392405063289</c:v>
                </c:pt>
                <c:pt idx="30">
                  <c:v>0.24050632911392406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8-45C5-B6DA-40D2F158ED80}"/>
            </c:ext>
          </c:extLst>
        </c:ser>
        <c:ser>
          <c:idx val="2"/>
          <c:order val="2"/>
          <c:tx>
            <c:strRef>
              <c:f>AGOSTO!$D$34</c:f>
              <c:strCache>
                <c:ptCount val="1"/>
                <c:pt idx="0">
                  <c:v>3 ESTRELLAS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AGOSTO!$A$35:$A$65</c:f>
              <c:strCache>
                <c:ptCount val="31"/>
                <c:pt idx="0">
                  <c:v>JUEVES 1</c:v>
                </c:pt>
                <c:pt idx="1">
                  <c:v>VIERNES 2</c:v>
                </c:pt>
                <c:pt idx="2">
                  <c:v>SABADO 3</c:v>
                </c:pt>
                <c:pt idx="3">
                  <c:v>DOMINGO 4</c:v>
                </c:pt>
                <c:pt idx="4">
                  <c:v>LUNES 5</c:v>
                </c:pt>
                <c:pt idx="5">
                  <c:v>MARTES 6</c:v>
                </c:pt>
                <c:pt idx="6">
                  <c:v>MIERCOLES 7</c:v>
                </c:pt>
                <c:pt idx="7">
                  <c:v>JUEVES 8</c:v>
                </c:pt>
                <c:pt idx="8">
                  <c:v>VIERNES 9</c:v>
                </c:pt>
                <c:pt idx="9">
                  <c:v>SABADO 10</c:v>
                </c:pt>
                <c:pt idx="10">
                  <c:v>DOMINGO 11</c:v>
                </c:pt>
                <c:pt idx="11">
                  <c:v>LUNES 12</c:v>
                </c:pt>
                <c:pt idx="12">
                  <c:v>MARTES 13</c:v>
                </c:pt>
                <c:pt idx="13">
                  <c:v>MIERCOLES 14</c:v>
                </c:pt>
                <c:pt idx="14">
                  <c:v>JUEVES 15</c:v>
                </c:pt>
                <c:pt idx="15">
                  <c:v>VIERNES 16</c:v>
                </c:pt>
                <c:pt idx="16">
                  <c:v>SABADO 17</c:v>
                </c:pt>
                <c:pt idx="17">
                  <c:v>DOMINGO 18</c:v>
                </c:pt>
                <c:pt idx="18">
                  <c:v>LUNES 19</c:v>
                </c:pt>
                <c:pt idx="19">
                  <c:v>MARTES 20</c:v>
                </c:pt>
                <c:pt idx="20">
                  <c:v>MIERCOLES 21</c:v>
                </c:pt>
                <c:pt idx="21">
                  <c:v>JUEVES 22</c:v>
                </c:pt>
                <c:pt idx="22">
                  <c:v>VIERNES 23</c:v>
                </c:pt>
                <c:pt idx="23">
                  <c:v>SABADO 24</c:v>
                </c:pt>
                <c:pt idx="24">
                  <c:v>DOMINGO 25</c:v>
                </c:pt>
                <c:pt idx="25">
                  <c:v>LUNES 26</c:v>
                </c:pt>
                <c:pt idx="26">
                  <c:v>MARTES 27</c:v>
                </c:pt>
                <c:pt idx="27">
                  <c:v>MIERCOLES 28</c:v>
                </c:pt>
                <c:pt idx="28">
                  <c:v>JUEVES 29</c:v>
                </c:pt>
                <c:pt idx="29">
                  <c:v>VIERNES 30</c:v>
                </c:pt>
                <c:pt idx="30">
                  <c:v>SABADO 31</c:v>
                </c:pt>
              </c:strCache>
            </c:strRef>
          </c:cat>
          <c:val>
            <c:numRef>
              <c:f>AGOSTO!$D$35:$D$65</c:f>
              <c:numCache>
                <c:formatCode>0.00%</c:formatCode>
                <c:ptCount val="31"/>
                <c:pt idx="0">
                  <c:v>0.37755102040816324</c:v>
                </c:pt>
                <c:pt idx="1">
                  <c:v>0.17617866004962779</c:v>
                </c:pt>
                <c:pt idx="2">
                  <c:v>0.18564356435643564</c:v>
                </c:pt>
                <c:pt idx="3">
                  <c:v>0.12623762376237624</c:v>
                </c:pt>
                <c:pt idx="4">
                  <c:v>0.29411764705882354</c:v>
                </c:pt>
                <c:pt idx="5">
                  <c:v>0.35910224438902744</c:v>
                </c:pt>
                <c:pt idx="6">
                  <c:v>0.37562189054726369</c:v>
                </c:pt>
                <c:pt idx="7">
                  <c:v>0.33498759305210918</c:v>
                </c:pt>
                <c:pt idx="8">
                  <c:v>0.542713567839196</c:v>
                </c:pt>
                <c:pt idx="9">
                  <c:v>0.47761194029850745</c:v>
                </c:pt>
                <c:pt idx="10">
                  <c:v>0.2793017456359102</c:v>
                </c:pt>
                <c:pt idx="11">
                  <c:v>0.31604938271604938</c:v>
                </c:pt>
                <c:pt idx="12">
                  <c:v>0.40909090909090912</c:v>
                </c:pt>
                <c:pt idx="13">
                  <c:v>0.4292803970223325</c:v>
                </c:pt>
                <c:pt idx="14">
                  <c:v>0.36476426799007444</c:v>
                </c:pt>
                <c:pt idx="15">
                  <c:v>0.2475</c:v>
                </c:pt>
                <c:pt idx="16">
                  <c:v>0.23284313725490197</c:v>
                </c:pt>
                <c:pt idx="17">
                  <c:v>0.18037135278514588</c:v>
                </c:pt>
                <c:pt idx="18">
                  <c:v>0.29901960784313725</c:v>
                </c:pt>
                <c:pt idx="19">
                  <c:v>0.50990099009900991</c:v>
                </c:pt>
                <c:pt idx="20">
                  <c:v>0.37283950617283951</c:v>
                </c:pt>
                <c:pt idx="21">
                  <c:v>0.34422110552763818</c:v>
                </c:pt>
                <c:pt idx="22">
                  <c:v>0.25490196078431371</c:v>
                </c:pt>
                <c:pt idx="23">
                  <c:v>0.30049261083743845</c:v>
                </c:pt>
                <c:pt idx="24">
                  <c:v>0.1941031941031941</c:v>
                </c:pt>
                <c:pt idx="25">
                  <c:v>0.25123152709359609</c:v>
                </c:pt>
                <c:pt idx="26">
                  <c:v>0.31280788177339902</c:v>
                </c:pt>
                <c:pt idx="27">
                  <c:v>0.35872235872235875</c:v>
                </c:pt>
                <c:pt idx="28">
                  <c:v>0.37438423645320196</c:v>
                </c:pt>
                <c:pt idx="29">
                  <c:v>0.28325123152709358</c:v>
                </c:pt>
                <c:pt idx="30">
                  <c:v>0.23056300268096513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8-45C5-B6DA-40D2F158ED80}"/>
            </c:ext>
          </c:extLst>
        </c:ser>
        <c:ser>
          <c:idx val="3"/>
          <c:order val="3"/>
          <c:tx>
            <c:strRef>
              <c:f>AGOSTO!$E$34</c:f>
              <c:strCache>
                <c:ptCount val="1"/>
                <c:pt idx="0">
                  <c:v>2 ESTRELLAS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AGOSTO!$A$35:$A$65</c:f>
              <c:strCache>
                <c:ptCount val="31"/>
                <c:pt idx="0">
                  <c:v>JUEVES 1</c:v>
                </c:pt>
                <c:pt idx="1">
                  <c:v>VIERNES 2</c:v>
                </c:pt>
                <c:pt idx="2">
                  <c:v>SABADO 3</c:v>
                </c:pt>
                <c:pt idx="3">
                  <c:v>DOMINGO 4</c:v>
                </c:pt>
                <c:pt idx="4">
                  <c:v>LUNES 5</c:v>
                </c:pt>
                <c:pt idx="5">
                  <c:v>MARTES 6</c:v>
                </c:pt>
                <c:pt idx="6">
                  <c:v>MIERCOLES 7</c:v>
                </c:pt>
                <c:pt idx="7">
                  <c:v>JUEVES 8</c:v>
                </c:pt>
                <c:pt idx="8">
                  <c:v>VIERNES 9</c:v>
                </c:pt>
                <c:pt idx="9">
                  <c:v>SABADO 10</c:v>
                </c:pt>
                <c:pt idx="10">
                  <c:v>DOMINGO 11</c:v>
                </c:pt>
                <c:pt idx="11">
                  <c:v>LUNES 12</c:v>
                </c:pt>
                <c:pt idx="12">
                  <c:v>MARTES 13</c:v>
                </c:pt>
                <c:pt idx="13">
                  <c:v>MIERCOLES 14</c:v>
                </c:pt>
                <c:pt idx="14">
                  <c:v>JUEVES 15</c:v>
                </c:pt>
                <c:pt idx="15">
                  <c:v>VIERNES 16</c:v>
                </c:pt>
                <c:pt idx="16">
                  <c:v>SABADO 17</c:v>
                </c:pt>
                <c:pt idx="17">
                  <c:v>DOMINGO 18</c:v>
                </c:pt>
                <c:pt idx="18">
                  <c:v>LUNES 19</c:v>
                </c:pt>
                <c:pt idx="19">
                  <c:v>MARTES 20</c:v>
                </c:pt>
                <c:pt idx="20">
                  <c:v>MIERCOLES 21</c:v>
                </c:pt>
                <c:pt idx="21">
                  <c:v>JUEVES 22</c:v>
                </c:pt>
                <c:pt idx="22">
                  <c:v>VIERNES 23</c:v>
                </c:pt>
                <c:pt idx="23">
                  <c:v>SABADO 24</c:v>
                </c:pt>
                <c:pt idx="24">
                  <c:v>DOMINGO 25</c:v>
                </c:pt>
                <c:pt idx="25">
                  <c:v>LUNES 26</c:v>
                </c:pt>
                <c:pt idx="26">
                  <c:v>MARTES 27</c:v>
                </c:pt>
                <c:pt idx="27">
                  <c:v>MIERCOLES 28</c:v>
                </c:pt>
                <c:pt idx="28">
                  <c:v>JUEVES 29</c:v>
                </c:pt>
                <c:pt idx="29">
                  <c:v>VIERNES 30</c:v>
                </c:pt>
                <c:pt idx="30">
                  <c:v>SABADO 31</c:v>
                </c:pt>
              </c:strCache>
            </c:strRef>
          </c:cat>
          <c:val>
            <c:numRef>
              <c:f>AGOSTO!$E$35:$E$65</c:f>
              <c:numCache>
                <c:formatCode>0.00%</c:formatCode>
                <c:ptCount val="31"/>
                <c:pt idx="0">
                  <c:v>0.52222222222222225</c:v>
                </c:pt>
                <c:pt idx="1">
                  <c:v>0.63736263736263732</c:v>
                </c:pt>
                <c:pt idx="2">
                  <c:v>0.74725274725274726</c:v>
                </c:pt>
                <c:pt idx="3">
                  <c:v>0.65934065934065933</c:v>
                </c:pt>
                <c:pt idx="4">
                  <c:v>0.62637362637362637</c:v>
                </c:pt>
                <c:pt idx="5">
                  <c:v>0.62637362637362637</c:v>
                </c:pt>
                <c:pt idx="6">
                  <c:v>0.46153846153846156</c:v>
                </c:pt>
                <c:pt idx="7">
                  <c:v>0.4</c:v>
                </c:pt>
                <c:pt idx="8">
                  <c:v>0.76923076923076927</c:v>
                </c:pt>
                <c:pt idx="9">
                  <c:v>0.74725274725274726</c:v>
                </c:pt>
                <c:pt idx="10">
                  <c:v>0.48351648351648352</c:v>
                </c:pt>
                <c:pt idx="11">
                  <c:v>0.60439560439560436</c:v>
                </c:pt>
                <c:pt idx="12">
                  <c:v>0.61538461538461542</c:v>
                </c:pt>
                <c:pt idx="13">
                  <c:v>0.58241758241758246</c:v>
                </c:pt>
                <c:pt idx="14">
                  <c:v>0.63736263736263732</c:v>
                </c:pt>
                <c:pt idx="15">
                  <c:v>0.68131868131868134</c:v>
                </c:pt>
                <c:pt idx="16">
                  <c:v>0.70329670329670335</c:v>
                </c:pt>
                <c:pt idx="17">
                  <c:v>0.64835164835164838</c:v>
                </c:pt>
                <c:pt idx="18">
                  <c:v>0.81318681318681318</c:v>
                </c:pt>
                <c:pt idx="19">
                  <c:v>0.79120879120879117</c:v>
                </c:pt>
                <c:pt idx="20">
                  <c:v>0.51648351648351654</c:v>
                </c:pt>
                <c:pt idx="21">
                  <c:v>0.63736263736263732</c:v>
                </c:pt>
                <c:pt idx="22">
                  <c:v>0.76923076923076927</c:v>
                </c:pt>
                <c:pt idx="23">
                  <c:v>0.74725274725274726</c:v>
                </c:pt>
                <c:pt idx="24">
                  <c:v>0.48351648351648352</c:v>
                </c:pt>
                <c:pt idx="25">
                  <c:v>0.60439560439560436</c:v>
                </c:pt>
                <c:pt idx="26">
                  <c:v>0.50549450549450547</c:v>
                </c:pt>
                <c:pt idx="27">
                  <c:v>0.59340659340659341</c:v>
                </c:pt>
                <c:pt idx="28">
                  <c:v>0.62637362637362637</c:v>
                </c:pt>
                <c:pt idx="29">
                  <c:v>0.62637362637362637</c:v>
                </c:pt>
                <c:pt idx="30">
                  <c:v>0.78021978021978022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C8-45C5-B6DA-40D2F158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36046104"/>
        <c:axId val="336049632"/>
      </c:lineChart>
      <c:catAx>
        <c:axId val="33604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6049632"/>
        <c:crosses val="autoZero"/>
        <c:auto val="1"/>
        <c:lblAlgn val="ctr"/>
        <c:lblOffset val="100"/>
        <c:noMultiLvlLbl val="0"/>
      </c:catAx>
      <c:valAx>
        <c:axId val="3360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60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AGOSTO!$H$10</c:f>
              <c:strCache>
                <c:ptCount val="1"/>
                <c:pt idx="0">
                  <c:v>5 ESTRELLAS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10-4690-AD42-C5DFABD407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10-4690-AD42-C5DFABD407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AGOSTO!$G$11:$G$12</c:f>
              <c:strCache>
                <c:ptCount val="2"/>
                <c:pt idx="0">
                  <c:v>HUÉSPEDES NACIONALES</c:v>
                </c:pt>
                <c:pt idx="1">
                  <c:v>HUÉSPEDES INTERNACIONALES</c:v>
                </c:pt>
              </c:strCache>
            </c:strRef>
          </c:cat>
          <c:val>
            <c:numRef>
              <c:f>AGOSTO!$H$11:$H$12</c:f>
              <c:numCache>
                <c:formatCode>0.00%</c:formatCode>
                <c:ptCount val="2"/>
                <c:pt idx="0">
                  <c:v>0.88728024819027917</c:v>
                </c:pt>
                <c:pt idx="1">
                  <c:v>0.11271975180972078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10-4690-AD42-C5DFABD407F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39</xdr:row>
      <xdr:rowOff>76200</xdr:rowOff>
    </xdr:from>
    <xdr:to>
      <xdr:col>15</xdr:col>
      <xdr:colOff>198120</xdr:colOff>
      <xdr:row>58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4628B8-C852-49F9-B929-BB3A7BDD8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365760</xdr:colOff>
      <xdr:row>2</xdr:row>
      <xdr:rowOff>125730</xdr:rowOff>
    </xdr:from>
    <xdr:to>
      <xdr:col>19</xdr:col>
      <xdr:colOff>182880</xdr:colOff>
      <xdr:row>11</xdr:row>
      <xdr:rowOff>125730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365031-9BB2-4D47-8493-53F54F969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2</xdr:row>
      <xdr:rowOff>133350</xdr:rowOff>
    </xdr:from>
    <xdr:to>
      <xdr:col>24</xdr:col>
      <xdr:colOff>350520</xdr:colOff>
      <xdr:row>11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8474F5-1E21-424E-8EAE-040762513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4</xdr:row>
      <xdr:rowOff>166687</xdr:rowOff>
    </xdr:from>
    <xdr:to>
      <xdr:col>16</xdr:col>
      <xdr:colOff>457200</xdr:colOff>
      <xdr:row>18</xdr:row>
      <xdr:rowOff>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13</xdr:row>
      <xdr:rowOff>95250</xdr:rowOff>
    </xdr:from>
    <xdr:to>
      <xdr:col>8</xdr:col>
      <xdr:colOff>714375</xdr:colOff>
      <xdr:row>27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204787</xdr:colOff>
      <xdr:row>33</xdr:row>
      <xdr:rowOff>157162</xdr:rowOff>
    </xdr:from>
    <xdr:to>
      <xdr:col>9</xdr:col>
      <xdr:colOff>14287</xdr:colOff>
      <xdr:row>48</xdr:row>
      <xdr:rowOff>42862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1188720</xdr:colOff>
      <xdr:row>29</xdr:row>
      <xdr:rowOff>98106</xdr:rowOff>
    </xdr:from>
    <xdr:to>
      <xdr:col>14</xdr:col>
      <xdr:colOff>773430</xdr:colOff>
      <xdr:row>52</xdr:row>
      <xdr:rowOff>53339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624840</xdr:colOff>
      <xdr:row>19</xdr:row>
      <xdr:rowOff>114300</xdr:rowOff>
    </xdr:from>
    <xdr:to>
      <xdr:col>19</xdr:col>
      <xdr:colOff>175260</xdr:colOff>
      <xdr:row>34</xdr:row>
      <xdr:rowOff>114300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167640</xdr:rowOff>
    </xdr:from>
    <xdr:to>
      <xdr:col>3</xdr:col>
      <xdr:colOff>441960</xdr:colOff>
      <xdr:row>34</xdr:row>
      <xdr:rowOff>167640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556260</xdr:colOff>
      <xdr:row>20</xdr:row>
      <xdr:rowOff>83820</xdr:rowOff>
    </xdr:from>
    <xdr:to>
      <xdr:col>4</xdr:col>
      <xdr:colOff>1257300</xdr:colOff>
      <xdr:row>35</xdr:row>
      <xdr:rowOff>83820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792480</xdr:colOff>
      <xdr:row>21</xdr:row>
      <xdr:rowOff>7620</xdr:rowOff>
    </xdr:from>
    <xdr:to>
      <xdr:col>6</xdr:col>
      <xdr:colOff>144780</xdr:colOff>
      <xdr:row>36</xdr:row>
      <xdr:rowOff>7620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822960</xdr:colOff>
      <xdr:row>18</xdr:row>
      <xdr:rowOff>121920</xdr:rowOff>
    </xdr:from>
    <xdr:to>
      <xdr:col>6</xdr:col>
      <xdr:colOff>175260</xdr:colOff>
      <xdr:row>33</xdr:row>
      <xdr:rowOff>121920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822960</xdr:colOff>
      <xdr:row>18</xdr:row>
      <xdr:rowOff>121920</xdr:rowOff>
    </xdr:from>
    <xdr:to>
      <xdr:col>6</xdr:col>
      <xdr:colOff>175260</xdr:colOff>
      <xdr:row>33</xdr:row>
      <xdr:rowOff>121920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800100</xdr:colOff>
      <xdr:row>19</xdr:row>
      <xdr:rowOff>91440</xdr:rowOff>
    </xdr:from>
    <xdr:to>
      <xdr:col>8</xdr:col>
      <xdr:colOff>1143000</xdr:colOff>
      <xdr:row>34</xdr:row>
      <xdr:rowOff>91440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1295400</xdr:colOff>
      <xdr:row>19</xdr:row>
      <xdr:rowOff>30480</xdr:rowOff>
    </xdr:from>
    <xdr:to>
      <xdr:col>11</xdr:col>
      <xdr:colOff>419100</xdr:colOff>
      <xdr:row>34</xdr:row>
      <xdr:rowOff>30480</xdr:rowOff>
    </xdr:to>
    <xdr:graphicFrame macro="">
      <xdr:nvGraphicFramePr>
        <xdr:cNvPr id="22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1219200</xdr:colOff>
      <xdr:row>42</xdr:row>
      <xdr:rowOff>175260</xdr:rowOff>
    </xdr:from>
    <xdr:to>
      <xdr:col>5</xdr:col>
      <xdr:colOff>472440</xdr:colOff>
      <xdr:row>57</xdr:row>
      <xdr:rowOff>175260</xdr:rowOff>
    </xdr:to>
    <xdr:graphicFrame macro="">
      <xdr:nvGraphicFramePr>
        <xdr:cNvPr id="23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1089660</xdr:colOff>
      <xdr:row>44</xdr:row>
      <xdr:rowOff>121920</xdr:rowOff>
    </xdr:from>
    <xdr:to>
      <xdr:col>13</xdr:col>
      <xdr:colOff>594360</xdr:colOff>
      <xdr:row>59</xdr:row>
      <xdr:rowOff>121920</xdr:rowOff>
    </xdr:to>
    <xdr:graphicFrame macro="">
      <xdr:nvGraphicFramePr>
        <xdr:cNvPr id="24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114300</xdr:colOff>
      <xdr:row>59</xdr:row>
      <xdr:rowOff>121920</xdr:rowOff>
    </xdr:from>
    <xdr:to>
      <xdr:col>7</xdr:col>
      <xdr:colOff>251460</xdr:colOff>
      <xdr:row>74</xdr:row>
      <xdr:rowOff>121920</xdr:rowOff>
    </xdr:to>
    <xdr:graphicFrame macro="">
      <xdr:nvGraphicFramePr>
        <xdr:cNvPr id="25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800100</xdr:colOff>
      <xdr:row>76</xdr:row>
      <xdr:rowOff>121920</xdr:rowOff>
    </xdr:from>
    <xdr:to>
      <xdr:col>8</xdr:col>
      <xdr:colOff>1508760</xdr:colOff>
      <xdr:row>91</xdr:row>
      <xdr:rowOff>121920</xdr:rowOff>
    </xdr:to>
    <xdr:graphicFrame macro="">
      <xdr:nvGraphicFramePr>
        <xdr:cNvPr id="26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92</xdr:row>
      <xdr:rowOff>7620</xdr:rowOff>
    </xdr:from>
    <xdr:to>
      <xdr:col>8</xdr:col>
      <xdr:colOff>1493520</xdr:colOff>
      <xdr:row>107</xdr:row>
      <xdr:rowOff>7620</xdr:rowOff>
    </xdr:to>
    <xdr:graphicFrame macro="">
      <xdr:nvGraphicFramePr>
        <xdr:cNvPr id="27" name="Grá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15</xdr:row>
      <xdr:rowOff>95250</xdr:rowOff>
    </xdr:from>
    <xdr:to>
      <xdr:col>8</xdr:col>
      <xdr:colOff>1828800</xdr:colOff>
      <xdr:row>30</xdr:row>
      <xdr:rowOff>95250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632460</xdr:colOff>
      <xdr:row>16</xdr:row>
      <xdr:rowOff>156210</xdr:rowOff>
    </xdr:from>
    <xdr:to>
      <xdr:col>8</xdr:col>
      <xdr:colOff>205740</xdr:colOff>
      <xdr:row>31</xdr:row>
      <xdr:rowOff>156210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672175</xdr:colOff>
      <xdr:row>25</xdr:row>
      <xdr:rowOff>29442</xdr:rowOff>
    </xdr:from>
    <xdr:to>
      <xdr:col>20</xdr:col>
      <xdr:colOff>531090</xdr:colOff>
      <xdr:row>39</xdr:row>
      <xdr:rowOff>57728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181839</xdr:colOff>
      <xdr:row>33</xdr:row>
      <xdr:rowOff>9523</xdr:rowOff>
    </xdr:from>
    <xdr:to>
      <xdr:col>14</xdr:col>
      <xdr:colOff>761999</xdr:colOff>
      <xdr:row>56</xdr:row>
      <xdr:rowOff>112568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727362</xdr:colOff>
      <xdr:row>0</xdr:row>
      <xdr:rowOff>0</xdr:rowOff>
    </xdr:from>
    <xdr:to>
      <xdr:col>20</xdr:col>
      <xdr:colOff>519543</xdr:colOff>
      <xdr:row>11</xdr:row>
      <xdr:rowOff>157018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785091</xdr:colOff>
      <xdr:row>11</xdr:row>
      <xdr:rowOff>204355</xdr:rowOff>
    </xdr:from>
    <xdr:to>
      <xdr:col>20</xdr:col>
      <xdr:colOff>577272</xdr:colOff>
      <xdr:row>24</xdr:row>
      <xdr:rowOff>176646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30</xdr:row>
      <xdr:rowOff>60960</xdr:rowOff>
    </xdr:from>
    <xdr:to>
      <xdr:col>17</xdr:col>
      <xdr:colOff>83820</xdr:colOff>
      <xdr:row>54</xdr:row>
      <xdr:rowOff>15240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99060</xdr:colOff>
      <xdr:row>1</xdr:row>
      <xdr:rowOff>80010</xdr:rowOff>
    </xdr:from>
    <xdr:to>
      <xdr:col>22</xdr:col>
      <xdr:colOff>708660</xdr:colOff>
      <xdr:row>11</xdr:row>
      <xdr:rowOff>445770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22860</xdr:colOff>
      <xdr:row>0</xdr:row>
      <xdr:rowOff>57150</xdr:rowOff>
    </xdr:from>
    <xdr:to>
      <xdr:col>27</xdr:col>
      <xdr:colOff>632460</xdr:colOff>
      <xdr:row>11</xdr:row>
      <xdr:rowOff>240030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510540</xdr:colOff>
      <xdr:row>0</xdr:row>
      <xdr:rowOff>0</xdr:rowOff>
    </xdr:from>
    <xdr:to>
      <xdr:col>28</xdr:col>
      <xdr:colOff>327660</xdr:colOff>
      <xdr:row>11</xdr:row>
      <xdr:rowOff>182880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</xdr:colOff>
      <xdr:row>4</xdr:row>
      <xdr:rowOff>233362</xdr:rowOff>
    </xdr:from>
    <xdr:to>
      <xdr:col>27</xdr:col>
      <xdr:colOff>47625</xdr:colOff>
      <xdr:row>14</xdr:row>
      <xdr:rowOff>119062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395287</xdr:colOff>
      <xdr:row>4</xdr:row>
      <xdr:rowOff>190500</xdr:rowOff>
    </xdr:from>
    <xdr:to>
      <xdr:col>30</xdr:col>
      <xdr:colOff>395287</xdr:colOff>
      <xdr:row>14</xdr:row>
      <xdr:rowOff>76200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290512</xdr:colOff>
      <xdr:row>4</xdr:row>
      <xdr:rowOff>66675</xdr:rowOff>
    </xdr:from>
    <xdr:to>
      <xdr:col>34</xdr:col>
      <xdr:colOff>290512</xdr:colOff>
      <xdr:row>13</xdr:row>
      <xdr:rowOff>142875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176212</xdr:colOff>
      <xdr:row>5</xdr:row>
      <xdr:rowOff>38100</xdr:rowOff>
    </xdr:from>
    <xdr:to>
      <xdr:col>37</xdr:col>
      <xdr:colOff>176212</xdr:colOff>
      <xdr:row>15</xdr:row>
      <xdr:rowOff>114300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581025</xdr:colOff>
      <xdr:row>5</xdr:row>
      <xdr:rowOff>61912</xdr:rowOff>
    </xdr:from>
    <xdr:to>
      <xdr:col>40</xdr:col>
      <xdr:colOff>581025</xdr:colOff>
      <xdr:row>15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47625</xdr:colOff>
      <xdr:row>40</xdr:row>
      <xdr:rowOff>57151</xdr:rowOff>
    </xdr:from>
    <xdr:to>
      <xdr:col>16</xdr:col>
      <xdr:colOff>609600</xdr:colOff>
      <xdr:row>60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8504</xdr:colOff>
      <xdr:row>5</xdr:row>
      <xdr:rowOff>331675</xdr:rowOff>
    </xdr:from>
    <xdr:to>
      <xdr:col>3</xdr:col>
      <xdr:colOff>663824</xdr:colOff>
      <xdr:row>17</xdr:row>
      <xdr:rowOff>153081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157435</xdr:rowOff>
    </xdr:from>
    <xdr:to>
      <xdr:col>3</xdr:col>
      <xdr:colOff>667499</xdr:colOff>
      <xdr:row>12</xdr:row>
      <xdr:rowOff>157434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165667</xdr:rowOff>
    </xdr:from>
    <xdr:to>
      <xdr:col>3</xdr:col>
      <xdr:colOff>645319</xdr:colOff>
      <xdr:row>16</xdr:row>
      <xdr:rowOff>174172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</xdr:row>
      <xdr:rowOff>257310</xdr:rowOff>
    </xdr:from>
    <xdr:to>
      <xdr:col>3</xdr:col>
      <xdr:colOff>669948</xdr:colOff>
      <xdr:row>15</xdr:row>
      <xdr:rowOff>70212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251548</xdr:colOff>
      <xdr:row>5</xdr:row>
      <xdr:rowOff>140155</xdr:rowOff>
    </xdr:from>
    <xdr:to>
      <xdr:col>3</xdr:col>
      <xdr:colOff>893669</xdr:colOff>
      <xdr:row>16</xdr:row>
      <xdr:rowOff>133420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777240</xdr:colOff>
      <xdr:row>41</xdr:row>
      <xdr:rowOff>30480</xdr:rowOff>
    </xdr:from>
    <xdr:to>
      <xdr:col>15</xdr:col>
      <xdr:colOff>137160</xdr:colOff>
      <xdr:row>56</xdr:row>
      <xdr:rowOff>30480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128867</xdr:colOff>
      <xdr:row>41</xdr:row>
      <xdr:rowOff>175260</xdr:rowOff>
    </xdr:from>
    <xdr:to>
      <xdr:col>12</xdr:col>
      <xdr:colOff>594360</xdr:colOff>
      <xdr:row>55</xdr:row>
      <xdr:rowOff>175260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518160</xdr:colOff>
      <xdr:row>27</xdr:row>
      <xdr:rowOff>0</xdr:rowOff>
    </xdr:from>
    <xdr:to>
      <xdr:col>14</xdr:col>
      <xdr:colOff>495300</xdr:colOff>
      <xdr:row>41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0</xdr:row>
      <xdr:rowOff>30480</xdr:rowOff>
    </xdr:from>
    <xdr:to>
      <xdr:col>11</xdr:col>
      <xdr:colOff>388620</xdr:colOff>
      <xdr:row>15</xdr:row>
      <xdr:rowOff>167640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652462</xdr:colOff>
      <xdr:row>0</xdr:row>
      <xdr:rowOff>166687</xdr:rowOff>
    </xdr:from>
    <xdr:to>
      <xdr:col>17</xdr:col>
      <xdr:colOff>652462</xdr:colOff>
      <xdr:row>16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342651</xdr:colOff>
      <xdr:row>17</xdr:row>
      <xdr:rowOff>162295</xdr:rowOff>
    </xdr:from>
    <xdr:to>
      <xdr:col>13</xdr:col>
      <xdr:colOff>312963</xdr:colOff>
      <xdr:row>32</xdr:row>
      <xdr:rowOff>72736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243691</xdr:colOff>
      <xdr:row>56</xdr:row>
      <xdr:rowOff>106630</xdr:rowOff>
    </xdr:from>
    <xdr:to>
      <xdr:col>12</xdr:col>
      <xdr:colOff>643247</xdr:colOff>
      <xdr:row>71</xdr:row>
      <xdr:rowOff>66551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238920</xdr:colOff>
      <xdr:row>19</xdr:row>
      <xdr:rowOff>175446</xdr:rowOff>
    </xdr:from>
    <xdr:to>
      <xdr:col>24</xdr:col>
      <xdr:colOff>70315</xdr:colOff>
      <xdr:row>35</xdr:row>
      <xdr:rowOff>68569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158859</xdr:colOff>
      <xdr:row>23</xdr:row>
      <xdr:rowOff>144327</xdr:rowOff>
    </xdr:from>
    <xdr:to>
      <xdr:col>14</xdr:col>
      <xdr:colOff>10418</xdr:colOff>
      <xdr:row>39</xdr:row>
      <xdr:rowOff>25079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564449</xdr:colOff>
      <xdr:row>7</xdr:row>
      <xdr:rowOff>137556</xdr:rowOff>
    </xdr:from>
    <xdr:to>
      <xdr:col>26</xdr:col>
      <xdr:colOff>395844</xdr:colOff>
      <xdr:row>22</xdr:row>
      <xdr:rowOff>159327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285749</xdr:colOff>
      <xdr:row>72</xdr:row>
      <xdr:rowOff>27070</xdr:rowOff>
    </xdr:from>
    <xdr:to>
      <xdr:col>12</xdr:col>
      <xdr:colOff>285749</xdr:colOff>
      <xdr:row>86</xdr:row>
      <xdr:rowOff>103270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295776</xdr:colOff>
      <xdr:row>87</xdr:row>
      <xdr:rowOff>37097</xdr:rowOff>
    </xdr:from>
    <xdr:to>
      <xdr:col>12</xdr:col>
      <xdr:colOff>295776</xdr:colOff>
      <xdr:row>101</xdr:row>
      <xdr:rowOff>113297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446170</xdr:colOff>
      <xdr:row>47</xdr:row>
      <xdr:rowOff>27070</xdr:rowOff>
    </xdr:from>
    <xdr:to>
      <xdr:col>20</xdr:col>
      <xdr:colOff>446170</xdr:colOff>
      <xdr:row>61</xdr:row>
      <xdr:rowOff>103270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335881</xdr:colOff>
      <xdr:row>78</xdr:row>
      <xdr:rowOff>157413</xdr:rowOff>
    </xdr:from>
    <xdr:to>
      <xdr:col>20</xdr:col>
      <xdr:colOff>335881</xdr:colOff>
      <xdr:row>93</xdr:row>
      <xdr:rowOff>43113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1</xdr:row>
      <xdr:rowOff>4762</xdr:rowOff>
    </xdr:from>
    <xdr:to>
      <xdr:col>11</xdr:col>
      <xdr:colOff>328612</xdr:colOff>
      <xdr:row>15</xdr:row>
      <xdr:rowOff>80962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309562</xdr:colOff>
      <xdr:row>17</xdr:row>
      <xdr:rowOff>4762</xdr:rowOff>
    </xdr:from>
    <xdr:to>
      <xdr:col>11</xdr:col>
      <xdr:colOff>319087</xdr:colOff>
      <xdr:row>31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738187</xdr:colOff>
      <xdr:row>35</xdr:row>
      <xdr:rowOff>33337</xdr:rowOff>
    </xdr:from>
    <xdr:to>
      <xdr:col>12</xdr:col>
      <xdr:colOff>738187</xdr:colOff>
      <xdr:row>50</xdr:row>
      <xdr:rowOff>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271462</xdr:colOff>
      <xdr:row>51</xdr:row>
      <xdr:rowOff>147637</xdr:rowOff>
    </xdr:from>
    <xdr:to>
      <xdr:col>12</xdr:col>
      <xdr:colOff>271462</xdr:colOff>
      <xdr:row>67</xdr:row>
      <xdr:rowOff>33337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114300</xdr:colOff>
      <xdr:row>64</xdr:row>
      <xdr:rowOff>157162</xdr:rowOff>
    </xdr:from>
    <xdr:to>
      <xdr:col>13</xdr:col>
      <xdr:colOff>114300</xdr:colOff>
      <xdr:row>79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47625</xdr:colOff>
      <xdr:row>80</xdr:row>
      <xdr:rowOff>100012</xdr:rowOff>
    </xdr:from>
    <xdr:to>
      <xdr:col>13</xdr:col>
      <xdr:colOff>47625</xdr:colOff>
      <xdr:row>94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738187</xdr:colOff>
      <xdr:row>95</xdr:row>
      <xdr:rowOff>71437</xdr:rowOff>
    </xdr:from>
    <xdr:to>
      <xdr:col>12</xdr:col>
      <xdr:colOff>738187</xdr:colOff>
      <xdr:row>109</xdr:row>
      <xdr:rowOff>147637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30</xdr:row>
      <xdr:rowOff>90487</xdr:rowOff>
    </xdr:from>
    <xdr:to>
      <xdr:col>16</xdr:col>
      <xdr:colOff>95250</xdr:colOff>
      <xdr:row>44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811583</xdr:colOff>
      <xdr:row>38</xdr:row>
      <xdr:rowOff>167458</xdr:rowOff>
    </xdr:from>
    <xdr:to>
      <xdr:col>6</xdr:col>
      <xdr:colOff>639625</xdr:colOff>
      <xdr:row>55</xdr:row>
      <xdr:rowOff>28161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1199295</xdr:colOff>
      <xdr:row>40</xdr:row>
      <xdr:rowOff>47352</xdr:rowOff>
    </xdr:from>
    <xdr:to>
      <xdr:col>16</xdr:col>
      <xdr:colOff>159749</xdr:colOff>
      <xdr:row>57</xdr:row>
      <xdr:rowOff>28303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58</xdr:row>
      <xdr:rowOff>123824</xdr:rowOff>
    </xdr:from>
    <xdr:to>
      <xdr:col>15</xdr:col>
      <xdr:colOff>670560</xdr:colOff>
      <xdr:row>78</xdr:row>
      <xdr:rowOff>146685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1136780</xdr:colOff>
      <xdr:row>79</xdr:row>
      <xdr:rowOff>99234</xdr:rowOff>
    </xdr:from>
    <xdr:to>
      <xdr:col>16</xdr:col>
      <xdr:colOff>181947</xdr:colOff>
      <xdr:row>93</xdr:row>
      <xdr:rowOff>179323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19</xdr:row>
      <xdr:rowOff>105727</xdr:rowOff>
    </xdr:from>
    <xdr:to>
      <xdr:col>2</xdr:col>
      <xdr:colOff>0</xdr:colOff>
      <xdr:row>33</xdr:row>
      <xdr:rowOff>181927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652638</xdr:colOff>
      <xdr:row>18</xdr:row>
      <xdr:rowOff>136401</xdr:rowOff>
    </xdr:from>
    <xdr:to>
      <xdr:col>2</xdr:col>
      <xdr:colOff>631644</xdr:colOff>
      <xdr:row>34</xdr:row>
      <xdr:rowOff>10594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1368935</xdr:colOff>
      <xdr:row>18</xdr:row>
      <xdr:rowOff>22763</xdr:rowOff>
    </xdr:from>
    <xdr:to>
      <xdr:col>5</xdr:col>
      <xdr:colOff>178408</xdr:colOff>
      <xdr:row>33</xdr:row>
      <xdr:rowOff>95075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421238</xdr:colOff>
      <xdr:row>18</xdr:row>
      <xdr:rowOff>135585</xdr:rowOff>
    </xdr:from>
    <xdr:to>
      <xdr:col>6</xdr:col>
      <xdr:colOff>629039</xdr:colOff>
      <xdr:row>33</xdr:row>
      <xdr:rowOff>13665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804434</xdr:colOff>
      <xdr:row>18</xdr:row>
      <xdr:rowOff>165677</xdr:rowOff>
    </xdr:from>
    <xdr:to>
      <xdr:col>8</xdr:col>
      <xdr:colOff>618308</xdr:colOff>
      <xdr:row>34</xdr:row>
      <xdr:rowOff>55264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527177</xdr:colOff>
      <xdr:row>18</xdr:row>
      <xdr:rowOff>85044</xdr:rowOff>
    </xdr:from>
    <xdr:to>
      <xdr:col>10</xdr:col>
      <xdr:colOff>563724</xdr:colOff>
      <xdr:row>34</xdr:row>
      <xdr:rowOff>27214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311021</xdr:colOff>
      <xdr:row>19</xdr:row>
      <xdr:rowOff>134903</xdr:rowOff>
    </xdr:from>
    <xdr:to>
      <xdr:col>13</xdr:col>
      <xdr:colOff>709517</xdr:colOff>
      <xdr:row>35</xdr:row>
      <xdr:rowOff>68036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1212979</xdr:colOff>
      <xdr:row>94</xdr:row>
      <xdr:rowOff>48596</xdr:rowOff>
    </xdr:from>
    <xdr:to>
      <xdr:col>14</xdr:col>
      <xdr:colOff>398494</xdr:colOff>
      <xdr:row>103</xdr:row>
      <xdr:rowOff>122657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ycen/Desktop/hoteles/5%20ESTRELLAS/RESULTADOS%205%20ESTRELLA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etotravel/Desktop/UTPL/hoteles/4%20ESTRELLAS/RESULTADOS%204%20ESTRELLA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etotravel/Desktop/UTPL/hoteles/3%20ESTRELLAS/RESULTADOS%20%203%20ESTRELLA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etotravel/Desktop/UTPL/hoteles/1%20ESTRELLA/RESULTADOS%201%20ESTRELLA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TPL\hoteles\1%20ESTRELLA\RESULTADOS%201%20ESTRELLA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etotravel/Desktop/UTPL/catastro%20loj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etotravel/Desktop/UTPL/HOTE&#209;E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TPL\catastro%20loj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ycen/Desktop/hoteles/4%20ESTRELLAS/RESULTADOS%204%20ESTRELL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TPL\hoteles\5%20ESTRELLAS\RESULTADOS%205%20ESTRELL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TPL\hoteles\4%20ESTRELLAS\RESULTADOS%204%20ESTRELLA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TPL\hoteles\3%20ESTRELLAS\RESULTADOS%20%203%20ESTRELL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UTPL/hoteles/5%20ESTRELLAS/RESULTADOS%205%20ESTRELLA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UTPL/hoteles/4%20ESTRELLAS/RESULTADOS%204%20ESTRELLA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UTPL/hoteles/3%20ESTRELLAS/RESULTADOS%20%203%20ESTRELLA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TPL\hoteles\2%20ESTRELLAS\RESULTADOS%202%20ESTREL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O GRAFICAS"/>
      <sheetName val="MAYO"/>
      <sheetName val="JUNIO"/>
      <sheetName val="% JUNIO 5 ESTRELLAS"/>
      <sheetName val="% JUNIO 5,4,3"/>
    </sheetNames>
    <sheetDataSet>
      <sheetData sheetId="0" refreshError="1"/>
      <sheetData sheetId="1" refreshError="1">
        <row r="5">
          <cell r="C5">
            <v>1340</v>
          </cell>
          <cell r="D5">
            <v>242</v>
          </cell>
          <cell r="I5">
            <v>63.991139166177327</v>
          </cell>
          <cell r="J5">
            <v>46.591239846088065</v>
          </cell>
          <cell r="M5">
            <v>37.004044142614596</v>
          </cell>
        </row>
      </sheetData>
      <sheetData sheetId="2" refreshError="1">
        <row r="4">
          <cell r="C4">
            <v>920</v>
          </cell>
          <cell r="D4">
            <v>176</v>
          </cell>
          <cell r="I4">
            <v>63.773492723492723</v>
          </cell>
          <cell r="J4">
            <v>52.796987951807225</v>
          </cell>
          <cell r="M4">
            <v>36.060011755485888</v>
          </cell>
        </row>
      </sheetData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O"/>
      <sheetName val="JUNIO"/>
      <sheetName val="JULIO"/>
      <sheetName val="AGOSTO"/>
      <sheetName val="SEPTIEMBRE"/>
      <sheetName val="OCTUBRE"/>
      <sheetName val="FERIADO NOVIEMBRE"/>
      <sheetName val="NOVIEMBRE"/>
      <sheetName val="MAYO- NOV"/>
      <sheetName val="DICIEMBRE"/>
      <sheetName val="MAY-DEC"/>
    </sheetNames>
    <sheetDataSet>
      <sheetData sheetId="0"/>
      <sheetData sheetId="1"/>
      <sheetData sheetId="2"/>
      <sheetData sheetId="3"/>
      <sheetData sheetId="4">
        <row r="4">
          <cell r="C4">
            <v>1115</v>
          </cell>
          <cell r="D4">
            <v>13</v>
          </cell>
          <cell r="I4">
            <v>51.225287671232877</v>
          </cell>
          <cell r="J4">
            <v>31.770994052676294</v>
          </cell>
          <cell r="L4">
            <v>0.31143344709897613</v>
          </cell>
          <cell r="M4">
            <v>15.953267918088736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O"/>
      <sheetName val="JUNIO"/>
      <sheetName val="JULIO"/>
      <sheetName val="AGOSTO"/>
      <sheetName val="SEPTIEMBRE"/>
      <sheetName val="OCTUBRE"/>
      <sheetName val="FERIADO NOVIEMBRE"/>
      <sheetName val="NOVIEMBRE"/>
      <sheetName val="JUN- NOV"/>
      <sheetName val="DICIEMBRE"/>
      <sheetName val="JUNIO-DIC"/>
    </sheetNames>
    <sheetDataSet>
      <sheetData sheetId="0"/>
      <sheetData sheetId="1"/>
      <sheetData sheetId="2"/>
      <sheetData sheetId="3"/>
      <sheetData sheetId="4">
        <row r="17">
          <cell r="C17">
            <v>4803</v>
          </cell>
          <cell r="D17">
            <v>302</v>
          </cell>
          <cell r="H17">
            <v>23.768389079732422</v>
          </cell>
          <cell r="I17">
            <v>32.260849079754607</v>
          </cell>
          <cell r="K17">
            <v>0.34049131016042783</v>
          </cell>
          <cell r="L17">
            <v>10.984538770053478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O"/>
      <sheetName val="AGOSTO"/>
      <sheetName val="SEPTIEMBRE"/>
      <sheetName val="OCTUBRE"/>
      <sheetName val="FERIADO NOVIEMBRE"/>
      <sheetName val="NOVIEMBRE"/>
      <sheetName val="SEP-OCT"/>
    </sheetNames>
    <sheetDataSet>
      <sheetData sheetId="0"/>
      <sheetData sheetId="1"/>
      <sheetData sheetId="2">
        <row r="6">
          <cell r="C6">
            <v>1596</v>
          </cell>
          <cell r="D6">
            <v>76</v>
          </cell>
          <cell r="I6">
            <v>18.116058871627143</v>
          </cell>
          <cell r="J6">
            <v>11.697961985216471</v>
          </cell>
          <cell r="L6">
            <v>0.31708581799325902</v>
          </cell>
          <cell r="M6">
            <v>5.7443453461239296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O"/>
      <sheetName val="AGOSTO"/>
      <sheetName val="SEPTIEMBRE"/>
      <sheetName val="OCTUBRE"/>
      <sheetName val="FERIADO NOVIEMBRE"/>
      <sheetName val="NOVIEMBRE"/>
      <sheetName val="SEP-OCT"/>
    </sheetNames>
    <sheetDataSet>
      <sheetData sheetId="0"/>
      <sheetData sheetId="1"/>
      <sheetData sheetId="2">
        <row r="6">
          <cell r="O6">
            <v>1.132098027495517</v>
          </cell>
        </row>
        <row r="14">
          <cell r="J14">
            <v>0.2153846153846154</v>
          </cell>
        </row>
        <row r="15">
          <cell r="J15">
            <v>0.27692307692307694</v>
          </cell>
        </row>
        <row r="16">
          <cell r="J16">
            <v>0.26153846153846155</v>
          </cell>
        </row>
        <row r="17">
          <cell r="J17">
            <v>0.3923076923076923</v>
          </cell>
        </row>
        <row r="18">
          <cell r="J18">
            <v>0.33076923076923076</v>
          </cell>
          <cell r="U18">
            <v>0.33076923076923076</v>
          </cell>
        </row>
        <row r="19">
          <cell r="J19">
            <v>0.5461538461538461</v>
          </cell>
          <cell r="U19">
            <v>0.5461538461538461</v>
          </cell>
        </row>
        <row r="20">
          <cell r="J20">
            <v>0.64761904761904765</v>
          </cell>
          <cell r="U20">
            <v>0.64761904761904765</v>
          </cell>
        </row>
        <row r="21">
          <cell r="J21">
            <v>0.23140495867768596</v>
          </cell>
          <cell r="U21">
            <v>0.23140495867768596</v>
          </cell>
        </row>
        <row r="22">
          <cell r="J22">
            <v>0.31404958677685951</v>
          </cell>
          <cell r="U22">
            <v>0.43209876543209874</v>
          </cell>
        </row>
        <row r="23">
          <cell r="J23">
            <v>0.30769230769230771</v>
          </cell>
        </row>
        <row r="24">
          <cell r="J24">
            <v>0.36923076923076925</v>
          </cell>
        </row>
        <row r="25">
          <cell r="J25">
            <v>0.33076923076923076</v>
          </cell>
        </row>
        <row r="26">
          <cell r="J26">
            <v>0.3</v>
          </cell>
          <cell r="O26">
            <v>0.32564102564102565</v>
          </cell>
        </row>
        <row r="27">
          <cell r="J27">
            <v>0.38461538461538464</v>
          </cell>
          <cell r="O27">
            <v>0.31794871794871793</v>
          </cell>
        </row>
        <row r="28">
          <cell r="J28">
            <v>0.23846153846153847</v>
          </cell>
          <cell r="O28">
            <v>0.28974358974358977</v>
          </cell>
        </row>
        <row r="29">
          <cell r="J29">
            <v>0.31538461538461537</v>
          </cell>
          <cell r="O29">
            <v>0.2326923076923077</v>
          </cell>
        </row>
        <row r="30">
          <cell r="J30">
            <v>0.35384615384615387</v>
          </cell>
          <cell r="O30">
            <v>0.28698224852071008</v>
          </cell>
        </row>
        <row r="31">
          <cell r="J31">
            <v>0.43076923076923079</v>
          </cell>
        </row>
        <row r="32">
          <cell r="J32">
            <v>0.33846153846153848</v>
          </cell>
        </row>
        <row r="33">
          <cell r="J33">
            <v>0.35384615384615387</v>
          </cell>
        </row>
        <row r="34">
          <cell r="J34">
            <v>0.26153846153846155</v>
          </cell>
        </row>
        <row r="35">
          <cell r="J35">
            <v>0.18461538461538463</v>
          </cell>
        </row>
        <row r="36">
          <cell r="J36">
            <v>0.25384615384615383</v>
          </cell>
        </row>
        <row r="37">
          <cell r="J37">
            <v>0.23076923076923078</v>
          </cell>
        </row>
        <row r="38">
          <cell r="J38">
            <v>0.43076923076923079</v>
          </cell>
        </row>
        <row r="39">
          <cell r="J39">
            <v>0.30769230769230771</v>
          </cell>
        </row>
        <row r="40">
          <cell r="J40">
            <v>0.3</v>
          </cell>
        </row>
        <row r="41">
          <cell r="J41">
            <v>0.22307692307692309</v>
          </cell>
        </row>
        <row r="42">
          <cell r="J42">
            <v>0.14615384615384616</v>
          </cell>
        </row>
        <row r="43">
          <cell r="J43">
            <v>0.29230769230769232</v>
          </cell>
        </row>
        <row r="44">
          <cell r="J44">
            <v>0.31708581799325902</v>
          </cell>
        </row>
      </sheetData>
      <sheetData sheetId="3">
        <row r="6">
          <cell r="C6">
            <v>1627</v>
          </cell>
          <cell r="D6">
            <v>65</v>
          </cell>
          <cell r="I6">
            <v>14.752205882352944</v>
          </cell>
          <cell r="J6">
            <v>11.445335570469801</v>
          </cell>
          <cell r="L6">
            <v>0.35945273631840796</v>
          </cell>
          <cell r="M6">
            <v>5.3027207711442799</v>
          </cell>
          <cell r="O6">
            <v>0.88165680473372776</v>
          </cell>
        </row>
        <row r="12">
          <cell r="J12">
            <v>0.43269230769230771</v>
          </cell>
        </row>
        <row r="13">
          <cell r="J13">
            <v>0.46153846153846156</v>
          </cell>
        </row>
        <row r="14">
          <cell r="J14">
            <v>0.5</v>
          </cell>
        </row>
        <row r="15">
          <cell r="J15">
            <v>0.40384615384615385</v>
          </cell>
        </row>
        <row r="16">
          <cell r="J16">
            <v>0.26923076923076922</v>
          </cell>
        </row>
        <row r="17">
          <cell r="J17">
            <v>0.26923076923076922</v>
          </cell>
        </row>
        <row r="18">
          <cell r="J18">
            <v>0.25</v>
          </cell>
        </row>
        <row r="19">
          <cell r="J19">
            <v>0.24038461538461539</v>
          </cell>
        </row>
        <row r="20">
          <cell r="J20">
            <v>0.20192307692307693</v>
          </cell>
        </row>
        <row r="21">
          <cell r="J21">
            <v>0.25961538461538464</v>
          </cell>
          <cell r="U21">
            <v>0.25961538461538464</v>
          </cell>
        </row>
        <row r="22">
          <cell r="J22">
            <v>0.22115384615384615</v>
          </cell>
          <cell r="U22">
            <v>0.22115384615384615</v>
          </cell>
        </row>
        <row r="23">
          <cell r="J23">
            <v>0.25961538461538464</v>
          </cell>
          <cell r="U23">
            <v>0.25961538461538464</v>
          </cell>
        </row>
        <row r="24">
          <cell r="J24">
            <v>0.22115384615384615</v>
          </cell>
          <cell r="U24">
            <v>0.22115384615384615</v>
          </cell>
        </row>
        <row r="25">
          <cell r="J25">
            <v>0.25</v>
          </cell>
          <cell r="U25">
            <v>0.24038461538461539</v>
          </cell>
        </row>
        <row r="26">
          <cell r="J26">
            <v>0.42307692307692307</v>
          </cell>
        </row>
        <row r="27">
          <cell r="J27">
            <v>0.40384615384615385</v>
          </cell>
        </row>
        <row r="28">
          <cell r="J28">
            <v>0.46153846153846156</v>
          </cell>
        </row>
        <row r="29">
          <cell r="J29">
            <v>0.34615384615384615</v>
          </cell>
          <cell r="O29">
            <v>0.51442307692307687</v>
          </cell>
        </row>
        <row r="30">
          <cell r="J30">
            <v>0.35576923076923078</v>
          </cell>
          <cell r="O30">
            <v>0.37179487179487181</v>
          </cell>
        </row>
        <row r="31">
          <cell r="J31">
            <v>0.28846153846153844</v>
          </cell>
          <cell r="O31">
            <v>0.33653846153846156</v>
          </cell>
        </row>
        <row r="32">
          <cell r="J32">
            <v>0.43269230769230771</v>
          </cell>
          <cell r="O32">
            <v>0.25</v>
          </cell>
        </row>
        <row r="33">
          <cell r="J33">
            <v>0.57692307692307687</v>
          </cell>
          <cell r="O33">
            <v>0.37982195845697331</v>
          </cell>
        </row>
        <row r="34">
          <cell r="J34">
            <v>0.625</v>
          </cell>
        </row>
        <row r="35">
          <cell r="J35">
            <v>0.64423076923076927</v>
          </cell>
        </row>
        <row r="36">
          <cell r="J36">
            <v>0.36538461538461536</v>
          </cell>
        </row>
        <row r="37">
          <cell r="J37">
            <v>0.38461538461538464</v>
          </cell>
        </row>
        <row r="38">
          <cell r="J38">
            <v>0.19</v>
          </cell>
        </row>
        <row r="39">
          <cell r="J39">
            <v>0.28000000000000003</v>
          </cell>
        </row>
        <row r="40">
          <cell r="J40">
            <v>0.32692307692307693</v>
          </cell>
        </row>
        <row r="41">
          <cell r="J41">
            <v>0.33653846153846156</v>
          </cell>
        </row>
        <row r="42">
          <cell r="J42">
            <v>0.45192307692307693</v>
          </cell>
        </row>
        <row r="43">
          <cell r="J43">
            <v>0.35945273631840796</v>
          </cell>
        </row>
      </sheetData>
      <sheetData sheetId="4"/>
      <sheetData sheetId="5">
        <row r="12">
          <cell r="L12">
            <v>0.40277777777777779</v>
          </cell>
        </row>
        <row r="13">
          <cell r="L13">
            <v>0.4513888888888889</v>
          </cell>
        </row>
        <row r="14">
          <cell r="L14">
            <v>0.26428571428571429</v>
          </cell>
        </row>
        <row r="15">
          <cell r="L15">
            <v>0.24444444444444444</v>
          </cell>
        </row>
        <row r="16">
          <cell r="L16">
            <v>0.3263888888888889</v>
          </cell>
        </row>
        <row r="17">
          <cell r="L17">
            <v>0.41666666666666669</v>
          </cell>
        </row>
        <row r="18">
          <cell r="L18">
            <v>0.46527777777777779</v>
          </cell>
        </row>
        <row r="19">
          <cell r="L19">
            <v>0.41666666666666669</v>
          </cell>
        </row>
        <row r="20">
          <cell r="L20">
            <v>0.375</v>
          </cell>
        </row>
        <row r="21">
          <cell r="L21">
            <v>0.21527777777777779</v>
          </cell>
        </row>
        <row r="22">
          <cell r="L22">
            <v>0.36805555555555558</v>
          </cell>
        </row>
        <row r="23">
          <cell r="L23">
            <v>0.41666666666666669</v>
          </cell>
        </row>
        <row r="24">
          <cell r="L24">
            <v>0.375</v>
          </cell>
        </row>
        <row r="25">
          <cell r="L25">
            <v>0.4236111111111111</v>
          </cell>
        </row>
        <row r="26">
          <cell r="L26">
            <v>0.3125</v>
          </cell>
        </row>
        <row r="27">
          <cell r="L27">
            <v>0.38194444444444442</v>
          </cell>
        </row>
        <row r="28">
          <cell r="L28">
            <v>0.29850746268656714</v>
          </cell>
        </row>
        <row r="29">
          <cell r="L29">
            <v>0.47916666666666669</v>
          </cell>
        </row>
        <row r="30">
          <cell r="L30">
            <v>0.55555555555555558</v>
          </cell>
        </row>
        <row r="31">
          <cell r="L31">
            <v>0.47916666666666669</v>
          </cell>
        </row>
        <row r="32">
          <cell r="L32">
            <v>0.4861111111111111</v>
          </cell>
        </row>
        <row r="33">
          <cell r="L33">
            <v>0.54285714285714282</v>
          </cell>
        </row>
        <row r="34">
          <cell r="L34">
            <v>0.4375</v>
          </cell>
        </row>
        <row r="35">
          <cell r="L35">
            <v>0.2986111111111111</v>
          </cell>
        </row>
        <row r="36">
          <cell r="L36">
            <v>0.3611111111111111</v>
          </cell>
        </row>
        <row r="37">
          <cell r="L37">
            <v>0.40277777777777779</v>
          </cell>
        </row>
        <row r="38">
          <cell r="L38">
            <v>0.2986111111111111</v>
          </cell>
        </row>
        <row r="39">
          <cell r="L39">
            <v>0.38194444444444442</v>
          </cell>
        </row>
        <row r="40">
          <cell r="L40">
            <v>0.27777777777777779</v>
          </cell>
        </row>
        <row r="41">
          <cell r="L41">
            <v>0.31944444444444442</v>
          </cell>
        </row>
        <row r="42">
          <cell r="L42">
            <v>0.3829489867225716</v>
          </cell>
        </row>
      </sheetData>
      <sheetData sheetId="6">
        <row r="2">
          <cell r="C2">
            <v>3223</v>
          </cell>
          <cell r="D2">
            <v>141</v>
          </cell>
          <cell r="I2">
            <v>16.481500630517022</v>
          </cell>
          <cell r="J2">
            <v>11.586728723404255</v>
          </cell>
          <cell r="K2">
            <v>39209.49</v>
          </cell>
          <cell r="L2">
            <v>0.33634949809133324</v>
          </cell>
          <cell r="M2">
            <v>5.5435444648663932</v>
          </cell>
          <cell r="O2">
            <v>1.0062444246208742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1"/>
      <sheetName val="2"/>
      <sheetName val="3"/>
      <sheetName val="4"/>
      <sheetName val="5"/>
    </sheetNames>
    <sheetDataSet>
      <sheetData sheetId="0" refreshError="1"/>
      <sheetData sheetId="1" refreshError="1">
        <row r="22">
          <cell r="X22">
            <v>586</v>
          </cell>
        </row>
      </sheetData>
      <sheetData sheetId="2" refreshError="1">
        <row r="14">
          <cell r="X14">
            <v>610</v>
          </cell>
        </row>
      </sheetData>
      <sheetData sheetId="3" refreshError="1">
        <row r="20">
          <cell r="X20">
            <v>784</v>
          </cell>
        </row>
      </sheetData>
      <sheetData sheetId="4" refreshError="1">
        <row r="10">
          <cell r="X10">
            <v>411</v>
          </cell>
        </row>
      </sheetData>
      <sheetData sheetId="5" refreshError="1">
        <row r="6">
          <cell r="X6">
            <v>175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PTIEMBRE 2019"/>
    </sheetNames>
    <sheetDataSet>
      <sheetData sheetId="0" refreshError="1"/>
      <sheetData sheetId="1" refreshError="1">
        <row r="4">
          <cell r="V4">
            <v>175</v>
          </cell>
        </row>
        <row r="8">
          <cell r="V8">
            <v>122</v>
          </cell>
        </row>
        <row r="22">
          <cell r="V22">
            <v>701</v>
          </cell>
        </row>
        <row r="26">
          <cell r="V26">
            <v>116</v>
          </cell>
        </row>
        <row r="31">
          <cell r="V31">
            <v>228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1"/>
      <sheetName val="2"/>
      <sheetName val="3"/>
      <sheetName val="4"/>
      <sheetName val="5"/>
    </sheetNames>
    <sheetDataSet>
      <sheetData sheetId="0" refreshError="1"/>
      <sheetData sheetId="1" refreshError="1">
        <row r="22">
          <cell r="V22">
            <v>363</v>
          </cell>
        </row>
      </sheetData>
      <sheetData sheetId="2" refreshError="1">
        <row r="14">
          <cell r="V14">
            <v>310</v>
          </cell>
        </row>
      </sheetData>
      <sheetData sheetId="3" refreshError="1">
        <row r="20">
          <cell r="V20">
            <v>448</v>
          </cell>
        </row>
      </sheetData>
      <sheetData sheetId="4" refreshError="1">
        <row r="10">
          <cell r="V10">
            <v>233</v>
          </cell>
        </row>
      </sheetData>
      <sheetData sheetId="5" refreshError="1">
        <row r="6">
          <cell r="V6">
            <v>111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O"/>
      <sheetName val="JUNIO"/>
      <sheetName val="% OCUPACION"/>
    </sheetNames>
    <sheetDataSet>
      <sheetData sheetId="0" refreshError="1">
        <row r="3">
          <cell r="B3">
            <v>808</v>
          </cell>
          <cell r="C3">
            <v>788</v>
          </cell>
          <cell r="D3">
            <v>51</v>
          </cell>
          <cell r="I3">
            <v>46.576507092198582</v>
          </cell>
          <cell r="L3">
            <v>0.41592920353982299</v>
          </cell>
          <cell r="M3">
            <v>19.372529498525076</v>
          </cell>
        </row>
      </sheetData>
      <sheetData sheetId="1" refreshError="1">
        <row r="3">
          <cell r="C3">
            <v>451</v>
          </cell>
          <cell r="D3">
            <v>8</v>
          </cell>
          <cell r="I3">
            <v>44.577252124645902</v>
          </cell>
          <cell r="J3">
            <v>33.127936842105271</v>
          </cell>
          <cell r="L3">
            <v>0.28958162428219852</v>
          </cell>
          <cell r="M3">
            <v>12.908753076292045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O"/>
      <sheetName val="MAYO GRAFICAS"/>
      <sheetName val="JUNIO"/>
      <sheetName val="% JUNIO 5,4,3"/>
      <sheetName val="JULIO"/>
      <sheetName val="AGOSTO"/>
      <sheetName val="SEPTIEMBRE"/>
      <sheetName val="OCTUBRE"/>
      <sheetName val="FERIADO NOVIEMBRE"/>
      <sheetName val="NOVIEMBRE"/>
      <sheetName val="ACUMULADO MAYO OCTUBRE"/>
      <sheetName val="DICIEMBRE"/>
      <sheetName val="MAY-DEC"/>
    </sheetNames>
    <sheetDataSet>
      <sheetData sheetId="0">
        <row r="5">
          <cell r="F5">
            <v>1703</v>
          </cell>
          <cell r="L5">
            <v>0.57826825127334469</v>
          </cell>
          <cell r="O5">
            <v>1.4785082174462705</v>
          </cell>
        </row>
      </sheetData>
      <sheetData sheetId="1"/>
      <sheetData sheetId="2">
        <row r="4">
          <cell r="C4">
            <v>917</v>
          </cell>
          <cell r="F4">
            <v>1443</v>
          </cell>
          <cell r="L4">
            <v>0.56543887147335425</v>
          </cell>
          <cell r="O4">
            <v>1.5990825688073393</v>
          </cell>
        </row>
        <row r="11">
          <cell r="H11">
            <v>0.37634408602150538</v>
          </cell>
        </row>
        <row r="12">
          <cell r="H12">
            <v>0.62244897959183676</v>
          </cell>
        </row>
        <row r="13">
          <cell r="H13">
            <v>0.58441558441558439</v>
          </cell>
        </row>
        <row r="14">
          <cell r="H14">
            <v>0.6</v>
          </cell>
        </row>
        <row r="15">
          <cell r="H15">
            <v>0.73170731707317072</v>
          </cell>
        </row>
        <row r="16">
          <cell r="H16">
            <v>0.6292134831460674</v>
          </cell>
        </row>
        <row r="17">
          <cell r="H17">
            <v>0.42352941176470588</v>
          </cell>
        </row>
        <row r="18">
          <cell r="H18">
            <v>0.2</v>
          </cell>
        </row>
        <row r="19">
          <cell r="H19">
            <v>0.31111111111111112</v>
          </cell>
        </row>
        <row r="20">
          <cell r="H20">
            <v>0.75</v>
          </cell>
        </row>
        <row r="21">
          <cell r="H21">
            <v>0.7142857142857143</v>
          </cell>
        </row>
        <row r="22">
          <cell r="H22">
            <v>0.86458333333333337</v>
          </cell>
        </row>
        <row r="23">
          <cell r="H23">
            <v>0.94845360824742264</v>
          </cell>
        </row>
        <row r="24">
          <cell r="H24">
            <v>0.65979381443298968</v>
          </cell>
        </row>
        <row r="25">
          <cell r="H25">
            <v>0.50649350649350644</v>
          </cell>
        </row>
        <row r="26">
          <cell r="H26">
            <v>0.19565217391304349</v>
          </cell>
        </row>
        <row r="27">
          <cell r="H27">
            <v>0.65853658536585369</v>
          </cell>
        </row>
        <row r="28">
          <cell r="H28">
            <v>0.97468354430379744</v>
          </cell>
        </row>
        <row r="29">
          <cell r="H29">
            <v>0.95</v>
          </cell>
        </row>
        <row r="30">
          <cell r="H30">
            <v>0.86585365853658536</v>
          </cell>
        </row>
        <row r="31">
          <cell r="H31">
            <v>0.51136363636363635</v>
          </cell>
        </row>
        <row r="32">
          <cell r="H32">
            <v>0.31707317073170732</v>
          </cell>
        </row>
        <row r="33">
          <cell r="H33">
            <v>0.21176470588235294</v>
          </cell>
        </row>
        <row r="34">
          <cell r="H34">
            <v>0.569620253164557</v>
          </cell>
        </row>
        <row r="35">
          <cell r="H35">
            <v>0.73333333333333328</v>
          </cell>
        </row>
        <row r="36">
          <cell r="H36">
            <v>0.55128205128205132</v>
          </cell>
        </row>
        <row r="37">
          <cell r="H37">
            <v>0.4935064935064935</v>
          </cell>
        </row>
        <row r="38">
          <cell r="H38">
            <v>0.34567901234567899</v>
          </cell>
        </row>
        <row r="39">
          <cell r="H39">
            <v>0.32432432432432434</v>
          </cell>
        </row>
        <row r="40">
          <cell r="H40">
            <v>0.28915662650602408</v>
          </cell>
        </row>
        <row r="42">
          <cell r="H42">
            <v>0.56543887147335425</v>
          </cell>
        </row>
      </sheetData>
      <sheetData sheetId="3"/>
      <sheetData sheetId="4">
        <row r="4">
          <cell r="F4">
            <v>1648</v>
          </cell>
          <cell r="L4">
            <v>0.56690746474028209</v>
          </cell>
          <cell r="M4">
            <v>37.182528379772961</v>
          </cell>
          <cell r="O4">
            <v>1.6644542772861357</v>
          </cell>
        </row>
        <row r="12">
          <cell r="H12">
            <v>0.50549450549450547</v>
          </cell>
        </row>
        <row r="13">
          <cell r="H13">
            <v>0.60919540229885061</v>
          </cell>
        </row>
        <row r="14">
          <cell r="H14">
            <v>0.85365853658536583</v>
          </cell>
        </row>
        <row r="15">
          <cell r="H15">
            <v>0.71264367816091956</v>
          </cell>
        </row>
        <row r="16">
          <cell r="H16">
            <v>0.4642857142857143</v>
          </cell>
        </row>
        <row r="17">
          <cell r="H17">
            <v>0.52631578947368418</v>
          </cell>
        </row>
        <row r="18">
          <cell r="H18">
            <v>0.29545454545454547</v>
          </cell>
        </row>
        <row r="19">
          <cell r="H19">
            <v>0.51724137931034486</v>
          </cell>
        </row>
        <row r="20">
          <cell r="H20">
            <v>0.76470588235294112</v>
          </cell>
        </row>
        <row r="21">
          <cell r="H21">
            <v>0.85416666666666663</v>
          </cell>
        </row>
        <row r="22">
          <cell r="H22">
            <v>0.79</v>
          </cell>
        </row>
        <row r="23">
          <cell r="H23">
            <v>0.45454545454545453</v>
          </cell>
        </row>
        <row r="24">
          <cell r="H24">
            <v>0.63725490196078427</v>
          </cell>
        </row>
        <row r="25">
          <cell r="H25">
            <v>0.4606741573033708</v>
          </cell>
        </row>
        <row r="26">
          <cell r="H26">
            <v>0.57281553398058249</v>
          </cell>
        </row>
        <row r="27">
          <cell r="H27">
            <v>0.78846153846153844</v>
          </cell>
        </row>
        <row r="28">
          <cell r="H28">
            <v>0.96666666666666667</v>
          </cell>
        </row>
        <row r="29">
          <cell r="H29">
            <v>0.81720430107526887</v>
          </cell>
        </row>
        <row r="30">
          <cell r="H30">
            <v>0.57608695652173914</v>
          </cell>
        </row>
        <row r="31">
          <cell r="H31">
            <v>0.34615384615384615</v>
          </cell>
        </row>
        <row r="32">
          <cell r="H32">
            <v>0.5</v>
          </cell>
        </row>
        <row r="33">
          <cell r="H33">
            <v>0.68292682926829273</v>
          </cell>
        </row>
        <row r="34">
          <cell r="H34">
            <v>0.5368421052631579</v>
          </cell>
        </row>
        <row r="35">
          <cell r="H35">
            <v>0.75555555555555554</v>
          </cell>
        </row>
        <row r="36">
          <cell r="H36">
            <v>0.58490566037735847</v>
          </cell>
        </row>
        <row r="37">
          <cell r="H37">
            <v>0.37894736842105264</v>
          </cell>
        </row>
        <row r="38">
          <cell r="H38">
            <v>0.47</v>
          </cell>
        </row>
        <row r="39">
          <cell r="H39">
            <v>0.17142857142857143</v>
          </cell>
        </row>
        <row r="40">
          <cell r="H40">
            <v>0.39</v>
          </cell>
        </row>
        <row r="41">
          <cell r="H41">
            <v>0.34615384615384615</v>
          </cell>
        </row>
        <row r="42">
          <cell r="H42">
            <v>0.38834951456310679</v>
          </cell>
        </row>
        <row r="43">
          <cell r="H43">
            <v>0.56690746474028209</v>
          </cell>
        </row>
      </sheetData>
      <sheetData sheetId="5">
        <row r="4">
          <cell r="F4">
            <v>1697</v>
          </cell>
          <cell r="L4">
            <v>0.5231196054254007</v>
          </cell>
          <cell r="O4">
            <v>1.5286821705426357</v>
          </cell>
        </row>
        <row r="12">
          <cell r="H12">
            <v>0.48148148148148145</v>
          </cell>
        </row>
        <row r="13">
          <cell r="H13">
            <v>0.51851851851851849</v>
          </cell>
        </row>
        <row r="14">
          <cell r="H14">
            <v>0.57798165137614677</v>
          </cell>
        </row>
        <row r="15">
          <cell r="H15">
            <v>0.22222222222222221</v>
          </cell>
        </row>
        <row r="16">
          <cell r="H16">
            <v>0.37614678899082571</v>
          </cell>
        </row>
        <row r="17">
          <cell r="H17">
            <v>0.43518518518518517</v>
          </cell>
        </row>
        <row r="18">
          <cell r="H18">
            <v>0.51923076923076927</v>
          </cell>
          <cell r="V18">
            <v>0.57553956834532372</v>
          </cell>
        </row>
        <row r="19">
          <cell r="H19">
            <v>0.3</v>
          </cell>
          <cell r="V19">
            <v>0.45278450363196127</v>
          </cell>
        </row>
        <row r="20">
          <cell r="H20">
            <v>0.89814814814814814</v>
          </cell>
          <cell r="V20">
            <v>0.63970588235294112</v>
          </cell>
        </row>
        <row r="21">
          <cell r="H21">
            <v>0.9719626168224299</v>
          </cell>
          <cell r="V21">
            <v>0.39171974522292996</v>
          </cell>
        </row>
        <row r="22">
          <cell r="H22">
            <v>0.29523809523809524</v>
          </cell>
          <cell r="V22">
            <v>0.52255154639175261</v>
          </cell>
        </row>
        <row r="23">
          <cell r="H23">
            <v>0.63809523809523805</v>
          </cell>
          <cell r="Q23">
            <v>0.62380952380952381</v>
          </cell>
        </row>
        <row r="24">
          <cell r="H24">
            <v>0.62857142857142856</v>
          </cell>
        </row>
        <row r="25">
          <cell r="H25">
            <v>0.71962616822429903</v>
          </cell>
        </row>
        <row r="26">
          <cell r="H26">
            <v>0.76923076923076927</v>
          </cell>
        </row>
        <row r="27">
          <cell r="H27">
            <v>0.34020618556701032</v>
          </cell>
        </row>
        <row r="28">
          <cell r="H28">
            <v>0.61458333333333337</v>
          </cell>
        </row>
        <row r="29">
          <cell r="H29">
            <v>0.27102803738317754</v>
          </cell>
        </row>
        <row r="30">
          <cell r="H30">
            <v>0.50961538461538458</v>
          </cell>
          <cell r="V30">
            <v>0.46984126984126984</v>
          </cell>
        </row>
        <row r="31">
          <cell r="H31">
            <v>0.69230769230769229</v>
          </cell>
          <cell r="V31">
            <v>0.45597484276729561</v>
          </cell>
        </row>
        <row r="32">
          <cell r="H32">
            <v>0.62616822429906538</v>
          </cell>
          <cell r="V32">
            <v>0.59810126582278478</v>
          </cell>
        </row>
        <row r="33">
          <cell r="H33">
            <v>0.5145631067961165</v>
          </cell>
          <cell r="Q33">
            <v>0.60952380952380958</v>
          </cell>
          <cell r="V33">
            <v>0.50790305584826134</v>
          </cell>
        </row>
        <row r="34">
          <cell r="H34">
            <v>0.51</v>
          </cell>
        </row>
        <row r="35">
          <cell r="H35">
            <v>0.70707070707070707</v>
          </cell>
          <cell r="Q35">
            <v>0.61768707482993201</v>
          </cell>
          <cell r="V35">
            <v>0.51699320271891247</v>
          </cell>
        </row>
        <row r="36">
          <cell r="H36">
            <v>0.18691588785046728</v>
          </cell>
        </row>
        <row r="37">
          <cell r="H37">
            <v>0.39603960396039606</v>
          </cell>
        </row>
        <row r="38">
          <cell r="H38">
            <v>0.30476190476190479</v>
          </cell>
        </row>
        <row r="39">
          <cell r="H39">
            <v>0.55238095238095242</v>
          </cell>
        </row>
        <row r="40">
          <cell r="H40">
            <v>0.53921568627450978</v>
          </cell>
        </row>
        <row r="41">
          <cell r="H41">
            <v>0.43518518518518517</v>
          </cell>
        </row>
        <row r="42">
          <cell r="H42">
            <v>0.66346153846153844</v>
          </cell>
        </row>
        <row r="43">
          <cell r="H43">
            <v>0.5231196054254007</v>
          </cell>
        </row>
      </sheetData>
      <sheetData sheetId="6">
        <row r="4">
          <cell r="C4">
            <v>1339</v>
          </cell>
          <cell r="D4">
            <v>157</v>
          </cell>
          <cell r="F4">
            <v>1666</v>
          </cell>
          <cell r="I4">
            <v>64.740660264105628</v>
          </cell>
          <cell r="J4">
            <v>42.313825029423292</v>
          </cell>
          <cell r="L4">
            <v>0.56647398843930641</v>
          </cell>
          <cell r="M4">
            <v>36.673900034002031</v>
          </cell>
          <cell r="O4">
            <v>1.6813984168865435</v>
          </cell>
        </row>
        <row r="12">
          <cell r="H12">
            <v>0.45161290322580644</v>
          </cell>
        </row>
        <row r="13">
          <cell r="H13">
            <v>0.54838709677419351</v>
          </cell>
        </row>
        <row r="14">
          <cell r="H14">
            <v>0.58252427184466016</v>
          </cell>
        </row>
        <row r="15">
          <cell r="H15">
            <v>0.51886792452830188</v>
          </cell>
        </row>
        <row r="16">
          <cell r="H16">
            <v>0.81372549019607843</v>
          </cell>
        </row>
        <row r="17">
          <cell r="H17">
            <v>0.73333333333333328</v>
          </cell>
        </row>
        <row r="18">
          <cell r="H18">
            <v>0.70192307692307687</v>
          </cell>
        </row>
        <row r="19">
          <cell r="H19">
            <v>0.31372549019607843</v>
          </cell>
        </row>
        <row r="20">
          <cell r="H20">
            <v>0.39423076923076922</v>
          </cell>
          <cell r="Q20">
            <v>0.64164648910411626</v>
          </cell>
        </row>
        <row r="21">
          <cell r="H21">
            <v>0.57291666666666663</v>
          </cell>
        </row>
        <row r="22">
          <cell r="H22">
            <v>0.8202247191011236</v>
          </cell>
        </row>
        <row r="23">
          <cell r="H23">
            <v>0.78431372549019607</v>
          </cell>
        </row>
        <row r="24">
          <cell r="H24">
            <v>0.6</v>
          </cell>
        </row>
        <row r="25">
          <cell r="H25">
            <v>0.77906976744186052</v>
          </cell>
          <cell r="M25">
            <v>0.77591973244147161</v>
          </cell>
        </row>
        <row r="26">
          <cell r="H26">
            <v>0.35051546391752575</v>
          </cell>
          <cell r="M26">
            <v>0.60931899641577059</v>
          </cell>
        </row>
        <row r="27">
          <cell r="H27">
            <v>0.6333333333333333</v>
          </cell>
          <cell r="M27">
            <v>0.55633802816901412</v>
          </cell>
        </row>
        <row r="28">
          <cell r="H28">
            <v>0.7415730337078652</v>
          </cell>
          <cell r="M28">
            <v>0.32</v>
          </cell>
        </row>
        <row r="29">
          <cell r="H29">
            <v>0.70833333333333337</v>
          </cell>
          <cell r="M29">
            <v>0.54516640253565773</v>
          </cell>
        </row>
        <row r="30">
          <cell r="H30">
            <v>0.8936170212765957</v>
          </cell>
        </row>
        <row r="31">
          <cell r="H31">
            <v>0.5625</v>
          </cell>
        </row>
        <row r="32">
          <cell r="H32">
            <v>0.5145631067961165</v>
          </cell>
        </row>
        <row r="33">
          <cell r="H33">
            <v>0.28301886792452829</v>
          </cell>
        </row>
        <row r="34">
          <cell r="H34">
            <v>0.3300970873786408</v>
          </cell>
        </row>
        <row r="35">
          <cell r="H35">
            <v>0.64948453608247425</v>
          </cell>
        </row>
        <row r="36">
          <cell r="H36">
            <v>0.70652173913043481</v>
          </cell>
        </row>
        <row r="37">
          <cell r="H37">
            <v>0.66019417475728159</v>
          </cell>
        </row>
        <row r="38">
          <cell r="H38">
            <v>0.67045454545454541</v>
          </cell>
        </row>
        <row r="39">
          <cell r="H39">
            <v>0.4</v>
          </cell>
        </row>
        <row r="40">
          <cell r="H40">
            <v>0.21153846153846154</v>
          </cell>
        </row>
        <row r="41">
          <cell r="H41">
            <v>0.23148148148148148</v>
          </cell>
        </row>
        <row r="43">
          <cell r="H43">
            <v>0.56647398843930641</v>
          </cell>
        </row>
      </sheetData>
      <sheetData sheetId="7">
        <row r="4">
          <cell r="C4">
            <v>1045</v>
          </cell>
          <cell r="D4">
            <v>160</v>
          </cell>
          <cell r="F4">
            <v>1525</v>
          </cell>
          <cell r="I4">
            <v>60.92824918032786</v>
          </cell>
          <cell r="J4">
            <v>48.318034321372849</v>
          </cell>
          <cell r="L4">
            <v>0.48690932311621965</v>
          </cell>
          <cell r="M4">
            <v>29.666532567049803</v>
          </cell>
          <cell r="O4">
            <v>1.6338147833474936</v>
          </cell>
        </row>
        <row r="11">
          <cell r="H11">
            <v>0.57943925233644855</v>
          </cell>
        </row>
        <row r="12">
          <cell r="H12">
            <v>0.58878504672897192</v>
          </cell>
        </row>
        <row r="13">
          <cell r="H13">
            <v>0.64077669902912626</v>
          </cell>
        </row>
        <row r="14">
          <cell r="H14">
            <v>0.5490196078431373</v>
          </cell>
        </row>
        <row r="15">
          <cell r="H15">
            <v>0.27102803738317754</v>
          </cell>
        </row>
        <row r="16">
          <cell r="H16">
            <v>0.34285714285714286</v>
          </cell>
        </row>
        <row r="17">
          <cell r="H17">
            <v>0.58823529411764708</v>
          </cell>
        </row>
        <row r="18">
          <cell r="H18">
            <v>0.42990654205607476</v>
          </cell>
        </row>
        <row r="19">
          <cell r="H19">
            <v>0.41121495327102803</v>
          </cell>
        </row>
        <row r="20">
          <cell r="H20">
            <v>0.40776699029126212</v>
          </cell>
        </row>
        <row r="21">
          <cell r="H21">
            <v>0.4</v>
          </cell>
        </row>
        <row r="22">
          <cell r="H22">
            <v>0.41121495327102803</v>
          </cell>
        </row>
        <row r="23">
          <cell r="H23">
            <v>0.41121495327102803</v>
          </cell>
        </row>
        <row r="24">
          <cell r="H24">
            <v>0.62037037037037035</v>
          </cell>
          <cell r="Q24">
            <v>0.40749414519906324</v>
          </cell>
        </row>
        <row r="25">
          <cell r="H25">
            <v>0.67592592592592593</v>
          </cell>
        </row>
        <row r="26">
          <cell r="H26">
            <v>0.6633663366336634</v>
          </cell>
        </row>
        <row r="27">
          <cell r="H27">
            <v>0.67032967032967028</v>
          </cell>
        </row>
        <row r="28">
          <cell r="H28">
            <v>0.35051546391752575</v>
          </cell>
          <cell r="M28">
            <v>0.57326478149100257</v>
          </cell>
        </row>
        <row r="29">
          <cell r="H29">
            <v>0.37373737373737376</v>
          </cell>
          <cell r="M29">
            <v>0.43812709030100333</v>
          </cell>
        </row>
        <row r="30">
          <cell r="H30">
            <v>0.20588235294117646</v>
          </cell>
          <cell r="M30">
            <v>0.31699346405228757</v>
          </cell>
        </row>
        <row r="31">
          <cell r="H31">
            <v>0.69892473118279574</v>
          </cell>
          <cell r="M31">
            <v>0.22115384615384615</v>
          </cell>
        </row>
        <row r="32">
          <cell r="H32">
            <v>0.7640449438202247</v>
          </cell>
          <cell r="M32">
            <v>0.39816232771822357</v>
          </cell>
        </row>
        <row r="33">
          <cell r="H33">
            <v>0.77894736842105261</v>
          </cell>
        </row>
        <row r="34">
          <cell r="H34">
            <v>0.75531914893617025</v>
          </cell>
        </row>
        <row r="35">
          <cell r="H35">
            <v>0.41</v>
          </cell>
        </row>
        <row r="36">
          <cell r="H36">
            <v>0.31</v>
          </cell>
        </row>
        <row r="37">
          <cell r="H37">
            <v>0.11428571428571428</v>
          </cell>
        </row>
        <row r="38">
          <cell r="H38">
            <v>0.38947368421052631</v>
          </cell>
        </row>
        <row r="39">
          <cell r="H39">
            <v>0.64367816091954022</v>
          </cell>
        </row>
        <row r="40">
          <cell r="H40">
            <v>0.5268817204301075</v>
          </cell>
        </row>
        <row r="41">
          <cell r="H41">
            <v>0.24752475247524752</v>
          </cell>
        </row>
        <row r="42">
          <cell r="H42">
            <v>0.48690932311621965</v>
          </cell>
        </row>
      </sheetData>
      <sheetData sheetId="8">
        <row r="4">
          <cell r="H4">
            <v>0.24752475247524752</v>
          </cell>
        </row>
        <row r="5">
          <cell r="H5">
            <v>0.46534653465346537</v>
          </cell>
        </row>
        <row r="6">
          <cell r="H6">
            <v>0.70833333333333337</v>
          </cell>
        </row>
        <row r="7">
          <cell r="H7">
            <v>0.69767441860465118</v>
          </cell>
        </row>
        <row r="8">
          <cell r="H8">
            <v>0.43678160919540232</v>
          </cell>
        </row>
        <row r="9">
          <cell r="H9">
            <v>0.50530785562632696</v>
          </cell>
        </row>
        <row r="13">
          <cell r="H13">
            <v>0.77981651376146788</v>
          </cell>
        </row>
        <row r="14">
          <cell r="H14">
            <v>0.8165137614678899</v>
          </cell>
        </row>
        <row r="15">
          <cell r="H15">
            <v>0.57009345794392519</v>
          </cell>
        </row>
        <row r="16">
          <cell r="H16">
            <v>0.97222222222222221</v>
          </cell>
        </row>
        <row r="17">
          <cell r="H17">
            <v>0.8990825688073395</v>
          </cell>
        </row>
        <row r="18">
          <cell r="H18">
            <v>0.77477477477477474</v>
          </cell>
        </row>
        <row r="19">
          <cell r="H19">
            <v>0.87387387387387383</v>
          </cell>
        </row>
        <row r="20">
          <cell r="H20">
            <v>0.8165137614678899</v>
          </cell>
        </row>
        <row r="21">
          <cell r="H21">
            <v>0.99082568807339455</v>
          </cell>
        </row>
        <row r="22">
          <cell r="H22">
            <v>0.87387387387387383</v>
          </cell>
        </row>
      </sheetData>
      <sheetData sheetId="9">
        <row r="4">
          <cell r="C4">
            <v>1368</v>
          </cell>
          <cell r="D4">
            <v>434</v>
          </cell>
          <cell r="F4">
            <v>2350</v>
          </cell>
          <cell r="I4">
            <v>66.156438297872342</v>
          </cell>
          <cell r="J4">
            <v>46.422105106001794</v>
          </cell>
          <cell r="L4">
            <v>0.72642967542503867</v>
          </cell>
          <cell r="M4">
            <v>48.058</v>
          </cell>
          <cell r="O4">
            <v>1.9746462264150944</v>
          </cell>
        </row>
        <row r="11">
          <cell r="H11">
            <v>0.43518518518518517</v>
          </cell>
        </row>
        <row r="12">
          <cell r="H12">
            <v>0.64761904761904765</v>
          </cell>
        </row>
        <row r="13">
          <cell r="H13">
            <v>0.6</v>
          </cell>
        </row>
        <row r="14">
          <cell r="H14">
            <v>0.3619047619047619</v>
          </cell>
        </row>
        <row r="15">
          <cell r="H15">
            <v>0.42592592592592593</v>
          </cell>
        </row>
        <row r="16">
          <cell r="H16">
            <v>0.660377358490566</v>
          </cell>
        </row>
        <row r="17">
          <cell r="H17">
            <v>0.92592592592592593</v>
          </cell>
        </row>
        <row r="18">
          <cell r="H18">
            <v>0.78301886792452835</v>
          </cell>
        </row>
        <row r="19">
          <cell r="H19">
            <v>0.60747663551401865</v>
          </cell>
        </row>
        <row r="20">
          <cell r="H20">
            <v>0.3619047619047619</v>
          </cell>
        </row>
        <row r="21">
          <cell r="H21">
            <v>0.74545454545454548</v>
          </cell>
          <cell r="M21">
            <v>0.84562211981566815</v>
          </cell>
        </row>
        <row r="22">
          <cell r="H22">
            <v>0.90825688073394495</v>
          </cell>
          <cell r="M22">
            <v>0.77079482439926061</v>
          </cell>
        </row>
        <row r="23">
          <cell r="H23">
            <v>0.8990825688073395</v>
          </cell>
          <cell r="M23">
            <v>0.7717996289424861</v>
          </cell>
        </row>
        <row r="24">
          <cell r="H24">
            <v>0.99090909090909096</v>
          </cell>
          <cell r="M24">
            <v>0.55791962174940901</v>
          </cell>
        </row>
        <row r="25">
          <cell r="H25">
            <v>0.96363636363636362</v>
          </cell>
          <cell r="M25">
            <v>0.67289719626168221</v>
          </cell>
        </row>
        <row r="26">
          <cell r="H26">
            <v>1</v>
          </cell>
          <cell r="M26">
            <v>0.72896405919661733</v>
          </cell>
        </row>
        <row r="27">
          <cell r="H27">
            <v>0.57407407407407407</v>
          </cell>
        </row>
        <row r="28">
          <cell r="H28">
            <v>0.85185185185185186</v>
          </cell>
        </row>
        <row r="29">
          <cell r="H29">
            <v>0.83486238532110091</v>
          </cell>
        </row>
        <row r="30">
          <cell r="H30">
            <v>0.83783783783783783</v>
          </cell>
        </row>
        <row r="31">
          <cell r="H31">
            <v>0.99099099099099097</v>
          </cell>
        </row>
        <row r="32">
          <cell r="H32">
            <v>0.81481481481481477</v>
          </cell>
        </row>
        <row r="33">
          <cell r="H33">
            <v>0.80555555555555558</v>
          </cell>
        </row>
        <row r="34">
          <cell r="H34">
            <v>0.69090909090909092</v>
          </cell>
        </row>
        <row r="35">
          <cell r="H35">
            <v>0.72380952380952379</v>
          </cell>
        </row>
        <row r="36">
          <cell r="H36">
            <v>0.58715596330275233</v>
          </cell>
        </row>
        <row r="37">
          <cell r="H37">
            <v>0.59633027522935778</v>
          </cell>
        </row>
        <row r="38">
          <cell r="H38">
            <v>0.45714285714285713</v>
          </cell>
        </row>
        <row r="39">
          <cell r="H39">
            <v>0.85321100917431192</v>
          </cell>
        </row>
        <row r="40">
          <cell r="H40">
            <v>0.78899082568807344</v>
          </cell>
        </row>
        <row r="42">
          <cell r="H42">
            <v>0.72642967542503867</v>
          </cell>
        </row>
      </sheetData>
      <sheetData sheetId="10">
        <row r="2">
          <cell r="C2">
            <v>12911</v>
          </cell>
          <cell r="D2">
            <v>1626</v>
          </cell>
          <cell r="I2">
            <v>64.565433011968082</v>
          </cell>
          <cell r="J2">
            <v>45.382129337539425</v>
          </cell>
          <cell r="L2">
            <v>0.57415537316281728</v>
          </cell>
          <cell r="M2">
            <v>37.070590284405419</v>
          </cell>
          <cell r="O2">
            <v>1.6535935085007727</v>
          </cell>
        </row>
      </sheetData>
      <sheetData sheetId="11">
        <row r="4">
          <cell r="C4">
            <v>1040</v>
          </cell>
          <cell r="D4">
            <v>121</v>
          </cell>
          <cell r="F4">
            <v>1305</v>
          </cell>
          <cell r="I4">
            <v>70.56868965517242</v>
          </cell>
          <cell r="J4">
            <v>41.841044979554752</v>
          </cell>
          <cell r="L4">
            <v>0.43865546218487395</v>
          </cell>
          <cell r="M4">
            <v>30.955341176470593</v>
          </cell>
          <cell r="O4">
            <v>1.8957795004306632</v>
          </cell>
        </row>
        <row r="11">
          <cell r="H11">
            <v>0.33333333333333331</v>
          </cell>
        </row>
        <row r="12">
          <cell r="H12">
            <v>0.59223300970873782</v>
          </cell>
        </row>
        <row r="13">
          <cell r="H13">
            <v>0.57425742574257421</v>
          </cell>
        </row>
        <row r="14">
          <cell r="H14">
            <v>0.6785714285714286</v>
          </cell>
        </row>
        <row r="15">
          <cell r="H15">
            <v>0.73626373626373631</v>
          </cell>
        </row>
        <row r="16">
          <cell r="H16">
            <v>0.33333333333333331</v>
          </cell>
        </row>
        <row r="17">
          <cell r="H17">
            <v>0.37864077669902912</v>
          </cell>
        </row>
        <row r="18">
          <cell r="H18">
            <v>0.22641509433962265</v>
          </cell>
        </row>
        <row r="19">
          <cell r="H19">
            <v>0.49056603773584906</v>
          </cell>
        </row>
        <row r="20">
          <cell r="H20">
            <v>0.86956521739130432</v>
          </cell>
        </row>
        <row r="21">
          <cell r="H21">
            <v>0.84946236559139787</v>
          </cell>
          <cell r="M21">
            <v>0.51308900523560208</v>
          </cell>
          <cell r="R21">
            <v>0.40811455847255368</v>
          </cell>
        </row>
        <row r="22">
          <cell r="H22">
            <v>0.50476190476190474</v>
          </cell>
          <cell r="M22">
            <v>0.55831265508684869</v>
          </cell>
          <cell r="R22">
            <v>0.46717171717171718</v>
          </cell>
        </row>
        <row r="23">
          <cell r="H23">
            <v>0.69047619047619047</v>
          </cell>
          <cell r="M23">
            <v>0.4609375</v>
          </cell>
          <cell r="R23">
            <v>0.47244094488188976</v>
          </cell>
        </row>
        <row r="24">
          <cell r="H24">
            <v>0.40816326530612246</v>
          </cell>
          <cell r="M24">
            <v>0.5115483319076134</v>
          </cell>
          <cell r="R24">
            <v>0.44816053511705684</v>
          </cell>
        </row>
        <row r="25">
          <cell r="H25">
            <v>0.47663551401869159</v>
          </cell>
        </row>
        <row r="26">
          <cell r="H26">
            <v>0.3867924528301887</v>
          </cell>
        </row>
        <row r="27">
          <cell r="H27">
            <v>0.30841121495327101</v>
          </cell>
        </row>
        <row r="28">
          <cell r="H28">
            <v>0.28037383177570091</v>
          </cell>
        </row>
        <row r="29">
          <cell r="H29">
            <v>0.42307692307692307</v>
          </cell>
        </row>
        <row r="30">
          <cell r="H30">
            <v>0.24038461538461539</v>
          </cell>
        </row>
        <row r="31">
          <cell r="H31">
            <v>0.36956521739130432</v>
          </cell>
          <cell r="M31">
            <v>0.16346153846153846</v>
          </cell>
        </row>
        <row r="32">
          <cell r="H32">
            <v>0.19230769230769232</v>
          </cell>
          <cell r="M32">
            <v>0.14583333333333334</v>
          </cell>
        </row>
        <row r="33">
          <cell r="H33">
            <v>0.16346153846153846</v>
          </cell>
          <cell r="M33">
            <v>0.14432989690721648</v>
          </cell>
        </row>
        <row r="34">
          <cell r="H34">
            <v>0.14583333333333334</v>
          </cell>
          <cell r="M34">
            <v>0.15151515151515152</v>
          </cell>
        </row>
        <row r="35">
          <cell r="H35">
            <v>0.14432989690721648</v>
          </cell>
        </row>
        <row r="36">
          <cell r="H36">
            <v>0.4050632911392405</v>
          </cell>
        </row>
        <row r="37">
          <cell r="H37">
            <v>0.41772151898734178</v>
          </cell>
        </row>
        <row r="38">
          <cell r="H38">
            <v>0.51851851851851849</v>
          </cell>
        </row>
        <row r="39">
          <cell r="H39">
            <v>0.64615384615384619</v>
          </cell>
          <cell r="M39">
            <v>0.62686567164179108</v>
          </cell>
        </row>
        <row r="40">
          <cell r="H40">
            <v>0.62686567164179108</v>
          </cell>
          <cell r="M40">
            <v>0.52427184466019416</v>
          </cell>
        </row>
        <row r="41">
          <cell r="H41">
            <v>0.52427184466019416</v>
          </cell>
          <cell r="M41">
            <v>0.11</v>
          </cell>
        </row>
        <row r="42">
          <cell r="H42">
            <v>0.43865546218487395</v>
          </cell>
          <cell r="M42">
            <v>0.39629629629629631</v>
          </cell>
        </row>
        <row r="44">
          <cell r="M44">
            <v>0.26807760141093473</v>
          </cell>
        </row>
      </sheetData>
      <sheetData sheetId="12">
        <row r="2">
          <cell r="C2">
            <v>13951</v>
          </cell>
          <cell r="D2">
            <v>1313</v>
          </cell>
          <cell r="I2">
            <v>65.152840218939787</v>
          </cell>
          <cell r="J2">
            <v>44.978696102282726</v>
          </cell>
          <cell r="K2">
            <v>868943.42999999993</v>
          </cell>
          <cell r="L2">
            <v>0.55731060131210564</v>
          </cell>
          <cell r="M2">
            <v>36.310368559608875</v>
          </cell>
          <cell r="O2">
            <v>1.6780161556501347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O"/>
      <sheetName val="JUNIO"/>
      <sheetName val="JULIO"/>
      <sheetName val="AGOSTO"/>
      <sheetName val="SEPTIEMBRE"/>
      <sheetName val="OCTUBRE"/>
      <sheetName val="FERIADO NOVIEMBRE"/>
      <sheetName val="NOVIEMBRE"/>
      <sheetName val="MAYO- NOV"/>
      <sheetName val="DICIEMBRE"/>
      <sheetName val="MAY-DEC"/>
    </sheetNames>
    <sheetDataSet>
      <sheetData sheetId="0">
        <row r="3">
          <cell r="J3">
            <v>31.235612366230679</v>
          </cell>
          <cell r="O3">
            <v>1.0023837902264601</v>
          </cell>
        </row>
      </sheetData>
      <sheetData sheetId="1">
        <row r="3">
          <cell r="O3">
            <v>1.0348583877995643</v>
          </cell>
        </row>
        <row r="11">
          <cell r="H11">
            <v>0.1111111111111111</v>
          </cell>
        </row>
        <row r="12">
          <cell r="H12">
            <v>6.6666666666666666E-2</v>
          </cell>
        </row>
        <row r="13">
          <cell r="H13">
            <v>0.1111111111111111</v>
          </cell>
        </row>
        <row r="14">
          <cell r="H14">
            <v>0.31111111111111112</v>
          </cell>
        </row>
        <row r="15">
          <cell r="H15">
            <v>0.56521739130434778</v>
          </cell>
        </row>
        <row r="16">
          <cell r="H16">
            <v>0.5</v>
          </cell>
        </row>
        <row r="17">
          <cell r="H17">
            <v>0.46666666666666667</v>
          </cell>
        </row>
        <row r="18">
          <cell r="H18">
            <v>0.28888888888888886</v>
          </cell>
        </row>
        <row r="19">
          <cell r="H19">
            <v>0.1111111111111111</v>
          </cell>
        </row>
        <row r="20">
          <cell r="H20">
            <v>0.34146341463414637</v>
          </cell>
        </row>
        <row r="21">
          <cell r="H21">
            <v>0.51219512195121952</v>
          </cell>
        </row>
        <row r="22">
          <cell r="H22">
            <v>0.4</v>
          </cell>
        </row>
        <row r="23">
          <cell r="H23">
            <v>0.39473684210526316</v>
          </cell>
        </row>
        <row r="24">
          <cell r="H24">
            <v>0.13333333333333333</v>
          </cell>
        </row>
        <row r="25">
          <cell r="H25">
            <v>0.17241379310344829</v>
          </cell>
        </row>
        <row r="26">
          <cell r="H26">
            <v>6.8965517241379309E-2</v>
          </cell>
        </row>
        <row r="27">
          <cell r="H27">
            <v>0.36363636363636365</v>
          </cell>
        </row>
        <row r="28">
          <cell r="H28">
            <v>0.47058823529411764</v>
          </cell>
        </row>
        <row r="29">
          <cell r="H29">
            <v>0.65714285714285714</v>
          </cell>
        </row>
        <row r="30">
          <cell r="H30">
            <v>0.58974358974358976</v>
          </cell>
        </row>
        <row r="31">
          <cell r="H31">
            <v>0.33333333333333331</v>
          </cell>
        </row>
        <row r="32">
          <cell r="H32">
            <v>0.32500000000000001</v>
          </cell>
        </row>
        <row r="33">
          <cell r="H33">
            <v>0</v>
          </cell>
        </row>
        <row r="34">
          <cell r="H34">
            <v>0.26315789473684209</v>
          </cell>
        </row>
        <row r="35">
          <cell r="H35">
            <v>0.31818181818181818</v>
          </cell>
        </row>
        <row r="36">
          <cell r="H36">
            <v>0.2608695652173913</v>
          </cell>
        </row>
        <row r="37">
          <cell r="H37">
            <v>0.2391304347826087</v>
          </cell>
        </row>
        <row r="38">
          <cell r="H38">
            <v>9.3023255813953487E-2</v>
          </cell>
        </row>
        <row r="39">
          <cell r="H39">
            <v>0.11627906976744186</v>
          </cell>
        </row>
        <row r="40">
          <cell r="H40">
            <v>9.3023255813953487E-2</v>
          </cell>
        </row>
        <row r="41">
          <cell r="H41">
            <v>0.28958162428219852</v>
          </cell>
        </row>
      </sheetData>
      <sheetData sheetId="2">
        <row r="4">
          <cell r="L4">
            <v>0.30745203034359658</v>
          </cell>
          <cell r="O4">
            <v>0.9971401334604385</v>
          </cell>
        </row>
        <row r="12">
          <cell r="H12">
            <v>0.18571428571428572</v>
          </cell>
        </row>
        <row r="13">
          <cell r="H13">
            <v>0.16666666666666666</v>
          </cell>
        </row>
        <row r="14">
          <cell r="H14">
            <v>0.24637681159420291</v>
          </cell>
        </row>
        <row r="15">
          <cell r="H15">
            <v>0.24285714285714285</v>
          </cell>
        </row>
        <row r="16">
          <cell r="H16">
            <v>0.24285714285714285</v>
          </cell>
        </row>
        <row r="17">
          <cell r="H17">
            <v>0.18309859154929578</v>
          </cell>
        </row>
        <row r="18">
          <cell r="H18">
            <v>8.5714285714285715E-2</v>
          </cell>
        </row>
        <row r="19">
          <cell r="H19">
            <v>0.3</v>
          </cell>
        </row>
        <row r="20">
          <cell r="H20">
            <v>0.31944444444444442</v>
          </cell>
        </row>
        <row r="21">
          <cell r="H21">
            <v>0.54054054054054057</v>
          </cell>
        </row>
        <row r="22">
          <cell r="H22">
            <v>0.59722222222222221</v>
          </cell>
        </row>
        <row r="23">
          <cell r="H23">
            <v>0.19444444444444445</v>
          </cell>
        </row>
        <row r="24">
          <cell r="H24">
            <v>0.26027397260273971</v>
          </cell>
        </row>
        <row r="25">
          <cell r="H25">
            <v>8.2191780821917804E-2</v>
          </cell>
        </row>
        <row r="26">
          <cell r="H26">
            <v>0.22535211267605634</v>
          </cell>
        </row>
        <row r="27">
          <cell r="H27">
            <v>0.323943661971831</v>
          </cell>
        </row>
        <row r="28">
          <cell r="H28">
            <v>0.5</v>
          </cell>
        </row>
        <row r="29">
          <cell r="H29">
            <v>0.47142857142857142</v>
          </cell>
        </row>
        <row r="30">
          <cell r="H30">
            <v>0.28169014084507044</v>
          </cell>
        </row>
        <row r="31">
          <cell r="H31">
            <v>0.25333333333333335</v>
          </cell>
        </row>
        <row r="32">
          <cell r="H32">
            <v>0.14084507042253522</v>
          </cell>
        </row>
        <row r="33">
          <cell r="H33">
            <v>0.25333333333333335</v>
          </cell>
        </row>
        <row r="34">
          <cell r="H34">
            <v>0.4</v>
          </cell>
        </row>
        <row r="35">
          <cell r="H35">
            <v>0.42253521126760563</v>
          </cell>
        </row>
        <row r="36">
          <cell r="H36">
            <v>0.323943661971831</v>
          </cell>
        </row>
        <row r="37">
          <cell r="H37">
            <v>0.323943661971831</v>
          </cell>
        </row>
        <row r="38">
          <cell r="H38">
            <v>0.54666666666666663</v>
          </cell>
        </row>
        <row r="39">
          <cell r="H39">
            <v>0.22666666666666666</v>
          </cell>
        </row>
        <row r="40">
          <cell r="H40">
            <v>0.35443037974683544</v>
          </cell>
        </row>
        <row r="41">
          <cell r="H41">
            <v>0.40789473684210525</v>
          </cell>
        </row>
        <row r="42">
          <cell r="H42">
            <v>0.39473684210526316</v>
          </cell>
        </row>
        <row r="43">
          <cell r="H43">
            <v>0.30745203034359658</v>
          </cell>
        </row>
      </sheetData>
      <sheetData sheetId="3">
        <row r="4">
          <cell r="L4">
            <v>0.37079573420836753</v>
          </cell>
          <cell r="O4">
            <v>0.99937888198757763</v>
          </cell>
        </row>
        <row r="12">
          <cell r="H12">
            <v>0.52631578947368418</v>
          </cell>
        </row>
        <row r="13">
          <cell r="H13">
            <v>0.53947368421052633</v>
          </cell>
        </row>
        <row r="14">
          <cell r="H14">
            <v>0.46052631578947367</v>
          </cell>
        </row>
        <row r="15">
          <cell r="H15">
            <v>0.32894736842105265</v>
          </cell>
        </row>
        <row r="16">
          <cell r="H16">
            <v>0.18181818181818182</v>
          </cell>
        </row>
        <row r="17">
          <cell r="H17">
            <v>0.25333333333333335</v>
          </cell>
        </row>
        <row r="18">
          <cell r="H18">
            <v>0.28947368421052633</v>
          </cell>
        </row>
        <row r="19">
          <cell r="H19">
            <v>0.125</v>
          </cell>
          <cell r="V19">
            <v>0.45541401273885351</v>
          </cell>
        </row>
        <row r="20">
          <cell r="H20">
            <v>0.61250000000000004</v>
          </cell>
          <cell r="V20">
            <v>0.4507936507936508</v>
          </cell>
        </row>
        <row r="21">
          <cell r="H21">
            <v>0.67500000000000004</v>
          </cell>
          <cell r="V21">
            <v>0.44408945686900958</v>
          </cell>
        </row>
        <row r="22">
          <cell r="H22">
            <v>0.1</v>
          </cell>
          <cell r="V22">
            <v>0.21794871794871795</v>
          </cell>
        </row>
        <row r="23">
          <cell r="H23">
            <v>0.2</v>
          </cell>
          <cell r="Q23">
            <v>0.37812499999999999</v>
          </cell>
          <cell r="V23">
            <v>0.40391156462585032</v>
          </cell>
        </row>
        <row r="24">
          <cell r="H24">
            <v>0.27500000000000002</v>
          </cell>
        </row>
        <row r="25">
          <cell r="H25">
            <v>0.33750000000000002</v>
          </cell>
        </row>
        <row r="26">
          <cell r="H26">
            <v>0.4</v>
          </cell>
        </row>
        <row r="27">
          <cell r="H27">
            <v>0.25925925925925924</v>
          </cell>
        </row>
        <row r="28">
          <cell r="H28">
            <v>0.41772151898734178</v>
          </cell>
        </row>
        <row r="29">
          <cell r="H29">
            <v>0.17721518987341772</v>
          </cell>
          <cell r="V29">
            <v>0.21610169491525424</v>
          </cell>
        </row>
        <row r="30">
          <cell r="H30">
            <v>0.30379746835443039</v>
          </cell>
          <cell r="V30">
            <v>0.29914529914529914</v>
          </cell>
        </row>
        <row r="31">
          <cell r="H31">
            <v>0.70886075949367089</v>
          </cell>
          <cell r="V31">
            <v>0.30212765957446808</v>
          </cell>
        </row>
        <row r="32">
          <cell r="H32">
            <v>0.45569620253164556</v>
          </cell>
          <cell r="V32">
            <v>0.2723404255319149</v>
          </cell>
        </row>
        <row r="33">
          <cell r="H33">
            <v>0.53164556962025311</v>
          </cell>
          <cell r="Q33">
            <v>0.48945147679324896</v>
          </cell>
        </row>
        <row r="34">
          <cell r="H34">
            <v>0.68354430379746833</v>
          </cell>
        </row>
        <row r="35">
          <cell r="H35">
            <v>0.65822784810126578</v>
          </cell>
          <cell r="V35">
            <v>0.35459861775651247</v>
          </cell>
        </row>
        <row r="36">
          <cell r="H36">
            <v>0.15189873417721519</v>
          </cell>
          <cell r="Q36">
            <v>0.42549371633752242</v>
          </cell>
        </row>
        <row r="37">
          <cell r="H37">
            <v>0.26582278481012656</v>
          </cell>
        </row>
        <row r="38">
          <cell r="H38">
            <v>0.36708860759493672</v>
          </cell>
        </row>
        <row r="39">
          <cell r="H39">
            <v>0.27848101265822783</v>
          </cell>
        </row>
        <row r="40">
          <cell r="H40">
            <v>0.36708860759493672</v>
          </cell>
        </row>
        <row r="41">
          <cell r="H41">
            <v>0.32911392405063289</v>
          </cell>
        </row>
        <row r="42">
          <cell r="H42">
            <v>0.24050632911392406</v>
          </cell>
        </row>
        <row r="43">
          <cell r="H43">
            <v>0.37079573420836753</v>
          </cell>
        </row>
      </sheetData>
      <sheetData sheetId="4">
        <row r="4">
          <cell r="O4">
            <v>1.0434397163120568</v>
          </cell>
        </row>
        <row r="12">
          <cell r="H12">
            <v>0.10126582278481013</v>
          </cell>
        </row>
        <row r="13">
          <cell r="H13">
            <v>0.16250000000000001</v>
          </cell>
        </row>
        <row r="14">
          <cell r="H14">
            <v>0.25</v>
          </cell>
        </row>
        <row r="15">
          <cell r="H15">
            <v>0.22784810126582278</v>
          </cell>
        </row>
        <row r="16">
          <cell r="H16">
            <v>0.27500000000000002</v>
          </cell>
        </row>
        <row r="17">
          <cell r="H17">
            <v>0.6875</v>
          </cell>
        </row>
        <row r="18">
          <cell r="H18">
            <v>0.98765432098765427</v>
          </cell>
        </row>
        <row r="19">
          <cell r="H19">
            <v>0.1125</v>
          </cell>
        </row>
        <row r="20">
          <cell r="H20">
            <v>0.125</v>
          </cell>
          <cell r="Q20">
            <v>0.51713395638629278</v>
          </cell>
        </row>
        <row r="21">
          <cell r="H21">
            <v>0.22500000000000001</v>
          </cell>
        </row>
        <row r="22">
          <cell r="H22">
            <v>0.39743589743589741</v>
          </cell>
        </row>
        <row r="23">
          <cell r="H23">
            <v>0.62820512820512819</v>
          </cell>
        </row>
        <row r="24">
          <cell r="H24">
            <v>0.16455696202531644</v>
          </cell>
        </row>
        <row r="25">
          <cell r="H25">
            <v>0.28205128205128205</v>
          </cell>
          <cell r="M25">
            <v>0.53017241379310343</v>
          </cell>
        </row>
        <row r="26">
          <cell r="H26">
            <v>0.23076923076923078</v>
          </cell>
          <cell r="M26">
            <v>0.27038626609442062</v>
          </cell>
        </row>
        <row r="27">
          <cell r="H27">
            <v>0.20253164556962025</v>
          </cell>
          <cell r="M27">
            <v>0.29310344827586204</v>
          </cell>
        </row>
        <row r="28">
          <cell r="H28">
            <v>0.44303797468354428</v>
          </cell>
          <cell r="M28">
            <v>0.11764705882352941</v>
          </cell>
        </row>
        <row r="29">
          <cell r="H29">
            <v>0.46835443037974683</v>
          </cell>
          <cell r="M29">
            <v>0.28913260219341974</v>
          </cell>
        </row>
        <row r="30">
          <cell r="H30">
            <v>0.61038961038961037</v>
          </cell>
        </row>
        <row r="31">
          <cell r="H31">
            <v>0.34615384615384615</v>
          </cell>
        </row>
        <row r="32">
          <cell r="H32">
            <v>0.35897435897435898</v>
          </cell>
        </row>
        <row r="33">
          <cell r="H33">
            <v>6.4102564102564097E-2</v>
          </cell>
        </row>
        <row r="34">
          <cell r="H34">
            <v>0.16666666666666666</v>
          </cell>
        </row>
        <row r="35">
          <cell r="H35">
            <v>0.29487179487179488</v>
          </cell>
        </row>
        <row r="36">
          <cell r="H36">
            <v>0.34615384615384615</v>
          </cell>
        </row>
        <row r="37">
          <cell r="H37">
            <v>0.35064935064935066</v>
          </cell>
        </row>
        <row r="38">
          <cell r="H38">
            <v>0.30263157894736842</v>
          </cell>
        </row>
        <row r="39">
          <cell r="H39">
            <v>0.23684210526315788</v>
          </cell>
        </row>
        <row r="40">
          <cell r="H40">
            <v>7.0422535211267609E-2</v>
          </cell>
        </row>
        <row r="41">
          <cell r="H41">
            <v>0.18055555555555555</v>
          </cell>
        </row>
        <row r="42">
          <cell r="H42">
            <v>0.31143344709897613</v>
          </cell>
        </row>
      </sheetData>
      <sheetData sheetId="5">
        <row r="4">
          <cell r="C4">
            <v>519</v>
          </cell>
          <cell r="D4">
            <v>6</v>
          </cell>
          <cell r="I4">
            <v>46.395474452554744</v>
          </cell>
          <cell r="J4">
            <v>36.32102857142857</v>
          </cell>
          <cell r="L4">
            <v>0.21383975026014568</v>
          </cell>
          <cell r="M4">
            <v>9.9211966701352754</v>
          </cell>
          <cell r="O4">
            <v>1</v>
          </cell>
        </row>
        <row r="11">
          <cell r="H11">
            <v>0.18571428571428572</v>
          </cell>
        </row>
        <row r="12">
          <cell r="H12">
            <v>0.3</v>
          </cell>
        </row>
        <row r="13">
          <cell r="H13">
            <v>0.27536231884057971</v>
          </cell>
        </row>
        <row r="14">
          <cell r="H14">
            <v>0.17391304347826086</v>
          </cell>
        </row>
        <row r="15">
          <cell r="H15">
            <v>7.792207792207792E-2</v>
          </cell>
        </row>
        <row r="16">
          <cell r="H16">
            <v>6.4935064935064929E-2</v>
          </cell>
        </row>
        <row r="17">
          <cell r="H17">
            <v>6.1224489795918366E-2</v>
          </cell>
        </row>
        <row r="18">
          <cell r="H18">
            <v>0.12121212121212122</v>
          </cell>
        </row>
        <row r="19">
          <cell r="H19">
            <v>6.0606060606060608E-2</v>
          </cell>
        </row>
        <row r="20">
          <cell r="H20">
            <v>3.0303030303030304E-2</v>
          </cell>
        </row>
        <row r="21">
          <cell r="H21">
            <v>3.0303030303030304E-2</v>
          </cell>
        </row>
        <row r="22">
          <cell r="H22">
            <v>0.29411764705882354</v>
          </cell>
        </row>
        <row r="23">
          <cell r="H23">
            <v>0</v>
          </cell>
        </row>
        <row r="24">
          <cell r="H24">
            <v>0.46808510638297873</v>
          </cell>
          <cell r="Q24">
            <v>7.0000000000000007E-2</v>
          </cell>
        </row>
        <row r="25">
          <cell r="H25">
            <v>0.51666666666666672</v>
          </cell>
        </row>
        <row r="26">
          <cell r="H26">
            <v>0.56862745098039214</v>
          </cell>
        </row>
        <row r="27">
          <cell r="H27">
            <v>0.60784313725490191</v>
          </cell>
        </row>
        <row r="28">
          <cell r="H28">
            <v>9.0909090909090912E-2</v>
          </cell>
          <cell r="M28">
            <v>0.33211678832116787</v>
          </cell>
        </row>
        <row r="29">
          <cell r="H29">
            <v>0.1038961038961039</v>
          </cell>
          <cell r="M29">
            <v>0.15315315315315314</v>
          </cell>
        </row>
        <row r="30">
          <cell r="H30">
            <v>6.4935064935064929E-2</v>
          </cell>
          <cell r="M30">
            <v>0.12173913043478261</v>
          </cell>
        </row>
        <row r="31">
          <cell r="H31">
            <v>0.21333333333333335</v>
          </cell>
          <cell r="M31">
            <v>5.6521739130434782E-2</v>
          </cell>
        </row>
        <row r="32">
          <cell r="H32">
            <v>0.24</v>
          </cell>
          <cell r="M32">
            <v>0.17364016736401675</v>
          </cell>
        </row>
        <row r="33">
          <cell r="H33">
            <v>0.29333333333333333</v>
          </cell>
        </row>
        <row r="34">
          <cell r="H34">
            <v>0.38666666666666666</v>
          </cell>
        </row>
        <row r="35">
          <cell r="H35">
            <v>0.19736842105263158</v>
          </cell>
        </row>
        <row r="36">
          <cell r="H36">
            <v>0.18421052631578946</v>
          </cell>
        </row>
        <row r="37">
          <cell r="H37">
            <v>3.9473684210526314E-2</v>
          </cell>
        </row>
        <row r="38">
          <cell r="H38">
            <v>0.11842105263157894</v>
          </cell>
        </row>
        <row r="39">
          <cell r="H39">
            <v>0.35526315789473684</v>
          </cell>
        </row>
        <row r="40">
          <cell r="H40">
            <v>0.27631578947368424</v>
          </cell>
        </row>
        <row r="41">
          <cell r="H41">
            <v>0.15189873417721519</v>
          </cell>
        </row>
        <row r="42">
          <cell r="H42">
            <v>0.21383975026014568</v>
          </cell>
        </row>
      </sheetData>
      <sheetData sheetId="6">
        <row r="4">
          <cell r="H4">
            <v>0.15189873417721519</v>
          </cell>
        </row>
        <row r="5">
          <cell r="H5">
            <v>0.49367088607594939</v>
          </cell>
        </row>
        <row r="6">
          <cell r="H6">
            <v>0.41772151898734178</v>
          </cell>
        </row>
        <row r="7">
          <cell r="H7">
            <v>0.189873417721519</v>
          </cell>
        </row>
        <row r="8">
          <cell r="H8">
            <v>4.4776119402985072E-2</v>
          </cell>
        </row>
        <row r="9">
          <cell r="H9">
            <v>0.26631853785900783</v>
          </cell>
        </row>
        <row r="13">
          <cell r="H13">
            <v>0.61728395061728392</v>
          </cell>
        </row>
        <row r="14">
          <cell r="H14">
            <v>0.79268292682926833</v>
          </cell>
        </row>
        <row r="15">
          <cell r="H15">
            <v>0.31707317073170732</v>
          </cell>
        </row>
        <row r="16">
          <cell r="H16">
            <v>0.31707317073170732</v>
          </cell>
        </row>
        <row r="17">
          <cell r="H17">
            <v>0.58536585365853655</v>
          </cell>
        </row>
        <row r="18">
          <cell r="H18">
            <v>0.67073170731707321</v>
          </cell>
        </row>
        <row r="19">
          <cell r="H19">
            <v>0.85365853658536583</v>
          </cell>
        </row>
        <row r="20">
          <cell r="H20">
            <v>0.70731707317073167</v>
          </cell>
        </row>
        <row r="21">
          <cell r="H21">
            <v>0.54878048780487809</v>
          </cell>
        </row>
        <row r="22">
          <cell r="H22">
            <v>0.13414634146341464</v>
          </cell>
        </row>
      </sheetData>
      <sheetData sheetId="7">
        <row r="4">
          <cell r="C4">
            <v>1521</v>
          </cell>
          <cell r="D4">
            <v>31</v>
          </cell>
          <cell r="I4">
            <v>51.57706986444213</v>
          </cell>
          <cell r="J4">
            <v>31.870109536082477</v>
          </cell>
          <cell r="L4">
            <v>0.4068731438268986</v>
          </cell>
          <cell r="M4">
            <v>20.985324565125161</v>
          </cell>
          <cell r="O4">
            <v>1.4096276112624886</v>
          </cell>
        </row>
        <row r="11">
          <cell r="H11">
            <v>0.49367088607594939</v>
          </cell>
        </row>
        <row r="12">
          <cell r="H12">
            <v>0.41772151898734178</v>
          </cell>
        </row>
        <row r="13">
          <cell r="H13">
            <v>0.189873417721519</v>
          </cell>
        </row>
        <row r="14">
          <cell r="H14">
            <v>4.4776119402985072E-2</v>
          </cell>
        </row>
        <row r="15">
          <cell r="H15">
            <v>0.12121212121212122</v>
          </cell>
        </row>
        <row r="16">
          <cell r="H16">
            <v>0.39473684210526316</v>
          </cell>
        </row>
        <row r="17">
          <cell r="H17">
            <v>0.53846153846153844</v>
          </cell>
        </row>
        <row r="18">
          <cell r="H18">
            <v>0.32051282051282054</v>
          </cell>
        </row>
        <row r="19">
          <cell r="H19">
            <v>0.37179487179487181</v>
          </cell>
        </row>
        <row r="20">
          <cell r="H20">
            <v>0.15384615384615385</v>
          </cell>
        </row>
        <row r="21">
          <cell r="H21">
            <v>0.21794871794871795</v>
          </cell>
          <cell r="M21">
            <v>0.48113207547169812</v>
          </cell>
        </row>
        <row r="22">
          <cell r="H22">
            <v>0.44155844155844154</v>
          </cell>
          <cell r="M22">
            <v>0.45153061224489793</v>
          </cell>
        </row>
        <row r="23">
          <cell r="H23">
            <v>0.94871794871794868</v>
          </cell>
          <cell r="M23">
            <v>0.46582278481012657</v>
          </cell>
        </row>
        <row r="24">
          <cell r="H24">
            <v>0.85185185185185186</v>
          </cell>
          <cell r="M24">
            <v>0.19937694704049844</v>
          </cell>
        </row>
        <row r="25">
          <cell r="H25">
            <v>0.61728395061728392</v>
          </cell>
          <cell r="M25">
            <v>0.23051948051948051</v>
          </cell>
        </row>
        <row r="26">
          <cell r="H26">
            <v>0.79268292682926833</v>
          </cell>
          <cell r="M26">
            <v>0.37427912341407149</v>
          </cell>
        </row>
        <row r="27">
          <cell r="H27">
            <v>0.31707317073170732</v>
          </cell>
        </row>
        <row r="28">
          <cell r="H28">
            <v>0.31707317073170732</v>
          </cell>
        </row>
        <row r="29">
          <cell r="H29">
            <v>0.58536585365853655</v>
          </cell>
        </row>
        <row r="30">
          <cell r="H30">
            <v>0.67073170731707321</v>
          </cell>
        </row>
        <row r="31">
          <cell r="H31">
            <v>0.3048780487804878</v>
          </cell>
        </row>
        <row r="32">
          <cell r="H32">
            <v>0.70731707317073167</v>
          </cell>
        </row>
        <row r="33">
          <cell r="H33">
            <v>0.54878048780487809</v>
          </cell>
        </row>
        <row r="34">
          <cell r="H34">
            <v>0.13414634146341464</v>
          </cell>
        </row>
        <row r="35">
          <cell r="H35">
            <v>0.30864197530864196</v>
          </cell>
        </row>
        <row r="36">
          <cell r="H36">
            <v>0.40740740740740738</v>
          </cell>
        </row>
        <row r="37">
          <cell r="H37">
            <v>0.34567901234567899</v>
          </cell>
        </row>
        <row r="38">
          <cell r="H38">
            <v>0.22077922077922077</v>
          </cell>
        </row>
        <row r="39">
          <cell r="H39">
            <v>6.9444444444444448E-2</v>
          </cell>
        </row>
        <row r="40">
          <cell r="H40">
            <v>0.16216216216216217</v>
          </cell>
        </row>
        <row r="41">
          <cell r="H41">
            <v>0.4068731438268986</v>
          </cell>
        </row>
      </sheetData>
      <sheetData sheetId="8">
        <row r="2">
          <cell r="C2">
            <v>7019</v>
          </cell>
          <cell r="D2">
            <v>160</v>
          </cell>
          <cell r="I2">
            <v>49.496633405639912</v>
          </cell>
          <cell r="J2">
            <v>31.581934948096887</v>
          </cell>
          <cell r="L2">
            <v>0.33220436693809902</v>
          </cell>
          <cell r="M2">
            <v>16.442997766087771</v>
          </cell>
          <cell r="O2">
            <v>1.0765906720309939</v>
          </cell>
        </row>
      </sheetData>
      <sheetData sheetId="9">
        <row r="4">
          <cell r="C4">
            <v>653</v>
          </cell>
          <cell r="D4">
            <v>5</v>
          </cell>
          <cell r="I4">
            <v>53.34571428571428</v>
          </cell>
          <cell r="J4">
            <v>31.398678678678674</v>
          </cell>
          <cell r="L4">
            <v>0.16367432150313152</v>
          </cell>
          <cell r="M4">
            <v>8.7313235908141955</v>
          </cell>
          <cell r="O4">
            <v>1.009090909090909</v>
          </cell>
        </row>
        <row r="11">
          <cell r="H11">
            <v>7.407407407407407E-2</v>
          </cell>
        </row>
        <row r="12">
          <cell r="H12">
            <v>0.16049382716049382</v>
          </cell>
        </row>
        <row r="13">
          <cell r="H13">
            <v>0.21249999999999999</v>
          </cell>
        </row>
        <row r="14">
          <cell r="H14">
            <v>0.23749999999999999</v>
          </cell>
          <cell r="M14">
            <v>0.13826366559485531</v>
          </cell>
        </row>
        <row r="15">
          <cell r="H15">
            <v>0.21794871794871795</v>
          </cell>
          <cell r="M15">
            <v>0.21221864951768488</v>
          </cell>
        </row>
        <row r="16">
          <cell r="H16">
            <v>0.25641025641025639</v>
          </cell>
          <cell r="M16">
            <v>0.16932907348242812</v>
          </cell>
        </row>
        <row r="17">
          <cell r="H17">
            <v>0.20512820512820512</v>
          </cell>
          <cell r="M17">
            <v>0.17326203208556148</v>
          </cell>
        </row>
        <row r="18">
          <cell r="H18">
            <v>0.10256410256410256</v>
          </cell>
        </row>
        <row r="19">
          <cell r="H19">
            <v>7.6923076923076927E-2</v>
          </cell>
        </row>
        <row r="20">
          <cell r="H20">
            <v>0.30769230769230771</v>
          </cell>
        </row>
        <row r="21">
          <cell r="H21">
            <v>0.21794871794871795</v>
          </cell>
          <cell r="M21">
            <v>0.13826366559485531</v>
          </cell>
        </row>
        <row r="22">
          <cell r="H22">
            <v>0.12987012987012986</v>
          </cell>
          <cell r="M22">
            <v>0.20413436692506459</v>
          </cell>
        </row>
        <row r="23">
          <cell r="H23">
            <v>0.21052631578947367</v>
          </cell>
          <cell r="M23">
            <v>0.16932907348242812</v>
          </cell>
        </row>
        <row r="24">
          <cell r="H24">
            <v>0.21052631578947367</v>
          </cell>
          <cell r="M24">
            <v>0.17309594460929772</v>
          </cell>
        </row>
        <row r="25">
          <cell r="H25">
            <v>3.896103896103896E-2</v>
          </cell>
        </row>
        <row r="26">
          <cell r="H26">
            <v>7.8947368421052627E-2</v>
          </cell>
        </row>
        <row r="27">
          <cell r="H27">
            <v>0.15584415584415584</v>
          </cell>
        </row>
        <row r="28">
          <cell r="H28">
            <v>0.18181818181818182</v>
          </cell>
        </row>
        <row r="29">
          <cell r="H29">
            <v>0.1038961038961039</v>
          </cell>
        </row>
        <row r="30">
          <cell r="H30">
            <v>6.5789473684210523E-2</v>
          </cell>
        </row>
        <row r="31">
          <cell r="H31">
            <v>5.2631578947368418E-2</v>
          </cell>
        </row>
        <row r="32">
          <cell r="H32">
            <v>2.6315789473684209E-2</v>
          </cell>
        </row>
        <row r="33">
          <cell r="H33">
            <v>6.4102564102564097E-2</v>
          </cell>
          <cell r="M33">
            <v>6.4102564102564097E-2</v>
          </cell>
        </row>
        <row r="34">
          <cell r="H34">
            <v>0.17105263157894737</v>
          </cell>
          <cell r="M34">
            <v>0.17105263157894737</v>
          </cell>
        </row>
        <row r="35">
          <cell r="H35">
            <v>0.14473684210526316</v>
          </cell>
          <cell r="M35">
            <v>0.14473684210526316</v>
          </cell>
        </row>
        <row r="36">
          <cell r="H36">
            <v>0.30263157894736842</v>
          </cell>
          <cell r="M36">
            <v>0.12608695652173912</v>
          </cell>
        </row>
        <row r="37">
          <cell r="H37">
            <v>0.22368421052631579</v>
          </cell>
        </row>
        <row r="38">
          <cell r="H38">
            <v>0.26315789473684209</v>
          </cell>
        </row>
        <row r="39">
          <cell r="H39">
            <v>0.17105263157894737</v>
          </cell>
        </row>
        <row r="40">
          <cell r="H40">
            <v>0.23684210526315788</v>
          </cell>
          <cell r="M40">
            <v>0.23684210526315788</v>
          </cell>
        </row>
        <row r="41">
          <cell r="H41">
            <v>0.17105263157894737</v>
          </cell>
          <cell r="M41">
            <v>0.17105263157894737</v>
          </cell>
        </row>
        <row r="42">
          <cell r="H42">
            <v>0.1634325140146615</v>
          </cell>
          <cell r="M42">
            <v>3.8461538461538464E-2</v>
          </cell>
        </row>
        <row r="43">
          <cell r="M43">
            <v>0.14782608695652175</v>
          </cell>
        </row>
        <row r="45">
          <cell r="M45">
            <v>0.13695652173913042</v>
          </cell>
        </row>
      </sheetData>
      <sheetData sheetId="10">
        <row r="2">
          <cell r="C2">
            <v>7672</v>
          </cell>
          <cell r="D2">
            <v>165</v>
          </cell>
          <cell r="I2">
            <v>49.798280687724912</v>
          </cell>
          <cell r="J2">
            <v>31.566468128247369</v>
          </cell>
          <cell r="K2">
            <v>249091</v>
          </cell>
          <cell r="L2">
            <v>0.30739921337266468</v>
          </cell>
          <cell r="M2">
            <v>15.307952310717797</v>
          </cell>
          <cell r="O2">
            <v>1.0705467372134039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O"/>
      <sheetName val="JUNIO"/>
      <sheetName val="JULIO"/>
      <sheetName val="AGOSTO"/>
      <sheetName val="SEPTIEMBRE"/>
      <sheetName val="OCTUBRE"/>
      <sheetName val="FERIADO NOVIEMBRE"/>
      <sheetName val="NOVIEMBRE"/>
      <sheetName val="JUN- NOV"/>
      <sheetName val="DICIEMBRE"/>
      <sheetName val="JUNIO-DIC"/>
    </sheetNames>
    <sheetDataSet>
      <sheetData sheetId="0"/>
      <sheetData sheetId="1">
        <row r="13">
          <cell r="C13">
            <v>2362</v>
          </cell>
          <cell r="D13">
            <v>556</v>
          </cell>
          <cell r="H13">
            <v>23.250511213720319</v>
          </cell>
          <cell r="I13">
            <v>29.694839932603202</v>
          </cell>
          <cell r="K13">
            <v>0.291753717586334</v>
          </cell>
          <cell r="L13">
            <v>8.6635799434681093</v>
          </cell>
          <cell r="N13">
            <v>1.0516822754075617</v>
          </cell>
        </row>
        <row r="21">
          <cell r="V21">
            <v>0.10975609756097561</v>
          </cell>
        </row>
        <row r="22">
          <cell r="V22">
            <v>0.13223140495867769</v>
          </cell>
        </row>
        <row r="23">
          <cell r="V23">
            <v>0.21721311475409835</v>
          </cell>
        </row>
        <row r="24">
          <cell r="V24">
            <v>0.45714285714285713</v>
          </cell>
        </row>
        <row r="25">
          <cell r="V25">
            <v>0.32</v>
          </cell>
        </row>
        <row r="26">
          <cell r="V26">
            <v>0.30588235294117649</v>
          </cell>
        </row>
        <row r="27">
          <cell r="V27">
            <v>0.25819672131147542</v>
          </cell>
        </row>
        <row r="28">
          <cell r="V28">
            <v>0.20491803278688525</v>
          </cell>
        </row>
        <row r="29">
          <cell r="V29">
            <v>0.15447154471544716</v>
          </cell>
        </row>
        <row r="30">
          <cell r="V30">
            <v>0.35742971887550201</v>
          </cell>
        </row>
        <row r="31">
          <cell r="V31">
            <v>0.42338709677419356</v>
          </cell>
        </row>
        <row r="32">
          <cell r="V32">
            <v>0.44672131147540983</v>
          </cell>
        </row>
        <row r="33">
          <cell r="V33">
            <v>0.54042553191489362</v>
          </cell>
        </row>
        <row r="34">
          <cell r="V34">
            <v>0.21810699588477367</v>
          </cell>
        </row>
        <row r="35">
          <cell r="V35">
            <v>0.19008264462809918</v>
          </cell>
        </row>
        <row r="36">
          <cell r="V36">
            <v>0.11475409836065574</v>
          </cell>
        </row>
        <row r="37">
          <cell r="V37">
            <v>0.29387755102040819</v>
          </cell>
        </row>
        <row r="38">
          <cell r="V38">
            <v>0.48979591836734693</v>
          </cell>
        </row>
        <row r="39">
          <cell r="V39">
            <v>0.5</v>
          </cell>
        </row>
        <row r="40">
          <cell r="V40">
            <v>0.48770491803278687</v>
          </cell>
        </row>
        <row r="41">
          <cell r="V41">
            <v>0.50566037735849056</v>
          </cell>
        </row>
        <row r="42">
          <cell r="V42">
            <v>0.22900763358778625</v>
          </cell>
        </row>
        <row r="43">
          <cell r="V43">
            <v>0.17886178861788618</v>
          </cell>
        </row>
        <row r="44">
          <cell r="V44">
            <v>0.31578947368421051</v>
          </cell>
        </row>
        <row r="45">
          <cell r="V45">
            <v>0.38056680161943318</v>
          </cell>
        </row>
        <row r="46">
          <cell r="V46">
            <v>0.3902439024390244</v>
          </cell>
        </row>
        <row r="47">
          <cell r="V47">
            <v>0.32258064516129031</v>
          </cell>
        </row>
        <row r="48">
          <cell r="V48">
            <v>0.36290322580645162</v>
          </cell>
        </row>
        <row r="49">
          <cell r="V49">
            <v>0.20883534136546184</v>
          </cell>
        </row>
        <row r="50">
          <cell r="V50">
            <v>0.19354838709677419</v>
          </cell>
        </row>
        <row r="51">
          <cell r="V51">
            <v>0.31056822783101634</v>
          </cell>
        </row>
      </sheetData>
      <sheetData sheetId="2">
        <row r="15">
          <cell r="H15">
            <v>25.004743103011894</v>
          </cell>
          <cell r="I15">
            <v>31.982434444804142</v>
          </cell>
          <cell r="K15">
            <v>0.27987677810999367</v>
          </cell>
          <cell r="L15">
            <v>8.9511407085258661</v>
          </cell>
          <cell r="N15">
            <v>1.0733496332518337</v>
          </cell>
        </row>
        <row r="23">
          <cell r="AB23">
            <v>0.24571428571428572</v>
          </cell>
        </row>
        <row r="24">
          <cell r="AB24">
            <v>0.27220630372492838</v>
          </cell>
        </row>
        <row r="25">
          <cell r="AB25">
            <v>0.36182336182336183</v>
          </cell>
        </row>
        <row r="26">
          <cell r="AB26">
            <v>0.33333333333333331</v>
          </cell>
        </row>
        <row r="27">
          <cell r="AB27">
            <v>0.22349570200573066</v>
          </cell>
        </row>
        <row r="28">
          <cell r="AB28">
            <v>0.2177650429799427</v>
          </cell>
        </row>
        <row r="29">
          <cell r="AB29">
            <v>0.11239193083573487</v>
          </cell>
        </row>
        <row r="30">
          <cell r="AB30">
            <v>0.23204419889502761</v>
          </cell>
        </row>
        <row r="31">
          <cell r="AB31">
            <v>0.33141210374639768</v>
          </cell>
        </row>
        <row r="32">
          <cell r="AB32">
            <v>0.43804034582132567</v>
          </cell>
        </row>
        <row r="33">
          <cell r="AB33">
            <v>0.44637681159420289</v>
          </cell>
        </row>
        <row r="34">
          <cell r="AB34">
            <v>0.19020172910662825</v>
          </cell>
        </row>
        <row r="35">
          <cell r="AB35">
            <v>0.14000000000000001</v>
          </cell>
        </row>
        <row r="36">
          <cell r="AB36">
            <v>0.1758957654723127</v>
          </cell>
        </row>
        <row r="37">
          <cell r="AB37">
            <v>0.28695652173913044</v>
          </cell>
        </row>
        <row r="38">
          <cell r="AB38">
            <v>0.37572254335260113</v>
          </cell>
        </row>
        <row r="39">
          <cell r="AB39">
            <v>0.42318840579710143</v>
          </cell>
        </row>
        <row r="40">
          <cell r="AB40">
            <v>0.44606413994169097</v>
          </cell>
        </row>
        <row r="41">
          <cell r="AB41">
            <v>0.18731988472622479</v>
          </cell>
        </row>
        <row r="42">
          <cell r="AB42">
            <v>0.239067055393586</v>
          </cell>
        </row>
        <row r="43">
          <cell r="AB43">
            <v>0.10144927536231885</v>
          </cell>
        </row>
        <row r="44">
          <cell r="AB44">
            <v>0.20520231213872833</v>
          </cell>
        </row>
        <row r="45">
          <cell r="AB45">
            <v>0.27405247813411077</v>
          </cell>
        </row>
        <row r="46">
          <cell r="AB46">
            <v>0.34971098265895956</v>
          </cell>
        </row>
        <row r="47">
          <cell r="AB47">
            <v>0.36521739130434783</v>
          </cell>
        </row>
        <row r="48">
          <cell r="AB48">
            <v>0.29022988505747127</v>
          </cell>
        </row>
        <row r="49">
          <cell r="AB49">
            <v>0.2832369942196532</v>
          </cell>
        </row>
        <row r="50">
          <cell r="AB50">
            <v>0.14285714285714285</v>
          </cell>
        </row>
        <row r="51">
          <cell r="AB51">
            <v>0.2005813953488372</v>
          </cell>
        </row>
        <row r="52">
          <cell r="AB52">
            <v>0.22807017543859648</v>
          </cell>
        </row>
        <row r="53">
          <cell r="AB53">
            <v>0.41569767441860467</v>
          </cell>
        </row>
        <row r="54">
          <cell r="AB54">
            <v>0.27557879014189696</v>
          </cell>
        </row>
      </sheetData>
      <sheetData sheetId="3">
        <row r="17">
          <cell r="C17">
            <v>5219</v>
          </cell>
          <cell r="D17">
            <v>490</v>
          </cell>
          <cell r="H17">
            <v>23.206701597663635</v>
          </cell>
          <cell r="I17">
            <v>34.251067444219075</v>
          </cell>
          <cell r="K17">
            <v>0.31511665068712047</v>
          </cell>
          <cell r="L17">
            <v>10.793081655480986</v>
          </cell>
          <cell r="N17">
            <v>2.2911346880057541</v>
          </cell>
        </row>
        <row r="25">
          <cell r="AD25">
            <v>0.37755102040816324</v>
          </cell>
        </row>
        <row r="26">
          <cell r="AD26">
            <v>0.17617866004962779</v>
          </cell>
        </row>
        <row r="27">
          <cell r="AD27">
            <v>0.18564356435643564</v>
          </cell>
        </row>
        <row r="28">
          <cell r="AD28">
            <v>0.12623762376237624</v>
          </cell>
        </row>
        <row r="29">
          <cell r="AD29">
            <v>0.29411764705882354</v>
          </cell>
        </row>
        <row r="30">
          <cell r="AD30">
            <v>0.35910224438902744</v>
          </cell>
        </row>
        <row r="31">
          <cell r="AD31">
            <v>0.37562189054726369</v>
          </cell>
        </row>
        <row r="32">
          <cell r="AD32">
            <v>0.33498759305210918</v>
          </cell>
          <cell r="BI32">
            <v>0.33498759305210918</v>
          </cell>
        </row>
        <row r="33">
          <cell r="AD33">
            <v>0.542713567839196</v>
          </cell>
          <cell r="BI33">
            <v>0.542713567839196</v>
          </cell>
          <cell r="BM33">
            <v>0.40198511166253104</v>
          </cell>
        </row>
        <row r="34">
          <cell r="AD34">
            <v>0.47761194029850745</v>
          </cell>
          <cell r="BI34">
            <v>0.47761194029850745</v>
          </cell>
        </row>
        <row r="35">
          <cell r="AD35">
            <v>0.2793017456359102</v>
          </cell>
          <cell r="BI35">
            <v>0.2793017456359102</v>
          </cell>
        </row>
        <row r="36">
          <cell r="AD36">
            <v>0.31604938271604938</v>
          </cell>
          <cell r="BI36">
            <v>0.40835411471321698</v>
          </cell>
        </row>
        <row r="37">
          <cell r="AD37">
            <v>0.40909090909090912</v>
          </cell>
        </row>
        <row r="38">
          <cell r="AD38">
            <v>0.4292803970223325</v>
          </cell>
        </row>
        <row r="39">
          <cell r="AD39">
            <v>0.36476426799007444</v>
          </cell>
        </row>
        <row r="40">
          <cell r="AD40">
            <v>0.2475</v>
          </cell>
        </row>
        <row r="41">
          <cell r="AD41">
            <v>0.23284313725490197</v>
          </cell>
        </row>
        <row r="42">
          <cell r="AD42">
            <v>0.18037135278514588</v>
          </cell>
        </row>
        <row r="43">
          <cell r="AD43">
            <v>0.29901960784313725</v>
          </cell>
          <cell r="BI43">
            <v>0.29901960784313725</v>
          </cell>
        </row>
        <row r="44">
          <cell r="AD44">
            <v>0.50990099009900991</v>
          </cell>
          <cell r="BI44">
            <v>0.50990099009900991</v>
          </cell>
        </row>
        <row r="45">
          <cell r="AD45">
            <v>0.37283950617283951</v>
          </cell>
          <cell r="BI45">
            <v>0.37283950617283951</v>
          </cell>
        </row>
        <row r="46">
          <cell r="AD46">
            <v>0.34422110552763818</v>
          </cell>
          <cell r="BI46">
            <v>0.3935907970419063</v>
          </cell>
        </row>
        <row r="47">
          <cell r="AD47">
            <v>0.25490196078431371</v>
          </cell>
        </row>
        <row r="48">
          <cell r="AD48">
            <v>0.30049261083743845</v>
          </cell>
        </row>
        <row r="49">
          <cell r="AD49">
            <v>0.1941031941031941</v>
          </cell>
        </row>
        <row r="50">
          <cell r="AD50">
            <v>0.25123152709359609</v>
          </cell>
          <cell r="AI50">
            <v>0.36522826766729205</v>
          </cell>
        </row>
        <row r="51">
          <cell r="AD51">
            <v>0.31280788177339902</v>
          </cell>
          <cell r="AI51">
            <v>0.24056895485466914</v>
          </cell>
          <cell r="AO51">
            <v>0.28691983122362869</v>
          </cell>
        </row>
        <row r="52">
          <cell r="AD52">
            <v>0.35872235872235875</v>
          </cell>
          <cell r="AI52">
            <v>0.23758642363293525</v>
          </cell>
          <cell r="AO52">
            <v>0.35901778154106689</v>
          </cell>
        </row>
        <row r="53">
          <cell r="AD53">
            <v>0.37438423645320196</v>
          </cell>
          <cell r="AI53">
            <v>0.16666666666666666</v>
          </cell>
          <cell r="AO53">
            <v>0.38778877887788776</v>
          </cell>
        </row>
        <row r="54">
          <cell r="AD54">
            <v>0.28325123152709358</v>
          </cell>
          <cell r="AI54">
            <v>0.2583819849874896</v>
          </cell>
          <cell r="AO54">
            <v>0.34488541084404695</v>
          </cell>
        </row>
        <row r="55">
          <cell r="AD55">
            <v>0.23056300268096513</v>
          </cell>
        </row>
        <row r="56">
          <cell r="AD56">
            <v>0.3160400193642085</v>
          </cell>
        </row>
        <row r="59">
          <cell r="AI59">
            <v>0.29071346495351508</v>
          </cell>
        </row>
      </sheetData>
      <sheetData sheetId="4">
        <row r="17">
          <cell r="N17">
            <v>1.0849352687328364</v>
          </cell>
        </row>
        <row r="25">
          <cell r="AD25">
            <v>0.15671641791044777</v>
          </cell>
        </row>
        <row r="26">
          <cell r="AD26">
            <v>0.21197007481296759</v>
          </cell>
        </row>
        <row r="27">
          <cell r="AD27">
            <v>0.25621890547263682</v>
          </cell>
        </row>
        <row r="28">
          <cell r="AD28">
            <v>0.30597014925373134</v>
          </cell>
        </row>
        <row r="29">
          <cell r="AD29">
            <v>0.43781094527363185</v>
          </cell>
          <cell r="BI29">
            <v>0.43781094527363185</v>
          </cell>
        </row>
        <row r="30">
          <cell r="AD30">
            <v>0.53924050632911391</v>
          </cell>
          <cell r="BI30">
            <v>0.53924050632911391</v>
          </cell>
        </row>
        <row r="31">
          <cell r="AD31">
            <v>0.70918367346938771</v>
          </cell>
          <cell r="BI31">
            <v>0.70918367346938771</v>
          </cell>
        </row>
        <row r="32">
          <cell r="AD32">
            <v>0.37844611528822053</v>
          </cell>
          <cell r="BI32">
            <v>0.37844611528822053</v>
          </cell>
        </row>
        <row r="33">
          <cell r="AD33">
            <v>0.27777777777777779</v>
          </cell>
          <cell r="BI33">
            <v>0.51511335012594461</v>
          </cell>
        </row>
        <row r="34">
          <cell r="AD34">
            <v>0.37531486146095716</v>
          </cell>
        </row>
        <row r="35">
          <cell r="AD35">
            <v>0.44110275689223055</v>
          </cell>
        </row>
        <row r="36">
          <cell r="AD36">
            <v>0.51515151515151514</v>
          </cell>
        </row>
        <row r="37">
          <cell r="AD37">
            <v>0.31592039800995025</v>
          </cell>
          <cell r="AI37">
            <v>0.24979114452798662</v>
          </cell>
        </row>
        <row r="38">
          <cell r="AD38">
            <v>0.38750000000000001</v>
          </cell>
          <cell r="AI38">
            <v>0.34448160535117056</v>
          </cell>
        </row>
        <row r="39">
          <cell r="AD39">
            <v>0.22750000000000001</v>
          </cell>
          <cell r="AI39">
            <v>0.36749999999999999</v>
          </cell>
        </row>
        <row r="40">
          <cell r="AD40">
            <v>0.26</v>
          </cell>
          <cell r="AI40">
            <v>0.47619047619047616</v>
          </cell>
        </row>
        <row r="41">
          <cell r="AD41">
            <v>0.40302267002518893</v>
          </cell>
          <cell r="AI41">
            <v>0.34889546800273286</v>
          </cell>
        </row>
        <row r="42">
          <cell r="AD42">
            <v>0.35588972431077692</v>
          </cell>
        </row>
        <row r="43">
          <cell r="AD43">
            <v>0.46347607052896728</v>
          </cell>
        </row>
        <row r="44">
          <cell r="AD44">
            <v>0.5025380710659898</v>
          </cell>
        </row>
        <row r="45">
          <cell r="AD45">
            <v>0.36432160804020103</v>
          </cell>
        </row>
        <row r="46">
          <cell r="AD46">
            <v>0.2</v>
          </cell>
        </row>
        <row r="47">
          <cell r="AD47">
            <v>0.34499999999999997</v>
          </cell>
        </row>
        <row r="48">
          <cell r="AD48">
            <v>0.29145728643216079</v>
          </cell>
        </row>
        <row r="49">
          <cell r="AD49">
            <v>0.37185929648241206</v>
          </cell>
        </row>
        <row r="50">
          <cell r="AD50">
            <v>0.36249999999999999</v>
          </cell>
        </row>
        <row r="51">
          <cell r="AD51">
            <v>0.23940149625935161</v>
          </cell>
        </row>
        <row r="52">
          <cell r="AD52">
            <v>0.24378109452736318</v>
          </cell>
        </row>
        <row r="53">
          <cell r="AD53">
            <v>0.115</v>
          </cell>
        </row>
        <row r="54">
          <cell r="AD54">
            <v>0.17794486215538846</v>
          </cell>
        </row>
        <row r="55">
          <cell r="AD55">
            <v>0.34049131016042783</v>
          </cell>
        </row>
      </sheetData>
      <sheetData sheetId="5">
        <row r="17">
          <cell r="C17">
            <v>2416</v>
          </cell>
          <cell r="D17">
            <v>304</v>
          </cell>
          <cell r="H17">
            <v>26.730618487394956</v>
          </cell>
          <cell r="I17">
            <v>32.418911536893596</v>
          </cell>
          <cell r="K17">
            <v>0.21790885671137958</v>
          </cell>
          <cell r="L17">
            <v>7.0643679488318378</v>
          </cell>
          <cell r="N17">
            <v>1.0953608247422681</v>
          </cell>
        </row>
        <row r="24">
          <cell r="AB24">
            <v>0.21311475409836064</v>
          </cell>
        </row>
        <row r="25">
          <cell r="AB25">
            <v>0.3149847094801223</v>
          </cell>
        </row>
        <row r="26">
          <cell r="AB26">
            <v>0.25688073394495414</v>
          </cell>
        </row>
        <row r="27">
          <cell r="AB27">
            <v>0.23404255319148937</v>
          </cell>
        </row>
        <row r="28">
          <cell r="AB28">
            <v>0.11620795107033639</v>
          </cell>
        </row>
        <row r="29">
          <cell r="AB29">
            <v>0.10703363914373089</v>
          </cell>
        </row>
        <row r="30">
          <cell r="AB30">
            <v>0.11926605504587157</v>
          </cell>
        </row>
        <row r="31">
          <cell r="AB31">
            <v>0.15596330275229359</v>
          </cell>
        </row>
        <row r="32">
          <cell r="AB32">
            <v>0.17125382262996941</v>
          </cell>
        </row>
        <row r="33">
          <cell r="AB33">
            <v>0.13455657492354739</v>
          </cell>
          <cell r="BE33">
            <v>0.13455657492354739</v>
          </cell>
        </row>
        <row r="34">
          <cell r="AB34">
            <v>0.11620795107033639</v>
          </cell>
          <cell r="BE34">
            <v>0.11620795107033639</v>
          </cell>
        </row>
        <row r="35">
          <cell r="AB35">
            <v>9.480122324159021E-2</v>
          </cell>
          <cell r="BE35">
            <v>9.480122324159021E-2</v>
          </cell>
        </row>
        <row r="36">
          <cell r="AB36">
            <v>9.451219512195122E-2</v>
          </cell>
          <cell r="BE36">
            <v>9.451219512195122E-2</v>
          </cell>
        </row>
        <row r="37">
          <cell r="AB37">
            <v>0.15501519756838905</v>
          </cell>
          <cell r="BE37">
            <v>0.11000763941940413</v>
          </cell>
        </row>
        <row r="38">
          <cell r="AB38">
            <v>0.25304878048780488</v>
          </cell>
        </row>
        <row r="39">
          <cell r="AB39">
            <v>0.37694704049844235</v>
          </cell>
        </row>
        <row r="40">
          <cell r="AB40">
            <v>0.40061162079510704</v>
          </cell>
        </row>
        <row r="41">
          <cell r="AB41">
            <v>0.22629969418960244</v>
          </cell>
          <cell r="AG41">
            <v>0.3080531665363565</v>
          </cell>
        </row>
        <row r="42">
          <cell r="AB42">
            <v>0.1398176291793313</v>
          </cell>
          <cell r="AG42">
            <v>0.23553299492385787</v>
          </cell>
        </row>
        <row r="43">
          <cell r="AB43">
            <v>0.10638297872340426</v>
          </cell>
          <cell r="AG43">
            <v>0.13463514902363824</v>
          </cell>
        </row>
        <row r="44">
          <cell r="AB44">
            <v>0.2857142857142857</v>
          </cell>
          <cell r="AG44">
            <v>0.1117948717948718</v>
          </cell>
        </row>
        <row r="45">
          <cell r="AB45">
            <v>0.36593059936908517</v>
          </cell>
          <cell r="AG45">
            <v>0.20560303893637227</v>
          </cell>
        </row>
        <row r="46">
          <cell r="AB46">
            <v>0.38837920489296635</v>
          </cell>
        </row>
        <row r="47">
          <cell r="AB47">
            <v>0.38719512195121952</v>
          </cell>
        </row>
        <row r="48">
          <cell r="AB48">
            <v>0.24620060790273557</v>
          </cell>
        </row>
        <row r="49">
          <cell r="AB49">
            <v>0.14826498422712933</v>
          </cell>
        </row>
        <row r="50">
          <cell r="AB50">
            <v>0.12225705329153605</v>
          </cell>
        </row>
        <row r="51">
          <cell r="AB51">
            <v>0.19169329073482427</v>
          </cell>
        </row>
        <row r="52">
          <cell r="AB52">
            <v>0.26898734177215189</v>
          </cell>
        </row>
        <row r="53">
          <cell r="AB53">
            <v>0.28205128205128205</v>
          </cell>
        </row>
        <row r="54">
          <cell r="AB54">
            <v>0.17508417508417509</v>
          </cell>
        </row>
        <row r="55">
          <cell r="AB55">
            <v>0.21433528303757313</v>
          </cell>
        </row>
      </sheetData>
      <sheetData sheetId="6">
        <row r="4">
          <cell r="AB4">
            <v>0.15238095238095239</v>
          </cell>
        </row>
        <row r="5">
          <cell r="AB5">
            <v>0.3769968051118211</v>
          </cell>
        </row>
        <row r="6">
          <cell r="AB6">
            <v>0.42448979591836733</v>
          </cell>
        </row>
        <row r="7">
          <cell r="AB7">
            <v>0.16326530612244897</v>
          </cell>
        </row>
        <row r="8">
          <cell r="AB8">
            <v>0.16326530612244897</v>
          </cell>
        </row>
        <row r="9">
          <cell r="AB9">
            <v>0.25678650036683787</v>
          </cell>
        </row>
        <row r="14">
          <cell r="AB14">
            <v>0.88262910798122063</v>
          </cell>
        </row>
        <row r="15">
          <cell r="AB15">
            <v>0.7649572649572649</v>
          </cell>
        </row>
        <row r="16">
          <cell r="AB16">
            <v>0.46721311475409838</v>
          </cell>
        </row>
        <row r="17">
          <cell r="AB17">
            <v>0.60245901639344257</v>
          </cell>
        </row>
        <row r="18">
          <cell r="AB18">
            <v>0.7024793388429752</v>
          </cell>
        </row>
        <row r="19">
          <cell r="AB19">
            <v>0.86382978723404258</v>
          </cell>
        </row>
        <row r="20">
          <cell r="AB20">
            <v>0.73931623931623935</v>
          </cell>
        </row>
        <row r="21">
          <cell r="AB21">
            <v>0.7350427350427351</v>
          </cell>
        </row>
        <row r="22">
          <cell r="AB22">
            <v>0.60515021459227469</v>
          </cell>
        </row>
        <row r="23">
          <cell r="AB23">
            <v>0.38197424892703863</v>
          </cell>
        </row>
      </sheetData>
      <sheetData sheetId="7">
        <row r="16">
          <cell r="C16">
            <v>5296</v>
          </cell>
          <cell r="D16">
            <v>520</v>
          </cell>
          <cell r="H16">
            <v>24.781520494972931</v>
          </cell>
          <cell r="I16">
            <v>34.730659007153697</v>
          </cell>
          <cell r="K16">
            <v>0.43518867924528304</v>
          </cell>
          <cell r="L16">
            <v>15.114389622641509</v>
          </cell>
          <cell r="N16">
            <v>1.1424279908110975</v>
          </cell>
        </row>
        <row r="23">
          <cell r="AB23">
            <v>0.38028169014084506</v>
          </cell>
        </row>
        <row r="24">
          <cell r="AB24">
            <v>0.33898305084745761</v>
          </cell>
        </row>
        <row r="25">
          <cell r="AB25">
            <v>0.1384180790960452</v>
          </cell>
        </row>
        <row r="26">
          <cell r="AB26">
            <v>0.12605042016806722</v>
          </cell>
        </row>
        <row r="27">
          <cell r="AB27">
            <v>0.32768361581920902</v>
          </cell>
        </row>
        <row r="28">
          <cell r="AB28">
            <v>0.41193181818181818</v>
          </cell>
        </row>
        <row r="29">
          <cell r="AB29">
            <v>0.41477272727272729</v>
          </cell>
        </row>
        <row r="30">
          <cell r="AB30">
            <v>0.37068965517241381</v>
          </cell>
        </row>
        <row r="31">
          <cell r="AB31">
            <v>0.32861189801699719</v>
          </cell>
        </row>
        <row r="32">
          <cell r="AB32">
            <v>0.23229461756373937</v>
          </cell>
          <cell r="AG32">
            <v>0.5007032348804501</v>
          </cell>
        </row>
        <row r="33">
          <cell r="AB33">
            <v>0.45930232558139533</v>
          </cell>
          <cell r="AG33">
            <v>0.47295742232451093</v>
          </cell>
        </row>
        <row r="34">
          <cell r="AB34">
            <v>0.5423728813559322</v>
          </cell>
          <cell r="AG34">
            <v>0.40885860306643951</v>
          </cell>
        </row>
        <row r="35">
          <cell r="AB35">
            <v>0.61971830985915488</v>
          </cell>
          <cell r="AG35">
            <v>0.28288543140028288</v>
          </cell>
        </row>
        <row r="36">
          <cell r="AB36">
            <v>0.6647887323943662</v>
          </cell>
          <cell r="AG36">
            <v>0.37940761636107195</v>
          </cell>
        </row>
        <row r="37">
          <cell r="AB37">
            <v>0.67682926829268297</v>
          </cell>
          <cell r="AG37">
            <v>0.41171159551141495</v>
          </cell>
        </row>
        <row r="38">
          <cell r="AB38">
            <v>0.62464183381088823</v>
          </cell>
        </row>
        <row r="39">
          <cell r="AB39">
            <v>0.44846796657381616</v>
          </cell>
        </row>
        <row r="40">
          <cell r="AB40">
            <v>0.51253481894150421</v>
          </cell>
        </row>
        <row r="41">
          <cell r="AB41">
            <v>0.58543417366946782</v>
          </cell>
        </row>
        <row r="42">
          <cell r="AB42">
            <v>0.7142857142857143</v>
          </cell>
        </row>
        <row r="43">
          <cell r="AB43">
            <v>0.60458452722063039</v>
          </cell>
        </row>
        <row r="44">
          <cell r="AB44">
            <v>0.55873925501432664</v>
          </cell>
        </row>
        <row r="45">
          <cell r="AB45">
            <v>0.43965517241379309</v>
          </cell>
        </row>
        <row r="46">
          <cell r="AB46">
            <v>0.31034482758620691</v>
          </cell>
        </row>
        <row r="47">
          <cell r="AB47">
            <v>0.42178770949720673</v>
          </cell>
        </row>
        <row r="48">
          <cell r="AB48">
            <v>0.39835164835164832</v>
          </cell>
        </row>
        <row r="49">
          <cell r="AB49">
            <v>0.39889196675900279</v>
          </cell>
        </row>
        <row r="50">
          <cell r="AB50">
            <v>0.3251366120218579</v>
          </cell>
        </row>
        <row r="51">
          <cell r="AB51">
            <v>0.39385474860335196</v>
          </cell>
        </row>
        <row r="52">
          <cell r="AB52">
            <v>0.31652661064425769</v>
          </cell>
        </row>
        <row r="53">
          <cell r="AB53">
            <v>0.43518867924528304</v>
          </cell>
        </row>
      </sheetData>
      <sheetData sheetId="8">
        <row r="3">
          <cell r="C3">
            <v>23379</v>
          </cell>
          <cell r="D3">
            <v>2611</v>
          </cell>
          <cell r="H3">
            <v>24.323117191719174</v>
          </cell>
          <cell r="I3">
            <v>32.877875218999421</v>
          </cell>
          <cell r="K3">
            <v>0.3136380981454629</v>
          </cell>
          <cell r="L3">
            <v>10.311754254750822</v>
          </cell>
          <cell r="N3">
            <v>1.0850457066958357</v>
          </cell>
        </row>
      </sheetData>
      <sheetData sheetId="9">
        <row r="17">
          <cell r="C17">
            <v>2001</v>
          </cell>
          <cell r="D17">
            <v>144</v>
          </cell>
          <cell r="H17">
            <v>23.991053067993366</v>
          </cell>
          <cell r="I17">
            <v>34.321720047449581</v>
          </cell>
          <cell r="K17">
            <v>0.19480069324090121</v>
          </cell>
          <cell r="L17">
            <v>6.6858948584633158</v>
          </cell>
          <cell r="N17">
            <v>1.1823529411764706</v>
          </cell>
        </row>
        <row r="23">
          <cell r="AD23">
            <v>0.13716814159292035</v>
          </cell>
        </row>
        <row r="24">
          <cell r="AD24">
            <v>0.22321428571428573</v>
          </cell>
        </row>
        <row r="25">
          <cell r="AD25">
            <v>0.29816513761467889</v>
          </cell>
        </row>
        <row r="26">
          <cell r="AD26">
            <v>0.32</v>
          </cell>
          <cell r="AI26">
            <v>0.2015855039637599</v>
          </cell>
        </row>
        <row r="27">
          <cell r="AD27">
            <v>0.36160714285714285</v>
          </cell>
          <cell r="AI27">
            <v>0.23402454506982648</v>
          </cell>
        </row>
        <row r="28">
          <cell r="AD28">
            <v>0.2744186046511628</v>
          </cell>
          <cell r="AI28">
            <v>0.26470588235294118</v>
          </cell>
        </row>
        <row r="29">
          <cell r="AD29">
            <v>0.17040358744394618</v>
          </cell>
          <cell r="AI29">
            <v>0.23397075365579303</v>
          </cell>
        </row>
        <row r="30">
          <cell r="AD30">
            <v>0.20909090909090908</v>
          </cell>
        </row>
        <row r="31">
          <cell r="AD31">
            <v>0.23474178403755869</v>
          </cell>
        </row>
        <row r="32">
          <cell r="AD32">
            <v>0.29729729729729731</v>
          </cell>
        </row>
        <row r="33">
          <cell r="AD33">
            <v>0.36486486486486486</v>
          </cell>
        </row>
        <row r="34">
          <cell r="AD34">
            <v>0.27232142857142855</v>
          </cell>
          <cell r="AI34">
            <v>0.2043132803632236</v>
          </cell>
        </row>
        <row r="35">
          <cell r="AD35">
            <v>0.30630630630630629</v>
          </cell>
          <cell r="AI35">
            <v>0.23536299765807964</v>
          </cell>
        </row>
        <row r="36">
          <cell r="AD36">
            <v>0.27777777777777779</v>
          </cell>
          <cell r="AI36">
            <v>0.27262180974477956</v>
          </cell>
        </row>
        <row r="37">
          <cell r="AD37">
            <v>0.19196428571428573</v>
          </cell>
          <cell r="AI37">
            <v>0.23719676549865229</v>
          </cell>
        </row>
        <row r="38">
          <cell r="AD38">
            <v>0.24107142857142858</v>
          </cell>
        </row>
        <row r="39">
          <cell r="AD39">
            <v>0.27461139896373055</v>
          </cell>
        </row>
        <row r="40">
          <cell r="AD40">
            <v>0.31981981981981983</v>
          </cell>
        </row>
        <row r="41">
          <cell r="AD41">
            <v>0.21524663677130046</v>
          </cell>
        </row>
        <row r="42">
          <cell r="AD42">
            <v>0.25388601036269431</v>
          </cell>
        </row>
        <row r="43">
          <cell r="AD43">
            <v>0.18834080717488788</v>
          </cell>
        </row>
        <row r="44">
          <cell r="AD44">
            <v>0.11398963730569948</v>
          </cell>
        </row>
        <row r="45">
          <cell r="AD45">
            <v>0.11818181818181818</v>
          </cell>
          <cell r="AI45">
            <v>0.11818181818181818</v>
          </cell>
        </row>
        <row r="46">
          <cell r="AD46">
            <v>7.6923076923076927E-2</v>
          </cell>
          <cell r="AI46">
            <v>7.6923076923076927E-2</v>
          </cell>
        </row>
        <row r="47">
          <cell r="AD47">
            <v>5.6994818652849742E-2</v>
          </cell>
          <cell r="AI47">
            <v>5.6994818652849742E-2</v>
          </cell>
        </row>
        <row r="48">
          <cell r="AD48">
            <v>0.19004524886877827</v>
          </cell>
          <cell r="AI48">
            <v>8.5173501577287064E-2</v>
          </cell>
        </row>
        <row r="49">
          <cell r="AD49">
            <v>0.20982142857142858</v>
          </cell>
        </row>
        <row r="50">
          <cell r="AD50">
            <v>0.29533678756476683</v>
          </cell>
        </row>
        <row r="51">
          <cell r="AD51">
            <v>0.23699421965317918</v>
          </cell>
        </row>
        <row r="52">
          <cell r="AD52">
            <v>0.10810810810810811</v>
          </cell>
          <cell r="AI52">
            <v>0.17966101694915254</v>
          </cell>
        </row>
        <row r="53">
          <cell r="AD53">
            <v>0.22846964064436184</v>
          </cell>
          <cell r="AI53">
            <v>0.15615615615615616</v>
          </cell>
        </row>
        <row r="54">
          <cell r="AI54">
            <v>7.6305220883534142E-2</v>
          </cell>
        </row>
        <row r="55">
          <cell r="AI55">
            <v>0.1521594684385382</v>
          </cell>
        </row>
        <row r="57">
          <cell r="AI57">
            <v>0.13230481533426836</v>
          </cell>
        </row>
      </sheetData>
      <sheetData sheetId="10">
        <row r="3">
          <cell r="C3">
            <v>25380</v>
          </cell>
          <cell r="D3">
            <v>2755</v>
          </cell>
          <cell r="H3">
            <v>24.296584622519632</v>
          </cell>
          <cell r="I3">
            <v>32.987361698299907</v>
          </cell>
          <cell r="J3">
            <v>733441.00000000012</v>
          </cell>
          <cell r="K3">
            <v>0.29977079681812052</v>
          </cell>
          <cell r="L3">
            <v>9.8886477012269118</v>
          </cell>
          <cell r="N3">
            <v>1.092228091757725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O"/>
      <sheetName val="MAYO GRAFICAS"/>
      <sheetName val="JUNIO"/>
      <sheetName val="% JUNIO 5 ESTRELLAS"/>
      <sheetName val="% JUNIO 5,4,3"/>
      <sheetName val="JULIO"/>
      <sheetName val="% JULIO 5 ESTRELLAS"/>
      <sheetName val="AGOSTO"/>
      <sheetName val="%AGOSTO 5 ESTRELLAS"/>
      <sheetName val="SEPTIEMBRE"/>
      <sheetName val="%SEPTIEMBRE"/>
    </sheetNames>
    <sheetDataSet>
      <sheetData sheetId="0"/>
      <sheetData sheetId="1"/>
      <sheetData sheetId="2"/>
      <sheetData sheetId="3"/>
      <sheetData sheetId="4"/>
      <sheetData sheetId="5">
        <row r="4">
          <cell r="C4">
            <v>1117</v>
          </cell>
          <cell r="D4">
            <v>239</v>
          </cell>
          <cell r="I4">
            <v>65.588355582524272</v>
          </cell>
          <cell r="J4">
            <v>47.890832964111652</v>
          </cell>
        </row>
      </sheetData>
      <sheetData sheetId="6"/>
      <sheetData sheetId="7">
        <row r="4">
          <cell r="C4">
            <v>1716</v>
          </cell>
          <cell r="D4">
            <v>218</v>
          </cell>
          <cell r="I4">
            <v>65.715067766647024</v>
          </cell>
          <cell r="J4">
            <v>37.700632183908048</v>
          </cell>
          <cell r="M4">
            <v>34.37684032059186</v>
          </cell>
        </row>
      </sheetData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O"/>
      <sheetName val="JUNIO"/>
      <sheetName val="% OCUPACION JUNIO"/>
      <sheetName val="JULIO"/>
      <sheetName val="% OCUPACION JULIO"/>
      <sheetName val="AGOSTO"/>
      <sheetName val="%OCUPACION AGOSTO"/>
      <sheetName val="SEPTIEMBRE"/>
      <sheetName val="%SEPTIEMBRE"/>
    </sheetNames>
    <sheetDataSet>
      <sheetData sheetId="0"/>
      <sheetData sheetId="1"/>
      <sheetData sheetId="2"/>
      <sheetData sheetId="3">
        <row r="4">
          <cell r="C4">
            <v>1029</v>
          </cell>
          <cell r="D4">
            <v>37</v>
          </cell>
          <cell r="I4">
            <v>46.949898403483303</v>
          </cell>
          <cell r="J4">
            <v>30.925889101338427</v>
          </cell>
          <cell r="M4">
            <v>14.434841588576527</v>
          </cell>
        </row>
      </sheetData>
      <sheetData sheetId="4"/>
      <sheetData sheetId="5">
        <row r="4">
          <cell r="C4">
            <v>1596</v>
          </cell>
          <cell r="D4">
            <v>14</v>
          </cell>
          <cell r="I4">
            <v>52.987466814159298</v>
          </cell>
          <cell r="J4">
            <v>29.770459912989438</v>
          </cell>
          <cell r="M4">
            <v>19.647526661197706</v>
          </cell>
        </row>
      </sheetData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O"/>
      <sheetName val="JUNIO"/>
      <sheetName val="JUNIO % DIAS"/>
      <sheetName val="JULIO"/>
      <sheetName val="JULIO % DIAS"/>
      <sheetName val="AGOSTO"/>
      <sheetName val="AGOSTO% DIAS"/>
      <sheetName val="SEPTIEMBRE"/>
      <sheetName val="%SEPTIEMBRE"/>
    </sheetNames>
    <sheetDataSet>
      <sheetData sheetId="0"/>
      <sheetData sheetId="1"/>
      <sheetData sheetId="2"/>
      <sheetData sheetId="3">
        <row r="15">
          <cell r="C15">
            <v>3283</v>
          </cell>
          <cell r="D15">
            <v>439</v>
          </cell>
        </row>
      </sheetData>
      <sheetData sheetId="4"/>
      <sheetData sheetId="5">
        <row r="17">
          <cell r="D17">
            <v>490</v>
          </cell>
        </row>
      </sheetData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O"/>
      <sheetName val="AGOSTO"/>
      <sheetName val="SEPTIEMBRE"/>
      <sheetName val="OCTUBRE"/>
      <sheetName val="FERIADO NOVIEMBRE"/>
      <sheetName val="NOVIEMBRE"/>
      <sheetName val="JUL-NOV"/>
    </sheetNames>
    <sheetDataSet>
      <sheetData sheetId="0"/>
      <sheetData sheetId="1">
        <row r="5">
          <cell r="C5">
            <v>3032</v>
          </cell>
          <cell r="D5">
            <v>85</v>
          </cell>
          <cell r="I5">
            <v>20.357582540570789</v>
          </cell>
          <cell r="J5">
            <v>11.615261813537675</v>
          </cell>
          <cell r="K5">
            <v>36379</v>
          </cell>
          <cell r="L5">
            <v>0.63391273501241574</v>
          </cell>
          <cell r="M5">
            <v>12.904930826534232</v>
          </cell>
          <cell r="O5">
            <v>1.0061034371988435</v>
          </cell>
        </row>
        <row r="13">
          <cell r="J13">
            <v>0.52222222222222225</v>
          </cell>
        </row>
        <row r="14">
          <cell r="J14">
            <v>0.63736263736263732</v>
          </cell>
        </row>
        <row r="15">
          <cell r="J15">
            <v>0.74725274725274726</v>
          </cell>
        </row>
        <row r="16">
          <cell r="J16">
            <v>0.65934065934065933</v>
          </cell>
        </row>
        <row r="17">
          <cell r="J17">
            <v>0.62637362637362637</v>
          </cell>
        </row>
        <row r="18">
          <cell r="J18">
            <v>0.62637362637362637</v>
          </cell>
        </row>
        <row r="19">
          <cell r="J19">
            <v>0.46153846153846156</v>
          </cell>
        </row>
        <row r="20">
          <cell r="J20">
            <v>0.4</v>
          </cell>
          <cell r="U20">
            <v>0.4</v>
          </cell>
        </row>
        <row r="21">
          <cell r="J21">
            <v>0.76923076923076927</v>
          </cell>
          <cell r="U21">
            <v>0.76923076923076927</v>
          </cell>
        </row>
        <row r="22">
          <cell r="J22">
            <v>0.74725274725274726</v>
          </cell>
          <cell r="U22">
            <v>0.74725274725274726</v>
          </cell>
        </row>
        <row r="23">
          <cell r="J23">
            <v>0.48351648351648352</v>
          </cell>
          <cell r="U23">
            <v>0.48351648351648352</v>
          </cell>
        </row>
        <row r="24">
          <cell r="J24">
            <v>0.60439560439560436</v>
          </cell>
          <cell r="U24">
            <v>0.60055096418732778</v>
          </cell>
        </row>
        <row r="25">
          <cell r="J25">
            <v>0.61538461538461542</v>
          </cell>
        </row>
        <row r="26">
          <cell r="J26">
            <v>0.58241758241758246</v>
          </cell>
          <cell r="Y26">
            <v>0.60055096418732778</v>
          </cell>
        </row>
        <row r="27">
          <cell r="J27">
            <v>0.63736263736263732</v>
          </cell>
        </row>
        <row r="28">
          <cell r="J28">
            <v>0.68131868131868134</v>
          </cell>
        </row>
        <row r="29">
          <cell r="J29">
            <v>0.70329670329670335</v>
          </cell>
        </row>
        <row r="30">
          <cell r="J30">
            <v>0.64835164835164838</v>
          </cell>
        </row>
        <row r="31">
          <cell r="J31">
            <v>0.81318681318681318</v>
          </cell>
          <cell r="U31">
            <v>0.81318681318681318</v>
          </cell>
        </row>
        <row r="32">
          <cell r="J32">
            <v>0.79120879120879117</v>
          </cell>
          <cell r="U32">
            <v>0.79120879120879117</v>
          </cell>
        </row>
        <row r="33">
          <cell r="J33">
            <v>0.51648351648351654</v>
          </cell>
          <cell r="U33">
            <v>0.51648351648351654</v>
          </cell>
        </row>
        <row r="34">
          <cell r="J34">
            <v>0.63736263736263732</v>
          </cell>
          <cell r="U34">
            <v>0.706959706959707</v>
          </cell>
        </row>
        <row r="35">
          <cell r="J35">
            <v>0.76923076923076927</v>
          </cell>
        </row>
        <row r="36">
          <cell r="J36">
            <v>0.74725274725274726</v>
          </cell>
        </row>
        <row r="37">
          <cell r="J37">
            <v>0.48351648351648352</v>
          </cell>
        </row>
        <row r="38">
          <cell r="J38">
            <v>0.60439560439560436</v>
          </cell>
          <cell r="O38">
            <v>0.60606060606060608</v>
          </cell>
        </row>
        <row r="39">
          <cell r="J39">
            <v>0.50549450549450547</v>
          </cell>
          <cell r="O39">
            <v>0.6785714285714286</v>
          </cell>
          <cell r="U39">
            <v>0.61172161172161177</v>
          </cell>
        </row>
        <row r="40">
          <cell r="J40">
            <v>0.59340659340659341</v>
          </cell>
          <cell r="O40">
            <v>0.74450549450549453</v>
          </cell>
          <cell r="U40">
            <v>0.58241758241758246</v>
          </cell>
        </row>
        <row r="41">
          <cell r="J41">
            <v>0.62637362637362637</v>
          </cell>
          <cell r="O41">
            <v>0.59706959706959706</v>
          </cell>
          <cell r="U41">
            <v>0.54578754578754574</v>
          </cell>
        </row>
        <row r="42">
          <cell r="J42">
            <v>0.62637362637362637</v>
          </cell>
          <cell r="O42">
            <v>0.66055718475073311</v>
          </cell>
          <cell r="U42">
            <v>0.57997557997558002</v>
          </cell>
        </row>
        <row r="43">
          <cell r="J43">
            <v>0.78021978021978022</v>
          </cell>
        </row>
        <row r="44">
          <cell r="J44">
            <v>0.63391273501241574</v>
          </cell>
        </row>
        <row r="47">
          <cell r="O47">
            <v>0.63032524049473204</v>
          </cell>
        </row>
      </sheetData>
      <sheetData sheetId="2">
        <row r="6">
          <cell r="C6">
            <v>1546</v>
          </cell>
          <cell r="D6">
            <v>88</v>
          </cell>
          <cell r="H6">
            <v>20.030982615268329</v>
          </cell>
          <cell r="I6">
            <v>13.788236212278875</v>
          </cell>
          <cell r="J6">
            <v>26500.989999999998</v>
          </cell>
          <cell r="K6">
            <v>0.55125000000000002</v>
          </cell>
          <cell r="L6">
            <v>11.042079166666666</v>
          </cell>
          <cell r="N6">
            <v>1.1827692307692308</v>
          </cell>
        </row>
        <row r="14">
          <cell r="J14">
            <v>0.35</v>
          </cell>
        </row>
        <row r="15">
          <cell r="J15">
            <v>0.27500000000000002</v>
          </cell>
        </row>
        <row r="16">
          <cell r="J16">
            <v>0.3</v>
          </cell>
        </row>
        <row r="17">
          <cell r="J17">
            <v>0.8</v>
          </cell>
        </row>
        <row r="18">
          <cell r="J18">
            <v>0.75</v>
          </cell>
          <cell r="U18">
            <v>0.75</v>
          </cell>
        </row>
        <row r="19">
          <cell r="J19">
            <v>0.66249999999999998</v>
          </cell>
          <cell r="U19">
            <v>0.66249999999999998</v>
          </cell>
        </row>
        <row r="20">
          <cell r="J20">
            <v>0.58750000000000002</v>
          </cell>
          <cell r="U20">
            <v>0.58750000000000002</v>
          </cell>
        </row>
        <row r="21">
          <cell r="J21">
            <v>0.5</v>
          </cell>
          <cell r="U21">
            <v>0.5</v>
          </cell>
        </row>
        <row r="22">
          <cell r="J22">
            <v>0.28749999999999998</v>
          </cell>
          <cell r="U22">
            <v>0.625</v>
          </cell>
        </row>
        <row r="23">
          <cell r="J23">
            <v>0.52500000000000002</v>
          </cell>
        </row>
        <row r="24">
          <cell r="J24">
            <v>0.5</v>
          </cell>
        </row>
        <row r="25">
          <cell r="J25">
            <v>0.45</v>
          </cell>
        </row>
        <row r="26">
          <cell r="J26">
            <v>0.73750000000000004</v>
          </cell>
          <cell r="O26">
            <v>0.56666666666666665</v>
          </cell>
        </row>
        <row r="27">
          <cell r="J27">
            <v>0.85</v>
          </cell>
          <cell r="O27">
            <v>0.66666666666666663</v>
          </cell>
        </row>
        <row r="28">
          <cell r="J28">
            <v>0.57499999999999996</v>
          </cell>
          <cell r="O28">
            <v>0.60833333333333328</v>
          </cell>
        </row>
        <row r="29">
          <cell r="J29">
            <v>0.5625</v>
          </cell>
          <cell r="O29">
            <v>0.40625</v>
          </cell>
        </row>
        <row r="30">
          <cell r="J30">
            <v>0.63749999999999996</v>
          </cell>
          <cell r="O30">
            <v>0.55000000000000004</v>
          </cell>
        </row>
        <row r="31">
          <cell r="J31">
            <v>0.73750000000000004</v>
          </cell>
        </row>
        <row r="32">
          <cell r="J32">
            <v>0.46250000000000002</v>
          </cell>
        </row>
        <row r="33">
          <cell r="J33">
            <v>0.66249999999999998</v>
          </cell>
        </row>
        <row r="34">
          <cell r="J34">
            <v>0.53749999999999998</v>
          </cell>
        </row>
        <row r="35">
          <cell r="J35">
            <v>0.25</v>
          </cell>
        </row>
        <row r="36">
          <cell r="J36">
            <v>0.3125</v>
          </cell>
        </row>
        <row r="37">
          <cell r="J37">
            <v>0.9</v>
          </cell>
        </row>
        <row r="38">
          <cell r="J38">
            <v>0.78749999999999998</v>
          </cell>
        </row>
        <row r="39">
          <cell r="J39">
            <v>0.78749999999999998</v>
          </cell>
        </row>
        <row r="40">
          <cell r="J40">
            <v>0.6</v>
          </cell>
        </row>
        <row r="41">
          <cell r="J41">
            <v>0.4375</v>
          </cell>
        </row>
        <row r="42">
          <cell r="J42">
            <v>0.45</v>
          </cell>
        </row>
        <row r="43">
          <cell r="J43">
            <v>0.26250000000000001</v>
          </cell>
        </row>
        <row r="44">
          <cell r="J44">
            <v>0.55125000000000002</v>
          </cell>
        </row>
      </sheetData>
      <sheetData sheetId="3">
        <row r="6">
          <cell r="C6">
            <v>800</v>
          </cell>
          <cell r="D6">
            <v>47</v>
          </cell>
          <cell r="H6">
            <v>17.888446215139442</v>
          </cell>
          <cell r="I6">
            <v>13.402985074626866</v>
          </cell>
          <cell r="J6">
            <v>13470</v>
          </cell>
          <cell r="K6">
            <v>0.32387096774193547</v>
          </cell>
          <cell r="L6">
            <v>5.7935483870967746</v>
          </cell>
          <cell r="N6">
            <v>1.1837455830388692</v>
          </cell>
        </row>
        <row r="10">
          <cell r="I10">
            <v>0.26666666666666666</v>
          </cell>
        </row>
        <row r="11">
          <cell r="I11">
            <v>0.38666666666666666</v>
          </cell>
        </row>
        <row r="12">
          <cell r="I12">
            <v>0.44</v>
          </cell>
        </row>
        <row r="13">
          <cell r="I13">
            <v>0.42666666666666669</v>
          </cell>
        </row>
        <row r="14">
          <cell r="I14">
            <v>0.16</v>
          </cell>
        </row>
        <row r="15">
          <cell r="I15">
            <v>0.12</v>
          </cell>
        </row>
        <row r="16">
          <cell r="I16">
            <v>0.2</v>
          </cell>
        </row>
        <row r="17">
          <cell r="I17">
            <v>0.16</v>
          </cell>
        </row>
        <row r="18">
          <cell r="I18">
            <v>0.12</v>
          </cell>
        </row>
        <row r="19">
          <cell r="I19">
            <v>0.16</v>
          </cell>
          <cell r="R19">
            <v>0.16</v>
          </cell>
        </row>
        <row r="20">
          <cell r="I20">
            <v>6.6666666666666666E-2</v>
          </cell>
          <cell r="R20">
            <v>6.6666666666666666E-2</v>
          </cell>
        </row>
        <row r="21">
          <cell r="I21">
            <v>0.17333333333333334</v>
          </cell>
          <cell r="R21">
            <v>0.17333333333333334</v>
          </cell>
        </row>
        <row r="22">
          <cell r="I22">
            <v>0.13333333333333333</v>
          </cell>
          <cell r="R22">
            <v>0.13333333333333333</v>
          </cell>
        </row>
        <row r="23">
          <cell r="I23">
            <v>0.29333333333333333</v>
          </cell>
          <cell r="R23">
            <v>0.13333333333333333</v>
          </cell>
        </row>
        <row r="24">
          <cell r="I24">
            <v>0.4</v>
          </cell>
        </row>
        <row r="25">
          <cell r="I25">
            <v>0.48</v>
          </cell>
        </row>
        <row r="26">
          <cell r="I26">
            <v>0.6</v>
          </cell>
        </row>
        <row r="27">
          <cell r="I27">
            <v>0.41333333333333333</v>
          </cell>
          <cell r="N27">
            <v>0.48666666666666669</v>
          </cell>
        </row>
        <row r="28">
          <cell r="I28">
            <v>0.38666666666666666</v>
          </cell>
          <cell r="N28">
            <v>0.38222222222222224</v>
          </cell>
        </row>
        <row r="29">
          <cell r="I29">
            <v>0.2</v>
          </cell>
          <cell r="N29">
            <v>0.28888888888888886</v>
          </cell>
        </row>
        <row r="30">
          <cell r="I30">
            <v>0.45333333333333331</v>
          </cell>
          <cell r="N30">
            <v>0.15111111111111111</v>
          </cell>
        </row>
        <row r="31">
          <cell r="I31">
            <v>0.54666666666666663</v>
          </cell>
          <cell r="N31">
            <v>0.33948717948717949</v>
          </cell>
        </row>
        <row r="32">
          <cell r="I32">
            <v>0.54666666666666663</v>
          </cell>
        </row>
        <row r="33">
          <cell r="I33">
            <v>0.44</v>
          </cell>
        </row>
        <row r="34">
          <cell r="I34">
            <v>0.30666666666666664</v>
          </cell>
        </row>
        <row r="35">
          <cell r="I35">
            <v>0.32</v>
          </cell>
        </row>
        <row r="36">
          <cell r="I36">
            <v>0.13333333333333333</v>
          </cell>
        </row>
        <row r="37">
          <cell r="I37">
            <v>0.57333333333333336</v>
          </cell>
        </row>
        <row r="38">
          <cell r="I38">
            <v>0.32</v>
          </cell>
        </row>
        <row r="39">
          <cell r="I39">
            <v>0.34666666666666668</v>
          </cell>
        </row>
        <row r="40">
          <cell r="I40">
            <v>0.46666666666666667</v>
          </cell>
        </row>
        <row r="41">
          <cell r="I41">
            <v>0.32387096774193547</v>
          </cell>
        </row>
      </sheetData>
      <sheetData sheetId="4"/>
      <sheetData sheetId="5"/>
      <sheetData sheetId="6">
        <row r="2">
          <cell r="C2">
            <v>5378</v>
          </cell>
          <cell r="D2">
            <v>220</v>
          </cell>
          <cell r="H2">
            <v>19.764429200103542</v>
          </cell>
          <cell r="I2">
            <v>12.601087638224127</v>
          </cell>
          <cell r="K2">
            <v>0.51206256627783664</v>
          </cell>
          <cell r="L2">
            <v>10.120624337221631</v>
          </cell>
          <cell r="N2">
            <v>1.0844818328262036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yron Guamán" id="{0369E842-2F88-4C93-A2F2-AB667BAFFA17}" userId="431d03bec35af280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1" dT="2019-07-25T13:10:55.85" personId="{0369E842-2F88-4C93-A2F2-AB667BAFFA17}" id="{9D07DF7B-DE53-4F26-994E-6304363FF3F1}">
    <text>DECRECE RESPECTO MAYO</text>
  </threadedComment>
  <threadedComment ref="M11" dT="2019-07-25T13:11:34.56" personId="{0369E842-2F88-4C93-A2F2-AB667BAFFA17}" id="{08798C70-3E96-4AA1-BA60-4CDD1ED394FD}">
    <text>AUMENTA RESPECTO MAYO</text>
  </threadedComment>
  <threadedComment ref="L12" dT="2019-07-25T13:11:55.02" personId="{0369E842-2F88-4C93-A2F2-AB667BAFFA17}" id="{039CD355-35E9-4186-B631-F4DEEBCFA05C}">
    <text>AUMENTA RESPECTO MAYO</text>
  </threadedComment>
  <threadedComment ref="M12" dT="2019-07-25T13:12:14.33" personId="{0369E842-2F88-4C93-A2F2-AB667BAFFA17}" id="{93A1CE5A-E19A-4F69-8D94-ED396DC538AA}">
    <text>DECRECE RESPECTO MAYO</text>
  </threadedComment>
  <threadedComment ref="C23" dT="2019-07-25T13:26:19.31" personId="{0369E842-2F88-4C93-A2F2-AB667BAFFA17}" id="{DA68CCA4-7336-4DD5-A167-28AFD5AF552B}">
    <text>DECRECIMIENTO RESPECTO MAYO</text>
  </threadedComment>
  <threadedComment ref="G23" dT="2019-07-25T13:26:38.69" personId="{0369E842-2F88-4C93-A2F2-AB667BAFFA17}" id="{A9D4E095-DBB5-406E-9AFA-7803CCF6FB59}">
    <text>AUMENTO RESPECTO MAYO</text>
  </threadedComment>
  <threadedComment ref="H23" dT="2019-07-25T13:32:59.60" personId="{0369E842-2F88-4C93-A2F2-AB667BAFFA17}" id="{C0F81559-4C3E-40E9-A7FD-A4E68EF827F5}">
    <text>AUMENTO RESPECTO MAYO</text>
  </threadedComment>
  <threadedComment ref="B74" dT="2019-07-25T13:33:23.36" personId="{0369E842-2F88-4C93-A2F2-AB667BAFFA17}" id="{886C94FA-22FA-4E9B-86B4-03FA35702BAC}">
    <text>DECRECE RESPECTO MAYO</text>
  </threadedComment>
  <threadedComment ref="C74" dT="2019-07-25T13:35:08.14" personId="{0369E842-2F88-4C93-A2F2-AB667BAFFA17}" id="{C96BBC7D-FDDE-4E7A-A40D-250AA905669D}">
    <text>DECRECE RESPECTO MAYO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83"/>
  <sheetViews>
    <sheetView topLeftCell="A55" workbookViewId="0">
      <selection activeCell="C86" sqref="C86"/>
    </sheetView>
  </sheetViews>
  <sheetFormatPr baseColWidth="10" defaultRowHeight="15" x14ac:dyDescent="0.25"/>
  <cols>
    <col min="1" max="1" width="19.28515625" customWidth="1"/>
    <col min="2" max="2" width="17.7109375" customWidth="1"/>
    <col min="3" max="4" width="18.7109375" customWidth="1"/>
    <col min="5" max="5" width="14.5703125" customWidth="1"/>
    <col min="6" max="6" width="22.140625" customWidth="1"/>
    <col min="11" max="11" width="16.85546875" customWidth="1"/>
  </cols>
  <sheetData>
    <row r="2" spans="1:13" s="19" customFormat="1" x14ac:dyDescent="0.25">
      <c r="A2" s="19" t="s">
        <v>23</v>
      </c>
    </row>
    <row r="4" spans="1:13" x14ac:dyDescent="0.25">
      <c r="A4" s="1" t="s">
        <v>0</v>
      </c>
      <c r="B4" s="1" t="s">
        <v>1</v>
      </c>
      <c r="C4" s="1" t="s">
        <v>2</v>
      </c>
      <c r="D4" s="9"/>
      <c r="F4" s="1" t="s">
        <v>5</v>
      </c>
      <c r="G4" s="1" t="s">
        <v>1</v>
      </c>
      <c r="H4" s="1" t="s">
        <v>2</v>
      </c>
      <c r="J4" s="16"/>
    </row>
    <row r="5" spans="1:13" ht="30" x14ac:dyDescent="0.25">
      <c r="A5" s="4" t="s">
        <v>3</v>
      </c>
      <c r="B5" s="5">
        <f>[1]MAYO!$C$5</f>
        <v>1340</v>
      </c>
      <c r="C5" s="5">
        <f>[2]MAYO!$C$3</f>
        <v>788</v>
      </c>
      <c r="D5" s="9"/>
      <c r="F5" s="4" t="s">
        <v>3</v>
      </c>
      <c r="G5" s="5">
        <f>[3]JUNIO!$C$4</f>
        <v>917</v>
      </c>
      <c r="H5" s="2">
        <f>[2]JUNIO!$C$3</f>
        <v>451</v>
      </c>
    </row>
    <row r="6" spans="1:13" ht="30" x14ac:dyDescent="0.25">
      <c r="A6" s="4" t="s">
        <v>4</v>
      </c>
      <c r="B6" s="5">
        <f>[1]MAYO!$D$5</f>
        <v>242</v>
      </c>
      <c r="C6" s="5">
        <f>[2]MAYO!$D$3</f>
        <v>51</v>
      </c>
      <c r="D6" s="9"/>
      <c r="F6" s="4" t="s">
        <v>4</v>
      </c>
      <c r="G6" s="2">
        <f>[1]JUNIO!$D$4</f>
        <v>176</v>
      </c>
      <c r="H6" s="2">
        <f>[2]JUNIO!$D$3</f>
        <v>8</v>
      </c>
    </row>
    <row r="7" spans="1:13" x14ac:dyDescent="0.25">
      <c r="A7" s="1" t="s">
        <v>10</v>
      </c>
      <c r="B7" s="5">
        <f>SUM(B5:B6)</f>
        <v>1582</v>
      </c>
      <c r="C7" s="5">
        <f>SUM(C5:C6)</f>
        <v>839</v>
      </c>
      <c r="F7" s="1" t="s">
        <v>10</v>
      </c>
      <c r="G7" s="5">
        <f>SUM(G5:G6)</f>
        <v>1093</v>
      </c>
      <c r="H7" s="2">
        <f>SUM(H5:H6)</f>
        <v>459</v>
      </c>
    </row>
    <row r="10" spans="1:13" x14ac:dyDescent="0.25">
      <c r="A10" s="1" t="s">
        <v>0</v>
      </c>
      <c r="B10" s="1" t="s">
        <v>1</v>
      </c>
      <c r="C10" s="1" t="s">
        <v>2</v>
      </c>
      <c r="D10" s="9"/>
      <c r="F10" s="1" t="s">
        <v>5</v>
      </c>
      <c r="G10" s="1" t="s">
        <v>1</v>
      </c>
      <c r="H10" s="1" t="s">
        <v>2</v>
      </c>
      <c r="K10" s="13" t="s">
        <v>24</v>
      </c>
      <c r="L10" s="1" t="s">
        <v>1</v>
      </c>
      <c r="M10" s="1" t="s">
        <v>2</v>
      </c>
    </row>
    <row r="11" spans="1:13" ht="30" x14ac:dyDescent="0.25">
      <c r="A11" s="4" t="s">
        <v>3</v>
      </c>
      <c r="B11" s="6">
        <f>B5/B7</f>
        <v>0.84702907711757269</v>
      </c>
      <c r="C11" s="6">
        <f>C5/C7</f>
        <v>0.93921334922526822</v>
      </c>
      <c r="D11" s="11"/>
      <c r="F11" s="4" t="s">
        <v>3</v>
      </c>
      <c r="G11" s="6">
        <f>G5/G7</f>
        <v>0.83897529734675202</v>
      </c>
      <c r="H11" s="6">
        <f>H5/H7</f>
        <v>0.98257080610021785</v>
      </c>
      <c r="K11" s="4" t="s">
        <v>3</v>
      </c>
      <c r="L11" s="28">
        <f>G11-B11</f>
        <v>-8.0537797708206682E-3</v>
      </c>
      <c r="M11" s="28">
        <f>H11-C11</f>
        <v>4.3357456874949629E-2</v>
      </c>
    </row>
    <row r="12" spans="1:13" ht="45" x14ac:dyDescent="0.25">
      <c r="A12" s="4" t="s">
        <v>4</v>
      </c>
      <c r="B12" s="6">
        <f>B6/B7</f>
        <v>0.15297092288242731</v>
      </c>
      <c r="C12" s="6">
        <f>C6/C7</f>
        <v>6.0786650774731825E-2</v>
      </c>
      <c r="D12" s="11"/>
      <c r="F12" s="4" t="s">
        <v>4</v>
      </c>
      <c r="G12" s="6">
        <f>G6/G7</f>
        <v>0.16102470265324795</v>
      </c>
      <c r="H12" s="6">
        <f>H6/H7</f>
        <v>1.7429193899782137E-2</v>
      </c>
      <c r="K12" s="4" t="s">
        <v>4</v>
      </c>
      <c r="L12" s="28">
        <f>G12-B12</f>
        <v>8.0537797708206404E-3</v>
      </c>
      <c r="M12" s="28">
        <f>H12-C12</f>
        <v>-4.3357456874949685E-2</v>
      </c>
    </row>
    <row r="13" spans="1:13" x14ac:dyDescent="0.25">
      <c r="A13" s="1" t="s">
        <v>10</v>
      </c>
      <c r="B13" s="6">
        <f>SUM(B11:B12)</f>
        <v>1</v>
      </c>
      <c r="C13" s="6">
        <f>SUM(C11:C12)</f>
        <v>1</v>
      </c>
      <c r="F13" s="1" t="s">
        <v>10</v>
      </c>
      <c r="G13" s="6">
        <f>SUM(G11:G12)</f>
        <v>1</v>
      </c>
      <c r="H13" s="6">
        <f>SUM(H11:H12)</f>
        <v>1</v>
      </c>
    </row>
    <row r="15" spans="1:13" s="19" customFormat="1" x14ac:dyDescent="0.25">
      <c r="A15" s="19" t="s">
        <v>6</v>
      </c>
    </row>
    <row r="16" spans="1:13" x14ac:dyDescent="0.25">
      <c r="A16" s="12" t="s">
        <v>9</v>
      </c>
      <c r="B16" s="12"/>
      <c r="C16" s="12"/>
      <c r="D16" s="12"/>
      <c r="F16" s="12" t="s">
        <v>8</v>
      </c>
    </row>
    <row r="17" spans="1:9" x14ac:dyDescent="0.25">
      <c r="A17" s="1" t="s">
        <v>6</v>
      </c>
      <c r="B17" s="1" t="s">
        <v>1</v>
      </c>
      <c r="C17" s="1" t="s">
        <v>2</v>
      </c>
      <c r="D17" s="13" t="s">
        <v>7</v>
      </c>
      <c r="F17" s="1" t="s">
        <v>6</v>
      </c>
      <c r="G17" s="1" t="s">
        <v>1</v>
      </c>
      <c r="H17" s="1" t="s">
        <v>2</v>
      </c>
      <c r="I17" s="13" t="s">
        <v>7</v>
      </c>
    </row>
    <row r="18" spans="1:9" x14ac:dyDescent="0.25">
      <c r="A18" s="1" t="s">
        <v>0</v>
      </c>
      <c r="B18" s="7">
        <f>[1]MAYO!$I$5</f>
        <v>63.991139166177327</v>
      </c>
      <c r="C18" s="8">
        <f>[2]MAYO!$I$3</f>
        <v>46.576507092198582</v>
      </c>
      <c r="D18" s="8">
        <v>0</v>
      </c>
      <c r="F18" s="1" t="s">
        <v>0</v>
      </c>
      <c r="G18" s="7">
        <f>[1]MAYO!$J$5</f>
        <v>46.591239846088065</v>
      </c>
      <c r="H18" s="8">
        <f>[4]MAYO!$J$3</f>
        <v>31.235612366230679</v>
      </c>
      <c r="I18" s="8">
        <v>0</v>
      </c>
    </row>
    <row r="19" spans="1:9" x14ac:dyDescent="0.25">
      <c r="A19" s="1" t="s">
        <v>5</v>
      </c>
      <c r="B19" s="8">
        <f>[1]JUNIO!$I$4</f>
        <v>63.773492723492723</v>
      </c>
      <c r="C19" s="8">
        <f>[2]JUNIO!$I$3</f>
        <v>44.577252124645902</v>
      </c>
      <c r="D19" s="8">
        <f>[5]JUNIO!$I$13</f>
        <v>29.694839932603202</v>
      </c>
      <c r="F19" s="1" t="s">
        <v>5</v>
      </c>
      <c r="G19" s="8">
        <f>[1]JUNIO!$J$4</f>
        <v>52.796987951807225</v>
      </c>
      <c r="H19" s="8">
        <f>[2]JUNIO!$J$3</f>
        <v>33.127936842105271</v>
      </c>
      <c r="I19" s="8">
        <f>[5]JUNIO!$H$13</f>
        <v>23.250511213720319</v>
      </c>
    </row>
    <row r="20" spans="1:9" x14ac:dyDescent="0.25">
      <c r="A20" s="17"/>
      <c r="B20" s="10"/>
      <c r="C20" s="10"/>
      <c r="D20" s="10"/>
      <c r="F20" s="17"/>
      <c r="G20" s="10"/>
      <c r="H20" s="10"/>
      <c r="I20" s="10"/>
    </row>
    <row r="21" spans="1:9" x14ac:dyDescent="0.25">
      <c r="A21" s="12" t="s">
        <v>9</v>
      </c>
      <c r="B21" s="12"/>
      <c r="C21" s="12"/>
      <c r="D21" s="12"/>
      <c r="F21" s="12" t="s">
        <v>8</v>
      </c>
    </row>
    <row r="22" spans="1:9" x14ac:dyDescent="0.25">
      <c r="A22" s="1" t="s">
        <v>6</v>
      </c>
      <c r="B22" s="1" t="s">
        <v>1</v>
      </c>
      <c r="C22" s="1" t="s">
        <v>2</v>
      </c>
      <c r="D22" s="13" t="s">
        <v>7</v>
      </c>
      <c r="F22" s="1" t="s">
        <v>6</v>
      </c>
      <c r="G22" s="1" t="s">
        <v>1</v>
      </c>
      <c r="H22" s="1" t="s">
        <v>2</v>
      </c>
      <c r="I22" s="13" t="s">
        <v>7</v>
      </c>
    </row>
    <row r="23" spans="1:9" x14ac:dyDescent="0.25">
      <c r="A23" s="17"/>
      <c r="B23" s="24">
        <f>B19-B18</f>
        <v>-0.21764644268460387</v>
      </c>
      <c r="C23" s="24">
        <f>C19-C18</f>
        <v>-1.9992549675526803</v>
      </c>
      <c r="D23" s="16"/>
      <c r="F23" s="17"/>
      <c r="G23" s="10">
        <f>G19-G18</f>
        <v>6.2057481057191595</v>
      </c>
      <c r="H23" s="10">
        <f>H19-H18</f>
        <v>1.8923244758745916</v>
      </c>
      <c r="I23" s="10"/>
    </row>
    <row r="24" spans="1:9" x14ac:dyDescent="0.25">
      <c r="A24" s="17"/>
      <c r="B24" s="10"/>
      <c r="C24" s="10"/>
      <c r="D24" s="10"/>
      <c r="F24" s="17"/>
      <c r="G24" s="10"/>
      <c r="H24" s="10"/>
      <c r="I24" s="10"/>
    </row>
    <row r="25" spans="1:9" s="19" customFormat="1" x14ac:dyDescent="0.25">
      <c r="A25" s="20" t="s">
        <v>22</v>
      </c>
      <c r="B25" s="21"/>
      <c r="C25" s="21"/>
      <c r="D25" s="21"/>
      <c r="F25" s="20"/>
      <c r="G25" s="21"/>
      <c r="H25" s="21"/>
      <c r="I25" s="21"/>
    </row>
    <row r="26" spans="1:9" x14ac:dyDescent="0.25">
      <c r="A26" s="17"/>
      <c r="B26" s="10"/>
      <c r="C26" s="10"/>
      <c r="D26" s="10"/>
      <c r="F26" s="17"/>
      <c r="G26" s="10"/>
      <c r="H26" s="10"/>
      <c r="I26" s="10"/>
    </row>
    <row r="27" spans="1:9" x14ac:dyDescent="0.25">
      <c r="A27" s="17" t="s">
        <v>20</v>
      </c>
      <c r="B27" s="1" t="s">
        <v>1</v>
      </c>
      <c r="C27" s="1" t="s">
        <v>2</v>
      </c>
      <c r="D27" s="29" t="s">
        <v>7</v>
      </c>
      <c r="F27" s="1" t="s">
        <v>20</v>
      </c>
      <c r="G27" s="1" t="s">
        <v>1</v>
      </c>
      <c r="H27" s="1" t="s">
        <v>2</v>
      </c>
      <c r="I27" s="10"/>
    </row>
    <row r="28" spans="1:9" x14ac:dyDescent="0.25">
      <c r="A28" s="1" t="s">
        <v>0</v>
      </c>
      <c r="B28" s="18">
        <f>[3]MAYO!$L$5</f>
        <v>0.57826825127334469</v>
      </c>
      <c r="C28" s="18">
        <f>[2]MAYO!$L$3</f>
        <v>0.41592920353982299</v>
      </c>
      <c r="D28" s="8"/>
      <c r="F28" s="2" t="s">
        <v>21</v>
      </c>
      <c r="G28" s="22">
        <f>B29-B28</f>
        <v>-1.2829379799990437E-2</v>
      </c>
      <c r="H28" s="23">
        <f>C29-C28</f>
        <v>-0.12634757925762446</v>
      </c>
      <c r="I28" s="10"/>
    </row>
    <row r="29" spans="1:9" x14ac:dyDescent="0.25">
      <c r="A29" s="1" t="s">
        <v>5</v>
      </c>
      <c r="B29" s="18">
        <f>[3]JUNIO!$L$4</f>
        <v>0.56543887147335425</v>
      </c>
      <c r="C29" s="18">
        <f>[2]JUNIO!$L$3</f>
        <v>0.28958162428219852</v>
      </c>
      <c r="D29" s="30">
        <f>[5]JUNIO!$K$13</f>
        <v>0.291753717586334</v>
      </c>
      <c r="F29" s="17"/>
      <c r="G29" s="10"/>
      <c r="H29" s="10"/>
      <c r="I29" s="10"/>
    </row>
    <row r="30" spans="1:9" x14ac:dyDescent="0.25">
      <c r="A30" s="17"/>
      <c r="B30" s="10"/>
      <c r="C30" s="10"/>
      <c r="D30" s="10"/>
      <c r="I30" s="10"/>
    </row>
    <row r="31" spans="1:9" x14ac:dyDescent="0.25">
      <c r="A31" s="17"/>
      <c r="B31" s="10"/>
      <c r="C31" s="10"/>
      <c r="D31" s="10"/>
      <c r="I31" s="10"/>
    </row>
    <row r="32" spans="1:9" x14ac:dyDescent="0.25">
      <c r="A32" s="9"/>
      <c r="B32" s="10"/>
      <c r="C32" s="10"/>
      <c r="D32" s="10"/>
      <c r="F32" s="9"/>
      <c r="G32" s="10"/>
      <c r="H32" s="10"/>
    </row>
    <row r="33" spans="1:8" x14ac:dyDescent="0.25">
      <c r="A33" s="9"/>
      <c r="B33" s="10"/>
      <c r="C33" s="10"/>
      <c r="D33" s="10"/>
      <c r="F33" s="9"/>
      <c r="G33" s="10"/>
      <c r="H33" s="10"/>
    </row>
    <row r="34" spans="1:8" x14ac:dyDescent="0.25">
      <c r="B34" s="1" t="s">
        <v>1</v>
      </c>
      <c r="C34" s="1" t="s">
        <v>2</v>
      </c>
      <c r="D34" s="1" t="s">
        <v>7</v>
      </c>
      <c r="F34" s="9"/>
      <c r="G34" s="10"/>
      <c r="H34" s="10"/>
    </row>
    <row r="35" spans="1:8" x14ac:dyDescent="0.25">
      <c r="A35" s="3" t="s">
        <v>18</v>
      </c>
      <c r="B35" s="14">
        <f>[3]JUNIO!$H$11</f>
        <v>0.37634408602150538</v>
      </c>
      <c r="C35" s="6">
        <f>[4]JUNIO!$H$11</f>
        <v>0.1111111111111111</v>
      </c>
      <c r="D35" s="14">
        <f>[5]JUNIO!$V$21</f>
        <v>0.10975609756097561</v>
      </c>
      <c r="F35" s="15"/>
      <c r="G35" s="10"/>
      <c r="H35" s="10"/>
    </row>
    <row r="36" spans="1:8" x14ac:dyDescent="0.25">
      <c r="A36" s="3" t="s">
        <v>193</v>
      </c>
      <c r="B36" s="14">
        <f>[3]JUNIO!$H$12</f>
        <v>0.62244897959183676</v>
      </c>
      <c r="C36" s="6">
        <f>[4]JUNIO!$H$12</f>
        <v>6.6666666666666666E-2</v>
      </c>
      <c r="D36" s="14">
        <f>[5]JUNIO!$V$22</f>
        <v>0.13223140495867769</v>
      </c>
      <c r="F36" s="15"/>
      <c r="G36" s="10"/>
      <c r="H36" s="10"/>
    </row>
    <row r="37" spans="1:8" x14ac:dyDescent="0.25">
      <c r="A37" s="3" t="s">
        <v>194</v>
      </c>
      <c r="B37" s="14">
        <f>[3]JUNIO!$H$13</f>
        <v>0.58441558441558439</v>
      </c>
      <c r="C37" s="6">
        <f>[4]JUNIO!$H$13</f>
        <v>0.1111111111111111</v>
      </c>
      <c r="D37" s="14">
        <f>[5]JUNIO!$V$23</f>
        <v>0.21721311475409835</v>
      </c>
      <c r="F37" s="15"/>
    </row>
    <row r="38" spans="1:8" x14ac:dyDescent="0.25">
      <c r="A38" s="3" t="s">
        <v>195</v>
      </c>
      <c r="B38" s="14">
        <f>[3]JUNIO!$H$14</f>
        <v>0.6</v>
      </c>
      <c r="C38" s="6">
        <f>[4]JUNIO!$H$14</f>
        <v>0.31111111111111112</v>
      </c>
      <c r="D38" s="14">
        <f>[5]JUNIO!$V$24</f>
        <v>0.45714285714285713</v>
      </c>
      <c r="F38" s="15"/>
    </row>
    <row r="39" spans="1:8" x14ac:dyDescent="0.25">
      <c r="A39" s="3" t="s">
        <v>196</v>
      </c>
      <c r="B39" s="14">
        <f>[3]JUNIO!$H$15</f>
        <v>0.73170731707317072</v>
      </c>
      <c r="C39" s="6">
        <f>[4]JUNIO!$H$15</f>
        <v>0.56521739130434778</v>
      </c>
      <c r="D39" s="14">
        <f>[5]JUNIO!$V$25</f>
        <v>0.32</v>
      </c>
      <c r="F39" s="15"/>
    </row>
    <row r="40" spans="1:8" x14ac:dyDescent="0.25">
      <c r="A40" s="3" t="s">
        <v>197</v>
      </c>
      <c r="B40" s="14">
        <f>[3]JUNIO!$H$16</f>
        <v>0.6292134831460674</v>
      </c>
      <c r="C40" s="6">
        <f>[4]JUNIO!$H$16</f>
        <v>0.5</v>
      </c>
      <c r="D40" s="14">
        <f>[5]JUNIO!$V$26</f>
        <v>0.30588235294117649</v>
      </c>
      <c r="F40" s="15"/>
    </row>
    <row r="41" spans="1:8" x14ac:dyDescent="0.25">
      <c r="A41" s="3" t="s">
        <v>198</v>
      </c>
      <c r="B41" s="14">
        <f>[3]JUNIO!$H$17</f>
        <v>0.42352941176470588</v>
      </c>
      <c r="C41" s="6">
        <f>[4]JUNIO!$H$17</f>
        <v>0.46666666666666667</v>
      </c>
      <c r="D41" s="14">
        <f>[5]JUNIO!$V$27</f>
        <v>0.25819672131147542</v>
      </c>
      <c r="F41" s="15"/>
    </row>
    <row r="42" spans="1:8" x14ac:dyDescent="0.25">
      <c r="A42" s="3" t="s">
        <v>199</v>
      </c>
      <c r="B42" s="14">
        <f>[3]JUNIO!$H$18</f>
        <v>0.2</v>
      </c>
      <c r="C42" s="6">
        <f>[4]JUNIO!$H$18</f>
        <v>0.28888888888888886</v>
      </c>
      <c r="D42" s="14">
        <f>[5]JUNIO!$V$28</f>
        <v>0.20491803278688525</v>
      </c>
      <c r="F42" s="15"/>
    </row>
    <row r="43" spans="1:8" x14ac:dyDescent="0.25">
      <c r="A43" s="3" t="s">
        <v>200</v>
      </c>
      <c r="B43" s="14">
        <f>[3]JUNIO!$H$19</f>
        <v>0.31111111111111112</v>
      </c>
      <c r="C43" s="6">
        <f>[4]JUNIO!$H$19</f>
        <v>0.1111111111111111</v>
      </c>
      <c r="D43" s="14">
        <f>[5]JUNIO!$V$29</f>
        <v>0.15447154471544716</v>
      </c>
      <c r="F43" s="15"/>
    </row>
    <row r="44" spans="1:8" x14ac:dyDescent="0.25">
      <c r="A44" s="3" t="s">
        <v>201</v>
      </c>
      <c r="B44" s="14">
        <f>[3]JUNIO!$H$20</f>
        <v>0.75</v>
      </c>
      <c r="C44" s="6">
        <f>[4]JUNIO!$H$20</f>
        <v>0.34146341463414637</v>
      </c>
      <c r="D44" s="14">
        <f>[5]JUNIO!$V$30</f>
        <v>0.35742971887550201</v>
      </c>
      <c r="F44" s="15"/>
    </row>
    <row r="45" spans="1:8" x14ac:dyDescent="0.25">
      <c r="A45" s="3" t="s">
        <v>202</v>
      </c>
      <c r="B45" s="14">
        <f>[3]JUNIO!$H$21</f>
        <v>0.7142857142857143</v>
      </c>
      <c r="C45" s="6">
        <f>[4]JUNIO!$H$21</f>
        <v>0.51219512195121952</v>
      </c>
      <c r="D45" s="14">
        <f>[5]JUNIO!$V$31</f>
        <v>0.42338709677419356</v>
      </c>
      <c r="F45" s="15"/>
    </row>
    <row r="46" spans="1:8" x14ac:dyDescent="0.25">
      <c r="A46" s="3" t="s">
        <v>203</v>
      </c>
      <c r="B46" s="14">
        <f>[3]JUNIO!$H$22</f>
        <v>0.86458333333333337</v>
      </c>
      <c r="C46" s="6">
        <f>[4]JUNIO!$H$22</f>
        <v>0.4</v>
      </c>
      <c r="D46" s="14">
        <f>[5]JUNIO!$V$32</f>
        <v>0.44672131147540983</v>
      </c>
      <c r="F46" s="15"/>
    </row>
    <row r="47" spans="1:8" x14ac:dyDescent="0.25">
      <c r="A47" s="3" t="s">
        <v>204</v>
      </c>
      <c r="B47" s="14">
        <f>[3]JUNIO!$H$23</f>
        <v>0.94845360824742264</v>
      </c>
      <c r="C47" s="6">
        <f>[4]JUNIO!$H$23</f>
        <v>0.39473684210526316</v>
      </c>
      <c r="D47" s="14">
        <f>[5]JUNIO!$V$33</f>
        <v>0.54042553191489362</v>
      </c>
      <c r="F47" s="15"/>
    </row>
    <row r="48" spans="1:8" x14ac:dyDescent="0.25">
      <c r="A48" s="3" t="s">
        <v>205</v>
      </c>
      <c r="B48" s="14">
        <f>[3]JUNIO!$H$24</f>
        <v>0.65979381443298968</v>
      </c>
      <c r="C48" s="6">
        <f>[4]JUNIO!$H$24</f>
        <v>0.13333333333333333</v>
      </c>
      <c r="D48" s="14">
        <f>[5]JUNIO!$V$34</f>
        <v>0.21810699588477367</v>
      </c>
      <c r="F48" s="15"/>
    </row>
    <row r="49" spans="1:6" x14ac:dyDescent="0.25">
      <c r="A49" s="3" t="s">
        <v>206</v>
      </c>
      <c r="B49" s="14">
        <f>[3]JUNIO!$H$25</f>
        <v>0.50649350649350644</v>
      </c>
      <c r="C49" s="6">
        <f>[4]JUNIO!$H$25</f>
        <v>0.17241379310344829</v>
      </c>
      <c r="D49" s="14">
        <f>[5]JUNIO!$V$35</f>
        <v>0.19008264462809918</v>
      </c>
      <c r="F49" s="15"/>
    </row>
    <row r="50" spans="1:6" x14ac:dyDescent="0.25">
      <c r="A50" s="3" t="s">
        <v>207</v>
      </c>
      <c r="B50" s="14">
        <f>[3]JUNIO!$H$26</f>
        <v>0.19565217391304349</v>
      </c>
      <c r="C50" s="6">
        <f>[4]JUNIO!$H$26</f>
        <v>6.8965517241379309E-2</v>
      </c>
      <c r="D50" s="14">
        <f>[5]JUNIO!$V$36</f>
        <v>0.11475409836065574</v>
      </c>
      <c r="F50" s="15"/>
    </row>
    <row r="51" spans="1:6" x14ac:dyDescent="0.25">
      <c r="A51" s="3" t="s">
        <v>208</v>
      </c>
      <c r="B51" s="14">
        <f>[3]JUNIO!$H$27</f>
        <v>0.65853658536585369</v>
      </c>
      <c r="C51" s="6">
        <f>[4]JUNIO!$H$27</f>
        <v>0.36363636363636365</v>
      </c>
      <c r="D51" s="14">
        <f>[5]JUNIO!$V$37</f>
        <v>0.29387755102040819</v>
      </c>
      <c r="F51" s="15"/>
    </row>
    <row r="52" spans="1:6" x14ac:dyDescent="0.25">
      <c r="A52" s="3" t="s">
        <v>209</v>
      </c>
      <c r="B52" s="14">
        <f>[3]JUNIO!$H$28</f>
        <v>0.97468354430379744</v>
      </c>
      <c r="C52" s="6">
        <f>[4]JUNIO!$H$28</f>
        <v>0.47058823529411764</v>
      </c>
      <c r="D52" s="14">
        <f>[5]JUNIO!$V$38</f>
        <v>0.48979591836734693</v>
      </c>
      <c r="F52" s="15"/>
    </row>
    <row r="53" spans="1:6" x14ac:dyDescent="0.25">
      <c r="A53" s="3" t="s">
        <v>210</v>
      </c>
      <c r="B53" s="14">
        <f>[3]JUNIO!$H$29</f>
        <v>0.95</v>
      </c>
      <c r="C53" s="6">
        <f>[4]JUNIO!$H$29</f>
        <v>0.65714285714285714</v>
      </c>
      <c r="D53" s="14">
        <f>[5]JUNIO!$V$39</f>
        <v>0.5</v>
      </c>
      <c r="F53" s="15"/>
    </row>
    <row r="54" spans="1:6" x14ac:dyDescent="0.25">
      <c r="A54" s="3" t="s">
        <v>211</v>
      </c>
      <c r="B54" s="14">
        <f>[3]JUNIO!$H$30</f>
        <v>0.86585365853658536</v>
      </c>
      <c r="C54" s="6">
        <f>[4]JUNIO!$H$30</f>
        <v>0.58974358974358976</v>
      </c>
      <c r="D54" s="14">
        <f>[5]JUNIO!$V$40</f>
        <v>0.48770491803278687</v>
      </c>
      <c r="F54" s="15"/>
    </row>
    <row r="55" spans="1:6" x14ac:dyDescent="0.25">
      <c r="A55" s="3" t="s">
        <v>212</v>
      </c>
      <c r="B55" s="14">
        <f>[3]JUNIO!$H$31</f>
        <v>0.51136363636363635</v>
      </c>
      <c r="C55" s="6">
        <f>[4]JUNIO!$H$31</f>
        <v>0.33333333333333331</v>
      </c>
      <c r="D55" s="14">
        <f>[5]JUNIO!$V$41</f>
        <v>0.50566037735849056</v>
      </c>
      <c r="F55" s="15"/>
    </row>
    <row r="56" spans="1:6" x14ac:dyDescent="0.25">
      <c r="A56" s="3" t="s">
        <v>213</v>
      </c>
      <c r="B56" s="14">
        <f>[3]JUNIO!$H$32</f>
        <v>0.31707317073170732</v>
      </c>
      <c r="C56" s="6">
        <f>[4]JUNIO!$H$32</f>
        <v>0.32500000000000001</v>
      </c>
      <c r="D56" s="14">
        <f>[5]JUNIO!$V$42</f>
        <v>0.22900763358778625</v>
      </c>
      <c r="F56" s="15"/>
    </row>
    <row r="57" spans="1:6" x14ac:dyDescent="0.25">
      <c r="A57" s="3" t="s">
        <v>214</v>
      </c>
      <c r="B57" s="14">
        <f>[3]JUNIO!$H$33</f>
        <v>0.21176470588235294</v>
      </c>
      <c r="C57" s="6">
        <f>[4]JUNIO!$H$33</f>
        <v>0</v>
      </c>
      <c r="D57" s="14">
        <f>[5]JUNIO!$V$43</f>
        <v>0.17886178861788618</v>
      </c>
      <c r="F57" s="15"/>
    </row>
    <row r="58" spans="1:6" x14ac:dyDescent="0.25">
      <c r="A58" s="3" t="s">
        <v>215</v>
      </c>
      <c r="B58" s="14">
        <f>[3]JUNIO!$H$34</f>
        <v>0.569620253164557</v>
      </c>
      <c r="C58" s="6">
        <f>[4]JUNIO!$H$34</f>
        <v>0.26315789473684209</v>
      </c>
      <c r="D58" s="14">
        <f>[5]JUNIO!$V$44</f>
        <v>0.31578947368421051</v>
      </c>
      <c r="F58" s="15"/>
    </row>
    <row r="59" spans="1:6" x14ac:dyDescent="0.25">
      <c r="A59" s="3" t="s">
        <v>216</v>
      </c>
      <c r="B59" s="14">
        <f>[3]JUNIO!$H$35</f>
        <v>0.73333333333333328</v>
      </c>
      <c r="C59" s="6">
        <f>[4]JUNIO!$H$35</f>
        <v>0.31818181818181818</v>
      </c>
      <c r="D59" s="14">
        <f>[5]JUNIO!$V$45</f>
        <v>0.38056680161943318</v>
      </c>
      <c r="F59" s="15"/>
    </row>
    <row r="60" spans="1:6" x14ac:dyDescent="0.25">
      <c r="A60" s="3" t="s">
        <v>217</v>
      </c>
      <c r="B60" s="14">
        <f>[3]JUNIO!$H$36</f>
        <v>0.55128205128205132</v>
      </c>
      <c r="C60" s="6">
        <f>[4]JUNIO!$H$36</f>
        <v>0.2608695652173913</v>
      </c>
      <c r="D60" s="14">
        <f>[5]JUNIO!$V$46</f>
        <v>0.3902439024390244</v>
      </c>
      <c r="F60" s="15"/>
    </row>
    <row r="61" spans="1:6" x14ac:dyDescent="0.25">
      <c r="A61" s="3" t="s">
        <v>218</v>
      </c>
      <c r="B61" s="14">
        <f>[3]JUNIO!$H$37</f>
        <v>0.4935064935064935</v>
      </c>
      <c r="C61" s="6">
        <f>[4]JUNIO!$H$37</f>
        <v>0.2391304347826087</v>
      </c>
      <c r="D61" s="14">
        <f>[5]JUNIO!$V$47</f>
        <v>0.32258064516129031</v>
      </c>
      <c r="F61" s="15"/>
    </row>
    <row r="62" spans="1:6" x14ac:dyDescent="0.25">
      <c r="A62" s="3" t="s">
        <v>219</v>
      </c>
      <c r="B62" s="14">
        <f>[3]JUNIO!$H$38</f>
        <v>0.34567901234567899</v>
      </c>
      <c r="C62" s="6">
        <f>[4]JUNIO!$H$38</f>
        <v>9.3023255813953487E-2</v>
      </c>
      <c r="D62" s="14">
        <f>[5]JUNIO!$V$48</f>
        <v>0.36290322580645162</v>
      </c>
      <c r="F62" s="15"/>
    </row>
    <row r="63" spans="1:6" x14ac:dyDescent="0.25">
      <c r="A63" s="3" t="s">
        <v>220</v>
      </c>
      <c r="B63" s="14">
        <f>[3]JUNIO!$H$39</f>
        <v>0.32432432432432434</v>
      </c>
      <c r="C63" s="6">
        <f>[4]JUNIO!$H$39</f>
        <v>0.11627906976744186</v>
      </c>
      <c r="D63" s="14">
        <f>[5]JUNIO!$V$49</f>
        <v>0.20883534136546184</v>
      </c>
      <c r="F63" s="15"/>
    </row>
    <row r="64" spans="1:6" x14ac:dyDescent="0.25">
      <c r="A64" s="3" t="s">
        <v>19</v>
      </c>
      <c r="B64" s="14">
        <f>[3]JUNIO!$H$40</f>
        <v>0.28915662650602408</v>
      </c>
      <c r="C64" s="6">
        <f>[4]JUNIO!$H$40</f>
        <v>9.3023255813953487E-2</v>
      </c>
      <c r="D64" s="14">
        <f>[5]JUNIO!$V$50</f>
        <v>0.19354838709677419</v>
      </c>
      <c r="F64" s="15"/>
    </row>
    <row r="65" spans="1:6" x14ac:dyDescent="0.25">
      <c r="B65" s="6">
        <f>[3]JUNIO!$H$42</f>
        <v>0.56543887147335425</v>
      </c>
      <c r="C65" s="6">
        <f>[4]JUNIO!$H$41</f>
        <v>0.28958162428219852</v>
      </c>
      <c r="D65" s="6">
        <f>[5]JUNIO!$V$51</f>
        <v>0.31056822783101634</v>
      </c>
      <c r="F65" s="9"/>
    </row>
    <row r="67" spans="1:6" s="19" customFormat="1" x14ac:dyDescent="0.25">
      <c r="A67" s="19" t="s">
        <v>25</v>
      </c>
    </row>
    <row r="69" spans="1:6" x14ac:dyDescent="0.25">
      <c r="A69" s="17" t="s">
        <v>25</v>
      </c>
      <c r="B69" s="25" t="s">
        <v>1</v>
      </c>
      <c r="C69" s="25" t="s">
        <v>2</v>
      </c>
      <c r="D69" s="13" t="s">
        <v>7</v>
      </c>
    </row>
    <row r="70" spans="1:6" x14ac:dyDescent="0.25">
      <c r="A70" s="1" t="s">
        <v>0</v>
      </c>
      <c r="B70" s="8">
        <f>[1]MAYO!$M$5</f>
        <v>37.004044142614596</v>
      </c>
      <c r="C70" s="8">
        <f>[2]MAYO!$M$3</f>
        <v>19.372529498525076</v>
      </c>
      <c r="D70" s="8"/>
    </row>
    <row r="71" spans="1:6" x14ac:dyDescent="0.25">
      <c r="A71" s="1" t="s">
        <v>5</v>
      </c>
      <c r="B71" s="27">
        <f>[1]JUNIO!$M$4</f>
        <v>36.060011755485888</v>
      </c>
      <c r="C71" s="27">
        <f>[2]JUNIO!$M$3</f>
        <v>12.908753076292045</v>
      </c>
      <c r="D71" s="27">
        <f>[5]JUNIO!$L$13</f>
        <v>8.6635799434681093</v>
      </c>
    </row>
    <row r="73" spans="1:6" x14ac:dyDescent="0.25">
      <c r="A73" s="17" t="s">
        <v>25</v>
      </c>
      <c r="B73" s="25" t="s">
        <v>1</v>
      </c>
      <c r="C73" s="25" t="s">
        <v>2</v>
      </c>
    </row>
    <row r="74" spans="1:6" x14ac:dyDescent="0.25">
      <c r="B74" s="26">
        <f>B71-B70</f>
        <v>-0.94403238712870774</v>
      </c>
      <c r="C74" s="26">
        <f>C71-C70</f>
        <v>-6.4637764222330301</v>
      </c>
    </row>
    <row r="76" spans="1:6" s="19" customFormat="1" x14ac:dyDescent="0.25">
      <c r="A76" s="19" t="s">
        <v>237</v>
      </c>
    </row>
    <row r="78" spans="1:6" x14ac:dyDescent="0.25">
      <c r="A78" s="17" t="s">
        <v>237</v>
      </c>
      <c r="B78" s="25" t="s">
        <v>1</v>
      </c>
      <c r="C78" s="25" t="s">
        <v>2</v>
      </c>
      <c r="D78" s="13" t="s">
        <v>7</v>
      </c>
    </row>
    <row r="79" spans="1:6" x14ac:dyDescent="0.25">
      <c r="A79" s="1" t="s">
        <v>0</v>
      </c>
      <c r="B79" s="83">
        <f>[3]MAYO!$O$5</f>
        <v>1.4785082174462705</v>
      </c>
      <c r="C79" s="83">
        <f>[4]MAYO!$O$3</f>
        <v>1.0023837902264601</v>
      </c>
      <c r="D79" s="101"/>
    </row>
    <row r="80" spans="1:6" x14ac:dyDescent="0.25">
      <c r="A80" s="1" t="s">
        <v>5</v>
      </c>
      <c r="B80" s="103">
        <f>[3]JUNIO!$O$4</f>
        <v>1.5990825688073393</v>
      </c>
      <c r="C80" s="103">
        <f>[4]JUNIO!$O$3</f>
        <v>1.0348583877995643</v>
      </c>
      <c r="D80" s="103">
        <f>[5]JUNIO!$N$13</f>
        <v>1.0516822754075617</v>
      </c>
    </row>
    <row r="82" spans="1:4" x14ac:dyDescent="0.25">
      <c r="A82" s="17" t="s">
        <v>238</v>
      </c>
      <c r="B82" s="25" t="s">
        <v>1</v>
      </c>
      <c r="C82" s="25" t="s">
        <v>2</v>
      </c>
    </row>
    <row r="83" spans="1:4" x14ac:dyDescent="0.25">
      <c r="B83" s="104">
        <f>B80-B79</f>
        <v>0.12057435136106887</v>
      </c>
      <c r="C83" s="104">
        <f>C80-C79</f>
        <v>3.2474597573104225E-2</v>
      </c>
      <c r="D83" s="102"/>
    </row>
  </sheetData>
  <pageMargins left="0.7" right="0.7" top="0.75" bottom="0.75" header="0.3" footer="0.3"/>
  <pageSetup orientation="portrait" horizontalDpi="360" verticalDpi="36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2"/>
  <sheetViews>
    <sheetView topLeftCell="A43" workbookViewId="0">
      <selection activeCell="C19" sqref="C19"/>
    </sheetView>
  </sheetViews>
  <sheetFormatPr baseColWidth="10" defaultRowHeight="15" x14ac:dyDescent="0.25"/>
  <cols>
    <col min="1" max="1" width="22.42578125" customWidth="1"/>
    <col min="2" max="2" width="17.7109375" customWidth="1"/>
    <col min="3" max="3" width="20.140625" customWidth="1"/>
    <col min="4" max="7" width="18.7109375" customWidth="1"/>
    <col min="8" max="8" width="24.28515625" customWidth="1"/>
    <col min="9" max="9" width="28.42578125" customWidth="1"/>
  </cols>
  <sheetData>
    <row r="2" spans="1:14" s="19" customFormat="1" x14ac:dyDescent="0.25">
      <c r="A2" s="19" t="s">
        <v>23</v>
      </c>
    </row>
    <row r="4" spans="1:14" x14ac:dyDescent="0.25">
      <c r="A4" s="17"/>
      <c r="B4" s="11"/>
      <c r="C4" s="11"/>
      <c r="D4" s="37"/>
      <c r="E4" s="37"/>
      <c r="F4" s="37"/>
      <c r="G4" s="37"/>
      <c r="I4" s="17"/>
      <c r="J4" s="11"/>
      <c r="K4" s="11"/>
      <c r="L4" s="37"/>
      <c r="M4" s="37"/>
      <c r="N4" s="37"/>
    </row>
    <row r="5" spans="1:14" x14ac:dyDescent="0.25">
      <c r="A5" s="17"/>
      <c r="B5" s="11"/>
      <c r="C5" s="11"/>
      <c r="D5" s="11"/>
      <c r="E5" s="11"/>
      <c r="F5" s="11"/>
      <c r="G5" s="37"/>
      <c r="I5" s="17"/>
      <c r="J5" s="11"/>
      <c r="K5" s="11"/>
      <c r="L5" s="37"/>
      <c r="M5" s="37"/>
      <c r="N5" s="37"/>
    </row>
    <row r="6" spans="1:14" x14ac:dyDescent="0.25">
      <c r="A6" s="17"/>
      <c r="B6" s="107" t="s">
        <v>244</v>
      </c>
      <c r="C6" s="107" t="s">
        <v>244</v>
      </c>
      <c r="D6" s="107" t="s">
        <v>245</v>
      </c>
      <c r="E6" s="107" t="s">
        <v>247</v>
      </c>
      <c r="F6" s="107" t="s">
        <v>248</v>
      </c>
      <c r="G6" s="37"/>
      <c r="I6" s="17"/>
      <c r="J6" s="11"/>
      <c r="K6" s="11"/>
      <c r="L6" s="37"/>
      <c r="M6" s="37"/>
      <c r="N6" s="37"/>
    </row>
    <row r="7" spans="1:14" x14ac:dyDescent="0.25">
      <c r="A7" s="17"/>
      <c r="B7" s="1" t="s">
        <v>1</v>
      </c>
      <c r="C7" s="1" t="s">
        <v>2</v>
      </c>
      <c r="D7" s="1" t="s">
        <v>7</v>
      </c>
      <c r="E7" s="1" t="s">
        <v>90</v>
      </c>
      <c r="F7" s="50" t="s">
        <v>92</v>
      </c>
      <c r="G7" s="37"/>
      <c r="I7" s="17"/>
      <c r="J7" s="11"/>
      <c r="K7" s="11"/>
      <c r="L7" s="37"/>
      <c r="M7" s="37"/>
      <c r="N7" s="37"/>
    </row>
    <row r="8" spans="1:14" x14ac:dyDescent="0.25">
      <c r="A8" s="17" t="s">
        <v>242</v>
      </c>
      <c r="B8" s="96">
        <f>'[3]ACUMULADO MAYO OCTUBRE'!$C$2</f>
        <v>12911</v>
      </c>
      <c r="C8" s="5">
        <f>'[4]MAYO- NOV'!$C$2</f>
        <v>7019</v>
      </c>
      <c r="D8" s="96">
        <f>'[5]JUN- NOV'!$C$3</f>
        <v>23379</v>
      </c>
      <c r="E8" s="96">
        <f>'[9]JUL-NOV'!$C$2</f>
        <v>5378</v>
      </c>
      <c r="F8" s="109">
        <f>'[13]SEP-OCT'!$C$2</f>
        <v>3223</v>
      </c>
      <c r="G8" s="37"/>
      <c r="I8" s="17"/>
      <c r="J8" s="11"/>
      <c r="K8" s="11"/>
      <c r="L8" s="37"/>
      <c r="M8" s="37"/>
      <c r="N8" s="37"/>
    </row>
    <row r="9" spans="1:14" x14ac:dyDescent="0.25">
      <c r="A9" s="17" t="s">
        <v>243</v>
      </c>
      <c r="B9" s="96">
        <f>'[3]ACUMULADO MAYO OCTUBRE'!$D$2</f>
        <v>1626</v>
      </c>
      <c r="C9" s="5">
        <f>'[4]MAYO- NOV'!$D$2</f>
        <v>160</v>
      </c>
      <c r="D9" s="96">
        <f>'[5]JUN- NOV'!$D$3</f>
        <v>2611</v>
      </c>
      <c r="E9" s="5">
        <f>'[9]JUL-NOV'!$D$2</f>
        <v>220</v>
      </c>
      <c r="F9" s="5">
        <f>'[13]SEP-OCT'!$D$2</f>
        <v>141</v>
      </c>
      <c r="G9" s="37"/>
      <c r="I9" s="17"/>
      <c r="J9" s="11"/>
      <c r="K9" s="11"/>
      <c r="L9" s="37"/>
      <c r="M9" s="37"/>
      <c r="N9" s="37"/>
    </row>
    <row r="10" spans="1:14" x14ac:dyDescent="0.25">
      <c r="A10" s="17"/>
      <c r="B10" s="96">
        <f>SUM(B8:B9)</f>
        <v>14537</v>
      </c>
      <c r="C10" s="96">
        <f>SUM(C8:C9)</f>
        <v>7179</v>
      </c>
      <c r="D10" s="96">
        <f>SUM(D8:D9)</f>
        <v>25990</v>
      </c>
      <c r="E10" s="96">
        <f>SUM(E8:E9)</f>
        <v>5598</v>
      </c>
      <c r="F10" s="96">
        <f>SUM(F8:F9)</f>
        <v>3364</v>
      </c>
      <c r="G10" s="37"/>
      <c r="I10" s="17"/>
      <c r="J10" s="11"/>
      <c r="K10" s="11"/>
      <c r="L10" s="37"/>
      <c r="M10" s="37"/>
      <c r="N10" s="37"/>
    </row>
    <row r="11" spans="1:14" x14ac:dyDescent="0.25">
      <c r="A11" s="17"/>
      <c r="B11" s="11"/>
      <c r="C11" s="11"/>
      <c r="D11" s="11"/>
      <c r="E11" s="11"/>
      <c r="F11" s="11"/>
      <c r="G11" s="37"/>
      <c r="I11" s="17"/>
      <c r="J11" s="11"/>
      <c r="K11" s="11"/>
      <c r="L11" s="37"/>
      <c r="M11" s="37"/>
      <c r="N11" s="37"/>
    </row>
    <row r="12" spans="1:14" x14ac:dyDescent="0.25">
      <c r="A12" s="17"/>
      <c r="B12" s="11"/>
      <c r="C12" s="11"/>
      <c r="D12" s="11"/>
      <c r="E12" s="11"/>
      <c r="F12" s="11"/>
      <c r="G12" s="37"/>
      <c r="I12" s="17"/>
      <c r="J12" s="11"/>
      <c r="K12" s="11"/>
      <c r="L12" s="37"/>
      <c r="M12" s="37"/>
      <c r="N12" s="37"/>
    </row>
    <row r="13" spans="1:14" x14ac:dyDescent="0.25">
      <c r="A13" s="17"/>
      <c r="B13" s="107" t="s">
        <v>244</v>
      </c>
      <c r="C13" s="107" t="s">
        <v>244</v>
      </c>
      <c r="D13" s="107" t="s">
        <v>245</v>
      </c>
      <c r="E13" s="107" t="s">
        <v>247</v>
      </c>
      <c r="F13" s="107" t="s">
        <v>248</v>
      </c>
      <c r="G13" s="37"/>
      <c r="I13" s="17"/>
      <c r="J13" s="11"/>
      <c r="K13" s="11"/>
      <c r="L13" s="37"/>
      <c r="M13" s="37"/>
      <c r="N13" s="37"/>
    </row>
    <row r="14" spans="1:14" x14ac:dyDescent="0.25">
      <c r="A14" s="17"/>
      <c r="B14" s="1" t="s">
        <v>1</v>
      </c>
      <c r="C14" s="1" t="s">
        <v>2</v>
      </c>
      <c r="D14" s="1" t="s">
        <v>7</v>
      </c>
      <c r="E14" s="1" t="s">
        <v>90</v>
      </c>
      <c r="F14" s="50" t="s">
        <v>92</v>
      </c>
      <c r="G14" s="37"/>
      <c r="I14" s="17"/>
      <c r="J14" s="11"/>
      <c r="K14" s="11"/>
      <c r="L14" s="37"/>
      <c r="M14" s="37"/>
      <c r="N14" s="37"/>
    </row>
    <row r="15" spans="1:14" x14ac:dyDescent="0.25">
      <c r="A15" s="17" t="s">
        <v>242</v>
      </c>
      <c r="B15" s="18">
        <f>B8/B10</f>
        <v>0.88814748572607827</v>
      </c>
      <c r="C15" s="18">
        <f>C8/C10</f>
        <v>0.97771277336676421</v>
      </c>
      <c r="D15" s="18">
        <f>D8/D10</f>
        <v>0.8995382839553675</v>
      </c>
      <c r="E15" s="18">
        <f>E8/E10</f>
        <v>0.96070025008931759</v>
      </c>
      <c r="F15" s="18">
        <f>F8/F10</f>
        <v>0.95808561236623069</v>
      </c>
      <c r="G15" s="37"/>
      <c r="I15" s="17"/>
      <c r="J15" s="11"/>
      <c r="K15" s="11"/>
      <c r="L15" s="37"/>
      <c r="M15" s="37"/>
      <c r="N15" s="37"/>
    </row>
    <row r="16" spans="1:14" x14ac:dyDescent="0.25">
      <c r="A16" s="17" t="s">
        <v>243</v>
      </c>
      <c r="B16" s="18">
        <f>B9/B10</f>
        <v>0.11185251427392172</v>
      </c>
      <c r="C16" s="18">
        <f>C9/C10</f>
        <v>2.2287226633235825E-2</v>
      </c>
      <c r="D16" s="18">
        <f>D9/D10</f>
        <v>0.10046171604463255</v>
      </c>
      <c r="E16" s="18">
        <f>E9/E10</f>
        <v>3.9299749910682386E-2</v>
      </c>
      <c r="F16" s="18">
        <f>F9/F10</f>
        <v>4.1914387633769319E-2</v>
      </c>
      <c r="G16" s="37"/>
      <c r="I16" s="17"/>
      <c r="J16" s="11"/>
      <c r="K16" s="11"/>
      <c r="L16" s="37"/>
      <c r="M16" s="37"/>
      <c r="N16" s="37"/>
    </row>
    <row r="17" spans="1:15" x14ac:dyDescent="0.25">
      <c r="A17" s="17"/>
      <c r="B17" s="106">
        <f>SUM(B15:B16)</f>
        <v>1</v>
      </c>
      <c r="C17" s="106">
        <f>SUM(C15:C16)</f>
        <v>1</v>
      </c>
      <c r="D17" s="106">
        <f>SUM(D15:D16)</f>
        <v>1</v>
      </c>
      <c r="E17" s="106">
        <f>SUM(E15:E16)</f>
        <v>1</v>
      </c>
      <c r="F17" s="106">
        <f>SUM(F15:F16)</f>
        <v>1</v>
      </c>
      <c r="G17" s="37"/>
      <c r="I17" s="17"/>
      <c r="J17" s="11"/>
      <c r="K17" s="11"/>
      <c r="L17" s="37"/>
      <c r="M17" s="37"/>
      <c r="N17" s="37"/>
    </row>
    <row r="18" spans="1:15" x14ac:dyDescent="0.25">
      <c r="A18" s="17"/>
      <c r="B18" s="11"/>
      <c r="C18" s="11"/>
      <c r="D18" s="37"/>
      <c r="E18" s="37"/>
      <c r="F18" s="37"/>
      <c r="G18" s="37"/>
      <c r="I18" s="17"/>
      <c r="J18" s="11"/>
      <c r="K18" s="11"/>
      <c r="L18" s="37"/>
      <c r="M18" s="37"/>
      <c r="N18" s="37"/>
    </row>
    <row r="19" spans="1:15" x14ac:dyDescent="0.25">
      <c r="A19" s="17"/>
      <c r="B19" s="11"/>
      <c r="C19" s="11"/>
      <c r="D19" s="37"/>
      <c r="E19" s="37"/>
      <c r="F19" s="37"/>
      <c r="G19" s="37"/>
      <c r="I19" s="17"/>
      <c r="J19" s="11"/>
      <c r="K19" s="11"/>
      <c r="L19" s="37"/>
      <c r="M19" s="37"/>
      <c r="N19" s="37"/>
    </row>
    <row r="21" spans="1:15" s="19" customFormat="1" x14ac:dyDescent="0.25">
      <c r="A21" s="19" t="s">
        <v>6</v>
      </c>
    </row>
    <row r="22" spans="1:15" x14ac:dyDescent="0.25">
      <c r="A22" s="12" t="s">
        <v>9</v>
      </c>
      <c r="B22" s="107" t="s">
        <v>244</v>
      </c>
      <c r="C22" s="107" t="s">
        <v>244</v>
      </c>
      <c r="D22" s="107" t="s">
        <v>245</v>
      </c>
      <c r="E22" s="107" t="s">
        <v>247</v>
      </c>
      <c r="F22" s="107" t="s">
        <v>248</v>
      </c>
      <c r="G22" s="12"/>
      <c r="I22" s="12" t="s">
        <v>8</v>
      </c>
      <c r="J22" s="107" t="s">
        <v>244</v>
      </c>
      <c r="K22" s="107" t="s">
        <v>244</v>
      </c>
      <c r="L22" s="107" t="s">
        <v>245</v>
      </c>
      <c r="M22" s="107" t="s">
        <v>246</v>
      </c>
      <c r="N22" s="107" t="s">
        <v>246</v>
      </c>
    </row>
    <row r="23" spans="1:15" x14ac:dyDescent="0.25">
      <c r="A23" s="1" t="s">
        <v>6</v>
      </c>
      <c r="B23" s="1" t="s">
        <v>1</v>
      </c>
      <c r="C23" s="1" t="s">
        <v>2</v>
      </c>
      <c r="D23" s="13" t="s">
        <v>7</v>
      </c>
      <c r="E23" s="13" t="s">
        <v>90</v>
      </c>
      <c r="F23" s="13" t="s">
        <v>92</v>
      </c>
      <c r="G23" s="16"/>
      <c r="I23" s="1" t="s">
        <v>6</v>
      </c>
      <c r="J23" s="1" t="s">
        <v>1</v>
      </c>
      <c r="K23" s="1" t="s">
        <v>2</v>
      </c>
      <c r="L23" s="13" t="s">
        <v>7</v>
      </c>
      <c r="M23" s="13" t="s">
        <v>90</v>
      </c>
      <c r="N23" s="13" t="s">
        <v>92</v>
      </c>
      <c r="O23" s="16"/>
    </row>
    <row r="24" spans="1:15" x14ac:dyDescent="0.25">
      <c r="A24" s="17"/>
      <c r="B24" s="10">
        <f>'[3]ACUMULADO MAYO OCTUBRE'!$I$2</f>
        <v>64.565433011968082</v>
      </c>
      <c r="C24" s="10">
        <f>'[4]MAYO- NOV'!$I$2</f>
        <v>49.496633405639912</v>
      </c>
      <c r="D24" s="10">
        <f>'[5]JUN- NOV'!$I$3</f>
        <v>32.877875218999421</v>
      </c>
      <c r="E24" s="10">
        <f>'[9]JUL-NOV'!$H$2</f>
        <v>19.764429200103542</v>
      </c>
      <c r="F24" s="10">
        <f>'[13]SEP-OCT'!$I$2</f>
        <v>16.481500630517022</v>
      </c>
      <c r="G24" s="10"/>
      <c r="I24" s="17"/>
      <c r="J24" s="10">
        <f>'[3]ACUMULADO MAYO OCTUBRE'!$J$2</f>
        <v>45.382129337539425</v>
      </c>
      <c r="K24" s="10">
        <f>'[4]MAYO- NOV'!$J$2</f>
        <v>31.581934948096887</v>
      </c>
      <c r="L24" s="10">
        <f>'[5]JUN- NOV'!$H$3</f>
        <v>24.323117191719174</v>
      </c>
      <c r="M24" s="10">
        <f>'[9]JUL-NOV'!$I$2</f>
        <v>12.601087638224127</v>
      </c>
      <c r="N24" s="10">
        <f>'[13]SEP-OCT'!$J$2</f>
        <v>11.586728723404255</v>
      </c>
      <c r="O24" s="10"/>
    </row>
    <row r="25" spans="1:15" x14ac:dyDescent="0.25">
      <c r="A25" s="17"/>
      <c r="B25" s="10"/>
      <c r="C25" s="10"/>
      <c r="D25" s="10"/>
      <c r="E25" s="10"/>
      <c r="F25" s="10"/>
      <c r="G25" s="10"/>
      <c r="I25" s="17"/>
      <c r="J25" s="10"/>
      <c r="K25" s="10"/>
      <c r="L25" s="10"/>
      <c r="M25" s="10"/>
      <c r="N25" s="10"/>
      <c r="O25" s="10"/>
    </row>
    <row r="26" spans="1:15" x14ac:dyDescent="0.25">
      <c r="A26" s="17"/>
      <c r="B26" s="10"/>
      <c r="C26" s="10"/>
      <c r="D26" s="10"/>
      <c r="E26" s="10"/>
      <c r="F26" s="10"/>
      <c r="G26" s="10"/>
      <c r="I26" s="17"/>
      <c r="J26" s="10"/>
      <c r="K26" s="10"/>
      <c r="L26" s="10"/>
      <c r="M26" s="10"/>
      <c r="N26" s="10"/>
      <c r="O26" s="10"/>
    </row>
    <row r="27" spans="1:15" s="19" customFormat="1" x14ac:dyDescent="0.25">
      <c r="A27" s="20" t="s">
        <v>22</v>
      </c>
      <c r="B27" s="21"/>
      <c r="C27" s="21"/>
      <c r="D27" s="21"/>
      <c r="E27" s="21"/>
      <c r="F27" s="21"/>
      <c r="G27" s="21"/>
      <c r="I27" s="20"/>
      <c r="J27" s="21"/>
      <c r="K27" s="21"/>
      <c r="L27" s="21"/>
      <c r="M27" s="21"/>
      <c r="N27" s="21"/>
      <c r="O27" s="21"/>
    </row>
    <row r="28" spans="1:15" x14ac:dyDescent="0.25">
      <c r="A28" s="17"/>
      <c r="B28" s="107" t="s">
        <v>244</v>
      </c>
      <c r="C28" s="107" t="s">
        <v>244</v>
      </c>
      <c r="D28" s="107" t="s">
        <v>245</v>
      </c>
      <c r="E28" s="107" t="s">
        <v>247</v>
      </c>
      <c r="F28" s="107" t="s">
        <v>248</v>
      </c>
      <c r="G28" s="10"/>
      <c r="I28" s="17"/>
      <c r="J28" s="10"/>
      <c r="K28" s="10"/>
      <c r="L28" s="10"/>
      <c r="M28" s="10"/>
      <c r="N28" s="10"/>
      <c r="O28" s="10"/>
    </row>
    <row r="29" spans="1:15" x14ac:dyDescent="0.25">
      <c r="A29" s="17" t="s">
        <v>20</v>
      </c>
      <c r="B29" s="1" t="s">
        <v>1</v>
      </c>
      <c r="C29" s="1" t="s">
        <v>2</v>
      </c>
      <c r="D29" s="29" t="s">
        <v>7</v>
      </c>
      <c r="E29" s="29" t="s">
        <v>90</v>
      </c>
      <c r="F29" s="29" t="s">
        <v>92</v>
      </c>
      <c r="G29" s="52"/>
      <c r="I29" s="17"/>
      <c r="J29" s="17"/>
      <c r="K29" s="17"/>
      <c r="L29" s="52"/>
      <c r="M29" s="52"/>
      <c r="N29" s="52"/>
      <c r="O29" s="10"/>
    </row>
    <row r="30" spans="1:15" x14ac:dyDescent="0.25">
      <c r="A30" s="1"/>
      <c r="B30" s="18">
        <f>'[3]ACUMULADO MAYO OCTUBRE'!$L$2</f>
        <v>0.57415537316281728</v>
      </c>
      <c r="C30" s="18">
        <f>'[4]MAYO- NOV'!$L$2</f>
        <v>0.33220436693809902</v>
      </c>
      <c r="D30" s="106">
        <f>'[5]JUN- NOV'!$K$3</f>
        <v>0.3136380981454629</v>
      </c>
      <c r="E30" s="108">
        <f>'[9]JUL-NOV'!$K$2</f>
        <v>0.51206256627783664</v>
      </c>
      <c r="F30" s="108">
        <f>'[13]SEP-OCT'!$L$2</f>
        <v>0.33634949809133324</v>
      </c>
      <c r="G30" s="52"/>
      <c r="I30" s="17"/>
      <c r="J30" s="17"/>
      <c r="K30" s="17"/>
      <c r="L30" s="52"/>
      <c r="M30" s="52"/>
      <c r="N30" s="52"/>
      <c r="O30" s="10"/>
    </row>
    <row r="31" spans="1:15" x14ac:dyDescent="0.25">
      <c r="A31" s="17"/>
      <c r="B31" s="10"/>
      <c r="C31" s="10"/>
      <c r="D31" s="10"/>
      <c r="E31" s="10"/>
      <c r="F31" s="10"/>
      <c r="G31" s="10"/>
      <c r="L31" s="10"/>
      <c r="M31" s="10"/>
      <c r="N31" s="10"/>
      <c r="O31" s="10"/>
    </row>
    <row r="32" spans="1:15" s="19" customFormat="1" x14ac:dyDescent="0.25">
      <c r="A32" s="19" t="s">
        <v>25</v>
      </c>
    </row>
    <row r="33" spans="1:7" x14ac:dyDescent="0.25">
      <c r="B33" s="107" t="s">
        <v>244</v>
      </c>
      <c r="C33" s="107" t="s">
        <v>244</v>
      </c>
      <c r="D33" s="107" t="s">
        <v>245</v>
      </c>
      <c r="E33" s="107" t="s">
        <v>247</v>
      </c>
      <c r="F33" s="107" t="s">
        <v>248</v>
      </c>
    </row>
    <row r="34" spans="1:7" x14ac:dyDescent="0.25">
      <c r="A34" s="17" t="s">
        <v>25</v>
      </c>
      <c r="B34" s="25" t="s">
        <v>1</v>
      </c>
      <c r="C34" s="25" t="s">
        <v>2</v>
      </c>
      <c r="D34" s="13" t="s">
        <v>7</v>
      </c>
      <c r="E34" s="13" t="s">
        <v>90</v>
      </c>
      <c r="F34" s="13" t="s">
        <v>92</v>
      </c>
      <c r="G34" s="16"/>
    </row>
    <row r="35" spans="1:7" x14ac:dyDescent="0.25">
      <c r="A35" s="1"/>
      <c r="B35" s="8">
        <f>'[3]ACUMULADO MAYO OCTUBRE'!$M$2</f>
        <v>37.070590284405419</v>
      </c>
      <c r="C35" s="8">
        <f>'[4]MAYO- NOV'!$M$2</f>
        <v>16.442997766087771</v>
      </c>
      <c r="D35" s="8">
        <f>'[5]JUN- NOV'!$L$3</f>
        <v>10.311754254750822</v>
      </c>
      <c r="E35" s="84">
        <f>'[9]JUL-NOV'!$L$2</f>
        <v>10.120624337221631</v>
      </c>
      <c r="F35" s="84">
        <f>'[13]SEP-OCT'!$M$2</f>
        <v>5.5435444648663932</v>
      </c>
      <c r="G35" s="16"/>
    </row>
    <row r="36" spans="1:7" x14ac:dyDescent="0.25">
      <c r="A36" s="17"/>
      <c r="B36" s="49"/>
      <c r="C36" s="49"/>
      <c r="D36" s="49"/>
      <c r="E36" s="49"/>
      <c r="F36" s="49"/>
      <c r="G36" s="49"/>
    </row>
    <row r="37" spans="1:7" x14ac:dyDescent="0.25">
      <c r="A37" s="17"/>
      <c r="B37" s="49"/>
      <c r="C37" s="49"/>
      <c r="D37" s="49"/>
      <c r="E37" s="49"/>
      <c r="F37" s="49"/>
      <c r="G37" s="49"/>
    </row>
    <row r="38" spans="1:7" s="19" customFormat="1" x14ac:dyDescent="0.25">
      <c r="A38" s="20"/>
      <c r="B38" s="21"/>
      <c r="C38" s="21"/>
      <c r="D38" s="21"/>
      <c r="E38" s="21"/>
      <c r="F38" s="21"/>
      <c r="G38" s="21"/>
    </row>
    <row r="39" spans="1:7" x14ac:dyDescent="0.25">
      <c r="A39" s="17"/>
      <c r="B39" s="107" t="s">
        <v>244</v>
      </c>
      <c r="C39" s="107" t="s">
        <v>244</v>
      </c>
      <c r="D39" s="107" t="s">
        <v>245</v>
      </c>
      <c r="E39" s="107" t="s">
        <v>247</v>
      </c>
      <c r="F39" s="107" t="s">
        <v>248</v>
      </c>
      <c r="G39" s="49"/>
    </row>
    <row r="40" spans="1:7" x14ac:dyDescent="0.25">
      <c r="A40" s="17" t="s">
        <v>177</v>
      </c>
      <c r="B40" s="25" t="s">
        <v>1</v>
      </c>
      <c r="C40" s="25" t="s">
        <v>2</v>
      </c>
      <c r="D40" s="13" t="s">
        <v>7</v>
      </c>
      <c r="E40" s="13" t="s">
        <v>90</v>
      </c>
      <c r="F40" s="13" t="s">
        <v>92</v>
      </c>
      <c r="G40" s="49"/>
    </row>
    <row r="41" spans="1:7" x14ac:dyDescent="0.25">
      <c r="A41" s="1"/>
      <c r="B41" s="83">
        <f>'[3]ACUMULADO MAYO OCTUBRE'!$O$2</f>
        <v>1.6535935085007727</v>
      </c>
      <c r="C41" s="83">
        <f>'[4]MAYO- NOV'!$O$2</f>
        <v>1.0765906720309939</v>
      </c>
      <c r="D41" s="83">
        <f>'[5]JUN- NOV'!$N$3</f>
        <v>1.0850457066958357</v>
      </c>
      <c r="E41" s="84">
        <f>'[9]JUL-NOV'!$N$2</f>
        <v>1.0844818328262036</v>
      </c>
      <c r="F41" s="84">
        <f>'[13]SEP-OCT'!$O$2</f>
        <v>1.0062444246208742</v>
      </c>
      <c r="G41" s="49"/>
    </row>
    <row r="42" spans="1:7" x14ac:dyDescent="0.25">
      <c r="A42" s="17"/>
      <c r="B42" s="86"/>
      <c r="C42" s="86"/>
      <c r="D42" s="86"/>
      <c r="E42" s="86"/>
      <c r="F42" s="86"/>
      <c r="G42" s="49"/>
    </row>
    <row r="46" spans="1:7" s="19" customFormat="1" x14ac:dyDescent="0.25">
      <c r="A46" s="39" t="s">
        <v>123</v>
      </c>
      <c r="B46" s="42" t="s">
        <v>124</v>
      </c>
      <c r="C46" s="45"/>
      <c r="D46" s="20"/>
      <c r="E46" s="45"/>
    </row>
    <row r="47" spans="1:7" x14ac:dyDescent="0.25">
      <c r="A47" s="2" t="s">
        <v>1</v>
      </c>
      <c r="B47" s="43">
        <f>'[14]5'!$X$6</f>
        <v>175</v>
      </c>
      <c r="C47" s="9"/>
      <c r="D47" s="36"/>
      <c r="E47" s="9"/>
    </row>
    <row r="48" spans="1:7" x14ac:dyDescent="0.25">
      <c r="A48" s="2" t="s">
        <v>2</v>
      </c>
      <c r="B48" s="3">
        <f>'[14]4'!$X$10</f>
        <v>411</v>
      </c>
      <c r="C48" s="9"/>
      <c r="D48" s="36"/>
      <c r="E48" s="9"/>
    </row>
    <row r="49" spans="1:5" x14ac:dyDescent="0.25">
      <c r="A49" s="2" t="s">
        <v>7</v>
      </c>
      <c r="B49" s="43">
        <f>'[14]3'!$X$20</f>
        <v>784</v>
      </c>
      <c r="C49" s="9"/>
      <c r="D49" s="36"/>
      <c r="E49" s="9"/>
    </row>
    <row r="50" spans="1:5" x14ac:dyDescent="0.25">
      <c r="A50" s="2" t="s">
        <v>90</v>
      </c>
      <c r="B50" s="3">
        <f>'[14]2'!$X$14</f>
        <v>610</v>
      </c>
      <c r="C50" s="9"/>
      <c r="D50" s="36"/>
      <c r="E50" s="9"/>
    </row>
    <row r="51" spans="1:5" x14ac:dyDescent="0.25">
      <c r="A51" s="2" t="s">
        <v>92</v>
      </c>
      <c r="B51" s="43">
        <f>'[14]1'!$X$22</f>
        <v>586</v>
      </c>
      <c r="C51" s="9"/>
      <c r="D51" s="36"/>
      <c r="E51" s="9"/>
    </row>
    <row r="52" spans="1:5" x14ac:dyDescent="0.25">
      <c r="A52" s="39" t="s">
        <v>125</v>
      </c>
      <c r="B52" s="44">
        <f>SUM(B47:B51)</f>
        <v>2566</v>
      </c>
      <c r="C52" s="46"/>
      <c r="D52" s="47"/>
      <c r="E52" s="16"/>
    </row>
    <row r="53" spans="1:5" x14ac:dyDescent="0.25">
      <c r="C53" s="9"/>
      <c r="D53" s="9"/>
      <c r="E53" s="9"/>
    </row>
    <row r="54" spans="1:5" x14ac:dyDescent="0.25">
      <c r="A54" s="2" t="s">
        <v>1</v>
      </c>
      <c r="B54" s="41">
        <f>B47/B52</f>
        <v>6.8199532346063907E-2</v>
      </c>
      <c r="C54" s="9"/>
      <c r="D54" s="37"/>
      <c r="E54" s="9"/>
    </row>
    <row r="55" spans="1:5" x14ac:dyDescent="0.25">
      <c r="A55" s="2" t="s">
        <v>2</v>
      </c>
      <c r="B55" s="41">
        <f>B48/B52</f>
        <v>0.16017147310989868</v>
      </c>
      <c r="C55" s="9"/>
      <c r="D55" s="37"/>
      <c r="E55" s="9"/>
    </row>
    <row r="56" spans="1:5" x14ac:dyDescent="0.25">
      <c r="A56" s="2" t="s">
        <v>7</v>
      </c>
      <c r="B56" s="41">
        <f>B49/B52</f>
        <v>0.30553390491036631</v>
      </c>
      <c r="C56" s="9"/>
      <c r="D56" s="37"/>
      <c r="E56" s="9"/>
    </row>
    <row r="57" spans="1:5" x14ac:dyDescent="0.25">
      <c r="A57" s="2" t="s">
        <v>90</v>
      </c>
      <c r="B57" s="41">
        <f>B50/B52</f>
        <v>0.23772408417770849</v>
      </c>
      <c r="C57" s="9"/>
      <c r="D57" s="37"/>
      <c r="E57" s="9"/>
    </row>
    <row r="58" spans="1:5" x14ac:dyDescent="0.25">
      <c r="A58" s="2" t="s">
        <v>92</v>
      </c>
      <c r="B58" s="41">
        <f>B51/B52</f>
        <v>0.22837100545596259</v>
      </c>
      <c r="C58" s="9"/>
      <c r="D58" s="37"/>
      <c r="E58" s="9"/>
    </row>
    <row r="59" spans="1:5" x14ac:dyDescent="0.25">
      <c r="B59" s="41"/>
      <c r="C59" s="9"/>
      <c r="D59" s="9"/>
      <c r="E59" s="9"/>
    </row>
    <row r="60" spans="1:5" s="19" customFormat="1" x14ac:dyDescent="0.25">
      <c r="A60" s="39" t="s">
        <v>128</v>
      </c>
      <c r="B60" s="42" t="s">
        <v>124</v>
      </c>
      <c r="C60" s="45"/>
      <c r="D60" s="20"/>
      <c r="E60" s="45"/>
    </row>
    <row r="61" spans="1:5" x14ac:dyDescent="0.25">
      <c r="A61" s="2" t="s">
        <v>1</v>
      </c>
      <c r="B61" s="43">
        <f>'[16]5'!$V$6</f>
        <v>111</v>
      </c>
      <c r="C61" s="9"/>
      <c r="D61" s="36"/>
      <c r="E61" s="9"/>
    </row>
    <row r="62" spans="1:5" x14ac:dyDescent="0.25">
      <c r="A62" s="2" t="s">
        <v>2</v>
      </c>
      <c r="B62" s="3">
        <f>'[16]4'!$V$10</f>
        <v>233</v>
      </c>
      <c r="C62" s="9"/>
      <c r="D62" s="36"/>
      <c r="E62" s="9"/>
    </row>
    <row r="63" spans="1:5" x14ac:dyDescent="0.25">
      <c r="A63" s="2" t="s">
        <v>7</v>
      </c>
      <c r="B63" s="43">
        <f>'[16]3'!$V$20</f>
        <v>448</v>
      </c>
      <c r="C63" s="9"/>
      <c r="D63" s="36"/>
      <c r="E63" s="9"/>
    </row>
    <row r="64" spans="1:5" x14ac:dyDescent="0.25">
      <c r="A64" s="2" t="s">
        <v>90</v>
      </c>
      <c r="B64" s="3">
        <f>'[16]2'!$V$14</f>
        <v>310</v>
      </c>
      <c r="C64" s="9"/>
      <c r="D64" s="36"/>
      <c r="E64" s="9"/>
    </row>
    <row r="65" spans="1:5" x14ac:dyDescent="0.25">
      <c r="A65" s="2" t="s">
        <v>92</v>
      </c>
      <c r="B65" s="43">
        <f>'[16]1'!$V$22</f>
        <v>363</v>
      </c>
      <c r="C65" s="9"/>
      <c r="D65" s="36"/>
      <c r="E65" s="9"/>
    </row>
    <row r="66" spans="1:5" x14ac:dyDescent="0.25">
      <c r="A66" s="39" t="s">
        <v>125</v>
      </c>
      <c r="B66" s="44">
        <f>SUM(B61:B65)</f>
        <v>1465</v>
      </c>
      <c r="C66" s="46"/>
      <c r="D66" s="47"/>
      <c r="E66" s="16"/>
    </row>
    <row r="67" spans="1:5" x14ac:dyDescent="0.25">
      <c r="C67" s="9"/>
      <c r="D67" s="9"/>
      <c r="E67" s="9"/>
    </row>
    <row r="68" spans="1:5" x14ac:dyDescent="0.25">
      <c r="A68" s="2" t="s">
        <v>1</v>
      </c>
      <c r="B68" s="41">
        <f>B61/B66</f>
        <v>7.5767918088737202E-2</v>
      </c>
      <c r="C68" s="9"/>
      <c r="D68" s="37"/>
      <c r="E68" s="9"/>
    </row>
    <row r="69" spans="1:5" x14ac:dyDescent="0.25">
      <c r="A69" s="2" t="s">
        <v>2</v>
      </c>
      <c r="B69" s="41">
        <f>B62/B66</f>
        <v>0.15904436860068261</v>
      </c>
      <c r="C69" s="9"/>
      <c r="D69" s="37"/>
      <c r="E69" s="9"/>
    </row>
    <row r="70" spans="1:5" x14ac:dyDescent="0.25">
      <c r="A70" s="2" t="s">
        <v>7</v>
      </c>
      <c r="B70" s="41">
        <f>B63/B66</f>
        <v>0.30580204778156994</v>
      </c>
      <c r="C70" s="9"/>
      <c r="D70" s="37"/>
      <c r="E70" s="9"/>
    </row>
    <row r="71" spans="1:5" x14ac:dyDescent="0.25">
      <c r="A71" s="2" t="s">
        <v>90</v>
      </c>
      <c r="B71" s="41">
        <f>B64/B66</f>
        <v>0.21160409556313994</v>
      </c>
      <c r="C71" s="9"/>
      <c r="D71" s="37"/>
      <c r="E71" s="9"/>
    </row>
    <row r="72" spans="1:5" x14ac:dyDescent="0.25">
      <c r="A72" s="2" t="s">
        <v>92</v>
      </c>
      <c r="B72" s="41">
        <f>B65/B66</f>
        <v>0.24778156996587031</v>
      </c>
      <c r="C72" s="9"/>
      <c r="D72" s="37"/>
      <c r="E72" s="9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16"/>
  <sheetViews>
    <sheetView topLeftCell="A40" workbookViewId="0">
      <selection activeCell="L22" sqref="L22"/>
    </sheetView>
  </sheetViews>
  <sheetFormatPr baseColWidth="10" defaultRowHeight="15" x14ac:dyDescent="0.25"/>
  <cols>
    <col min="1" max="1" width="19.28515625" customWidth="1"/>
    <col min="2" max="2" width="17.7109375" customWidth="1"/>
    <col min="3" max="3" width="20.140625" customWidth="1"/>
    <col min="4" max="6" width="18.7109375" customWidth="1"/>
    <col min="7" max="7" width="14.5703125" customWidth="1"/>
    <col min="8" max="8" width="22.140625" customWidth="1"/>
    <col min="15" max="15" width="16.85546875" customWidth="1"/>
  </cols>
  <sheetData>
    <row r="2" spans="1:20" s="19" customFormat="1" x14ac:dyDescent="0.25">
      <c r="A2" s="19" t="s">
        <v>23</v>
      </c>
    </row>
    <row r="4" spans="1:20" x14ac:dyDescent="0.25">
      <c r="A4" s="1" t="s">
        <v>170</v>
      </c>
      <c r="B4" s="1" t="s">
        <v>1</v>
      </c>
      <c r="C4" s="1" t="s">
        <v>2</v>
      </c>
      <c r="D4" s="13" t="s">
        <v>7</v>
      </c>
      <c r="E4" s="13" t="s">
        <v>90</v>
      </c>
      <c r="F4" s="13" t="s">
        <v>92</v>
      </c>
      <c r="H4" s="1" t="s">
        <v>249</v>
      </c>
      <c r="I4" s="1" t="s">
        <v>1</v>
      </c>
      <c r="J4" s="1" t="s">
        <v>2</v>
      </c>
      <c r="K4" s="13" t="s">
        <v>7</v>
      </c>
      <c r="L4" s="13" t="s">
        <v>90</v>
      </c>
      <c r="M4" s="13" t="s">
        <v>92</v>
      </c>
    </row>
    <row r="5" spans="1:20" ht="30" x14ac:dyDescent="0.25">
      <c r="A5" s="4" t="s">
        <v>3</v>
      </c>
      <c r="B5" s="5">
        <f>[3]NOVIEMBRE!$C$4</f>
        <v>1368</v>
      </c>
      <c r="C5" s="2">
        <f>[4]NOVIEMBRE!$C$4</f>
        <v>1521</v>
      </c>
      <c r="D5" s="2">
        <f>[5]NOVIEMBRE!$C$16</f>
        <v>5296</v>
      </c>
      <c r="E5" s="5"/>
      <c r="F5" s="2"/>
      <c r="H5" s="4" t="s">
        <v>3</v>
      </c>
      <c r="I5" s="5">
        <f>[3]DICIEMBRE!$C$4</f>
        <v>1040</v>
      </c>
      <c r="J5" s="2">
        <f>[4]DICIEMBRE!$C$4</f>
        <v>653</v>
      </c>
      <c r="K5" s="2">
        <f>[5]DICIEMBRE!$C$17</f>
        <v>2001</v>
      </c>
      <c r="L5" s="5"/>
      <c r="M5" s="2"/>
    </row>
    <row r="6" spans="1:20" ht="30" x14ac:dyDescent="0.25">
      <c r="A6" s="4" t="s">
        <v>4</v>
      </c>
      <c r="B6" s="2">
        <f>[3]NOVIEMBRE!$D$4</f>
        <v>434</v>
      </c>
      <c r="C6" s="2">
        <f>[4]NOVIEMBRE!$D$4</f>
        <v>31</v>
      </c>
      <c r="D6" s="2">
        <f>[5]NOVIEMBRE!$D$16</f>
        <v>520</v>
      </c>
      <c r="E6" s="5"/>
      <c r="F6" s="5"/>
      <c r="H6" s="4" t="s">
        <v>4</v>
      </c>
      <c r="I6" s="2">
        <f>[3]DICIEMBRE!$D$4</f>
        <v>121</v>
      </c>
      <c r="J6" s="2">
        <f>[4]DICIEMBRE!$D$4</f>
        <v>5</v>
      </c>
      <c r="K6" s="2">
        <f>[5]DICIEMBRE!$D$17</f>
        <v>144</v>
      </c>
      <c r="L6" s="5"/>
      <c r="M6" s="5"/>
    </row>
    <row r="7" spans="1:20" x14ac:dyDescent="0.25">
      <c r="A7" s="1" t="s">
        <v>10</v>
      </c>
      <c r="B7" s="5">
        <f>SUM(B5:B6)</f>
        <v>1802</v>
      </c>
      <c r="C7" s="5">
        <f>SUM(C5:C6)</f>
        <v>1552</v>
      </c>
      <c r="D7" s="2">
        <f>SUM(D5:D6)</f>
        <v>5816</v>
      </c>
      <c r="E7" s="5">
        <f>SUM(E5:E6)</f>
        <v>0</v>
      </c>
      <c r="F7" s="5">
        <f>SUM(F5:F6)</f>
        <v>0</v>
      </c>
      <c r="H7" s="1" t="s">
        <v>10</v>
      </c>
      <c r="I7" s="5">
        <f>SUM(I5:I6)</f>
        <v>1161</v>
      </c>
      <c r="J7" s="2">
        <f>SUM(J5:J6)</f>
        <v>658</v>
      </c>
      <c r="K7" s="2">
        <f>SUM(K5:K6)</f>
        <v>2145</v>
      </c>
      <c r="L7" s="2">
        <f>SUM(L5:L6)</f>
        <v>0</v>
      </c>
      <c r="M7" s="2">
        <f>SUM(M5:M6)</f>
        <v>0</v>
      </c>
    </row>
    <row r="10" spans="1:20" x14ac:dyDescent="0.25">
      <c r="A10" s="1" t="s">
        <v>138</v>
      </c>
      <c r="B10" s="1" t="s">
        <v>1</v>
      </c>
      <c r="C10" s="1" t="s">
        <v>2</v>
      </c>
      <c r="D10" s="1" t="s">
        <v>7</v>
      </c>
      <c r="E10" s="1" t="s">
        <v>90</v>
      </c>
      <c r="F10" s="13" t="s">
        <v>92</v>
      </c>
      <c r="H10" s="1" t="s">
        <v>249</v>
      </c>
      <c r="I10" s="1" t="s">
        <v>1</v>
      </c>
      <c r="J10" s="1" t="s">
        <v>2</v>
      </c>
      <c r="K10" s="1" t="s">
        <v>7</v>
      </c>
      <c r="L10" s="1" t="s">
        <v>90</v>
      </c>
      <c r="M10" s="13" t="s">
        <v>92</v>
      </c>
      <c r="O10" s="13" t="s">
        <v>24</v>
      </c>
      <c r="P10" s="1" t="s">
        <v>1</v>
      </c>
      <c r="Q10" s="1" t="s">
        <v>2</v>
      </c>
      <c r="R10" s="13" t="s">
        <v>7</v>
      </c>
      <c r="S10" s="1" t="s">
        <v>90</v>
      </c>
      <c r="T10" s="13" t="s">
        <v>92</v>
      </c>
    </row>
    <row r="11" spans="1:20" ht="30" x14ac:dyDescent="0.25">
      <c r="A11" s="4" t="s">
        <v>3</v>
      </c>
      <c r="B11" s="6">
        <f>B5/B7</f>
        <v>0.75915649278579356</v>
      </c>
      <c r="C11" s="6">
        <f>C5/C7</f>
        <v>0.98002577319587625</v>
      </c>
      <c r="D11" s="18">
        <f>D5/D7</f>
        <v>0.91059147180192568</v>
      </c>
      <c r="E11" s="18"/>
      <c r="F11" s="18"/>
      <c r="H11" s="4" t="s">
        <v>3</v>
      </c>
      <c r="I11" s="6">
        <f>I5/I7</f>
        <v>0.89577950043066323</v>
      </c>
      <c r="J11" s="6">
        <f>J5/J7</f>
        <v>0.99240121580547114</v>
      </c>
      <c r="K11" s="18">
        <f>K5/K7</f>
        <v>0.93286713286713285</v>
      </c>
      <c r="L11" s="18"/>
      <c r="M11" s="18"/>
      <c r="O11" s="4" t="s">
        <v>3</v>
      </c>
      <c r="P11" s="35">
        <f t="shared" ref="P11:S12" si="0">I11-B11</f>
        <v>0.13662300764486968</v>
      </c>
      <c r="Q11" s="35">
        <f t="shared" si="0"/>
        <v>1.2375442609594889E-2</v>
      </c>
      <c r="R11" s="6">
        <f t="shared" si="0"/>
        <v>2.2275661065207175E-2</v>
      </c>
      <c r="S11" s="6">
        <f t="shared" si="0"/>
        <v>0</v>
      </c>
      <c r="T11" s="6">
        <f>M11-F11</f>
        <v>0</v>
      </c>
    </row>
    <row r="12" spans="1:20" ht="45" x14ac:dyDescent="0.25">
      <c r="A12" s="4" t="s">
        <v>4</v>
      </c>
      <c r="B12" s="6">
        <f>B6/B7</f>
        <v>0.24084350721420644</v>
      </c>
      <c r="C12" s="6">
        <f>C6/C7</f>
        <v>1.997422680412371E-2</v>
      </c>
      <c r="D12" s="18">
        <f>D6/D7</f>
        <v>8.940852819807428E-2</v>
      </c>
      <c r="E12" s="18"/>
      <c r="F12" s="18"/>
      <c r="H12" s="4" t="s">
        <v>4</v>
      </c>
      <c r="I12" s="6">
        <f>I6/I7</f>
        <v>0.10422049956933678</v>
      </c>
      <c r="J12" s="6">
        <f>J6/J7</f>
        <v>7.5987841945288756E-3</v>
      </c>
      <c r="K12" s="18">
        <f>K6/K7</f>
        <v>6.7132867132867133E-2</v>
      </c>
      <c r="L12" s="18"/>
      <c r="M12" s="18"/>
      <c r="O12" s="4" t="s">
        <v>4</v>
      </c>
      <c r="P12" s="35">
        <f t="shared" si="0"/>
        <v>-0.13662300764486968</v>
      </c>
      <c r="Q12" s="35">
        <f t="shared" si="0"/>
        <v>-1.2375442609594833E-2</v>
      </c>
      <c r="R12" s="6">
        <f t="shared" si="0"/>
        <v>-2.2275661065207147E-2</v>
      </c>
      <c r="S12" s="6">
        <f t="shared" si="0"/>
        <v>0</v>
      </c>
      <c r="T12" s="6">
        <f>M12-F12</f>
        <v>0</v>
      </c>
    </row>
    <row r="13" spans="1:20" x14ac:dyDescent="0.25">
      <c r="A13" s="1" t="s">
        <v>10</v>
      </c>
      <c r="B13" s="6">
        <f>SUM(B11:B12)</f>
        <v>1</v>
      </c>
      <c r="C13" s="6">
        <f>SUM(C11:C12)</f>
        <v>1</v>
      </c>
      <c r="D13" s="18">
        <f>SUM(D11:D12)</f>
        <v>1</v>
      </c>
      <c r="E13" s="18"/>
      <c r="F13" s="18"/>
      <c r="H13" s="1" t="s">
        <v>10</v>
      </c>
      <c r="I13" s="6">
        <f>SUM(I11:I12)</f>
        <v>1</v>
      </c>
      <c r="J13" s="6">
        <f>SUM(J11:J12)</f>
        <v>1</v>
      </c>
      <c r="K13" s="18">
        <f>SUM(K11:K12)</f>
        <v>1</v>
      </c>
      <c r="L13" s="18"/>
      <c r="M13" s="18"/>
    </row>
    <row r="15" spans="1:20" s="19" customFormat="1" x14ac:dyDescent="0.25">
      <c r="A15" s="19" t="s">
        <v>6</v>
      </c>
    </row>
    <row r="16" spans="1:20" x14ac:dyDescent="0.25">
      <c r="A16" s="12" t="s">
        <v>9</v>
      </c>
      <c r="B16" s="12"/>
      <c r="C16" s="12"/>
      <c r="D16" s="12"/>
      <c r="E16" s="12"/>
      <c r="F16" s="12"/>
      <c r="H16" s="12" t="s">
        <v>8</v>
      </c>
    </row>
    <row r="17" spans="1:14" x14ac:dyDescent="0.25">
      <c r="A17" s="1" t="s">
        <v>6</v>
      </c>
      <c r="B17" s="1" t="s">
        <v>1</v>
      </c>
      <c r="C17" s="1" t="s">
        <v>2</v>
      </c>
      <c r="D17" s="13" t="s">
        <v>7</v>
      </c>
      <c r="E17" s="13" t="s">
        <v>90</v>
      </c>
      <c r="F17" s="13" t="s">
        <v>92</v>
      </c>
      <c r="H17" s="1" t="s">
        <v>6</v>
      </c>
      <c r="I17" s="1" t="s">
        <v>1</v>
      </c>
      <c r="J17" s="1" t="s">
        <v>2</v>
      </c>
      <c r="K17" s="13" t="s">
        <v>7</v>
      </c>
      <c r="L17" s="13" t="s">
        <v>90</v>
      </c>
      <c r="M17" s="13" t="s">
        <v>92</v>
      </c>
      <c r="N17" s="16"/>
    </row>
    <row r="18" spans="1:14" x14ac:dyDescent="0.25">
      <c r="A18" s="1" t="s">
        <v>170</v>
      </c>
      <c r="B18" s="8">
        <f>[3]NOVIEMBRE!$I$4</f>
        <v>66.156438297872342</v>
      </c>
      <c r="C18" s="8">
        <f>[4]NOVIEMBRE!$I$4</f>
        <v>51.57706986444213</v>
      </c>
      <c r="D18" s="8">
        <f>[5]NOVIEMBRE!$I$16</f>
        <v>34.730659007153697</v>
      </c>
      <c r="E18" s="8"/>
      <c r="F18" s="8"/>
      <c r="H18" s="1" t="s">
        <v>170</v>
      </c>
      <c r="I18" s="8">
        <f>[3]NOVIEMBRE!$J$4</f>
        <v>46.422105106001794</v>
      </c>
      <c r="J18" s="8">
        <f>[4]NOVIEMBRE!$J$4</f>
        <v>31.870109536082477</v>
      </c>
      <c r="K18" s="8">
        <f>[5]NOVIEMBRE!$H$16</f>
        <v>24.781520494972931</v>
      </c>
      <c r="L18" s="8"/>
      <c r="M18" s="8"/>
      <c r="N18" s="10"/>
    </row>
    <row r="19" spans="1:14" x14ac:dyDescent="0.25">
      <c r="A19" s="1" t="s">
        <v>249</v>
      </c>
      <c r="B19" s="8">
        <f>[3]DICIEMBRE!$I$4</f>
        <v>70.56868965517242</v>
      </c>
      <c r="C19" s="8">
        <f>[4]DICIEMBRE!$I$4</f>
        <v>53.34571428571428</v>
      </c>
      <c r="D19" s="8">
        <f>[5]DICIEMBRE!$I$17</f>
        <v>34.321720047449581</v>
      </c>
      <c r="E19" s="8"/>
      <c r="F19" s="8"/>
      <c r="H19" s="1" t="s">
        <v>249</v>
      </c>
      <c r="I19" s="8">
        <f>[3]DICIEMBRE!$J$4</f>
        <v>41.841044979554752</v>
      </c>
      <c r="J19" s="8">
        <f>[4]DICIEMBRE!$J$4</f>
        <v>31.398678678678674</v>
      </c>
      <c r="K19" s="8">
        <f>[5]DICIEMBRE!$H$17</f>
        <v>23.991053067993366</v>
      </c>
      <c r="L19" s="8"/>
      <c r="M19" s="8"/>
      <c r="N19" s="10"/>
    </row>
    <row r="20" spans="1:14" x14ac:dyDescent="0.25">
      <c r="A20" s="17"/>
      <c r="B20" s="10"/>
      <c r="C20" s="10"/>
      <c r="D20" s="10"/>
      <c r="E20" s="10"/>
      <c r="F20" s="10"/>
      <c r="H20" s="17"/>
      <c r="I20" s="10"/>
      <c r="J20" s="10"/>
      <c r="K20" s="10"/>
      <c r="L20" s="10"/>
      <c r="M20" s="10"/>
      <c r="N20" s="10"/>
    </row>
    <row r="21" spans="1:14" x14ac:dyDescent="0.25">
      <c r="A21" s="12" t="s">
        <v>9</v>
      </c>
      <c r="B21" s="12"/>
      <c r="C21" s="12"/>
      <c r="D21" s="12"/>
      <c r="E21" s="12"/>
      <c r="F21" s="12"/>
      <c r="H21" s="12" t="s">
        <v>8</v>
      </c>
    </row>
    <row r="22" spans="1:14" x14ac:dyDescent="0.25">
      <c r="A22" s="1" t="s">
        <v>6</v>
      </c>
      <c r="B22" s="1" t="s">
        <v>1</v>
      </c>
      <c r="C22" s="1" t="s">
        <v>2</v>
      </c>
      <c r="D22" s="13" t="s">
        <v>7</v>
      </c>
      <c r="E22" s="13" t="s">
        <v>90</v>
      </c>
      <c r="F22" s="13" t="s">
        <v>92</v>
      </c>
      <c r="H22" s="1" t="s">
        <v>6</v>
      </c>
      <c r="I22" s="1" t="s">
        <v>1</v>
      </c>
      <c r="J22" s="1" t="s">
        <v>2</v>
      </c>
      <c r="K22" s="13" t="s">
        <v>7</v>
      </c>
      <c r="L22" s="13" t="s">
        <v>90</v>
      </c>
      <c r="M22" s="13" t="s">
        <v>92</v>
      </c>
      <c r="N22" s="16"/>
    </row>
    <row r="23" spans="1:14" x14ac:dyDescent="0.25">
      <c r="A23" s="17"/>
      <c r="B23" s="24">
        <f>B19-B18</f>
        <v>4.4122513573000788</v>
      </c>
      <c r="C23" s="24">
        <f>C19-C18</f>
        <v>1.7686444212721497</v>
      </c>
      <c r="D23" s="24">
        <f>D19-D18</f>
        <v>-0.4089389597041162</v>
      </c>
      <c r="E23" s="24">
        <f>E19-E18</f>
        <v>0</v>
      </c>
      <c r="F23" s="24">
        <f>F19-F18</f>
        <v>0</v>
      </c>
      <c r="H23" s="17"/>
      <c r="I23" s="10">
        <f>I19-I18</f>
        <v>-4.5810601264470421</v>
      </c>
      <c r="J23" s="10">
        <f>J19-J18</f>
        <v>-0.47143085740380286</v>
      </c>
      <c r="K23" s="10">
        <f>K19-K18</f>
        <v>-0.79046742697956418</v>
      </c>
      <c r="L23" s="10">
        <f>L19-L18</f>
        <v>0</v>
      </c>
      <c r="M23" s="10">
        <f>M19-M18</f>
        <v>0</v>
      </c>
      <c r="N23" s="10"/>
    </row>
    <row r="24" spans="1:14" x14ac:dyDescent="0.25">
      <c r="A24" s="17"/>
      <c r="B24" s="10"/>
      <c r="C24" s="10"/>
      <c r="D24" s="10"/>
      <c r="E24" s="10"/>
      <c r="F24" s="10"/>
      <c r="H24" s="17"/>
      <c r="I24" s="10"/>
      <c r="J24" s="10"/>
      <c r="K24" s="10"/>
      <c r="L24" s="10"/>
      <c r="M24" s="10"/>
      <c r="N24" s="10"/>
    </row>
    <row r="25" spans="1:14" s="19" customFormat="1" x14ac:dyDescent="0.25">
      <c r="A25" s="20" t="s">
        <v>22</v>
      </c>
      <c r="B25" s="21"/>
      <c r="C25" s="21"/>
      <c r="D25" s="21"/>
      <c r="E25" s="21"/>
      <c r="F25" s="21"/>
      <c r="H25" s="20"/>
      <c r="I25" s="21"/>
      <c r="J25" s="21"/>
      <c r="K25" s="21"/>
      <c r="L25" s="21"/>
      <c r="M25" s="21"/>
      <c r="N25" s="21"/>
    </row>
    <row r="26" spans="1:14" x14ac:dyDescent="0.25">
      <c r="A26" s="17"/>
      <c r="B26" s="10">
        <v>0</v>
      </c>
      <c r="C26" s="10"/>
      <c r="D26" s="10"/>
      <c r="E26" s="10"/>
      <c r="F26" s="10"/>
      <c r="H26" s="17"/>
      <c r="I26" s="10"/>
      <c r="J26" s="10"/>
      <c r="K26" s="10"/>
      <c r="L26" s="10"/>
      <c r="M26" s="10"/>
      <c r="N26" s="10"/>
    </row>
    <row r="27" spans="1:14" x14ac:dyDescent="0.25">
      <c r="A27" s="17" t="s">
        <v>20</v>
      </c>
      <c r="B27" s="1" t="s">
        <v>1</v>
      </c>
      <c r="C27" s="1" t="s">
        <v>2</v>
      </c>
      <c r="D27" s="29" t="s">
        <v>7</v>
      </c>
      <c r="E27" s="29" t="s">
        <v>90</v>
      </c>
      <c r="F27" s="29" t="s">
        <v>92</v>
      </c>
      <c r="N27" s="10"/>
    </row>
    <row r="28" spans="1:14" x14ac:dyDescent="0.25">
      <c r="A28" s="1" t="s">
        <v>170</v>
      </c>
      <c r="B28" s="18">
        <f>[3]NOVIEMBRE!$L$4</f>
        <v>0.72642967542503867</v>
      </c>
      <c r="C28" s="18">
        <f>[4]NOVIEMBRE!$L$4</f>
        <v>0.4068731438268986</v>
      </c>
      <c r="D28" s="93">
        <f>[5]NOVIEMBRE!$K$16</f>
        <v>0.43518867924528304</v>
      </c>
      <c r="E28" s="30"/>
      <c r="F28" s="30"/>
      <c r="N28" s="10"/>
    </row>
    <row r="29" spans="1:14" x14ac:dyDescent="0.25">
      <c r="A29" s="1" t="s">
        <v>249</v>
      </c>
      <c r="B29" s="18">
        <f>[3]DICIEMBRE!$L$4</f>
        <v>0.43865546218487395</v>
      </c>
      <c r="C29" s="18">
        <f>[4]DICIEMBRE!$L$4</f>
        <v>0.16367432150313152</v>
      </c>
      <c r="D29" s="93">
        <f>[5]DICIEMBRE!$K$17</f>
        <v>0.19480069324090121</v>
      </c>
      <c r="E29" s="30"/>
      <c r="F29" s="30"/>
      <c r="H29" s="17"/>
      <c r="I29" s="10"/>
      <c r="J29" s="10"/>
      <c r="K29" s="10"/>
      <c r="L29" s="10"/>
      <c r="M29" s="10"/>
      <c r="N29" s="10"/>
    </row>
    <row r="30" spans="1:14" x14ac:dyDescent="0.25">
      <c r="A30" s="17"/>
      <c r="B30" s="10"/>
      <c r="C30" s="10"/>
      <c r="D30" s="10"/>
      <c r="E30" s="10"/>
      <c r="F30" s="10"/>
      <c r="K30" s="10"/>
      <c r="L30" s="10"/>
      <c r="M30" s="10"/>
      <c r="N30" s="10"/>
    </row>
    <row r="31" spans="1:14" x14ac:dyDescent="0.25">
      <c r="A31" s="1" t="s">
        <v>20</v>
      </c>
      <c r="B31" s="1" t="s">
        <v>1</v>
      </c>
      <c r="C31" s="1" t="s">
        <v>2</v>
      </c>
      <c r="D31" s="29" t="s">
        <v>7</v>
      </c>
      <c r="E31" s="29" t="s">
        <v>90</v>
      </c>
      <c r="F31" s="29" t="s">
        <v>92</v>
      </c>
      <c r="K31" s="10"/>
      <c r="L31" s="10"/>
      <c r="M31" s="10"/>
      <c r="N31" s="10"/>
    </row>
    <row r="32" spans="1:14" x14ac:dyDescent="0.25">
      <c r="A32" s="2"/>
      <c r="B32" s="22">
        <f>B29-B28</f>
        <v>-0.28777421324016472</v>
      </c>
      <c r="C32" s="23">
        <f>C29-C28</f>
        <v>-0.24319882232376708</v>
      </c>
      <c r="D32" s="23">
        <f>D29-D28</f>
        <v>-0.24038798600438183</v>
      </c>
      <c r="E32" s="23">
        <f>E29-E28</f>
        <v>0</v>
      </c>
      <c r="F32" s="23">
        <f>F29-F28</f>
        <v>0</v>
      </c>
      <c r="H32" s="9"/>
      <c r="I32" s="10"/>
      <c r="J32" s="10"/>
    </row>
    <row r="33" spans="1:10" x14ac:dyDescent="0.25">
      <c r="A33" s="9"/>
      <c r="B33" s="53"/>
      <c r="C33" s="54"/>
      <c r="D33" s="54"/>
      <c r="E33" s="54"/>
      <c r="F33" s="54"/>
      <c r="H33" s="9"/>
      <c r="I33" s="10"/>
      <c r="J33" s="10"/>
    </row>
    <row r="34" spans="1:10" x14ac:dyDescent="0.25">
      <c r="A34" s="9"/>
      <c r="B34" s="53"/>
      <c r="C34" s="54"/>
      <c r="D34" s="54"/>
      <c r="E34" s="54"/>
      <c r="F34" s="54"/>
      <c r="H34" s="9"/>
      <c r="I34" s="10"/>
      <c r="J34" s="10"/>
    </row>
    <row r="35" spans="1:10" x14ac:dyDescent="0.25">
      <c r="A35" s="9"/>
      <c r="B35" s="10"/>
      <c r="C35" s="10"/>
      <c r="D35" s="10"/>
      <c r="E35" s="10"/>
      <c r="F35" s="10"/>
      <c r="H35" s="9"/>
      <c r="I35" s="10"/>
      <c r="J35" s="10"/>
    </row>
    <row r="36" spans="1:10" x14ac:dyDescent="0.25">
      <c r="B36" s="1" t="s">
        <v>1</v>
      </c>
      <c r="C36" s="1" t="s">
        <v>2</v>
      </c>
      <c r="D36" s="1" t="s">
        <v>7</v>
      </c>
      <c r="E36" s="1" t="s">
        <v>90</v>
      </c>
      <c r="F36" s="1" t="s">
        <v>92</v>
      </c>
      <c r="H36" s="9"/>
      <c r="I36" s="10"/>
      <c r="J36" s="10"/>
    </row>
    <row r="37" spans="1:10" x14ac:dyDescent="0.25">
      <c r="A37" s="3" t="s">
        <v>93</v>
      </c>
      <c r="B37" s="69">
        <f>[3]DICIEMBRE!$H$11</f>
        <v>0.33333333333333331</v>
      </c>
      <c r="C37" s="87">
        <f>[4]DICIEMBRE!$H$11</f>
        <v>7.407407407407407E-2</v>
      </c>
      <c r="D37" s="69">
        <f>[5]DICIEMBRE!$AD$23</f>
        <v>0.13716814159292035</v>
      </c>
      <c r="E37" s="14"/>
      <c r="F37" s="14"/>
      <c r="H37" s="15"/>
      <c r="I37" s="10"/>
      <c r="J37" s="10"/>
    </row>
    <row r="38" spans="1:10" x14ac:dyDescent="0.25">
      <c r="A38" s="3" t="s">
        <v>121</v>
      </c>
      <c r="B38" s="69">
        <f>[3]DICIEMBRE!$H$12</f>
        <v>0.59223300970873782</v>
      </c>
      <c r="C38" s="70">
        <f>[4]DICIEMBRE!$H$12</f>
        <v>0.16049382716049382</v>
      </c>
      <c r="D38" s="69">
        <f>[5]DICIEMBRE!$AD$24</f>
        <v>0.22321428571428573</v>
      </c>
      <c r="E38" s="14"/>
      <c r="F38" s="14"/>
      <c r="H38" s="15"/>
      <c r="I38" s="10"/>
      <c r="J38" s="10"/>
    </row>
    <row r="39" spans="1:10" x14ac:dyDescent="0.25">
      <c r="A39" s="3" t="s">
        <v>94</v>
      </c>
      <c r="B39" s="69">
        <f>[3]DICIEMBRE!$H$13</f>
        <v>0.57425742574257421</v>
      </c>
      <c r="C39" s="70">
        <f>[4]DICIEMBRE!$H$13</f>
        <v>0.21249999999999999</v>
      </c>
      <c r="D39" s="69">
        <f>[5]DICIEMBRE!$AD$25</f>
        <v>0.29816513761467889</v>
      </c>
      <c r="E39" s="14"/>
      <c r="F39" s="14"/>
      <c r="H39" s="15"/>
    </row>
    <row r="40" spans="1:10" x14ac:dyDescent="0.25">
      <c r="A40" s="3" t="s">
        <v>250</v>
      </c>
      <c r="B40" s="69">
        <f>[3]DICIEMBRE!$H$14</f>
        <v>0.6785714285714286</v>
      </c>
      <c r="C40" s="70">
        <f>[4]DICIEMBRE!$H$14</f>
        <v>0.23749999999999999</v>
      </c>
      <c r="D40" s="69">
        <f>[5]DICIEMBRE!$AD$26</f>
        <v>0.32</v>
      </c>
      <c r="E40" s="14"/>
      <c r="F40" s="14"/>
      <c r="H40" s="15"/>
    </row>
    <row r="41" spans="1:10" x14ac:dyDescent="0.25">
      <c r="A41" s="3" t="s">
        <v>96</v>
      </c>
      <c r="B41" s="69">
        <f>[3]DICIEMBRE!$H$15</f>
        <v>0.73626373626373631</v>
      </c>
      <c r="C41" s="70">
        <f>[4]DICIEMBRE!$H$15</f>
        <v>0.21794871794871795</v>
      </c>
      <c r="D41" s="69">
        <f>[5]DICIEMBRE!$AD$27</f>
        <v>0.36160714285714285</v>
      </c>
      <c r="E41" s="14"/>
      <c r="F41" s="14"/>
      <c r="H41" s="15"/>
    </row>
    <row r="42" spans="1:10" x14ac:dyDescent="0.25">
      <c r="A42" s="3" t="s">
        <v>97</v>
      </c>
      <c r="B42" s="69">
        <f>[3]DICIEMBRE!$H$16</f>
        <v>0.33333333333333331</v>
      </c>
      <c r="C42" s="87">
        <f>[4]DICIEMBRE!$H$16</f>
        <v>0.25641025641025639</v>
      </c>
      <c r="D42" s="69">
        <f>[5]DICIEMBRE!$AD$28</f>
        <v>0.2744186046511628</v>
      </c>
      <c r="E42" s="14"/>
      <c r="F42" s="14"/>
      <c r="H42" s="15"/>
    </row>
    <row r="43" spans="1:10" x14ac:dyDescent="0.25">
      <c r="A43" s="3" t="s">
        <v>251</v>
      </c>
      <c r="B43" s="69">
        <f>[3]DICIEMBRE!$H$17</f>
        <v>0.37864077669902912</v>
      </c>
      <c r="C43" s="70">
        <f>[4]DICIEMBRE!$H$17</f>
        <v>0.20512820512820512</v>
      </c>
      <c r="D43" s="69">
        <f>[5]DICIEMBRE!$AD$29</f>
        <v>0.17040358744394618</v>
      </c>
      <c r="E43" s="14"/>
      <c r="F43" s="14"/>
      <c r="H43" s="15"/>
    </row>
    <row r="44" spans="1:10" x14ac:dyDescent="0.25">
      <c r="A44" s="3" t="s">
        <v>98</v>
      </c>
      <c r="B44" s="69">
        <f>[3]DICIEMBRE!$H$18</f>
        <v>0.22641509433962265</v>
      </c>
      <c r="C44" s="70">
        <f>[4]DICIEMBRE!$H$18</f>
        <v>0.10256410256410256</v>
      </c>
      <c r="D44" s="69">
        <f>[5]DICIEMBRE!$AD$30</f>
        <v>0.20909090909090908</v>
      </c>
      <c r="E44" s="14"/>
      <c r="F44" s="14"/>
      <c r="H44" s="15"/>
    </row>
    <row r="45" spans="1:10" x14ac:dyDescent="0.25">
      <c r="A45" s="3" t="s">
        <v>99</v>
      </c>
      <c r="B45" s="69">
        <f>[3]DICIEMBRE!$H$19</f>
        <v>0.49056603773584906</v>
      </c>
      <c r="C45" s="70">
        <f>[4]DICIEMBRE!$H$19</f>
        <v>7.6923076923076927E-2</v>
      </c>
      <c r="D45" s="69">
        <f>[5]DICIEMBRE!$AD$31</f>
        <v>0.23474178403755869</v>
      </c>
      <c r="E45" s="14"/>
      <c r="F45" s="14"/>
      <c r="H45" s="15"/>
    </row>
    <row r="46" spans="1:10" x14ac:dyDescent="0.25">
      <c r="A46" s="90" t="s">
        <v>100</v>
      </c>
      <c r="B46" s="69">
        <f>[3]DICIEMBRE!$H$20</f>
        <v>0.86956521739130432</v>
      </c>
      <c r="C46" s="70">
        <f>[4]DICIEMBRE!$H$20</f>
        <v>0.30769230769230771</v>
      </c>
      <c r="D46" s="69">
        <f>[5]DICIEMBRE!$AD$32</f>
        <v>0.29729729729729731</v>
      </c>
      <c r="E46" s="14"/>
      <c r="F46" s="14"/>
      <c r="H46" s="15"/>
    </row>
    <row r="47" spans="1:10" x14ac:dyDescent="0.25">
      <c r="A47" s="90" t="s">
        <v>252</v>
      </c>
      <c r="B47" s="69">
        <f>[3]DICIEMBRE!$H$21</f>
        <v>0.84946236559139787</v>
      </c>
      <c r="C47" s="87">
        <f>[4]DICIEMBRE!$H$21</f>
        <v>0.21794871794871795</v>
      </c>
      <c r="D47" s="69">
        <f>[5]DICIEMBRE!$AD$33</f>
        <v>0.36486486486486486</v>
      </c>
      <c r="E47" s="14"/>
      <c r="F47" s="14"/>
      <c r="H47" s="15"/>
    </row>
    <row r="48" spans="1:10" x14ac:dyDescent="0.25">
      <c r="A48" s="90" t="s">
        <v>101</v>
      </c>
      <c r="B48" s="69">
        <f>[3]DICIEMBRE!$H$22</f>
        <v>0.50476190476190474</v>
      </c>
      <c r="C48" s="70">
        <f>[4]DICIEMBRE!$H$22</f>
        <v>0.12987012987012986</v>
      </c>
      <c r="D48" s="69">
        <f>[5]DICIEMBRE!$AD$34</f>
        <v>0.27232142857142855</v>
      </c>
      <c r="E48" s="14"/>
      <c r="F48" s="14"/>
      <c r="H48" s="15"/>
    </row>
    <row r="49" spans="1:8" x14ac:dyDescent="0.25">
      <c r="A49" s="90" t="s">
        <v>103</v>
      </c>
      <c r="B49" s="69">
        <f>[3]DICIEMBRE!$H$23</f>
        <v>0.69047619047619047</v>
      </c>
      <c r="C49" s="70">
        <f>[4]DICIEMBRE!$H$23</f>
        <v>0.21052631578947367</v>
      </c>
      <c r="D49" s="69">
        <f>[5]DICIEMBRE!$AD$35</f>
        <v>0.30630630630630629</v>
      </c>
      <c r="E49" s="14"/>
      <c r="F49" s="14"/>
      <c r="H49" s="15"/>
    </row>
    <row r="50" spans="1:8" x14ac:dyDescent="0.25">
      <c r="A50" s="3" t="s">
        <v>253</v>
      </c>
      <c r="B50" s="69">
        <f>[3]DICIEMBRE!$H$24</f>
        <v>0.40816326530612246</v>
      </c>
      <c r="C50" s="70">
        <f>[4]DICIEMBRE!$H$24</f>
        <v>0.21052631578947367</v>
      </c>
      <c r="D50" s="69">
        <f>[5]DICIEMBRE!$AD$36</f>
        <v>0.27777777777777779</v>
      </c>
      <c r="E50" s="14"/>
      <c r="F50" s="14"/>
      <c r="H50" s="15"/>
    </row>
    <row r="51" spans="1:8" x14ac:dyDescent="0.25">
      <c r="A51" s="3" t="s">
        <v>105</v>
      </c>
      <c r="B51" s="69">
        <f>[3]DICIEMBRE!$H$25</f>
        <v>0.47663551401869159</v>
      </c>
      <c r="C51" s="70">
        <f>[4]DICIEMBRE!$H$25</f>
        <v>3.896103896103896E-2</v>
      </c>
      <c r="D51" s="69">
        <f>[5]DICIEMBRE!$AD$37</f>
        <v>0.19196428571428573</v>
      </c>
      <c r="E51" s="14"/>
      <c r="F51" s="14"/>
      <c r="H51" s="15"/>
    </row>
    <row r="52" spans="1:8" x14ac:dyDescent="0.25">
      <c r="A52" s="3" t="s">
        <v>106</v>
      </c>
      <c r="B52" s="69">
        <f>[3]DICIEMBRE!$H$26</f>
        <v>0.3867924528301887</v>
      </c>
      <c r="C52" s="87">
        <f>[4]DICIEMBRE!$H$26</f>
        <v>7.8947368421052627E-2</v>
      </c>
      <c r="D52" s="69">
        <f>[5]DICIEMBRE!$AD$38</f>
        <v>0.24107142857142858</v>
      </c>
      <c r="E52" s="14"/>
      <c r="F52" s="14"/>
      <c r="H52" s="15"/>
    </row>
    <row r="53" spans="1:8" x14ac:dyDescent="0.25">
      <c r="A53" s="3" t="s">
        <v>107</v>
      </c>
      <c r="B53" s="69">
        <f>[3]DICIEMBRE!$H$27</f>
        <v>0.30841121495327101</v>
      </c>
      <c r="C53" s="70">
        <f>[4]DICIEMBRE!$H$27</f>
        <v>0.15584415584415584</v>
      </c>
      <c r="D53" s="69">
        <f>[5]DICIEMBRE!$AD$39</f>
        <v>0.27461139896373055</v>
      </c>
      <c r="E53" s="14"/>
      <c r="F53" s="14"/>
      <c r="H53" s="15"/>
    </row>
    <row r="54" spans="1:8" x14ac:dyDescent="0.25">
      <c r="A54" s="3" t="s">
        <v>254</v>
      </c>
      <c r="B54" s="69">
        <f>[3]DICIEMBRE!$H$28</f>
        <v>0.28037383177570091</v>
      </c>
      <c r="C54" s="70">
        <f>[4]DICIEMBRE!$H$28</f>
        <v>0.18181818181818182</v>
      </c>
      <c r="D54" s="69">
        <f>[5]DICIEMBRE!$AD$40</f>
        <v>0.31981981981981983</v>
      </c>
      <c r="E54" s="14"/>
      <c r="F54" s="14"/>
      <c r="H54" s="15"/>
    </row>
    <row r="55" spans="1:8" x14ac:dyDescent="0.25">
      <c r="A55" s="3" t="s">
        <v>109</v>
      </c>
      <c r="B55" s="69">
        <f>[3]DICIEMBRE!$H$29</f>
        <v>0.42307692307692307</v>
      </c>
      <c r="C55" s="70">
        <f>[4]DICIEMBRE!$H$29</f>
        <v>0.1038961038961039</v>
      </c>
      <c r="D55" s="69">
        <f>[5]DICIEMBRE!$AD$41</f>
        <v>0.21524663677130046</v>
      </c>
      <c r="E55" s="14"/>
      <c r="F55" s="14"/>
      <c r="H55" s="15"/>
    </row>
    <row r="56" spans="1:8" x14ac:dyDescent="0.25">
      <c r="A56" s="3" t="s">
        <v>110</v>
      </c>
      <c r="B56" s="69">
        <f>[3]DICIEMBRE!$H$30</f>
        <v>0.24038461538461539</v>
      </c>
      <c r="C56" s="70">
        <f>[4]DICIEMBRE!$H$30</f>
        <v>6.5789473684210523E-2</v>
      </c>
      <c r="D56" s="69">
        <f>[5]DICIEMBRE!$AD$42</f>
        <v>0.25388601036269431</v>
      </c>
      <c r="E56" s="14"/>
      <c r="F56" s="14"/>
      <c r="H56" s="15"/>
    </row>
    <row r="57" spans="1:8" x14ac:dyDescent="0.25">
      <c r="A57" s="3" t="s">
        <v>255</v>
      </c>
      <c r="B57" s="69">
        <f>[3]DICIEMBRE!$H$31</f>
        <v>0.36956521739130432</v>
      </c>
      <c r="C57" s="87">
        <f>[4]DICIEMBRE!$H$31</f>
        <v>5.2631578947368418E-2</v>
      </c>
      <c r="D57" s="69">
        <f>[5]DICIEMBRE!$AD$43</f>
        <v>0.18834080717488788</v>
      </c>
      <c r="E57" s="14"/>
      <c r="F57" s="14"/>
      <c r="H57" s="15"/>
    </row>
    <row r="58" spans="1:8" x14ac:dyDescent="0.25">
      <c r="A58" s="3" t="s">
        <v>112</v>
      </c>
      <c r="B58" s="69">
        <f>[3]DICIEMBRE!$H$32</f>
        <v>0.19230769230769232</v>
      </c>
      <c r="C58" s="70">
        <f>[4]DICIEMBRE!$H$32</f>
        <v>2.6315789473684209E-2</v>
      </c>
      <c r="D58" s="69">
        <f>[5]DICIEMBRE!$AD$44</f>
        <v>0.11398963730569948</v>
      </c>
      <c r="E58" s="14"/>
      <c r="F58" s="14"/>
      <c r="H58" s="15"/>
    </row>
    <row r="59" spans="1:8" x14ac:dyDescent="0.25">
      <c r="A59" s="3" t="s">
        <v>113</v>
      </c>
      <c r="B59" s="69">
        <f>[3]DICIEMBRE!$H$33</f>
        <v>0.16346153846153846</v>
      </c>
      <c r="C59" s="70">
        <f>[4]DICIEMBRE!$H$33</f>
        <v>6.4102564102564097E-2</v>
      </c>
      <c r="D59" s="69">
        <f>[5]DICIEMBRE!$AD$45</f>
        <v>0.11818181818181818</v>
      </c>
      <c r="E59" s="14"/>
      <c r="F59" s="14"/>
      <c r="H59" s="15"/>
    </row>
    <row r="60" spans="1:8" x14ac:dyDescent="0.25">
      <c r="A60" s="3" t="s">
        <v>114</v>
      </c>
      <c r="B60" s="69">
        <f>[3]DICIEMBRE!$H$34</f>
        <v>0.14583333333333334</v>
      </c>
      <c r="C60" s="70">
        <f>[4]DICIEMBRE!$H$34</f>
        <v>0.17105263157894737</v>
      </c>
      <c r="D60" s="69">
        <f>[5]DICIEMBRE!$AD$46</f>
        <v>7.6923076923076927E-2</v>
      </c>
      <c r="E60" s="14"/>
      <c r="F60" s="14"/>
      <c r="H60" s="15"/>
    </row>
    <row r="61" spans="1:8" x14ac:dyDescent="0.25">
      <c r="A61" s="3" t="s">
        <v>256</v>
      </c>
      <c r="B61" s="69">
        <f>[3]DICIEMBRE!$H$35</f>
        <v>0.14432989690721648</v>
      </c>
      <c r="C61" s="70">
        <f>[4]DICIEMBRE!$H$35</f>
        <v>0.14473684210526316</v>
      </c>
      <c r="D61" s="69">
        <f>[5]DICIEMBRE!$AD$47</f>
        <v>5.6994818652849742E-2</v>
      </c>
      <c r="E61" s="14"/>
      <c r="F61" s="14"/>
      <c r="H61" s="15"/>
    </row>
    <row r="62" spans="1:8" x14ac:dyDescent="0.25">
      <c r="A62" s="3" t="s">
        <v>116</v>
      </c>
      <c r="B62" s="69">
        <f>[3]DICIEMBRE!$H$36</f>
        <v>0.4050632911392405</v>
      </c>
      <c r="C62" s="87">
        <f>[4]DICIEMBRE!$H$36</f>
        <v>0.30263157894736842</v>
      </c>
      <c r="D62" s="69">
        <f>[5]DICIEMBRE!$AD$48</f>
        <v>0.19004524886877827</v>
      </c>
      <c r="E62" s="14"/>
      <c r="F62" s="14"/>
      <c r="H62" s="15"/>
    </row>
    <row r="63" spans="1:8" x14ac:dyDescent="0.25">
      <c r="A63" s="3" t="s">
        <v>117</v>
      </c>
      <c r="B63" s="69">
        <f>[3]DICIEMBRE!$H$37</f>
        <v>0.41772151898734178</v>
      </c>
      <c r="C63" s="70">
        <f>[4]DICIEMBRE!$H$37</f>
        <v>0.22368421052631579</v>
      </c>
      <c r="D63" s="69">
        <f>[5]DICIEMBRE!$AD$49</f>
        <v>0.20982142857142858</v>
      </c>
      <c r="E63" s="14"/>
      <c r="F63" s="14"/>
      <c r="H63" s="15"/>
    </row>
    <row r="64" spans="1:8" x14ac:dyDescent="0.25">
      <c r="A64" s="3" t="s">
        <v>257</v>
      </c>
      <c r="B64" s="69">
        <f>[3]DICIEMBRE!$H$38</f>
        <v>0.51851851851851849</v>
      </c>
      <c r="C64" s="70">
        <f>[4]DICIEMBRE!$H$38</f>
        <v>0.26315789473684209</v>
      </c>
      <c r="D64" s="69">
        <f>[5]DICIEMBRE!$AD$50</f>
        <v>0.29533678756476683</v>
      </c>
      <c r="E64" s="14"/>
      <c r="F64" s="14"/>
      <c r="H64" s="15"/>
    </row>
    <row r="65" spans="1:8" x14ac:dyDescent="0.25">
      <c r="A65" s="3" t="s">
        <v>119</v>
      </c>
      <c r="B65" s="69">
        <f>[3]DICIEMBRE!$H$39</f>
        <v>0.64615384615384619</v>
      </c>
      <c r="C65" s="70">
        <f>[4]DICIEMBRE!$H$39</f>
        <v>0.17105263157894737</v>
      </c>
      <c r="D65" s="69">
        <f>[5]DICIEMBRE!$AD$51</f>
        <v>0.23699421965317918</v>
      </c>
      <c r="E65" s="14"/>
      <c r="F65" s="14"/>
      <c r="H65" s="15"/>
    </row>
    <row r="66" spans="1:8" x14ac:dyDescent="0.25">
      <c r="A66" s="3" t="s">
        <v>120</v>
      </c>
      <c r="B66" s="69">
        <f>[3]DICIEMBRE!$H$40</f>
        <v>0.62686567164179108</v>
      </c>
      <c r="C66" s="70">
        <f>[4]DICIEMBRE!$H$40</f>
        <v>0.23684210526315788</v>
      </c>
      <c r="D66" s="69">
        <f>[5]DICIEMBRE!$AD$52</f>
        <v>0.10810810810810811</v>
      </c>
      <c r="E66" s="14"/>
      <c r="F66" s="14"/>
      <c r="H66" s="15"/>
    </row>
    <row r="67" spans="1:8" x14ac:dyDescent="0.25">
      <c r="A67" s="67" t="s">
        <v>258</v>
      </c>
      <c r="B67" s="69">
        <f>[3]DICIEMBRE!$H$41</f>
        <v>0.52427184466019416</v>
      </c>
      <c r="C67" s="70">
        <f>[4]DICIEMBRE!$H$41</f>
        <v>0.17105263157894737</v>
      </c>
      <c r="D67" s="69">
        <f>[5]DICIEMBRE!$AD$53</f>
        <v>0.22846964064436184</v>
      </c>
      <c r="E67" s="35"/>
      <c r="F67" s="35"/>
      <c r="H67" s="9"/>
    </row>
    <row r="68" spans="1:8" x14ac:dyDescent="0.25">
      <c r="A68" s="2" t="s">
        <v>10</v>
      </c>
      <c r="B68" s="70">
        <f>[3]DICIEMBRE!$H$42</f>
        <v>0.43865546218487395</v>
      </c>
      <c r="C68" s="6">
        <f>[4]DICIEMBRE!$H$42</f>
        <v>0.1634325140146615</v>
      </c>
      <c r="D68" s="2"/>
      <c r="E68" s="2"/>
      <c r="F68" s="2"/>
    </row>
    <row r="70" spans="1:8" s="19" customFormat="1" x14ac:dyDescent="0.25">
      <c r="A70" s="19" t="s">
        <v>25</v>
      </c>
    </row>
    <row r="72" spans="1:8" x14ac:dyDescent="0.25">
      <c r="A72" s="17" t="s">
        <v>25</v>
      </c>
      <c r="B72" s="25" t="s">
        <v>1</v>
      </c>
      <c r="C72" s="25" t="s">
        <v>2</v>
      </c>
      <c r="D72" s="13" t="s">
        <v>7</v>
      </c>
      <c r="E72" s="13" t="s">
        <v>90</v>
      </c>
      <c r="F72" s="13" t="s">
        <v>92</v>
      </c>
    </row>
    <row r="73" spans="1:8" x14ac:dyDescent="0.25">
      <c r="A73" s="1" t="s">
        <v>170</v>
      </c>
      <c r="B73" s="48">
        <f>[3]NOVIEMBRE!$M$4</f>
        <v>48.058</v>
      </c>
      <c r="C73" s="48">
        <f>[4]NOVIEMBRE!$M$4</f>
        <v>20.985324565125161</v>
      </c>
      <c r="D73" s="48">
        <f>[5]NOVIEMBRE!$L$16</f>
        <v>15.114389622641509</v>
      </c>
      <c r="E73" s="48"/>
      <c r="F73" s="48"/>
    </row>
    <row r="74" spans="1:8" x14ac:dyDescent="0.25">
      <c r="A74" s="1" t="s">
        <v>249</v>
      </c>
      <c r="B74" s="48">
        <f>[3]DICIEMBRE!$M$4</f>
        <v>30.955341176470593</v>
      </c>
      <c r="C74" s="48">
        <f>[4]DICIEMBRE!$M$4</f>
        <v>8.7313235908141955</v>
      </c>
      <c r="D74" s="48">
        <f>[5]DICIEMBRE!$L$17</f>
        <v>6.6858948584633158</v>
      </c>
      <c r="E74" s="48"/>
      <c r="F74" s="48"/>
    </row>
    <row r="76" spans="1:8" x14ac:dyDescent="0.25">
      <c r="A76" s="1" t="s">
        <v>25</v>
      </c>
      <c r="B76" s="1" t="s">
        <v>1</v>
      </c>
      <c r="C76" s="1" t="s">
        <v>2</v>
      </c>
      <c r="D76" s="1" t="s">
        <v>7</v>
      </c>
      <c r="E76" s="1" t="s">
        <v>90</v>
      </c>
      <c r="F76" s="1" t="s">
        <v>92</v>
      </c>
    </row>
    <row r="77" spans="1:8" x14ac:dyDescent="0.25">
      <c r="A77" s="2"/>
      <c r="B77" s="31">
        <f>B74-B73</f>
        <v>-17.102658823529406</v>
      </c>
      <c r="C77" s="31">
        <f>C74-C73</f>
        <v>-12.254000974310966</v>
      </c>
      <c r="D77" s="31">
        <f>D74-D73</f>
        <v>-8.4284947641781933</v>
      </c>
      <c r="E77" s="31">
        <f>E74-E73</f>
        <v>0</v>
      </c>
      <c r="F77" s="31">
        <f>F74-F73</f>
        <v>0</v>
      </c>
    </row>
    <row r="78" spans="1:8" x14ac:dyDescent="0.25">
      <c r="A78" s="9"/>
      <c r="B78" s="91"/>
      <c r="C78" s="91"/>
      <c r="D78" s="91"/>
      <c r="E78" s="91"/>
      <c r="F78" s="91"/>
    </row>
    <row r="79" spans="1:8" x14ac:dyDescent="0.25">
      <c r="A79" s="9"/>
      <c r="B79" s="91"/>
      <c r="C79" s="91"/>
      <c r="D79" s="91"/>
      <c r="E79" s="91"/>
      <c r="F79" s="91"/>
    </row>
    <row r="80" spans="1:8" s="19" customFormat="1" x14ac:dyDescent="0.25">
      <c r="A80" s="19" t="s">
        <v>237</v>
      </c>
    </row>
    <row r="82" spans="1:6" x14ac:dyDescent="0.25">
      <c r="A82" s="17" t="s">
        <v>238</v>
      </c>
      <c r="B82" s="25" t="s">
        <v>1</v>
      </c>
      <c r="C82" s="25" t="s">
        <v>2</v>
      </c>
      <c r="D82" s="13" t="s">
        <v>7</v>
      </c>
      <c r="E82" s="13" t="s">
        <v>90</v>
      </c>
      <c r="F82" s="13" t="s">
        <v>92</v>
      </c>
    </row>
    <row r="83" spans="1:6" x14ac:dyDescent="0.25">
      <c r="A83" s="1" t="s">
        <v>170</v>
      </c>
      <c r="B83" s="85">
        <f>[3]NOVIEMBRE!$O$4</f>
        <v>1.9746462264150944</v>
      </c>
      <c r="C83" s="85">
        <f>[4]NOVIEMBRE!$O$4</f>
        <v>1.4096276112624886</v>
      </c>
      <c r="D83" s="85">
        <f>[5]NOVIEMBRE!$N$16</f>
        <v>1.1424279908110975</v>
      </c>
      <c r="E83" s="85"/>
      <c r="F83" s="85"/>
    </row>
    <row r="84" spans="1:6" x14ac:dyDescent="0.25">
      <c r="A84" s="1" t="s">
        <v>249</v>
      </c>
      <c r="B84" s="85">
        <f>[3]DICIEMBRE!$O$4</f>
        <v>1.8957795004306632</v>
      </c>
      <c r="C84" s="85">
        <f>[4]DICIEMBRE!$O$4</f>
        <v>1.009090909090909</v>
      </c>
      <c r="D84" s="85">
        <f>[5]DICIEMBRE!$N$17</f>
        <v>1.1823529411764706</v>
      </c>
      <c r="E84" s="85"/>
      <c r="F84" s="85"/>
    </row>
    <row r="86" spans="1:6" x14ac:dyDescent="0.25">
      <c r="A86" s="1" t="s">
        <v>239</v>
      </c>
      <c r="B86" s="1" t="s">
        <v>1</v>
      </c>
      <c r="C86" s="1" t="s">
        <v>2</v>
      </c>
      <c r="D86" s="1" t="s">
        <v>7</v>
      </c>
      <c r="E86" s="1" t="s">
        <v>90</v>
      </c>
      <c r="F86" s="1" t="s">
        <v>92</v>
      </c>
    </row>
    <row r="87" spans="1:6" x14ac:dyDescent="0.25">
      <c r="A87" s="2"/>
      <c r="B87" s="92">
        <f>B84-B83</f>
        <v>-7.8866725984431119E-2</v>
      </c>
      <c r="C87" s="92">
        <f>C84-C83</f>
        <v>-0.40053670217157955</v>
      </c>
      <c r="D87" s="92">
        <f>D84-D83</f>
        <v>3.9924950365373135E-2</v>
      </c>
      <c r="E87" s="92">
        <f>E84-E83</f>
        <v>0</v>
      </c>
      <c r="F87" s="92">
        <f>F84-F83</f>
        <v>0</v>
      </c>
    </row>
    <row r="88" spans="1:6" x14ac:dyDescent="0.25">
      <c r="A88" s="9"/>
      <c r="B88" s="91"/>
      <c r="C88" s="91"/>
      <c r="D88" s="91"/>
      <c r="E88" s="91"/>
      <c r="F88" s="91"/>
    </row>
    <row r="90" spans="1:6" s="19" customFormat="1" x14ac:dyDescent="0.25">
      <c r="A90" s="39" t="s">
        <v>123</v>
      </c>
      <c r="B90" s="39" t="s">
        <v>124</v>
      </c>
      <c r="C90" s="38" t="s">
        <v>127</v>
      </c>
      <c r="D90" s="39" t="s">
        <v>126</v>
      </c>
      <c r="E90" s="38" t="s">
        <v>127</v>
      </c>
    </row>
    <row r="91" spans="1:6" x14ac:dyDescent="0.25">
      <c r="A91" s="2" t="s">
        <v>1</v>
      </c>
      <c r="B91" s="5">
        <f>'[14]5'!$X$6</f>
        <v>175</v>
      </c>
      <c r="C91" s="2"/>
      <c r="D91" s="5">
        <f>'[15]SEPTIEMBRE 2019'!$V$4</f>
        <v>175</v>
      </c>
      <c r="E91" s="2">
        <v>2</v>
      </c>
    </row>
    <row r="92" spans="1:6" x14ac:dyDescent="0.25">
      <c r="A92" s="2" t="s">
        <v>2</v>
      </c>
      <c r="B92" s="2">
        <f>'[14]4'!$X$10</f>
        <v>411</v>
      </c>
      <c r="C92" s="2"/>
      <c r="D92" s="5">
        <f>'[15]SEPTIEMBRE 2019'!$V$8</f>
        <v>122</v>
      </c>
      <c r="E92" s="2">
        <v>2</v>
      </c>
    </row>
    <row r="93" spans="1:6" x14ac:dyDescent="0.25">
      <c r="A93" s="2" t="s">
        <v>7</v>
      </c>
      <c r="B93" s="5">
        <f>'[14]3'!$X$20</f>
        <v>784</v>
      </c>
      <c r="C93" s="2"/>
      <c r="D93" s="5">
        <f>'[15]SEPTIEMBRE 2019'!$V$22</f>
        <v>701</v>
      </c>
      <c r="E93" s="2">
        <v>12</v>
      </c>
    </row>
    <row r="94" spans="1:6" x14ac:dyDescent="0.25">
      <c r="A94" s="2" t="s">
        <v>90</v>
      </c>
      <c r="B94" s="2">
        <f>'[14]2'!$X$14</f>
        <v>610</v>
      </c>
      <c r="C94" s="2"/>
      <c r="D94" s="5">
        <f>'[15]SEPTIEMBRE 2019'!$V$26</f>
        <v>116</v>
      </c>
      <c r="E94" s="2">
        <v>2</v>
      </c>
    </row>
    <row r="95" spans="1:6" x14ac:dyDescent="0.25">
      <c r="A95" s="2" t="s">
        <v>92</v>
      </c>
      <c r="B95" s="5">
        <f>'[14]1'!$X$22</f>
        <v>586</v>
      </c>
      <c r="C95" s="2"/>
      <c r="D95" s="5">
        <f>'[15]SEPTIEMBRE 2019'!$V$31</f>
        <v>228</v>
      </c>
      <c r="E95" s="2">
        <v>3</v>
      </c>
    </row>
    <row r="96" spans="1:6" x14ac:dyDescent="0.25">
      <c r="A96" s="39" t="s">
        <v>125</v>
      </c>
      <c r="B96" s="40">
        <f>SUM(B91:B95)</f>
        <v>2566</v>
      </c>
      <c r="C96" s="38"/>
      <c r="D96" s="40">
        <f>SUM(D91:D95)</f>
        <v>1342</v>
      </c>
      <c r="E96" s="39">
        <f>SUM(E91:E95)</f>
        <v>21</v>
      </c>
    </row>
    <row r="98" spans="1:5" x14ac:dyDescent="0.25">
      <c r="A98" s="2" t="s">
        <v>1</v>
      </c>
      <c r="B98" s="41">
        <f>B91/B96</f>
        <v>6.8199532346063907E-2</v>
      </c>
      <c r="D98" s="41">
        <f>D91/D96</f>
        <v>0.13040238450074515</v>
      </c>
    </row>
    <row r="99" spans="1:5" x14ac:dyDescent="0.25">
      <c r="A99" s="2" t="s">
        <v>2</v>
      </c>
      <c r="B99" s="41">
        <f>B92/B96</f>
        <v>0.16017147310989868</v>
      </c>
      <c r="D99" s="41">
        <f>D92/D96</f>
        <v>9.0909090909090912E-2</v>
      </c>
    </row>
    <row r="100" spans="1:5" x14ac:dyDescent="0.25">
      <c r="A100" s="2" t="s">
        <v>7</v>
      </c>
      <c r="B100" s="41">
        <f>B93/B96</f>
        <v>0.30553390491036631</v>
      </c>
      <c r="D100" s="41">
        <f>D93/D96</f>
        <v>0.52235469448584204</v>
      </c>
    </row>
    <row r="101" spans="1:5" x14ac:dyDescent="0.25">
      <c r="A101" s="2" t="s">
        <v>90</v>
      </c>
      <c r="B101" s="41">
        <f>B94/B96</f>
        <v>0.23772408417770849</v>
      </c>
      <c r="D101" s="41"/>
    </row>
    <row r="102" spans="1:5" x14ac:dyDescent="0.25">
      <c r="A102" s="2" t="s">
        <v>92</v>
      </c>
      <c r="B102" s="41">
        <f>B95/B96</f>
        <v>0.22837100545596259</v>
      </c>
      <c r="D102" s="41"/>
    </row>
    <row r="103" spans="1:5" x14ac:dyDescent="0.25">
      <c r="B103" s="41"/>
    </row>
    <row r="104" spans="1:5" s="19" customFormat="1" x14ac:dyDescent="0.25">
      <c r="A104" s="39" t="s">
        <v>128</v>
      </c>
      <c r="B104" s="39" t="s">
        <v>124</v>
      </c>
      <c r="C104" s="38" t="s">
        <v>127</v>
      </c>
      <c r="D104" s="39" t="s">
        <v>126</v>
      </c>
      <c r="E104" s="38" t="s">
        <v>127</v>
      </c>
    </row>
    <row r="105" spans="1:5" x14ac:dyDescent="0.25">
      <c r="A105" s="2" t="s">
        <v>1</v>
      </c>
      <c r="B105" s="5">
        <f>'[16]5'!$V$6</f>
        <v>111</v>
      </c>
      <c r="C105" s="2"/>
      <c r="D105" s="5"/>
      <c r="E105" s="2"/>
    </row>
    <row r="106" spans="1:5" x14ac:dyDescent="0.25">
      <c r="A106" s="2" t="s">
        <v>2</v>
      </c>
      <c r="B106" s="2">
        <f>'[16]4'!$V$10</f>
        <v>233</v>
      </c>
      <c r="C106" s="2"/>
      <c r="D106" s="5"/>
      <c r="E106" s="2"/>
    </row>
    <row r="107" spans="1:5" x14ac:dyDescent="0.25">
      <c r="A107" s="2" t="s">
        <v>7</v>
      </c>
      <c r="B107" s="5">
        <f>'[16]3'!$V$20</f>
        <v>448</v>
      </c>
      <c r="C107" s="2"/>
      <c r="D107" s="5"/>
      <c r="E107" s="2"/>
    </row>
    <row r="108" spans="1:5" x14ac:dyDescent="0.25">
      <c r="A108" s="2" t="s">
        <v>90</v>
      </c>
      <c r="B108" s="2">
        <f>'[16]2'!$V$14</f>
        <v>310</v>
      </c>
      <c r="C108" s="2"/>
      <c r="D108" s="5"/>
      <c r="E108" s="2"/>
    </row>
    <row r="109" spans="1:5" x14ac:dyDescent="0.25">
      <c r="A109" s="2" t="s">
        <v>92</v>
      </c>
      <c r="B109" s="5">
        <f>'[16]1'!$V$22</f>
        <v>363</v>
      </c>
      <c r="C109" s="2"/>
      <c r="D109" s="5"/>
      <c r="E109" s="2"/>
    </row>
    <row r="110" spans="1:5" x14ac:dyDescent="0.25">
      <c r="A110" s="39" t="s">
        <v>125</v>
      </c>
      <c r="B110" s="40">
        <f>SUM(B105:B109)</f>
        <v>1465</v>
      </c>
      <c r="C110" s="38"/>
      <c r="D110" s="40">
        <f>SUM(D105:D109)</f>
        <v>0</v>
      </c>
      <c r="E110" s="39">
        <f>SUM(E105:E109)</f>
        <v>0</v>
      </c>
    </row>
    <row r="112" spans="1:5" x14ac:dyDescent="0.25">
      <c r="A112" s="2" t="s">
        <v>1</v>
      </c>
      <c r="B112" s="41">
        <f>B105/B110</f>
        <v>7.5767918088737202E-2</v>
      </c>
      <c r="D112" s="41"/>
    </row>
    <row r="113" spans="1:4" x14ac:dyDescent="0.25">
      <c r="A113" s="2" t="s">
        <v>2</v>
      </c>
      <c r="B113" s="41">
        <f>B106/B110</f>
        <v>0.15904436860068261</v>
      </c>
      <c r="D113" s="41"/>
    </row>
    <row r="114" spans="1:4" x14ac:dyDescent="0.25">
      <c r="A114" s="2" t="s">
        <v>7</v>
      </c>
      <c r="B114" s="41">
        <f>B107/B110</f>
        <v>0.30580204778156994</v>
      </c>
      <c r="D114" s="41"/>
    </row>
    <row r="115" spans="1:4" x14ac:dyDescent="0.25">
      <c r="A115" s="2" t="s">
        <v>90</v>
      </c>
      <c r="B115" s="41">
        <f>B108/B110</f>
        <v>0.21160409556313994</v>
      </c>
      <c r="D115" s="41"/>
    </row>
    <row r="116" spans="1:4" x14ac:dyDescent="0.25">
      <c r="A116" s="2" t="s">
        <v>92</v>
      </c>
      <c r="B116" s="41">
        <f>B109/B110</f>
        <v>0.24778156996587031</v>
      </c>
      <c r="D116" s="4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9"/>
  <sheetViews>
    <sheetView topLeftCell="A104" workbookViewId="0">
      <selection activeCell="F118" sqref="F118"/>
    </sheetView>
  </sheetViews>
  <sheetFormatPr baseColWidth="10" defaultRowHeight="15" x14ac:dyDescent="0.25"/>
  <cols>
    <col min="1" max="1" width="22.42578125" customWidth="1"/>
    <col min="2" max="2" width="17.7109375" customWidth="1"/>
    <col min="3" max="3" width="20.140625" customWidth="1"/>
    <col min="4" max="7" width="18.7109375" customWidth="1"/>
    <col min="8" max="8" width="24.28515625" customWidth="1"/>
    <col min="9" max="9" width="28.42578125" customWidth="1"/>
    <col min="11" max="11" width="15.140625" customWidth="1"/>
    <col min="15" max="15" width="15.42578125" customWidth="1"/>
  </cols>
  <sheetData>
    <row r="2" spans="1:15" s="19" customFormat="1" x14ac:dyDescent="0.25">
      <c r="A2" s="19" t="s">
        <v>23</v>
      </c>
    </row>
    <row r="4" spans="1:15" x14ac:dyDescent="0.25">
      <c r="A4" s="17"/>
      <c r="B4" s="11"/>
      <c r="C4" s="11"/>
      <c r="D4" s="37"/>
      <c r="E4" s="37"/>
      <c r="F4" s="37"/>
      <c r="G4" s="37"/>
      <c r="I4" s="17"/>
      <c r="J4" s="11"/>
      <c r="K4" s="11"/>
      <c r="L4" s="37"/>
      <c r="M4" s="37"/>
      <c r="N4" s="37"/>
    </row>
    <row r="5" spans="1:15" x14ac:dyDescent="0.25">
      <c r="A5" s="51" t="s">
        <v>129</v>
      </c>
      <c r="B5" s="1" t="s">
        <v>1</v>
      </c>
      <c r="C5" s="1" t="s">
        <v>2</v>
      </c>
      <c r="D5" s="1" t="s">
        <v>7</v>
      </c>
      <c r="E5" s="1" t="s">
        <v>90</v>
      </c>
      <c r="F5" s="50" t="s">
        <v>92</v>
      </c>
      <c r="G5" s="55"/>
      <c r="I5" s="51" t="s">
        <v>130</v>
      </c>
      <c r="J5" s="1" t="s">
        <v>1</v>
      </c>
      <c r="K5" s="1" t="s">
        <v>2</v>
      </c>
      <c r="L5" s="1" t="s">
        <v>7</v>
      </c>
      <c r="M5" s="1" t="s">
        <v>90</v>
      </c>
      <c r="N5" s="50" t="s">
        <v>92</v>
      </c>
    </row>
    <row r="6" spans="1:15" x14ac:dyDescent="0.25">
      <c r="A6" s="1" t="s">
        <v>0</v>
      </c>
      <c r="B6" s="5">
        <f>JUNIO!B5</f>
        <v>1340</v>
      </c>
      <c r="C6" s="5">
        <f>JUNIO!C5</f>
        <v>788</v>
      </c>
      <c r="D6" s="97"/>
      <c r="E6" s="97"/>
      <c r="F6" s="97"/>
      <c r="G6" s="58"/>
      <c r="I6" s="1" t="s">
        <v>0</v>
      </c>
      <c r="J6" s="5">
        <f>JUNIO!B6</f>
        <v>242</v>
      </c>
      <c r="K6" s="5">
        <f>JUNIO!C6</f>
        <v>51</v>
      </c>
      <c r="L6" s="97"/>
      <c r="M6" s="97"/>
      <c r="N6" s="97"/>
      <c r="O6" s="58"/>
    </row>
    <row r="7" spans="1:15" x14ac:dyDescent="0.25">
      <c r="A7" s="1" t="s">
        <v>5</v>
      </c>
      <c r="B7" s="5">
        <f>JUNIO!G5</f>
        <v>917</v>
      </c>
      <c r="C7" s="2">
        <f>JUNIO!H5</f>
        <v>451</v>
      </c>
      <c r="D7" s="97"/>
      <c r="E7" s="97"/>
      <c r="F7" s="97"/>
      <c r="G7" s="58"/>
      <c r="I7" s="1" t="s">
        <v>5</v>
      </c>
      <c r="J7" s="2">
        <f>JUNIO!G6</f>
        <v>176</v>
      </c>
      <c r="K7" s="2">
        <f>JUNIO!H6</f>
        <v>8</v>
      </c>
      <c r="L7" s="97"/>
      <c r="M7" s="97"/>
      <c r="N7" s="97"/>
      <c r="O7" s="58"/>
    </row>
    <row r="8" spans="1:15" x14ac:dyDescent="0.25">
      <c r="A8" s="1" t="s">
        <v>26</v>
      </c>
      <c r="B8" s="5">
        <f>JULIO!G5</f>
        <v>1117</v>
      </c>
      <c r="C8" s="2">
        <f>JULIO!H5</f>
        <v>1029</v>
      </c>
      <c r="D8" s="2">
        <f>JULIO!I5</f>
        <v>3283</v>
      </c>
      <c r="E8" s="97"/>
      <c r="F8" s="97"/>
      <c r="G8" s="58"/>
      <c r="I8" s="1" t="s">
        <v>26</v>
      </c>
      <c r="J8" s="2">
        <f>JULIO!G6</f>
        <v>239</v>
      </c>
      <c r="K8" s="2">
        <f>JULIO!H6</f>
        <v>37</v>
      </c>
      <c r="L8" s="2">
        <f>JULIO!I6</f>
        <v>439</v>
      </c>
      <c r="M8" s="97"/>
      <c r="N8" s="97"/>
      <c r="O8" s="58"/>
    </row>
    <row r="9" spans="1:15" x14ac:dyDescent="0.25">
      <c r="A9" s="1" t="s">
        <v>29</v>
      </c>
      <c r="B9" s="5">
        <f>AGOSTO!H5</f>
        <v>1716</v>
      </c>
      <c r="C9" s="2">
        <f>AGOSTO!I5</f>
        <v>1596</v>
      </c>
      <c r="D9" s="2">
        <f>AGOSTO!J5</f>
        <v>5219</v>
      </c>
      <c r="E9" s="2">
        <f>AGOSTO!K5</f>
        <v>3032</v>
      </c>
      <c r="F9" s="97"/>
      <c r="G9" s="58"/>
      <c r="I9" s="1" t="s">
        <v>29</v>
      </c>
      <c r="J9" s="2">
        <f>AGOSTO!H6</f>
        <v>218</v>
      </c>
      <c r="K9" s="2">
        <f>AGOSTO!I6</f>
        <v>14</v>
      </c>
      <c r="L9" s="2">
        <f>AGOSTO!J6</f>
        <v>490</v>
      </c>
      <c r="M9" s="5">
        <f>AGOSTO!K6</f>
        <v>85</v>
      </c>
      <c r="N9" s="97"/>
      <c r="O9" s="58"/>
    </row>
    <row r="10" spans="1:15" x14ac:dyDescent="0.25">
      <c r="A10" s="1" t="s">
        <v>91</v>
      </c>
      <c r="B10" s="5">
        <f>SEPTIEMBRE!I5</f>
        <v>1339</v>
      </c>
      <c r="C10" s="2">
        <f>SEPTIEMBRE!J5</f>
        <v>1115</v>
      </c>
      <c r="D10" s="2">
        <f>SEPTIEMBRE!K5</f>
        <v>4803</v>
      </c>
      <c r="E10" s="2">
        <f>SEPTIEMBRE!L5</f>
        <v>1546</v>
      </c>
      <c r="F10" s="2">
        <f>SEPTIEMBRE!M5</f>
        <v>1596</v>
      </c>
      <c r="G10" s="58"/>
      <c r="I10" s="1" t="s">
        <v>91</v>
      </c>
      <c r="J10" s="2">
        <f>SEPTIEMBRE!I6</f>
        <v>157</v>
      </c>
      <c r="K10" s="2">
        <f>SEPTIEMBRE!J6</f>
        <v>13</v>
      </c>
      <c r="L10" s="2">
        <f>SEPTIEMBRE!K6</f>
        <v>302</v>
      </c>
      <c r="M10" s="5">
        <f>SEPTIEMBRE!L6</f>
        <v>88</v>
      </c>
      <c r="N10" s="5">
        <f>SEPTIEMBRE!M6</f>
        <v>76</v>
      </c>
      <c r="O10" s="58"/>
    </row>
    <row r="11" spans="1:15" x14ac:dyDescent="0.25">
      <c r="A11" s="17" t="s">
        <v>138</v>
      </c>
      <c r="B11" s="112">
        <f>OCTUBRE!I5</f>
        <v>1045</v>
      </c>
      <c r="C11" s="71">
        <f>OCTUBRE!J5</f>
        <v>519</v>
      </c>
      <c r="D11" s="71">
        <f>OCTUBRE!K5</f>
        <v>2416</v>
      </c>
      <c r="E11" s="112">
        <f>OCTUBRE!L5</f>
        <v>800</v>
      </c>
      <c r="F11" s="71">
        <f>OCTUBRE!M5</f>
        <v>1627</v>
      </c>
      <c r="G11" s="58"/>
      <c r="I11" s="1" t="s">
        <v>138</v>
      </c>
      <c r="J11" s="2">
        <f>OCTUBRE!I6</f>
        <v>160</v>
      </c>
      <c r="K11" s="2">
        <f>OCTUBRE!J6</f>
        <v>6</v>
      </c>
      <c r="L11" s="2">
        <f>OCTUBRE!K6</f>
        <v>304</v>
      </c>
      <c r="M11" s="5">
        <f>OCTUBRE!L6</f>
        <v>47</v>
      </c>
      <c r="N11" s="5">
        <f>OCTUBRE!M6</f>
        <v>65</v>
      </c>
      <c r="O11" s="58"/>
    </row>
    <row r="12" spans="1:15" x14ac:dyDescent="0.25">
      <c r="A12" s="1" t="s">
        <v>170</v>
      </c>
      <c r="B12" s="5">
        <f>NOVIEMBRE!I5</f>
        <v>1368</v>
      </c>
      <c r="C12" s="2">
        <f>NOVIEMBRE!J5</f>
        <v>1521</v>
      </c>
      <c r="D12" s="2">
        <f>NOVIEMBRE!K5</f>
        <v>5296</v>
      </c>
      <c r="E12" s="5"/>
      <c r="F12" s="5"/>
      <c r="G12" s="94"/>
      <c r="I12" s="1" t="s">
        <v>170</v>
      </c>
      <c r="J12" s="2">
        <f>NOVIEMBRE!I6</f>
        <v>434</v>
      </c>
      <c r="K12" s="2">
        <f>NOVIEMBRE!J6</f>
        <v>31</v>
      </c>
      <c r="L12" s="2">
        <f>NOVIEMBRE!K6</f>
        <v>520</v>
      </c>
      <c r="M12" s="96"/>
      <c r="N12" s="96"/>
      <c r="O12" s="58"/>
    </row>
    <row r="13" spans="1:15" x14ac:dyDescent="0.25">
      <c r="A13" s="17" t="s">
        <v>249</v>
      </c>
      <c r="B13" s="36">
        <f>[3]DICIEMBRE!$C$4</f>
        <v>1040</v>
      </c>
      <c r="C13" s="9">
        <f>[4]DICIEMBRE!$C$4</f>
        <v>653</v>
      </c>
      <c r="D13" s="9">
        <f>[5]DICIEMBRE!$C$17</f>
        <v>2001</v>
      </c>
      <c r="E13" s="36"/>
      <c r="F13" s="36"/>
      <c r="G13" s="94"/>
      <c r="I13" s="17" t="s">
        <v>249</v>
      </c>
      <c r="J13" s="9">
        <f>[3]DICIEMBRE!$D$4</f>
        <v>121</v>
      </c>
      <c r="K13" s="9">
        <f>[4]DICIEMBRE!$D$4</f>
        <v>5</v>
      </c>
      <c r="L13" s="9">
        <f>[5]DICIEMBRE!$D$17</f>
        <v>144</v>
      </c>
      <c r="M13" s="98"/>
      <c r="N13" s="98"/>
      <c r="O13" s="94"/>
    </row>
    <row r="14" spans="1:15" x14ac:dyDescent="0.25">
      <c r="A14" s="17"/>
      <c r="B14" s="36"/>
      <c r="C14" s="9"/>
      <c r="D14" s="9"/>
      <c r="E14" s="36"/>
      <c r="F14" s="36"/>
      <c r="G14" s="94"/>
      <c r="I14" s="17"/>
      <c r="J14" s="9"/>
      <c r="K14" s="9"/>
      <c r="L14" s="9"/>
      <c r="M14" s="98"/>
      <c r="N14" s="98"/>
      <c r="O14" s="94"/>
    </row>
    <row r="15" spans="1:15" x14ac:dyDescent="0.25">
      <c r="A15" s="17"/>
      <c r="B15" s="11"/>
      <c r="C15" s="11"/>
      <c r="D15" s="37"/>
      <c r="E15" s="37"/>
      <c r="F15" s="37"/>
      <c r="G15" s="37"/>
      <c r="I15" s="17"/>
      <c r="J15" s="11"/>
      <c r="K15" s="11"/>
      <c r="L15" s="37"/>
      <c r="M15" s="37"/>
      <c r="N15" s="37"/>
    </row>
    <row r="16" spans="1:15" x14ac:dyDescent="0.25">
      <c r="A16" s="1"/>
      <c r="B16" s="59" t="s">
        <v>0</v>
      </c>
      <c r="C16" s="59" t="s">
        <v>5</v>
      </c>
      <c r="D16" s="50" t="s">
        <v>26</v>
      </c>
      <c r="E16" s="50" t="s">
        <v>29</v>
      </c>
      <c r="F16" s="50" t="s">
        <v>91</v>
      </c>
      <c r="G16" s="50" t="s">
        <v>138</v>
      </c>
      <c r="H16" s="95" t="s">
        <v>170</v>
      </c>
      <c r="I16" s="17" t="s">
        <v>249</v>
      </c>
      <c r="J16" s="11"/>
      <c r="K16" s="11"/>
      <c r="L16" s="37"/>
      <c r="M16" s="37"/>
      <c r="N16" s="37"/>
    </row>
    <row r="17" spans="1:14" x14ac:dyDescent="0.25">
      <c r="A17" s="1" t="s">
        <v>131</v>
      </c>
      <c r="B17" s="5">
        <f>B6+C6</f>
        <v>2128</v>
      </c>
      <c r="C17" s="5">
        <f>B7+C7</f>
        <v>1368</v>
      </c>
      <c r="D17" s="99">
        <f>B8+C8+D8</f>
        <v>5429</v>
      </c>
      <c r="E17" s="99">
        <f>B9+C9+D9+E9</f>
        <v>11563</v>
      </c>
      <c r="F17" s="99">
        <f>B10+C10+D10+E10+F10</f>
        <v>10399</v>
      </c>
      <c r="G17" s="99">
        <f>B11+C11+D11+E11+F11</f>
        <v>6407</v>
      </c>
      <c r="H17" s="99">
        <f>B12+C12+D12</f>
        <v>8185</v>
      </c>
      <c r="I17" s="99">
        <f>B13+C13+D13</f>
        <v>3694</v>
      </c>
      <c r="J17" s="11"/>
      <c r="K17" s="11"/>
      <c r="L17" s="37"/>
      <c r="M17" s="37"/>
      <c r="N17" s="37"/>
    </row>
    <row r="18" spans="1:14" x14ac:dyDescent="0.25">
      <c r="A18" s="1" t="s">
        <v>132</v>
      </c>
      <c r="B18" s="96">
        <f>J6+K6</f>
        <v>293</v>
      </c>
      <c r="C18" s="96">
        <f>+J7+K7</f>
        <v>184</v>
      </c>
      <c r="D18" s="97">
        <f>J8+K8+L8</f>
        <v>715</v>
      </c>
      <c r="E18" s="99">
        <f>J9+K9+L9+M9</f>
        <v>807</v>
      </c>
      <c r="F18" s="99">
        <f>J10+K10+L10+M10+N10</f>
        <v>636</v>
      </c>
      <c r="G18" s="99">
        <f>J11+K11+L11+M11+N11</f>
        <v>582</v>
      </c>
      <c r="H18" s="97">
        <f>J12+K12+L12</f>
        <v>985</v>
      </c>
      <c r="I18" s="97">
        <f>J13+K13+L13</f>
        <v>270</v>
      </c>
      <c r="J18" s="11"/>
      <c r="K18" s="11"/>
      <c r="L18" s="37"/>
      <c r="M18" s="37"/>
      <c r="N18" s="37"/>
    </row>
    <row r="19" spans="1:14" x14ac:dyDescent="0.25">
      <c r="A19" s="17"/>
      <c r="B19" s="96">
        <f t="shared" ref="B19:G19" si="0">SUM(B17:B18)</f>
        <v>2421</v>
      </c>
      <c r="C19" s="96">
        <f t="shared" si="0"/>
        <v>1552</v>
      </c>
      <c r="D19" s="96">
        <f t="shared" si="0"/>
        <v>6144</v>
      </c>
      <c r="E19" s="96">
        <f t="shared" si="0"/>
        <v>12370</v>
      </c>
      <c r="F19" s="96">
        <f t="shared" si="0"/>
        <v>11035</v>
      </c>
      <c r="G19" s="96">
        <f t="shared" si="0"/>
        <v>6989</v>
      </c>
      <c r="H19" s="96">
        <f t="shared" ref="H19:I19" si="1">SUM(H17:H18)</f>
        <v>9170</v>
      </c>
      <c r="I19" s="96">
        <f t="shared" si="1"/>
        <v>3964</v>
      </c>
      <c r="J19" s="11"/>
      <c r="K19" s="11"/>
      <c r="L19" s="37"/>
      <c r="M19" s="37"/>
      <c r="N19" s="37"/>
    </row>
    <row r="20" spans="1:14" x14ac:dyDescent="0.25">
      <c r="A20" s="17"/>
      <c r="B20" s="11"/>
      <c r="C20" s="11"/>
      <c r="D20" s="11"/>
      <c r="E20" s="11"/>
      <c r="F20" s="11"/>
      <c r="G20" s="37"/>
      <c r="H20" t="s">
        <v>240</v>
      </c>
      <c r="I20" s="17"/>
      <c r="J20" s="11"/>
      <c r="K20" s="11"/>
      <c r="L20" s="37"/>
      <c r="M20" s="37"/>
      <c r="N20" s="37"/>
    </row>
    <row r="21" spans="1:14" x14ac:dyDescent="0.25">
      <c r="A21" s="17"/>
      <c r="B21" s="11"/>
      <c r="C21" s="11"/>
      <c r="D21" s="11"/>
      <c r="E21" s="11"/>
      <c r="F21" s="11"/>
      <c r="G21" s="37"/>
      <c r="I21" s="17"/>
      <c r="J21" s="11"/>
      <c r="K21" s="11"/>
      <c r="L21" s="37"/>
      <c r="M21" s="37"/>
      <c r="N21" s="37"/>
    </row>
    <row r="22" spans="1:14" x14ac:dyDescent="0.25">
      <c r="A22" s="17"/>
      <c r="B22" s="11"/>
      <c r="C22" s="11"/>
      <c r="D22" s="11"/>
      <c r="E22" s="11"/>
      <c r="F22" s="11"/>
      <c r="G22" s="37"/>
      <c r="I22" s="17"/>
      <c r="J22" s="11"/>
      <c r="K22" s="11"/>
      <c r="L22" s="37"/>
      <c r="M22" s="37"/>
      <c r="N22" s="37"/>
    </row>
    <row r="23" spans="1:14" x14ac:dyDescent="0.25">
      <c r="A23" s="17"/>
      <c r="B23" s="11"/>
      <c r="C23" s="11"/>
      <c r="D23" s="11"/>
      <c r="E23" s="11"/>
      <c r="F23" s="11"/>
      <c r="G23" s="37"/>
      <c r="I23" s="17"/>
      <c r="J23" s="11"/>
      <c r="K23" s="11"/>
      <c r="L23" s="37"/>
      <c r="M23" s="37"/>
      <c r="N23" s="37"/>
    </row>
    <row r="24" spans="1:14" x14ac:dyDescent="0.25">
      <c r="A24" s="17"/>
      <c r="B24" s="11"/>
      <c r="C24" s="11"/>
      <c r="D24" s="11"/>
      <c r="E24" s="11"/>
      <c r="F24" s="11"/>
      <c r="G24" s="37"/>
      <c r="I24" s="17"/>
      <c r="J24" s="11"/>
      <c r="K24" s="11"/>
      <c r="L24" s="37"/>
      <c r="M24" s="37"/>
      <c r="N24" s="37"/>
    </row>
    <row r="25" spans="1:14" x14ac:dyDescent="0.25">
      <c r="A25" s="17"/>
      <c r="B25" s="11"/>
      <c r="C25" s="11"/>
      <c r="D25" s="11"/>
      <c r="E25" s="11"/>
      <c r="F25" s="11"/>
      <c r="G25" s="37"/>
      <c r="I25" s="17"/>
      <c r="J25" s="11"/>
      <c r="K25" s="11"/>
      <c r="L25" s="37"/>
      <c r="M25" s="37"/>
      <c r="N25" s="37"/>
    </row>
    <row r="26" spans="1:14" x14ac:dyDescent="0.25">
      <c r="A26" s="17"/>
      <c r="B26" s="11"/>
      <c r="C26" s="11"/>
      <c r="D26" s="11"/>
      <c r="E26" s="11"/>
      <c r="F26" s="11"/>
      <c r="G26" s="37"/>
      <c r="I26" s="17"/>
      <c r="J26" s="11"/>
      <c r="K26" s="11"/>
      <c r="L26" s="37"/>
      <c r="M26" s="37"/>
      <c r="N26" s="37"/>
    </row>
    <row r="27" spans="1:14" x14ac:dyDescent="0.25">
      <c r="A27" s="17"/>
      <c r="B27" s="11"/>
      <c r="C27" s="11"/>
      <c r="D27" s="11"/>
      <c r="E27" s="11"/>
      <c r="F27" s="11"/>
      <c r="G27" s="37"/>
      <c r="I27" s="17"/>
      <c r="J27" s="11"/>
      <c r="K27" s="11"/>
      <c r="L27" s="37"/>
      <c r="M27" s="37"/>
      <c r="N27" s="37"/>
    </row>
    <row r="28" spans="1:14" x14ac:dyDescent="0.25">
      <c r="A28" s="17"/>
      <c r="B28" s="11"/>
      <c r="C28" s="11"/>
      <c r="D28" s="11"/>
      <c r="E28" s="11"/>
      <c r="F28" s="11"/>
      <c r="G28" s="37"/>
      <c r="I28" s="17"/>
      <c r="J28" s="11"/>
      <c r="K28" s="11"/>
      <c r="L28" s="37"/>
      <c r="M28" s="37"/>
      <c r="N28" s="37"/>
    </row>
    <row r="29" spans="1:14" x14ac:dyDescent="0.25">
      <c r="A29" s="17"/>
      <c r="B29" s="11"/>
      <c r="C29" s="11"/>
      <c r="D29" s="37"/>
      <c r="E29" s="37"/>
      <c r="F29" s="37"/>
      <c r="G29" s="37"/>
      <c r="I29" s="17"/>
      <c r="J29" s="11"/>
      <c r="K29" s="11"/>
      <c r="L29" s="37"/>
      <c r="M29" s="37"/>
      <c r="N29" s="37"/>
    </row>
    <row r="30" spans="1:14" x14ac:dyDescent="0.25">
      <c r="A30" s="17"/>
      <c r="B30" s="11"/>
      <c r="C30" s="11"/>
      <c r="D30" s="37"/>
      <c r="E30" s="37"/>
      <c r="F30" s="37"/>
      <c r="G30" s="37"/>
      <c r="I30" s="17"/>
      <c r="J30" s="11"/>
      <c r="K30" s="11"/>
      <c r="L30" s="37"/>
      <c r="M30" s="37"/>
      <c r="N30" s="37"/>
    </row>
    <row r="31" spans="1:14" x14ac:dyDescent="0.25">
      <c r="A31" s="17"/>
      <c r="B31" s="11"/>
      <c r="C31" s="11"/>
      <c r="D31" s="37"/>
      <c r="E31" s="37"/>
      <c r="F31" s="37"/>
      <c r="G31" s="37"/>
      <c r="I31" s="17"/>
      <c r="J31" s="11"/>
      <c r="K31" s="11"/>
      <c r="L31" s="37"/>
      <c r="M31" s="37"/>
      <c r="N31" s="37"/>
    </row>
    <row r="32" spans="1:14" x14ac:dyDescent="0.25">
      <c r="A32" s="17"/>
      <c r="B32" s="11"/>
      <c r="C32" s="11"/>
      <c r="D32" s="37"/>
      <c r="E32" s="37"/>
      <c r="F32" s="37"/>
      <c r="G32" s="37"/>
      <c r="I32" s="17"/>
      <c r="J32" s="11"/>
      <c r="K32" s="11"/>
      <c r="L32" s="37"/>
      <c r="M32" s="37"/>
      <c r="N32" s="37"/>
    </row>
    <row r="33" spans="1:15" x14ac:dyDescent="0.25">
      <c r="A33" s="17"/>
      <c r="B33" s="11"/>
      <c r="C33" s="11"/>
      <c r="D33" s="37"/>
      <c r="E33" s="37"/>
      <c r="F33" s="37"/>
      <c r="G33" s="37"/>
      <c r="I33" s="17"/>
      <c r="J33" s="11"/>
      <c r="K33" s="11"/>
      <c r="L33" s="37"/>
      <c r="M33" s="37"/>
      <c r="N33" s="37"/>
    </row>
    <row r="34" spans="1:15" x14ac:dyDescent="0.25">
      <c r="A34" s="17"/>
      <c r="B34" s="11"/>
      <c r="C34" s="11"/>
      <c r="D34" s="37"/>
      <c r="E34" s="37"/>
      <c r="F34" s="37"/>
      <c r="G34" s="37"/>
      <c r="I34" s="17"/>
      <c r="J34" s="11"/>
      <c r="K34" s="11"/>
      <c r="L34" s="37"/>
      <c r="M34" s="37"/>
      <c r="N34" s="37"/>
    </row>
    <row r="35" spans="1:15" x14ac:dyDescent="0.25">
      <c r="A35" s="17"/>
      <c r="B35" s="11"/>
      <c r="C35" s="11"/>
      <c r="D35" s="37"/>
      <c r="E35" s="37"/>
      <c r="F35" s="37"/>
      <c r="G35" s="37"/>
      <c r="I35" s="17"/>
      <c r="J35" s="11"/>
      <c r="K35" s="11"/>
      <c r="L35" s="37"/>
      <c r="M35" s="37"/>
      <c r="N35" s="37"/>
    </row>
    <row r="36" spans="1:15" x14ac:dyDescent="0.25">
      <c r="A36" s="17"/>
      <c r="B36" s="11"/>
      <c r="C36" s="11"/>
      <c r="D36" s="37"/>
      <c r="E36" s="37"/>
      <c r="F36" s="37"/>
      <c r="G36" s="37"/>
      <c r="I36" s="17"/>
      <c r="J36" s="11"/>
      <c r="K36" s="11"/>
      <c r="L36" s="37"/>
      <c r="M36" s="37"/>
      <c r="N36" s="37"/>
    </row>
    <row r="37" spans="1:15" x14ac:dyDescent="0.25">
      <c r="A37" s="17"/>
      <c r="B37" s="11"/>
      <c r="C37" s="11"/>
      <c r="D37" s="37"/>
      <c r="E37" s="37"/>
      <c r="F37" s="37"/>
      <c r="G37" s="37"/>
      <c r="I37" s="17"/>
      <c r="J37" s="11"/>
      <c r="K37" s="11"/>
      <c r="L37" s="37"/>
      <c r="M37" s="37"/>
      <c r="N37" s="37"/>
    </row>
    <row r="38" spans="1:15" x14ac:dyDescent="0.25">
      <c r="A38" s="17"/>
      <c r="B38" s="11"/>
      <c r="C38" s="11"/>
      <c r="D38" s="37"/>
      <c r="E38" s="37"/>
      <c r="F38" s="37"/>
      <c r="G38" s="37"/>
      <c r="I38" s="17"/>
      <c r="J38" s="11"/>
      <c r="K38" s="11"/>
      <c r="L38" s="37"/>
      <c r="M38" s="37"/>
      <c r="N38" s="37"/>
    </row>
    <row r="40" spans="1:15" s="19" customFormat="1" x14ac:dyDescent="0.25">
      <c r="A40" s="19" t="s">
        <v>6</v>
      </c>
    </row>
    <row r="41" spans="1:15" x14ac:dyDescent="0.25">
      <c r="A41" s="12" t="s">
        <v>9</v>
      </c>
      <c r="B41" s="12"/>
      <c r="C41" s="12"/>
      <c r="D41" s="12"/>
      <c r="E41" s="12"/>
      <c r="F41" s="12"/>
      <c r="G41" s="12"/>
      <c r="I41" s="12" t="s">
        <v>8</v>
      </c>
    </row>
    <row r="42" spans="1:15" x14ac:dyDescent="0.25">
      <c r="A42" s="1" t="s">
        <v>6</v>
      </c>
      <c r="B42" s="1" t="s">
        <v>1</v>
      </c>
      <c r="C42" s="1" t="s">
        <v>2</v>
      </c>
      <c r="D42" s="13" t="s">
        <v>7</v>
      </c>
      <c r="E42" s="13" t="s">
        <v>90</v>
      </c>
      <c r="F42" s="13" t="s">
        <v>92</v>
      </c>
      <c r="G42" s="16"/>
      <c r="I42" s="1" t="s">
        <v>6</v>
      </c>
      <c r="J42" s="1" t="s">
        <v>1</v>
      </c>
      <c r="K42" s="1" t="s">
        <v>2</v>
      </c>
      <c r="L42" s="13" t="s">
        <v>7</v>
      </c>
      <c r="M42" s="13" t="s">
        <v>90</v>
      </c>
      <c r="N42" s="13" t="s">
        <v>92</v>
      </c>
      <c r="O42" s="16"/>
    </row>
    <row r="43" spans="1:15" x14ac:dyDescent="0.25">
      <c r="A43" s="1" t="s">
        <v>0</v>
      </c>
      <c r="B43" s="74">
        <f>JUNIO!B18</f>
        <v>63.991139166177327</v>
      </c>
      <c r="C43" s="75">
        <f>JUNIO!C18</f>
        <v>46.576507092198582</v>
      </c>
      <c r="D43" s="75"/>
      <c r="E43" s="76"/>
      <c r="F43" s="76"/>
      <c r="G43" s="57"/>
      <c r="I43" s="1" t="s">
        <v>0</v>
      </c>
      <c r="J43" s="74">
        <f>JUNIO!G18</f>
        <v>46.591239846088065</v>
      </c>
      <c r="K43" s="75">
        <f>JUNIO!H18</f>
        <v>31.235612366230679</v>
      </c>
      <c r="L43" s="75"/>
      <c r="M43" s="76"/>
      <c r="N43" s="76"/>
      <c r="O43" s="16"/>
    </row>
    <row r="44" spans="1:15" x14ac:dyDescent="0.25">
      <c r="A44" s="1" t="s">
        <v>5</v>
      </c>
      <c r="B44" s="75">
        <f>JUNIO!B19</f>
        <v>63.773492723492723</v>
      </c>
      <c r="C44" s="75">
        <f>JUNIO!C19</f>
        <v>44.577252124645902</v>
      </c>
      <c r="D44" s="75">
        <f>JUNIO!D19</f>
        <v>29.694839932603202</v>
      </c>
      <c r="E44" s="76"/>
      <c r="F44" s="76"/>
      <c r="G44" s="57"/>
      <c r="I44" s="1" t="s">
        <v>5</v>
      </c>
      <c r="J44" s="75">
        <f>JUNIO!G19</f>
        <v>52.796987951807225</v>
      </c>
      <c r="K44" s="75">
        <f>JUNIO!H19</f>
        <v>33.127936842105271</v>
      </c>
      <c r="L44" s="75">
        <f>JUNIO!I19</f>
        <v>23.250511213720319</v>
      </c>
      <c r="M44" s="76"/>
      <c r="N44" s="76"/>
      <c r="O44" s="16"/>
    </row>
    <row r="45" spans="1:15" x14ac:dyDescent="0.25">
      <c r="A45" s="1" t="s">
        <v>26</v>
      </c>
      <c r="B45" s="75">
        <f>JULIO!B19</f>
        <v>65.588355582524272</v>
      </c>
      <c r="C45" s="75">
        <f>JULIO!C19</f>
        <v>46.949898403483303</v>
      </c>
      <c r="D45" s="75">
        <f>JULIO!D19</f>
        <v>31.982434444804142</v>
      </c>
      <c r="E45" s="76"/>
      <c r="F45" s="76"/>
      <c r="G45" s="57"/>
      <c r="I45" s="1" t="s">
        <v>26</v>
      </c>
      <c r="J45" s="75">
        <f>JULIO!G19</f>
        <v>47.890832964111652</v>
      </c>
      <c r="K45" s="75">
        <f>JULIO!H19</f>
        <v>30.925889101338427</v>
      </c>
      <c r="L45" s="75">
        <f>JULIO!I19</f>
        <v>25.004743103011894</v>
      </c>
      <c r="M45" s="76"/>
      <c r="N45" s="76"/>
      <c r="O45" s="16"/>
    </row>
    <row r="46" spans="1:15" x14ac:dyDescent="0.25">
      <c r="A46" s="1" t="s">
        <v>29</v>
      </c>
      <c r="B46" s="75">
        <f>AGOSTO!B19</f>
        <v>65.715067766647024</v>
      </c>
      <c r="C46" s="75">
        <f>AGOSTO!C19</f>
        <v>52.987466814159298</v>
      </c>
      <c r="D46" s="75">
        <f>AGOSTO!D19</f>
        <v>34.251067444219075</v>
      </c>
      <c r="E46" s="75">
        <f>AGOSTO!E19</f>
        <v>20.357582540570789</v>
      </c>
      <c r="F46" s="75"/>
      <c r="G46" s="57"/>
      <c r="I46" s="1" t="s">
        <v>29</v>
      </c>
      <c r="J46" s="75">
        <f>AGOSTO!H19</f>
        <v>37.700632183908048</v>
      </c>
      <c r="K46" s="75">
        <f>AGOSTO!I19</f>
        <v>29.770459912989438</v>
      </c>
      <c r="L46" s="75">
        <f>AGOSTO!J19</f>
        <v>23.206701597663635</v>
      </c>
      <c r="M46" s="75">
        <f>AGOSTO!K19</f>
        <v>11.615261813537675</v>
      </c>
      <c r="N46" s="75"/>
      <c r="O46" s="10"/>
    </row>
    <row r="47" spans="1:15" x14ac:dyDescent="0.25">
      <c r="A47" s="1" t="s">
        <v>91</v>
      </c>
      <c r="B47" s="75">
        <f>SEPTIEMBRE!B19</f>
        <v>64.740660264105628</v>
      </c>
      <c r="C47" s="75">
        <f>SEPTIEMBRE!C19</f>
        <v>51.225287671232877</v>
      </c>
      <c r="D47" s="75">
        <f>SEPTIEMBRE!D19</f>
        <v>32.260849079754607</v>
      </c>
      <c r="E47" s="75">
        <f>SEPTIEMBRE!E19</f>
        <v>20.030982615268329</v>
      </c>
      <c r="F47" s="75">
        <f>SEPTIEMBRE!F19</f>
        <v>18.116058871627143</v>
      </c>
      <c r="G47" s="57"/>
      <c r="I47" s="1" t="s">
        <v>91</v>
      </c>
      <c r="J47" s="75">
        <f>SEPTIEMBRE!I19</f>
        <v>42.313825029423292</v>
      </c>
      <c r="K47" s="75">
        <f>SEPTIEMBRE!J19</f>
        <v>31.770994052676294</v>
      </c>
      <c r="L47" s="75">
        <f>SEPTIEMBRE!K19</f>
        <v>23.768389079732422</v>
      </c>
      <c r="M47" s="75">
        <f>SEPTIEMBRE!L19</f>
        <v>13.788236212278875</v>
      </c>
      <c r="N47" s="75">
        <f>SEPTIEMBRE!M19</f>
        <v>11.697961985216471</v>
      </c>
      <c r="O47" s="10"/>
    </row>
    <row r="48" spans="1:15" x14ac:dyDescent="0.25">
      <c r="A48" s="1" t="s">
        <v>138</v>
      </c>
      <c r="B48" s="75">
        <f>OCTUBRE!B19</f>
        <v>60.92824918032786</v>
      </c>
      <c r="C48" s="75">
        <f>OCTUBRE!C19</f>
        <v>46.395474452554744</v>
      </c>
      <c r="D48" s="75">
        <f>OCTUBRE!D19</f>
        <v>32.418911536893596</v>
      </c>
      <c r="E48" s="75">
        <f>OCTUBRE!E19</f>
        <v>17.888446215139442</v>
      </c>
      <c r="F48" s="75">
        <f>OCTUBRE!F19</f>
        <v>14.752205882352944</v>
      </c>
      <c r="G48" s="57"/>
      <c r="I48" s="1" t="s">
        <v>138</v>
      </c>
      <c r="J48" s="75">
        <f>OCTUBRE!I19</f>
        <v>48.318034321372849</v>
      </c>
      <c r="K48" s="75">
        <f>OCTUBRE!J19</f>
        <v>36.32102857142857</v>
      </c>
      <c r="L48" s="75">
        <f>OCTUBRE!K19</f>
        <v>26.730618487394956</v>
      </c>
      <c r="M48" s="75">
        <f>OCTUBRE!L19</f>
        <v>13.402985074626866</v>
      </c>
      <c r="N48" s="75">
        <f>OCTUBRE!M19</f>
        <v>11.445335570469801</v>
      </c>
      <c r="O48" s="10"/>
    </row>
    <row r="49" spans="1:15" x14ac:dyDescent="0.25">
      <c r="A49" s="1" t="s">
        <v>170</v>
      </c>
      <c r="B49" s="75">
        <f>NOVIEMBRE!B19</f>
        <v>66.156438297872342</v>
      </c>
      <c r="C49" s="75">
        <f>NOVIEMBRE!C19</f>
        <v>51.57706986444213</v>
      </c>
      <c r="D49" s="75">
        <f>NOVIEMBRE!D19</f>
        <v>34.730659007153697</v>
      </c>
      <c r="E49" s="75"/>
      <c r="F49" s="75"/>
      <c r="G49" s="57"/>
      <c r="I49" s="1" t="s">
        <v>170</v>
      </c>
      <c r="J49" s="75">
        <f>NOVIEMBRE!I19</f>
        <v>46.422105106001794</v>
      </c>
      <c r="K49" s="75">
        <f>NOVIEMBRE!J19</f>
        <v>31.870109536082477</v>
      </c>
      <c r="L49" s="75">
        <f>NOVIEMBRE!K19</f>
        <v>24.781520494972931</v>
      </c>
      <c r="M49" s="75"/>
      <c r="N49" s="75"/>
      <c r="O49" s="10"/>
    </row>
    <row r="50" spans="1:15" x14ac:dyDescent="0.25">
      <c r="A50" s="1" t="s">
        <v>249</v>
      </c>
      <c r="B50" s="75">
        <f>[3]DICIEMBRE!$I$4</f>
        <v>70.56868965517242</v>
      </c>
      <c r="C50" s="75">
        <f>[4]DICIEMBRE!$I$4</f>
        <v>53.34571428571428</v>
      </c>
      <c r="D50" s="75">
        <f>[5]DICIEMBRE!$I$17</f>
        <v>34.321720047449581</v>
      </c>
      <c r="E50" s="75"/>
      <c r="F50" s="75"/>
      <c r="G50" s="57"/>
      <c r="I50" s="1" t="s">
        <v>249</v>
      </c>
      <c r="J50" s="75">
        <f>[3]DICIEMBRE!$J$4</f>
        <v>41.841044979554752</v>
      </c>
      <c r="K50" s="75">
        <f>[4]DICIEMBRE!$J$4</f>
        <v>31.398678678678674</v>
      </c>
      <c r="L50" s="75">
        <f>[5]DICIEMBRE!$H$17</f>
        <v>23.991053067993366</v>
      </c>
      <c r="M50" s="75"/>
      <c r="N50" s="75"/>
      <c r="O50" s="10"/>
    </row>
    <row r="51" spans="1:15" x14ac:dyDescent="0.25">
      <c r="A51" s="17"/>
      <c r="B51" s="21"/>
      <c r="C51" s="21"/>
      <c r="D51" s="21"/>
      <c r="E51" s="21"/>
      <c r="F51" s="21"/>
      <c r="G51" s="10"/>
      <c r="I51" s="17"/>
      <c r="J51" s="10"/>
      <c r="K51" s="10"/>
      <c r="L51" s="10"/>
      <c r="M51" s="10"/>
      <c r="N51" s="10"/>
      <c r="O51" s="10"/>
    </row>
    <row r="52" spans="1:15" x14ac:dyDescent="0.25">
      <c r="A52" s="17"/>
      <c r="B52" s="10"/>
      <c r="C52" s="10"/>
      <c r="D52" s="10"/>
      <c r="E52" s="10"/>
      <c r="F52" s="10"/>
      <c r="G52" s="10"/>
      <c r="I52" s="17"/>
      <c r="J52" s="10"/>
      <c r="K52" s="10"/>
      <c r="L52" s="10"/>
      <c r="M52" s="10"/>
      <c r="N52" s="10"/>
      <c r="O52" s="10"/>
    </row>
    <row r="53" spans="1:15" x14ac:dyDescent="0.25">
      <c r="A53" s="17"/>
      <c r="B53" s="10"/>
      <c r="C53" s="10"/>
      <c r="D53" s="10"/>
      <c r="E53" s="10"/>
      <c r="F53" s="10"/>
      <c r="G53" s="10"/>
      <c r="I53" s="17"/>
      <c r="J53" s="10"/>
      <c r="K53" s="10"/>
      <c r="L53" s="10"/>
      <c r="M53" s="10"/>
      <c r="N53" s="10"/>
      <c r="O53" s="10"/>
    </row>
    <row r="54" spans="1:15" x14ac:dyDescent="0.25">
      <c r="A54" s="17"/>
      <c r="B54" s="10"/>
      <c r="C54" s="10"/>
      <c r="D54" s="10"/>
      <c r="E54" s="10"/>
      <c r="F54" s="10"/>
      <c r="G54" s="10"/>
      <c r="I54" s="17"/>
      <c r="J54" s="10"/>
      <c r="K54" s="10"/>
      <c r="L54" s="10"/>
      <c r="M54" s="10"/>
      <c r="N54" s="10"/>
      <c r="O54" s="10"/>
    </row>
    <row r="55" spans="1:15" x14ac:dyDescent="0.25">
      <c r="A55" s="17"/>
      <c r="B55" s="10"/>
      <c r="C55" s="10"/>
      <c r="D55" s="10"/>
      <c r="E55" s="10"/>
      <c r="F55" s="10"/>
      <c r="G55" s="10"/>
      <c r="I55" s="17"/>
      <c r="J55" s="10"/>
      <c r="K55" s="10"/>
      <c r="L55" s="10"/>
      <c r="M55" s="10"/>
      <c r="N55" s="10"/>
      <c r="O55" s="10"/>
    </row>
    <row r="56" spans="1:15" x14ac:dyDescent="0.25">
      <c r="A56" s="17"/>
      <c r="B56" s="10"/>
      <c r="C56" s="10"/>
      <c r="D56" s="10"/>
      <c r="E56" s="10"/>
      <c r="F56" s="10"/>
      <c r="G56" s="10"/>
      <c r="I56" s="17"/>
      <c r="J56" s="10"/>
      <c r="K56" s="10"/>
      <c r="L56" s="10"/>
      <c r="M56" s="10"/>
      <c r="N56" s="10"/>
      <c r="O56" s="10"/>
    </row>
    <row r="57" spans="1:15" x14ac:dyDescent="0.25">
      <c r="A57" s="17"/>
      <c r="B57" s="10"/>
      <c r="C57" s="10"/>
      <c r="D57" s="10"/>
      <c r="E57" s="10"/>
      <c r="F57" s="10"/>
      <c r="G57" s="10"/>
      <c r="I57" s="17"/>
      <c r="J57" s="10"/>
      <c r="K57" s="10"/>
      <c r="L57" s="10"/>
      <c r="M57" s="10"/>
      <c r="N57" s="10"/>
      <c r="O57" s="10"/>
    </row>
    <row r="58" spans="1:15" x14ac:dyDescent="0.25">
      <c r="A58" s="17"/>
      <c r="B58" s="10"/>
      <c r="C58" s="10"/>
      <c r="D58" s="10"/>
      <c r="E58" s="10"/>
      <c r="F58" s="10"/>
      <c r="G58" s="10"/>
      <c r="I58" s="17"/>
      <c r="J58" s="10"/>
      <c r="K58" s="10"/>
      <c r="L58" s="10"/>
      <c r="M58" s="10"/>
      <c r="N58" s="10"/>
      <c r="O58" s="10"/>
    </row>
    <row r="59" spans="1:15" s="19" customFormat="1" x14ac:dyDescent="0.25">
      <c r="A59" s="20" t="s">
        <v>22</v>
      </c>
      <c r="B59" s="21"/>
      <c r="C59" s="21"/>
      <c r="D59" s="21"/>
      <c r="E59" s="21"/>
      <c r="F59" s="21"/>
      <c r="G59" s="21"/>
      <c r="I59" s="20"/>
      <c r="J59" s="21"/>
      <c r="K59" s="21"/>
      <c r="L59" s="21"/>
      <c r="M59" s="21"/>
      <c r="N59" s="21"/>
      <c r="O59" s="21"/>
    </row>
    <row r="60" spans="1:15" x14ac:dyDescent="0.25">
      <c r="A60" s="17"/>
      <c r="B60" s="10">
        <v>0</v>
      </c>
      <c r="C60" s="10"/>
      <c r="D60" s="10"/>
      <c r="E60" s="10"/>
      <c r="F60" s="10"/>
      <c r="G60" s="10"/>
      <c r="I60" s="17"/>
      <c r="J60" s="10"/>
      <c r="K60" s="10"/>
      <c r="L60" s="10"/>
      <c r="M60" s="10"/>
      <c r="N60" s="10"/>
      <c r="O60" s="10"/>
    </row>
    <row r="61" spans="1:15" x14ac:dyDescent="0.25">
      <c r="A61" s="17" t="s">
        <v>20</v>
      </c>
      <c r="B61" s="1" t="s">
        <v>1</v>
      </c>
      <c r="C61" s="1" t="s">
        <v>2</v>
      </c>
      <c r="D61" s="29" t="s">
        <v>7</v>
      </c>
      <c r="E61" s="29" t="s">
        <v>90</v>
      </c>
      <c r="F61" s="29" t="s">
        <v>92</v>
      </c>
      <c r="G61" s="52"/>
      <c r="I61" s="17"/>
      <c r="J61" s="17"/>
      <c r="K61" s="17"/>
      <c r="L61" s="52"/>
      <c r="M61" s="52"/>
      <c r="N61" s="52"/>
      <c r="O61" s="10"/>
    </row>
    <row r="62" spans="1:15" x14ac:dyDescent="0.25">
      <c r="A62" s="1" t="s">
        <v>0</v>
      </c>
      <c r="B62" s="77">
        <f>JUNIO!B28</f>
        <v>0.57826825127334469</v>
      </c>
      <c r="C62" s="77">
        <f>JUNIO!C28</f>
        <v>0.41592920353982299</v>
      </c>
      <c r="D62" s="78"/>
      <c r="E62" s="79"/>
      <c r="F62" s="79"/>
      <c r="G62" s="52"/>
      <c r="I62" s="17"/>
      <c r="J62" s="17"/>
      <c r="K62" s="17"/>
      <c r="L62" s="52"/>
      <c r="M62" s="52"/>
      <c r="N62" s="52"/>
      <c r="O62" s="10"/>
    </row>
    <row r="63" spans="1:15" x14ac:dyDescent="0.25">
      <c r="A63" s="1" t="s">
        <v>5</v>
      </c>
      <c r="B63" s="77">
        <f>JUNIO!B29</f>
        <v>0.56543887147335425</v>
      </c>
      <c r="C63" s="77">
        <f>JUNIO!C29</f>
        <v>0.28958162428219852</v>
      </c>
      <c r="D63" s="78">
        <f>JUNIO!D29</f>
        <v>0.291753717586334</v>
      </c>
      <c r="E63" s="79"/>
      <c r="F63" s="79"/>
      <c r="G63" s="52"/>
      <c r="I63" s="17"/>
      <c r="J63" s="17"/>
      <c r="K63" s="17"/>
      <c r="L63" s="52"/>
      <c r="M63" s="52"/>
      <c r="N63" s="52"/>
      <c r="O63" s="10"/>
    </row>
    <row r="64" spans="1:15" x14ac:dyDescent="0.25">
      <c r="A64" s="1" t="s">
        <v>26</v>
      </c>
      <c r="B64" s="77">
        <f>JULIO!B29</f>
        <v>0.56690746474028209</v>
      </c>
      <c r="C64" s="77">
        <f>JULIO!C29</f>
        <v>0.30745203034359658</v>
      </c>
      <c r="D64" s="78">
        <f>JULIO!D29</f>
        <v>0.27987677810999367</v>
      </c>
      <c r="E64" s="79"/>
      <c r="F64" s="79"/>
      <c r="G64" s="52"/>
      <c r="I64" s="17"/>
      <c r="J64" s="17"/>
      <c r="K64" s="17"/>
      <c r="L64" s="52"/>
      <c r="M64" s="52"/>
      <c r="N64" s="52"/>
      <c r="O64" s="10"/>
    </row>
    <row r="65" spans="1:15" x14ac:dyDescent="0.25">
      <c r="A65" s="1" t="s">
        <v>29</v>
      </c>
      <c r="B65" s="77">
        <f>AGOSTO!B29</f>
        <v>0.5231196054254007</v>
      </c>
      <c r="C65" s="77">
        <f>AGOSTO!C29</f>
        <v>0.37079573420836753</v>
      </c>
      <c r="D65" s="78">
        <f>AGOSTO!D29</f>
        <v>0.31511665068712047</v>
      </c>
      <c r="E65" s="78">
        <f>AGOSTO!E29</f>
        <v>0.63391273501241574</v>
      </c>
      <c r="F65" s="78"/>
      <c r="G65" s="56"/>
      <c r="I65" s="9"/>
      <c r="J65" s="53"/>
      <c r="K65" s="54"/>
      <c r="L65" s="54"/>
      <c r="M65" s="54"/>
      <c r="N65" s="54"/>
      <c r="O65" s="10"/>
    </row>
    <row r="66" spans="1:15" x14ac:dyDescent="0.25">
      <c r="A66" s="1" t="s">
        <v>91</v>
      </c>
      <c r="B66" s="77">
        <f>SEPTIEMBRE!B29</f>
        <v>0.56647398843930641</v>
      </c>
      <c r="C66" s="77">
        <f>SEPTIEMBRE!C29</f>
        <v>0.31143344709897613</v>
      </c>
      <c r="D66" s="78">
        <f>SEPTIEMBRE!D29</f>
        <v>0.34049131016042783</v>
      </c>
      <c r="E66" s="78">
        <f>SEPTIEMBRE!E29</f>
        <v>0.55125000000000002</v>
      </c>
      <c r="F66" s="78">
        <f>SEPTIEMBRE!F29</f>
        <v>0.31708581799325902</v>
      </c>
      <c r="G66" s="56"/>
      <c r="I66" s="17"/>
      <c r="J66" s="10"/>
      <c r="K66" s="10"/>
      <c r="L66" s="10"/>
      <c r="M66" s="10"/>
      <c r="N66" s="10"/>
      <c r="O66" s="10"/>
    </row>
    <row r="67" spans="1:15" x14ac:dyDescent="0.25">
      <c r="A67" s="1" t="s">
        <v>138</v>
      </c>
      <c r="B67" s="77">
        <f>OCTUBRE!B29</f>
        <v>0.48690932311621965</v>
      </c>
      <c r="C67" s="77">
        <f>OCTUBRE!C29</f>
        <v>0.21383975026014568</v>
      </c>
      <c r="D67" s="78">
        <f>OCTUBRE!D29</f>
        <v>0.21790885671137958</v>
      </c>
      <c r="E67" s="78">
        <f>OCTUBRE!E29</f>
        <v>0.32387096774193547</v>
      </c>
      <c r="F67" s="78">
        <f>OCTUBRE!F29</f>
        <v>0.35945273631840796</v>
      </c>
      <c r="G67" s="10"/>
      <c r="L67" s="10"/>
      <c r="M67" s="10"/>
      <c r="N67" s="10"/>
      <c r="O67" s="10"/>
    </row>
    <row r="68" spans="1:15" x14ac:dyDescent="0.25">
      <c r="A68" s="1" t="s">
        <v>170</v>
      </c>
      <c r="B68" s="78">
        <f>NOVIEMBRE!B29</f>
        <v>0.72642967542503867</v>
      </c>
      <c r="C68" s="78">
        <f>NOVIEMBRE!C29</f>
        <v>0.4068731438268986</v>
      </c>
      <c r="D68" s="78">
        <f>NOVIEMBRE!D29</f>
        <v>0.43518867924528304</v>
      </c>
      <c r="E68" s="30"/>
      <c r="F68" s="30"/>
      <c r="G68" s="10"/>
      <c r="L68" s="10"/>
      <c r="M68" s="10"/>
      <c r="N68" s="10"/>
      <c r="O68" s="10"/>
    </row>
    <row r="69" spans="1:15" x14ac:dyDescent="0.25">
      <c r="A69" s="1" t="s">
        <v>249</v>
      </c>
      <c r="B69" s="106">
        <f>[3]DICIEMBRE!$L$4</f>
        <v>0.43865546218487395</v>
      </c>
      <c r="C69" s="106">
        <f>[4]DICIEMBRE!$L$4</f>
        <v>0.16367432150313152</v>
      </c>
      <c r="D69" s="106">
        <f>[5]DICIEMBRE!$K$17</f>
        <v>0.19480069324090121</v>
      </c>
      <c r="E69" s="8"/>
      <c r="F69" s="8"/>
      <c r="G69" s="10"/>
      <c r="L69" s="10"/>
      <c r="M69" s="10"/>
      <c r="N69" s="10"/>
      <c r="O69" s="10"/>
    </row>
    <row r="70" spans="1:15" x14ac:dyDescent="0.25">
      <c r="A70" s="17"/>
      <c r="B70" s="10"/>
      <c r="C70" s="10"/>
      <c r="D70" s="10"/>
      <c r="E70" s="10"/>
      <c r="F70" s="10"/>
      <c r="G70" s="10"/>
      <c r="L70" s="10"/>
      <c r="M70" s="10"/>
      <c r="N70" s="10"/>
      <c r="O70" s="10"/>
    </row>
    <row r="71" spans="1:15" x14ac:dyDescent="0.25">
      <c r="A71" s="17"/>
      <c r="B71" s="10"/>
      <c r="C71" s="10"/>
      <c r="D71" s="10"/>
      <c r="E71" s="10"/>
      <c r="F71" s="10"/>
      <c r="G71" s="10"/>
      <c r="L71" s="10"/>
      <c r="M71" s="10"/>
      <c r="N71" s="10"/>
      <c r="O71" s="10"/>
    </row>
    <row r="72" spans="1:15" x14ac:dyDescent="0.25">
      <c r="A72" s="17"/>
      <c r="B72" s="10"/>
      <c r="C72" s="10"/>
      <c r="D72" s="10"/>
      <c r="E72" s="10"/>
      <c r="F72" s="10"/>
      <c r="G72" s="10"/>
      <c r="L72" s="10"/>
      <c r="M72" s="10"/>
      <c r="N72" s="10"/>
      <c r="O72" s="10"/>
    </row>
    <row r="73" spans="1:15" x14ac:dyDescent="0.25">
      <c r="A73" s="17"/>
      <c r="B73" s="10"/>
      <c r="C73" s="10"/>
      <c r="D73" s="10"/>
      <c r="E73" s="10"/>
      <c r="F73" s="10"/>
      <c r="G73" s="10"/>
      <c r="L73" s="10"/>
      <c r="M73" s="10"/>
      <c r="N73" s="10"/>
      <c r="O73" s="10"/>
    </row>
    <row r="74" spans="1:15" x14ac:dyDescent="0.25">
      <c r="A74" s="17"/>
      <c r="B74" s="10"/>
      <c r="C74" s="10"/>
      <c r="D74" s="10"/>
      <c r="E74" s="10"/>
      <c r="F74" s="10"/>
      <c r="G74" s="10"/>
      <c r="L74" s="10"/>
      <c r="M74" s="10"/>
      <c r="N74" s="10"/>
      <c r="O74" s="10"/>
    </row>
    <row r="75" spans="1:15" x14ac:dyDescent="0.25">
      <c r="A75" s="17"/>
      <c r="B75" s="10"/>
      <c r="C75" s="10"/>
      <c r="D75" s="10"/>
      <c r="E75" s="10"/>
      <c r="F75" s="10"/>
      <c r="G75" s="10"/>
      <c r="L75" s="10"/>
      <c r="M75" s="10"/>
      <c r="N75" s="10"/>
      <c r="O75" s="10"/>
    </row>
    <row r="76" spans="1:15" x14ac:dyDescent="0.25">
      <c r="A76" s="17"/>
      <c r="B76" s="10"/>
      <c r="C76" s="10"/>
      <c r="D76" s="10"/>
      <c r="E76" s="10"/>
      <c r="F76" s="10"/>
      <c r="G76" s="10"/>
      <c r="L76" s="10"/>
      <c r="M76" s="10"/>
      <c r="N76" s="10"/>
      <c r="O76" s="10"/>
    </row>
    <row r="77" spans="1:15" x14ac:dyDescent="0.25">
      <c r="A77" s="17"/>
      <c r="B77" s="10"/>
      <c r="C77" s="10"/>
      <c r="D77" s="10"/>
      <c r="E77" s="10"/>
      <c r="F77" s="10"/>
      <c r="G77" s="10"/>
      <c r="L77" s="10"/>
      <c r="M77" s="10"/>
      <c r="N77" s="10"/>
      <c r="O77" s="10"/>
    </row>
    <row r="78" spans="1:15" x14ac:dyDescent="0.25">
      <c r="A78" s="9"/>
      <c r="B78" s="10"/>
      <c r="C78" s="10"/>
      <c r="D78" s="10"/>
      <c r="E78" s="10"/>
      <c r="F78" s="10"/>
      <c r="G78" s="10"/>
      <c r="I78" s="9"/>
      <c r="J78" s="10"/>
      <c r="K78" s="10"/>
    </row>
    <row r="79" spans="1:15" x14ac:dyDescent="0.25">
      <c r="A79" s="9"/>
      <c r="B79" s="10"/>
      <c r="C79" s="10"/>
      <c r="D79" s="10"/>
      <c r="E79" s="10"/>
      <c r="F79" s="10"/>
      <c r="G79" s="10"/>
      <c r="I79" s="9"/>
      <c r="J79" s="10"/>
      <c r="K79" s="10"/>
    </row>
    <row r="81" spans="1:7" s="19" customFormat="1" x14ac:dyDescent="0.25">
      <c r="A81" s="19" t="s">
        <v>25</v>
      </c>
    </row>
    <row r="83" spans="1:7" x14ac:dyDescent="0.25">
      <c r="A83" s="17" t="s">
        <v>25</v>
      </c>
      <c r="B83" s="25" t="s">
        <v>1</v>
      </c>
      <c r="C83" s="25" t="s">
        <v>2</v>
      </c>
      <c r="D83" s="13" t="s">
        <v>7</v>
      </c>
      <c r="E83" s="13" t="s">
        <v>90</v>
      </c>
      <c r="F83" s="13" t="s">
        <v>92</v>
      </c>
      <c r="G83" s="16"/>
    </row>
    <row r="84" spans="1:7" x14ac:dyDescent="0.25">
      <c r="A84" s="1" t="s">
        <v>0</v>
      </c>
      <c r="B84" s="80">
        <f>JUNIO!B70</f>
        <v>37.004044142614596</v>
      </c>
      <c r="C84" s="80">
        <f>JUNIO!C70</f>
        <v>19.372529498525076</v>
      </c>
      <c r="D84" s="80"/>
      <c r="E84" s="81"/>
      <c r="F84" s="81"/>
      <c r="G84" s="16"/>
    </row>
    <row r="85" spans="1:7" x14ac:dyDescent="0.25">
      <c r="A85" s="1" t="s">
        <v>5</v>
      </c>
      <c r="B85" s="82">
        <f>JUNIO!B71</f>
        <v>36.060011755485888</v>
      </c>
      <c r="C85" s="82">
        <f>JUNIO!C71</f>
        <v>12.908753076292045</v>
      </c>
      <c r="D85" s="82">
        <f>JUNIO!D71</f>
        <v>8.6635799434681093</v>
      </c>
      <c r="E85" s="81"/>
      <c r="F85" s="81"/>
      <c r="G85" s="16"/>
    </row>
    <row r="86" spans="1:7" x14ac:dyDescent="0.25">
      <c r="A86" s="1" t="s">
        <v>26</v>
      </c>
      <c r="B86" s="82">
        <f>JULIO!B72</f>
        <v>37.182528379772961</v>
      </c>
      <c r="C86" s="82">
        <f>JULIO!C72</f>
        <v>14.434841588576527</v>
      </c>
      <c r="D86" s="82">
        <f>JULIO!D72</f>
        <v>8.9511407085258661</v>
      </c>
      <c r="E86" s="81"/>
      <c r="F86" s="81"/>
      <c r="G86" s="16"/>
    </row>
    <row r="87" spans="1:7" x14ac:dyDescent="0.25">
      <c r="A87" s="1" t="s">
        <v>29</v>
      </c>
      <c r="B87" s="82">
        <f>AGOSTO!B72</f>
        <v>34.37684032059186</v>
      </c>
      <c r="C87" s="82">
        <f>AGOSTO!C72</f>
        <v>19.647526661197706</v>
      </c>
      <c r="D87" s="82">
        <f>AGOSTO!D72</f>
        <v>10.793081655480986</v>
      </c>
      <c r="E87" s="82">
        <f>AGOSTO!E72</f>
        <v>12.904930826534232</v>
      </c>
      <c r="F87" s="82"/>
      <c r="G87" s="49"/>
    </row>
    <row r="88" spans="1:7" x14ac:dyDescent="0.25">
      <c r="A88" s="1" t="s">
        <v>91</v>
      </c>
      <c r="B88" s="82">
        <f>SEPTIEMBRE!B71</f>
        <v>36.673900034002031</v>
      </c>
      <c r="C88" s="82">
        <f>SEPTIEMBRE!C71</f>
        <v>15.953267918088736</v>
      </c>
      <c r="D88" s="82">
        <f>SEPTIEMBRE!D71</f>
        <v>10.984538770053478</v>
      </c>
      <c r="E88" s="82">
        <f>SEPTIEMBRE!E71</f>
        <v>11.042079166666666</v>
      </c>
      <c r="F88" s="82">
        <f>SEPTIEMBRE!F71</f>
        <v>5.7443453461239296</v>
      </c>
      <c r="G88" s="49"/>
    </row>
    <row r="89" spans="1:7" x14ac:dyDescent="0.25">
      <c r="A89" s="17" t="s">
        <v>138</v>
      </c>
      <c r="B89" s="82">
        <f>OCTUBRE!B74</f>
        <v>29.666532567049803</v>
      </c>
      <c r="C89" s="82">
        <f>OCTUBRE!C74</f>
        <v>9.9211966701352754</v>
      </c>
      <c r="D89" s="82">
        <f>OCTUBRE!D74</f>
        <v>7.0643679488318378</v>
      </c>
      <c r="E89" s="82">
        <f>OCTUBRE!E74</f>
        <v>5.7935483870967746</v>
      </c>
      <c r="F89" s="82">
        <f>OCTUBRE!F74</f>
        <v>5.3027207711442799</v>
      </c>
      <c r="G89" s="49"/>
    </row>
    <row r="90" spans="1:7" x14ac:dyDescent="0.25">
      <c r="A90" s="13" t="s">
        <v>170</v>
      </c>
      <c r="B90" s="31">
        <f>NOVIEMBRE!B73</f>
        <v>48.058</v>
      </c>
      <c r="C90" s="31">
        <f>NOVIEMBRE!C73</f>
        <v>20.985324565125161</v>
      </c>
      <c r="D90" s="31">
        <f>NOVIEMBRE!D76</f>
        <v>8.0500216738096704</v>
      </c>
      <c r="E90" s="2"/>
      <c r="F90" s="2"/>
      <c r="G90" s="49"/>
    </row>
    <row r="91" spans="1:7" x14ac:dyDescent="0.25">
      <c r="A91" s="1" t="s">
        <v>249</v>
      </c>
      <c r="B91" s="48">
        <f>[3]DICIEMBRE!$M$4</f>
        <v>30.955341176470593</v>
      </c>
      <c r="C91" s="48">
        <f>[4]DICIEMBRE!$M$4</f>
        <v>8.7313235908141955</v>
      </c>
      <c r="D91" s="48">
        <f>[5]DICIEMBRE!$L$17</f>
        <v>6.6858948584633158</v>
      </c>
      <c r="E91" s="48"/>
      <c r="F91" s="48"/>
      <c r="G91" s="49"/>
    </row>
    <row r="92" spans="1:7" x14ac:dyDescent="0.25">
      <c r="A92" s="17"/>
      <c r="B92" s="49"/>
      <c r="C92" s="49"/>
      <c r="D92" s="49"/>
      <c r="E92" s="49"/>
      <c r="F92" s="49"/>
      <c r="G92" s="49"/>
    </row>
    <row r="93" spans="1:7" x14ac:dyDescent="0.25">
      <c r="A93" s="17"/>
      <c r="B93" s="49"/>
      <c r="C93" s="49"/>
      <c r="D93" s="49"/>
      <c r="E93" s="49"/>
      <c r="F93" s="49"/>
      <c r="G93" s="49"/>
    </row>
    <row r="94" spans="1:7" x14ac:dyDescent="0.25">
      <c r="A94" s="17"/>
      <c r="B94" s="49"/>
      <c r="C94" s="49"/>
      <c r="D94" s="49"/>
      <c r="E94" s="49"/>
      <c r="F94" s="49"/>
      <c r="G94" s="49"/>
    </row>
    <row r="95" spans="1:7" s="19" customFormat="1" x14ac:dyDescent="0.25">
      <c r="A95" s="19" t="s">
        <v>237</v>
      </c>
    </row>
    <row r="97" spans="1:15" x14ac:dyDescent="0.25">
      <c r="A97" s="17" t="s">
        <v>25</v>
      </c>
      <c r="B97" s="25" t="s">
        <v>1</v>
      </c>
      <c r="C97" s="25" t="s">
        <v>2</v>
      </c>
      <c r="D97" s="13" t="s">
        <v>7</v>
      </c>
      <c r="E97" s="13" t="s">
        <v>90</v>
      </c>
      <c r="F97" s="13" t="s">
        <v>92</v>
      </c>
      <c r="G97" s="16"/>
    </row>
    <row r="98" spans="1:15" x14ac:dyDescent="0.25">
      <c r="A98" s="1" t="s">
        <v>0</v>
      </c>
      <c r="B98" s="83">
        <f>JUNIO!B79</f>
        <v>1.4785082174462705</v>
      </c>
      <c r="C98" s="83">
        <f>JUNIO!C79</f>
        <v>1.0023837902264601</v>
      </c>
      <c r="D98" s="101"/>
      <c r="E98" s="110"/>
      <c r="F98" s="110"/>
      <c r="G98" s="16"/>
    </row>
    <row r="99" spans="1:15" x14ac:dyDescent="0.25">
      <c r="A99" s="1" t="s">
        <v>5</v>
      </c>
      <c r="B99" s="85">
        <f>JUNIO!B80</f>
        <v>1.5990825688073393</v>
      </c>
      <c r="C99" s="85">
        <f>JUNIO!C80</f>
        <v>1.0348583877995643</v>
      </c>
      <c r="D99" s="85">
        <f>JUNIO!D80</f>
        <v>1.0516822754075617</v>
      </c>
      <c r="E99" s="110"/>
      <c r="F99" s="110"/>
      <c r="G99" s="16"/>
    </row>
    <row r="100" spans="1:15" x14ac:dyDescent="0.25">
      <c r="A100" s="1" t="s">
        <v>26</v>
      </c>
      <c r="B100" s="85">
        <f>JULIO!B82</f>
        <v>1.6644542772861357</v>
      </c>
      <c r="C100" s="85">
        <f>JULIO!C82</f>
        <v>0.9971401334604385</v>
      </c>
      <c r="D100" s="85">
        <f>JULIO!D82</f>
        <v>1.0733496332518337</v>
      </c>
      <c r="E100" s="110"/>
      <c r="F100" s="110"/>
      <c r="G100" s="16"/>
    </row>
    <row r="101" spans="1:15" x14ac:dyDescent="0.25">
      <c r="A101" s="1" t="s">
        <v>29</v>
      </c>
      <c r="B101" s="85">
        <f>AGOSTO!B82</f>
        <v>1.5286821705426357</v>
      </c>
      <c r="C101" s="85">
        <f>AGOSTO!C82</f>
        <v>0.99937888198757763</v>
      </c>
      <c r="D101" s="85">
        <f>AGOSTO!D82</f>
        <v>2.2911346880057541</v>
      </c>
      <c r="E101" s="111"/>
      <c r="F101" s="111"/>
      <c r="G101" s="49"/>
    </row>
    <row r="102" spans="1:15" x14ac:dyDescent="0.25">
      <c r="A102" s="1" t="s">
        <v>91</v>
      </c>
      <c r="B102" s="85">
        <f>SEPTIEMBRE!B81</f>
        <v>1.6813984168865435</v>
      </c>
      <c r="C102" s="85">
        <f>SEPTIEMBRE!C81</f>
        <v>1.0434397163120568</v>
      </c>
      <c r="D102" s="85">
        <f>SEPTIEMBRE!D81</f>
        <v>1.0849352687328364</v>
      </c>
      <c r="E102" s="85">
        <f>SEPTIEMBRE!E81</f>
        <v>1.1827692307692308</v>
      </c>
      <c r="F102" s="85">
        <f>SEPTIEMBRE!F81</f>
        <v>1.132098027495517</v>
      </c>
      <c r="G102" s="49"/>
    </row>
    <row r="103" spans="1:15" x14ac:dyDescent="0.25">
      <c r="A103" s="1" t="s">
        <v>138</v>
      </c>
      <c r="B103" s="85">
        <f>OCTUBRE!B84</f>
        <v>1.6338147833474936</v>
      </c>
      <c r="C103" s="85">
        <f>OCTUBRE!C84</f>
        <v>1</v>
      </c>
      <c r="D103" s="85">
        <f>OCTUBRE!D84</f>
        <v>1.0953608247422681</v>
      </c>
      <c r="E103" s="85">
        <f>OCTUBRE!E84</f>
        <v>1.1837455830388692</v>
      </c>
      <c r="F103" s="85">
        <f>OCTUBRE!F84</f>
        <v>0.88165680473372776</v>
      </c>
      <c r="G103" s="49"/>
    </row>
    <row r="104" spans="1:15" x14ac:dyDescent="0.25">
      <c r="A104" s="13" t="s">
        <v>170</v>
      </c>
      <c r="B104" s="92">
        <f>NOVIEMBRE!B83</f>
        <v>1.9746462264150944</v>
      </c>
      <c r="C104" s="92">
        <f>NOVIEMBRE!C83</f>
        <v>1.4096276112624886</v>
      </c>
      <c r="D104" s="92">
        <f>NOVIEMBRE!D83</f>
        <v>1.1424279908110975</v>
      </c>
      <c r="E104" s="2"/>
      <c r="F104" s="2"/>
    </row>
    <row r="105" spans="1:15" x14ac:dyDescent="0.25">
      <c r="A105" s="13" t="s">
        <v>249</v>
      </c>
      <c r="B105" s="92">
        <f>[3]DICIEMBRE!$O$4</f>
        <v>1.8957795004306632</v>
      </c>
      <c r="C105" s="92">
        <f>[4]DICIEMBRE!$O$4</f>
        <v>1.009090909090909</v>
      </c>
      <c r="D105" s="92">
        <f>[5]DICIEMBRE!$N$17</f>
        <v>1.1823529411764706</v>
      </c>
      <c r="E105" s="2"/>
      <c r="F105" s="2"/>
    </row>
    <row r="106" spans="1:15" x14ac:dyDescent="0.25">
      <c r="A106" s="16"/>
      <c r="B106" s="105"/>
      <c r="C106" s="105"/>
      <c r="D106" s="105"/>
      <c r="E106" s="9"/>
      <c r="F106" s="9"/>
    </row>
    <row r="107" spans="1:15" s="19" customFormat="1" x14ac:dyDescent="0.25">
      <c r="A107" s="20" t="s">
        <v>262</v>
      </c>
      <c r="B107" s="118"/>
      <c r="C107" s="118"/>
      <c r="D107" s="118"/>
      <c r="E107" s="45"/>
      <c r="F107" s="45"/>
    </row>
    <row r="108" spans="1:15" s="72" customFormat="1" x14ac:dyDescent="0.25">
      <c r="A108" s="16"/>
      <c r="B108" s="123"/>
      <c r="C108" s="123"/>
      <c r="D108" s="123"/>
      <c r="E108" s="46"/>
      <c r="F108" s="46"/>
    </row>
    <row r="109" spans="1:15" x14ac:dyDescent="0.25">
      <c r="A109" s="16"/>
      <c r="B109" s="123"/>
      <c r="C109" s="123"/>
      <c r="D109" s="146" t="s">
        <v>270</v>
      </c>
      <c r="E109" s="119" t="s">
        <v>2</v>
      </c>
      <c r="F109" s="120"/>
      <c r="G109" s="121" t="s">
        <v>267</v>
      </c>
      <c r="H109" s="122"/>
      <c r="I109" s="122"/>
      <c r="J109" s="137" t="s">
        <v>268</v>
      </c>
      <c r="K109" s="137"/>
      <c r="L109" s="137"/>
      <c r="M109" s="138" t="s">
        <v>269</v>
      </c>
      <c r="N109" s="138"/>
      <c r="O109" s="138"/>
    </row>
    <row r="110" spans="1:15" x14ac:dyDescent="0.25">
      <c r="A110" s="16" t="s">
        <v>264</v>
      </c>
      <c r="B110" s="13" t="s">
        <v>265</v>
      </c>
      <c r="C110" s="2" t="s">
        <v>128</v>
      </c>
      <c r="D110" t="s">
        <v>266</v>
      </c>
      <c r="E110" s="13" t="s">
        <v>263</v>
      </c>
      <c r="F110" s="13" t="s">
        <v>266</v>
      </c>
      <c r="G110" s="126" t="s">
        <v>128</v>
      </c>
      <c r="H110" s="13" t="s">
        <v>263</v>
      </c>
      <c r="I110" s="13" t="s">
        <v>266</v>
      </c>
      <c r="J110" s="126" t="s">
        <v>128</v>
      </c>
      <c r="K110" s="13" t="s">
        <v>263</v>
      </c>
      <c r="L110" s="13" t="s">
        <v>266</v>
      </c>
      <c r="M110" s="126" t="s">
        <v>128</v>
      </c>
      <c r="N110" s="125" t="s">
        <v>263</v>
      </c>
      <c r="O110" s="13" t="s">
        <v>266</v>
      </c>
    </row>
    <row r="111" spans="1:15" x14ac:dyDescent="0.25">
      <c r="A111" s="124" t="s">
        <v>0</v>
      </c>
      <c r="B111" s="92">
        <v>31</v>
      </c>
      <c r="C111" s="3">
        <f>'[16]4'!$V$10</f>
        <v>233</v>
      </c>
      <c r="D111" s="5">
        <f>[3]MAYO!$F$5</f>
        <v>1703</v>
      </c>
      <c r="E111" s="147">
        <v>0.41592920353982299</v>
      </c>
      <c r="F111" s="92">
        <f t="shared" ref="F111:F118" si="2">B111*C111*E111</f>
        <v>3004.2566371681414</v>
      </c>
      <c r="G111" s="43">
        <f>'[16]3'!$V$20</f>
        <v>448</v>
      </c>
      <c r="H111" s="18"/>
      <c r="I111" s="2"/>
      <c r="J111" s="3">
        <f>'[16]2'!$V$14</f>
        <v>310</v>
      </c>
      <c r="K111" s="108"/>
      <c r="L111" s="2"/>
      <c r="M111" s="43">
        <f>'[16]1'!$V$22</f>
        <v>363</v>
      </c>
      <c r="N111" s="140"/>
      <c r="O111" s="2"/>
    </row>
    <row r="112" spans="1:15" s="134" customFormat="1" x14ac:dyDescent="0.25">
      <c r="A112" s="127" t="s">
        <v>5</v>
      </c>
      <c r="B112" s="128">
        <v>30</v>
      </c>
      <c r="C112" s="132">
        <f>'[16]4'!$V$10</f>
        <v>233</v>
      </c>
      <c r="D112" s="129">
        <f>[3]JUNIO!$F$4</f>
        <v>1443</v>
      </c>
      <c r="E112" s="148">
        <v>0.28958162428219852</v>
      </c>
      <c r="F112" s="128">
        <f t="shared" si="2"/>
        <v>2024.1755537325678</v>
      </c>
      <c r="G112" s="131">
        <f>'[16]3'!$V$20</f>
        <v>448</v>
      </c>
      <c r="H112" s="130">
        <v>0.291753717586334</v>
      </c>
      <c r="I112" s="129">
        <f t="shared" ref="I112:I118" si="3">B112*G112*H112</f>
        <v>3921.1699643603292</v>
      </c>
      <c r="J112" s="132">
        <f>'[16]2'!$V$14</f>
        <v>310</v>
      </c>
      <c r="K112" s="133"/>
      <c r="L112" s="129"/>
      <c r="M112" s="43">
        <f>'[16]1'!$V$22</f>
        <v>363</v>
      </c>
      <c r="N112" s="140"/>
      <c r="O112" s="129"/>
    </row>
    <row r="113" spans="1:15" x14ac:dyDescent="0.25">
      <c r="A113" s="124" t="s">
        <v>26</v>
      </c>
      <c r="B113" s="92">
        <v>31</v>
      </c>
      <c r="C113" s="3">
        <f>'[16]4'!$V$10</f>
        <v>233</v>
      </c>
      <c r="D113" s="2">
        <f>[3]JULIO!$F$4</f>
        <v>1648</v>
      </c>
      <c r="E113" s="147">
        <v>0.30745203034359658</v>
      </c>
      <c r="F113" s="92">
        <f t="shared" si="2"/>
        <v>2220.7260151717983</v>
      </c>
      <c r="G113" s="43">
        <f>'[16]3'!$V$20</f>
        <v>448</v>
      </c>
      <c r="H113" s="18">
        <v>0.27987677810999367</v>
      </c>
      <c r="I113" s="2">
        <f t="shared" si="3"/>
        <v>3886.9286943915922</v>
      </c>
      <c r="J113" s="3">
        <f>'[16]2'!$V$14</f>
        <v>310</v>
      </c>
      <c r="K113" s="108"/>
      <c r="L113" s="2"/>
      <c r="M113" s="43">
        <f>'[16]1'!$V$22</f>
        <v>363</v>
      </c>
      <c r="N113" s="140"/>
      <c r="O113" s="2"/>
    </row>
    <row r="114" spans="1:15" s="134" customFormat="1" x14ac:dyDescent="0.25">
      <c r="A114" s="127" t="s">
        <v>29</v>
      </c>
      <c r="B114" s="128">
        <v>31</v>
      </c>
      <c r="C114" s="132">
        <f>'[16]4'!$V$10</f>
        <v>233</v>
      </c>
      <c r="D114" s="129">
        <f>[3]AGOSTO!$F$4</f>
        <v>1697</v>
      </c>
      <c r="E114" s="148">
        <v>0.37079573420836753</v>
      </c>
      <c r="F114" s="128">
        <f t="shared" si="2"/>
        <v>2678.2575881870389</v>
      </c>
      <c r="G114" s="131">
        <f>'[16]3'!$V$20</f>
        <v>448</v>
      </c>
      <c r="H114" s="130">
        <v>0.31511665068712047</v>
      </c>
      <c r="I114" s="129">
        <f t="shared" si="3"/>
        <v>4376.3400447427293</v>
      </c>
      <c r="J114" s="132">
        <f>'[16]2'!$V$14</f>
        <v>310</v>
      </c>
      <c r="K114" s="135">
        <v>0.63391273501241574</v>
      </c>
      <c r="L114" s="128">
        <f>B114*J114*K114</f>
        <v>6091.9013834693151</v>
      </c>
      <c r="M114" s="43">
        <f>'[16]1'!$V$22</f>
        <v>363</v>
      </c>
      <c r="N114" s="141"/>
      <c r="O114" s="129"/>
    </row>
    <row r="115" spans="1:15" s="134" customFormat="1" x14ac:dyDescent="0.25">
      <c r="A115" s="127" t="s">
        <v>91</v>
      </c>
      <c r="B115" s="128">
        <v>30</v>
      </c>
      <c r="C115" s="132">
        <f>'[16]4'!$V$10</f>
        <v>233</v>
      </c>
      <c r="D115" s="129">
        <f>[3]SEPTIEMBRE!$F$4</f>
        <v>1666</v>
      </c>
      <c r="E115" s="148">
        <v>0.31143344709897613</v>
      </c>
      <c r="F115" s="128">
        <f t="shared" si="2"/>
        <v>2176.9197952218433</v>
      </c>
      <c r="G115" s="131">
        <f>'[16]3'!$V$20</f>
        <v>448</v>
      </c>
      <c r="H115" s="130">
        <v>0.34049131016042783</v>
      </c>
      <c r="I115" s="129">
        <f t="shared" si="3"/>
        <v>4576.2032085561505</v>
      </c>
      <c r="J115" s="132">
        <f>'[16]2'!$V$14</f>
        <v>310</v>
      </c>
      <c r="K115" s="135">
        <v>0.55125000000000002</v>
      </c>
      <c r="L115" s="128">
        <f>B115*J115*K115</f>
        <v>5126.625</v>
      </c>
      <c r="M115" s="131">
        <f>'[16]1'!$V$22</f>
        <v>363</v>
      </c>
      <c r="N115" s="142">
        <v>0.31708581799325902</v>
      </c>
      <c r="O115" s="128">
        <f>B115*M115*N115</f>
        <v>3453.0645579465909</v>
      </c>
    </row>
    <row r="116" spans="1:15" x14ac:dyDescent="0.25">
      <c r="A116" s="124" t="s">
        <v>138</v>
      </c>
      <c r="B116" s="92">
        <v>31</v>
      </c>
      <c r="C116" s="3">
        <f>'[16]4'!$V$10</f>
        <v>233</v>
      </c>
      <c r="D116" s="2">
        <f>[3]OCTUBRE!$F$4</f>
        <v>1525</v>
      </c>
      <c r="E116" s="147">
        <v>0.21383975026014568</v>
      </c>
      <c r="F116" s="92">
        <f t="shared" si="2"/>
        <v>1544.5645161290322</v>
      </c>
      <c r="G116" s="43">
        <f>'[16]3'!$V$20</f>
        <v>448</v>
      </c>
      <c r="H116" s="18">
        <v>0.21790885671137958</v>
      </c>
      <c r="I116" s="2">
        <f t="shared" si="3"/>
        <v>3026.3182020076397</v>
      </c>
      <c r="J116" s="3">
        <f>'[16]2'!$V$14</f>
        <v>310</v>
      </c>
      <c r="K116" s="30">
        <v>0.32387096774193547</v>
      </c>
      <c r="L116" s="139">
        <f>B116*J116*K116</f>
        <v>3112.3999999999996</v>
      </c>
      <c r="M116" s="43">
        <f>'[16]1'!$V$22</f>
        <v>363</v>
      </c>
      <c r="N116" s="141">
        <v>0.35945273631840796</v>
      </c>
      <c r="O116" s="139">
        <f>B116*M116*N116</f>
        <v>4044.9216417910447</v>
      </c>
    </row>
    <row r="117" spans="1:15" x14ac:dyDescent="0.25">
      <c r="A117" s="125" t="s">
        <v>170</v>
      </c>
      <c r="B117" s="92">
        <v>30</v>
      </c>
      <c r="C117" s="3">
        <f>'[16]4'!$V$10</f>
        <v>233</v>
      </c>
      <c r="D117" s="2">
        <f>[3]NOVIEMBRE!$F$4</f>
        <v>2350</v>
      </c>
      <c r="E117" s="149">
        <v>0.4068731438268986</v>
      </c>
      <c r="F117" s="92">
        <f t="shared" si="2"/>
        <v>2844.0432753500213</v>
      </c>
      <c r="G117" s="43">
        <f>'[16]3'!$V$20</f>
        <v>448</v>
      </c>
      <c r="H117" s="18">
        <v>0.42135613442036191</v>
      </c>
      <c r="I117" s="2">
        <f t="shared" si="3"/>
        <v>5663.0264466096642</v>
      </c>
      <c r="J117" s="3">
        <f>'[16]2'!$V$14</f>
        <v>310</v>
      </c>
      <c r="K117" s="30"/>
      <c r="L117" s="139">
        <f>B117*J117*K117</f>
        <v>0</v>
      </c>
      <c r="M117" s="43">
        <f>'[16]1'!$V$22</f>
        <v>363</v>
      </c>
      <c r="N117" s="141"/>
      <c r="O117" s="139">
        <f>B117*M117*N117</f>
        <v>0</v>
      </c>
    </row>
    <row r="118" spans="1:15" x14ac:dyDescent="0.25">
      <c r="A118" s="125" t="s">
        <v>249</v>
      </c>
      <c r="B118" s="92">
        <v>31</v>
      </c>
      <c r="C118" s="3">
        <f>'[16]4'!$V$10</f>
        <v>233</v>
      </c>
      <c r="D118" s="2">
        <f>[3]DICIEMBRE!$F$4</f>
        <v>1305</v>
      </c>
      <c r="E118" s="147">
        <v>0.16367432150313152</v>
      </c>
      <c r="F118" s="92">
        <f t="shared" si="2"/>
        <v>1182.219624217119</v>
      </c>
      <c r="G118" s="43">
        <f>'[16]3'!$V$20</f>
        <v>448</v>
      </c>
      <c r="H118" s="18">
        <v>0.18776905545707775</v>
      </c>
      <c r="I118" s="2">
        <f t="shared" si="3"/>
        <v>2607.736642187896</v>
      </c>
      <c r="J118" s="3">
        <f>'[16]2'!$V$14</f>
        <v>310</v>
      </c>
      <c r="K118" s="30"/>
      <c r="L118" s="139">
        <f>B118*J118*K118</f>
        <v>0</v>
      </c>
      <c r="M118" s="43">
        <f>'[16]1'!$V$22</f>
        <v>363</v>
      </c>
      <c r="N118" s="141"/>
      <c r="O118" s="139">
        <f>B118*M118*N118</f>
        <v>0</v>
      </c>
    </row>
    <row r="119" spans="1:15" x14ac:dyDescent="0.25">
      <c r="A119" s="16"/>
      <c r="B119" s="105"/>
      <c r="C119" s="105"/>
      <c r="D119" s="150">
        <f>SUM(D111:D118)</f>
        <v>13337</v>
      </c>
      <c r="E119" s="105"/>
      <c r="F119" s="145">
        <f>SUM(F111:F118)</f>
        <v>17675.163005177565</v>
      </c>
      <c r="G119" s="136"/>
      <c r="H119" s="36"/>
      <c r="I119" s="144">
        <f>SUM(I112:I118)</f>
        <v>28057.723202856003</v>
      </c>
      <c r="J119" s="136"/>
      <c r="K119" s="136"/>
      <c r="L119" s="143">
        <f>SUM(L111:L118)</f>
        <v>14330.926383469314</v>
      </c>
      <c r="O119" s="151">
        <f>SUM(O115:O118)</f>
        <v>7497.9861997376356</v>
      </c>
    </row>
    <row r="120" spans="1:15" x14ac:dyDescent="0.25">
      <c r="A120" s="16"/>
      <c r="B120" s="105"/>
      <c r="C120" s="105"/>
      <c r="D120" s="105"/>
      <c r="E120" s="36"/>
      <c r="F120" s="36"/>
      <c r="G120" s="136"/>
      <c r="H120" s="136"/>
      <c r="I120" s="136"/>
      <c r="J120" s="136"/>
      <c r="K120" s="136"/>
    </row>
    <row r="121" spans="1:15" x14ac:dyDescent="0.25">
      <c r="A121" s="16"/>
      <c r="B121" s="105"/>
      <c r="C121" s="105" t="s">
        <v>271</v>
      </c>
      <c r="D121" s="105">
        <f>D119+F119+I119+L119+O119</f>
        <v>80898.798791240522</v>
      </c>
      <c r="E121" s="9"/>
      <c r="F121" s="9"/>
    </row>
    <row r="123" spans="1:15" s="19" customFormat="1" x14ac:dyDescent="0.25">
      <c r="A123" s="39" t="s">
        <v>123</v>
      </c>
      <c r="B123" s="42" t="s">
        <v>124</v>
      </c>
      <c r="C123" s="45"/>
      <c r="D123" s="20"/>
      <c r="E123" s="45"/>
    </row>
    <row r="124" spans="1:15" x14ac:dyDescent="0.25">
      <c r="A124" s="2" t="s">
        <v>1</v>
      </c>
      <c r="B124" s="43">
        <f>'[14]5'!$X$6</f>
        <v>175</v>
      </c>
      <c r="C124" s="9"/>
      <c r="D124" s="36"/>
      <c r="E124" s="9"/>
    </row>
    <row r="125" spans="1:15" x14ac:dyDescent="0.25">
      <c r="A125" s="2" t="s">
        <v>2</v>
      </c>
      <c r="B125" s="3">
        <f>'[14]4'!$X$10</f>
        <v>411</v>
      </c>
      <c r="C125" s="9"/>
      <c r="D125" s="36"/>
      <c r="E125" s="9"/>
    </row>
    <row r="126" spans="1:15" x14ac:dyDescent="0.25">
      <c r="A126" s="2" t="s">
        <v>7</v>
      </c>
      <c r="B126" s="43">
        <f>'[14]3'!$X$20</f>
        <v>784</v>
      </c>
      <c r="C126" s="9"/>
      <c r="D126" s="36"/>
      <c r="E126" s="9"/>
    </row>
    <row r="127" spans="1:15" x14ac:dyDescent="0.25">
      <c r="A127" s="2" t="s">
        <v>90</v>
      </c>
      <c r="B127" s="3">
        <f>'[14]2'!$X$14</f>
        <v>610</v>
      </c>
      <c r="C127" s="9"/>
      <c r="D127" s="36"/>
      <c r="E127" s="9"/>
    </row>
    <row r="128" spans="1:15" x14ac:dyDescent="0.25">
      <c r="A128" s="2" t="s">
        <v>92</v>
      </c>
      <c r="B128" s="43">
        <f>'[14]1'!$X$22</f>
        <v>586</v>
      </c>
      <c r="C128" s="9"/>
      <c r="D128" s="36"/>
      <c r="E128" s="9"/>
    </row>
    <row r="129" spans="1:5" x14ac:dyDescent="0.25">
      <c r="A129" s="39" t="s">
        <v>125</v>
      </c>
      <c r="B129" s="44">
        <f>SUM(B124:B128)</f>
        <v>2566</v>
      </c>
      <c r="C129" s="46"/>
      <c r="D129" s="47"/>
      <c r="E129" s="16"/>
    </row>
    <row r="130" spans="1:5" x14ac:dyDescent="0.25">
      <c r="C130" s="9"/>
      <c r="D130" s="9"/>
      <c r="E130" s="9"/>
    </row>
    <row r="131" spans="1:5" x14ac:dyDescent="0.25">
      <c r="A131" s="2" t="s">
        <v>1</v>
      </c>
      <c r="B131" s="41">
        <f>B124/B129</f>
        <v>6.8199532346063907E-2</v>
      </c>
      <c r="C131" s="9"/>
      <c r="D131" s="37"/>
      <c r="E131" s="9"/>
    </row>
    <row r="132" spans="1:5" x14ac:dyDescent="0.25">
      <c r="A132" s="2" t="s">
        <v>2</v>
      </c>
      <c r="B132" s="41">
        <f>B125/B129</f>
        <v>0.16017147310989868</v>
      </c>
      <c r="C132" s="9"/>
      <c r="D132" s="37"/>
      <c r="E132" s="9"/>
    </row>
    <row r="133" spans="1:5" x14ac:dyDescent="0.25">
      <c r="A133" s="2" t="s">
        <v>7</v>
      </c>
      <c r="B133" s="41">
        <f>B126/B129</f>
        <v>0.30553390491036631</v>
      </c>
      <c r="C133" s="9"/>
      <c r="D133" s="37"/>
      <c r="E133" s="9"/>
    </row>
    <row r="134" spans="1:5" x14ac:dyDescent="0.25">
      <c r="A134" s="2" t="s">
        <v>90</v>
      </c>
      <c r="B134" s="41">
        <f>B127/B129</f>
        <v>0.23772408417770849</v>
      </c>
      <c r="C134" s="9"/>
      <c r="D134" s="37"/>
      <c r="E134" s="9"/>
    </row>
    <row r="135" spans="1:5" x14ac:dyDescent="0.25">
      <c r="A135" s="2" t="s">
        <v>92</v>
      </c>
      <c r="B135" s="41">
        <f>B128/B129</f>
        <v>0.22837100545596259</v>
      </c>
      <c r="C135" s="9"/>
      <c r="D135" s="37"/>
      <c r="E135" s="9"/>
    </row>
    <row r="136" spans="1:5" x14ac:dyDescent="0.25">
      <c r="B136" s="41"/>
      <c r="C136" s="9"/>
      <c r="D136" s="9"/>
      <c r="E136" s="9"/>
    </row>
    <row r="137" spans="1:5" s="19" customFormat="1" x14ac:dyDescent="0.25">
      <c r="A137" s="39" t="s">
        <v>128</v>
      </c>
      <c r="B137" s="42" t="s">
        <v>124</v>
      </c>
      <c r="C137" s="45"/>
      <c r="D137" s="20"/>
      <c r="E137" s="45"/>
    </row>
    <row r="138" spans="1:5" x14ac:dyDescent="0.25">
      <c r="A138" s="2" t="s">
        <v>1</v>
      </c>
      <c r="B138" s="43">
        <f>'[16]5'!$V$6</f>
        <v>111</v>
      </c>
      <c r="C138" s="9"/>
      <c r="D138" s="36"/>
      <c r="E138" s="9"/>
    </row>
    <row r="139" spans="1:5" x14ac:dyDescent="0.25">
      <c r="A139" s="2" t="s">
        <v>2</v>
      </c>
      <c r="B139" s="3">
        <f>'[16]4'!$V$10</f>
        <v>233</v>
      </c>
      <c r="C139" s="9"/>
      <c r="D139" s="36"/>
      <c r="E139" s="9"/>
    </row>
    <row r="140" spans="1:5" x14ac:dyDescent="0.25">
      <c r="A140" s="2" t="s">
        <v>7</v>
      </c>
      <c r="B140" s="43">
        <f>'[16]3'!$V$20</f>
        <v>448</v>
      </c>
      <c r="C140" s="9"/>
      <c r="D140" s="36"/>
      <c r="E140" s="9"/>
    </row>
    <row r="141" spans="1:5" x14ac:dyDescent="0.25">
      <c r="A141" s="2" t="s">
        <v>90</v>
      </c>
      <c r="B141" s="3">
        <f>'[16]2'!$V$14</f>
        <v>310</v>
      </c>
      <c r="C141" s="9"/>
      <c r="D141" s="36"/>
      <c r="E141" s="9"/>
    </row>
    <row r="142" spans="1:5" x14ac:dyDescent="0.25">
      <c r="A142" s="2" t="s">
        <v>92</v>
      </c>
      <c r="B142" s="43">
        <f>'[16]1'!$V$22</f>
        <v>363</v>
      </c>
      <c r="C142" s="9"/>
      <c r="D142" s="36"/>
      <c r="E142" s="9"/>
    </row>
    <row r="143" spans="1:5" x14ac:dyDescent="0.25">
      <c r="A143" s="39" t="s">
        <v>125</v>
      </c>
      <c r="B143" s="44">
        <f>SUM(B138:B142)</f>
        <v>1465</v>
      </c>
      <c r="C143" s="46"/>
      <c r="D143" s="47"/>
      <c r="E143" s="16"/>
    </row>
    <row r="144" spans="1:5" x14ac:dyDescent="0.25">
      <c r="C144" s="9"/>
      <c r="D144" s="9"/>
      <c r="E144" s="9"/>
    </row>
    <row r="145" spans="1:5" x14ac:dyDescent="0.25">
      <c r="A145" s="2" t="s">
        <v>1</v>
      </c>
      <c r="B145" s="41">
        <f>B138/B143</f>
        <v>7.5767918088737202E-2</v>
      </c>
      <c r="C145" s="9"/>
      <c r="D145" s="37"/>
      <c r="E145" s="9"/>
    </row>
    <row r="146" spans="1:5" x14ac:dyDescent="0.25">
      <c r="A146" s="2" t="s">
        <v>2</v>
      </c>
      <c r="B146" s="41">
        <f>B139/B143</f>
        <v>0.15904436860068261</v>
      </c>
      <c r="C146" s="9"/>
      <c r="D146" s="37"/>
      <c r="E146" s="9"/>
    </row>
    <row r="147" spans="1:5" x14ac:dyDescent="0.25">
      <c r="A147" s="2" t="s">
        <v>7</v>
      </c>
      <c r="B147" s="41">
        <f>B140/B143</f>
        <v>0.30580204778156994</v>
      </c>
      <c r="C147" s="9"/>
      <c r="D147" s="37"/>
      <c r="E147" s="9"/>
    </row>
    <row r="148" spans="1:5" x14ac:dyDescent="0.25">
      <c r="A148" s="2" t="s">
        <v>90</v>
      </c>
      <c r="B148" s="41">
        <f>B141/B143</f>
        <v>0.21160409556313994</v>
      </c>
      <c r="C148" s="9"/>
      <c r="D148" s="37"/>
      <c r="E148" s="9"/>
    </row>
    <row r="149" spans="1:5" x14ac:dyDescent="0.25">
      <c r="A149" s="2" t="s">
        <v>92</v>
      </c>
      <c r="B149" s="41">
        <f>B142/B143</f>
        <v>0.24778156996587031</v>
      </c>
      <c r="C149" s="9"/>
      <c r="D149" s="37"/>
      <c r="E149" s="9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9"/>
  <sheetViews>
    <sheetView tabSelected="1" topLeftCell="A4" workbookViewId="0">
      <selection activeCell="H11" sqref="H11"/>
    </sheetView>
  </sheetViews>
  <sheetFormatPr baseColWidth="10" defaultRowHeight="15" x14ac:dyDescent="0.25"/>
  <cols>
    <col min="1" max="1" width="22.42578125" customWidth="1"/>
    <col min="2" max="2" width="17.7109375" customWidth="1"/>
    <col min="3" max="3" width="20.140625" customWidth="1"/>
    <col min="4" max="7" width="18.7109375" customWidth="1"/>
    <col min="8" max="8" width="24.28515625" customWidth="1"/>
    <col min="9" max="9" width="28.42578125" customWidth="1"/>
  </cols>
  <sheetData>
    <row r="2" spans="1:14" s="19" customFormat="1" x14ac:dyDescent="0.25">
      <c r="A2" s="19" t="s">
        <v>23</v>
      </c>
    </row>
    <row r="4" spans="1:14" x14ac:dyDescent="0.25">
      <c r="A4" s="17"/>
      <c r="B4" s="11"/>
      <c r="C4" s="11"/>
      <c r="D4" s="37"/>
      <c r="E4" s="37"/>
      <c r="F4" s="37"/>
      <c r="G4" s="37"/>
      <c r="I4" s="17"/>
      <c r="J4" s="11"/>
      <c r="K4" s="11"/>
      <c r="L4" s="37"/>
      <c r="M4" s="37"/>
      <c r="N4" s="37"/>
    </row>
    <row r="5" spans="1:14" x14ac:dyDescent="0.25">
      <c r="A5" s="17"/>
      <c r="B5" s="11"/>
      <c r="C5" s="11"/>
      <c r="D5" s="11"/>
      <c r="E5" s="11"/>
      <c r="F5" s="11"/>
      <c r="G5" s="37"/>
      <c r="I5" s="17"/>
      <c r="J5" s="11"/>
      <c r="K5" s="11"/>
      <c r="L5" s="37"/>
      <c r="M5" s="37"/>
      <c r="N5" s="37"/>
    </row>
    <row r="6" spans="1:14" x14ac:dyDescent="0.25">
      <c r="A6" s="17"/>
      <c r="B6" s="107" t="s">
        <v>259</v>
      </c>
      <c r="C6" s="107" t="s">
        <v>259</v>
      </c>
      <c r="D6" s="107" t="s">
        <v>260</v>
      </c>
      <c r="E6" s="107" t="s">
        <v>247</v>
      </c>
      <c r="F6" s="107" t="s">
        <v>248</v>
      </c>
      <c r="G6" s="37"/>
      <c r="I6" s="17"/>
      <c r="J6" s="11"/>
      <c r="K6" s="11"/>
      <c r="L6" s="37"/>
      <c r="M6" s="37"/>
      <c r="N6" s="37"/>
    </row>
    <row r="7" spans="1:14" x14ac:dyDescent="0.25">
      <c r="A7" s="17"/>
      <c r="B7" s="1" t="s">
        <v>1</v>
      </c>
      <c r="C7" s="1" t="s">
        <v>2</v>
      </c>
      <c r="D7" s="1" t="s">
        <v>7</v>
      </c>
      <c r="E7" s="1" t="s">
        <v>90</v>
      </c>
      <c r="F7" s="50" t="s">
        <v>92</v>
      </c>
      <c r="G7" s="37"/>
      <c r="I7" s="17"/>
      <c r="J7" s="11"/>
      <c r="K7" s="11"/>
      <c r="L7" s="37"/>
      <c r="M7" s="37"/>
      <c r="N7" s="37"/>
    </row>
    <row r="8" spans="1:14" x14ac:dyDescent="0.25">
      <c r="A8" s="17" t="s">
        <v>242</v>
      </c>
      <c r="B8" s="5">
        <f>'[3]MAY-DEC'!$C$2</f>
        <v>13951</v>
      </c>
      <c r="C8" s="5">
        <f>'[4]MAY-DEC'!$C$2</f>
        <v>7672</v>
      </c>
      <c r="D8" s="96">
        <f>'[5]JUNIO-DIC'!$C$3</f>
        <v>25380</v>
      </c>
      <c r="E8" s="96">
        <f>'[9]JUL-NOV'!$C$2</f>
        <v>5378</v>
      </c>
      <c r="F8" s="109">
        <f>'[13]SEP-OCT'!$C$2</f>
        <v>3223</v>
      </c>
      <c r="G8" s="115">
        <f>SUM(B8:F8)</f>
        <v>55604</v>
      </c>
      <c r="I8" s="17"/>
      <c r="J8" s="11"/>
      <c r="K8" s="11"/>
      <c r="L8" s="37"/>
      <c r="M8" s="37"/>
      <c r="N8" s="37"/>
    </row>
    <row r="9" spans="1:14" x14ac:dyDescent="0.25">
      <c r="A9" s="17" t="s">
        <v>243</v>
      </c>
      <c r="B9" s="5">
        <f>'[3]MAY-DEC'!$D$2</f>
        <v>1313</v>
      </c>
      <c r="C9" s="5">
        <f>'[4]MAY-DEC'!$D$2</f>
        <v>165</v>
      </c>
      <c r="D9" s="96">
        <f>'[5]JUNIO-DIC'!$D$3</f>
        <v>2755</v>
      </c>
      <c r="E9" s="5">
        <f>'[9]JUL-NOV'!$D$2</f>
        <v>220</v>
      </c>
      <c r="F9" s="5">
        <f>'[13]SEP-OCT'!$D$2</f>
        <v>141</v>
      </c>
      <c r="G9" s="114">
        <f>SUM(B9:F9)</f>
        <v>4594</v>
      </c>
      <c r="I9" s="17"/>
      <c r="J9" s="11"/>
      <c r="K9" s="11"/>
      <c r="L9" s="37"/>
      <c r="M9" s="37"/>
      <c r="N9" s="37"/>
    </row>
    <row r="10" spans="1:14" x14ac:dyDescent="0.25">
      <c r="A10" s="17"/>
      <c r="B10" s="5">
        <f t="shared" ref="B10:G10" si="0">SUM(B8:B9)</f>
        <v>15264</v>
      </c>
      <c r="C10" s="5">
        <f t="shared" si="0"/>
        <v>7837</v>
      </c>
      <c r="D10" s="96">
        <f t="shared" si="0"/>
        <v>28135</v>
      </c>
      <c r="E10" s="96">
        <f t="shared" si="0"/>
        <v>5598</v>
      </c>
      <c r="F10" s="96">
        <f t="shared" si="0"/>
        <v>3364</v>
      </c>
      <c r="G10" s="114">
        <f t="shared" si="0"/>
        <v>60198</v>
      </c>
      <c r="I10" s="17"/>
      <c r="J10" s="11"/>
      <c r="K10" s="11"/>
      <c r="L10" s="37"/>
      <c r="M10" s="37"/>
      <c r="N10" s="37"/>
    </row>
    <row r="11" spans="1:14" x14ac:dyDescent="0.25">
      <c r="A11" s="17"/>
      <c r="B11" s="11"/>
      <c r="C11" s="11"/>
      <c r="D11" s="11"/>
      <c r="E11" s="11"/>
      <c r="F11" s="11"/>
      <c r="G11" s="37"/>
      <c r="I11" s="17"/>
      <c r="J11" s="11"/>
      <c r="K11" s="11"/>
      <c r="L11" s="37"/>
      <c r="M11" s="37"/>
      <c r="N11" s="37"/>
    </row>
    <row r="12" spans="1:14" x14ac:dyDescent="0.25">
      <c r="A12" s="17"/>
      <c r="B12" s="11"/>
      <c r="C12" s="11"/>
      <c r="D12" s="11"/>
      <c r="E12" s="11"/>
      <c r="F12" s="11"/>
      <c r="G12" s="37"/>
      <c r="I12" s="17"/>
      <c r="J12" s="11"/>
      <c r="K12" s="11"/>
      <c r="L12" s="37"/>
      <c r="M12" s="37"/>
      <c r="N12" s="37"/>
    </row>
    <row r="13" spans="1:14" x14ac:dyDescent="0.25">
      <c r="A13" s="17"/>
      <c r="E13" s="107" t="s">
        <v>247</v>
      </c>
      <c r="F13" s="107" t="s">
        <v>248</v>
      </c>
      <c r="G13" s="37"/>
      <c r="I13" s="17"/>
      <c r="J13" s="11"/>
      <c r="K13" s="11"/>
      <c r="L13" s="37"/>
      <c r="M13" s="37"/>
      <c r="N13" s="37"/>
    </row>
    <row r="14" spans="1:14" x14ac:dyDescent="0.25">
      <c r="A14" s="17"/>
      <c r="B14" s="1" t="s">
        <v>1</v>
      </c>
      <c r="C14" s="1" t="s">
        <v>2</v>
      </c>
      <c r="D14" s="1" t="s">
        <v>7</v>
      </c>
      <c r="E14" s="1" t="s">
        <v>90</v>
      </c>
      <c r="F14" s="50" t="s">
        <v>92</v>
      </c>
      <c r="G14" s="37"/>
      <c r="I14" s="17"/>
      <c r="J14" s="11"/>
      <c r="K14" s="11"/>
      <c r="L14" s="37"/>
      <c r="M14" s="37"/>
      <c r="N14" s="37"/>
    </row>
    <row r="15" spans="1:14" x14ac:dyDescent="0.25">
      <c r="A15" s="17" t="s">
        <v>242</v>
      </c>
      <c r="B15" s="18">
        <f>B8/B10</f>
        <v>0.91398060796645697</v>
      </c>
      <c r="C15" s="18">
        <f>C8/C10</f>
        <v>0.9789460252647697</v>
      </c>
      <c r="D15" s="18">
        <f>D8/D10</f>
        <v>0.90207926070730404</v>
      </c>
      <c r="E15" s="18">
        <f>E8/E10</f>
        <v>0.96070025008931759</v>
      </c>
      <c r="F15" s="18">
        <f>F8/F10</f>
        <v>0.95808561236623069</v>
      </c>
      <c r="G15" s="37"/>
      <c r="I15" s="17"/>
      <c r="J15" s="11"/>
      <c r="K15" s="11"/>
      <c r="L15" s="37"/>
      <c r="M15" s="37"/>
      <c r="N15" s="37"/>
    </row>
    <row r="16" spans="1:14" x14ac:dyDescent="0.25">
      <c r="A16" s="17" t="s">
        <v>243</v>
      </c>
      <c r="B16" s="18">
        <f>B9/B10</f>
        <v>8.6019392033542974E-2</v>
      </c>
      <c r="C16" s="18">
        <f>C9/C10</f>
        <v>2.1053974735230317E-2</v>
      </c>
      <c r="D16" s="18">
        <f>D9/D10</f>
        <v>9.792073929269593E-2</v>
      </c>
      <c r="E16" s="18">
        <f>E9/E10</f>
        <v>3.9299749910682386E-2</v>
      </c>
      <c r="F16" s="18">
        <f>F9/F10</f>
        <v>4.1914387633769319E-2</v>
      </c>
      <c r="G16" s="37"/>
      <c r="I16" s="17"/>
      <c r="J16" s="11"/>
      <c r="K16" s="11"/>
      <c r="L16" s="37"/>
      <c r="M16" s="37"/>
      <c r="N16" s="37"/>
    </row>
    <row r="17" spans="1:15" x14ac:dyDescent="0.25">
      <c r="A17" s="17"/>
      <c r="B17" s="106">
        <f>SUM(B15:B16)</f>
        <v>1</v>
      </c>
      <c r="C17" s="106">
        <f>SUM(C15:C16)</f>
        <v>1</v>
      </c>
      <c r="D17" s="106">
        <f>SUM(D15:D16)</f>
        <v>1</v>
      </c>
      <c r="E17" s="106">
        <f>SUM(E15:E16)</f>
        <v>1</v>
      </c>
      <c r="F17" s="106">
        <f>SUM(F15:F16)</f>
        <v>1</v>
      </c>
      <c r="G17" s="37"/>
      <c r="I17" s="17"/>
      <c r="J17" s="11"/>
      <c r="K17" s="11"/>
      <c r="L17" s="37"/>
      <c r="M17" s="37"/>
      <c r="N17" s="37"/>
    </row>
    <row r="18" spans="1:15" x14ac:dyDescent="0.25">
      <c r="A18" s="17"/>
      <c r="B18" s="11"/>
      <c r="C18" s="11"/>
      <c r="D18" s="37"/>
      <c r="E18" s="37"/>
      <c r="F18" s="37"/>
      <c r="G18" s="37"/>
      <c r="I18" s="17"/>
      <c r="J18" s="11"/>
      <c r="K18" s="11"/>
      <c r="L18" s="37"/>
      <c r="M18" s="37"/>
      <c r="N18" s="37"/>
    </row>
    <row r="19" spans="1:15" x14ac:dyDescent="0.25">
      <c r="A19" s="17"/>
      <c r="B19" s="11"/>
      <c r="C19" s="11"/>
      <c r="D19" s="37"/>
      <c r="E19" s="37"/>
      <c r="F19" s="37"/>
      <c r="G19" s="37"/>
      <c r="I19" s="17"/>
      <c r="J19" s="11"/>
      <c r="K19" s="11"/>
      <c r="L19" s="37"/>
      <c r="M19" s="37"/>
      <c r="N19" s="37"/>
    </row>
    <row r="21" spans="1:15" s="19" customFormat="1" x14ac:dyDescent="0.25">
      <c r="A21" s="19" t="s">
        <v>6</v>
      </c>
    </row>
    <row r="22" spans="1:15" x14ac:dyDescent="0.25">
      <c r="A22" s="12" t="s">
        <v>9</v>
      </c>
      <c r="B22" s="107" t="s">
        <v>259</v>
      </c>
      <c r="C22" s="107" t="s">
        <v>259</v>
      </c>
      <c r="D22" s="107" t="s">
        <v>260</v>
      </c>
      <c r="E22" s="107" t="s">
        <v>247</v>
      </c>
      <c r="F22" s="107" t="s">
        <v>248</v>
      </c>
      <c r="G22" s="12"/>
      <c r="I22" s="12" t="s">
        <v>8</v>
      </c>
      <c r="J22" s="107" t="s">
        <v>259</v>
      </c>
      <c r="K22" s="107" t="s">
        <v>259</v>
      </c>
      <c r="L22" s="107" t="s">
        <v>260</v>
      </c>
      <c r="M22" s="107" t="s">
        <v>246</v>
      </c>
      <c r="N22" s="107" t="s">
        <v>246</v>
      </c>
    </row>
    <row r="23" spans="1:15" x14ac:dyDescent="0.25">
      <c r="A23" s="1" t="s">
        <v>6</v>
      </c>
      <c r="B23" s="1" t="s">
        <v>1</v>
      </c>
      <c r="C23" s="1" t="s">
        <v>2</v>
      </c>
      <c r="D23" s="13" t="s">
        <v>7</v>
      </c>
      <c r="E23" s="13" t="s">
        <v>90</v>
      </c>
      <c r="F23" s="13" t="s">
        <v>92</v>
      </c>
      <c r="G23" s="16"/>
      <c r="I23" s="1" t="s">
        <v>6</v>
      </c>
      <c r="J23" s="1" t="s">
        <v>1</v>
      </c>
      <c r="K23" s="1" t="s">
        <v>2</v>
      </c>
      <c r="L23" s="13" t="s">
        <v>7</v>
      </c>
      <c r="M23" s="13" t="s">
        <v>90</v>
      </c>
      <c r="N23" s="13" t="s">
        <v>92</v>
      </c>
      <c r="O23" s="16"/>
    </row>
    <row r="24" spans="1:15" x14ac:dyDescent="0.25">
      <c r="A24" s="17"/>
      <c r="B24" s="10">
        <f>'[3]MAY-DEC'!$I$2</f>
        <v>65.152840218939787</v>
      </c>
      <c r="C24" s="10">
        <f>'[4]MAY-DEC'!$I$2</f>
        <v>49.798280687724912</v>
      </c>
      <c r="D24" s="10">
        <f>'[5]JUNIO-DIC'!$I$3</f>
        <v>32.987361698299907</v>
      </c>
      <c r="E24" s="10">
        <f>'[9]JUL-NOV'!$H$2</f>
        <v>19.764429200103542</v>
      </c>
      <c r="F24" s="10">
        <f>'[13]SEP-OCT'!$I$2</f>
        <v>16.481500630517022</v>
      </c>
      <c r="G24" s="10"/>
      <c r="I24" s="17"/>
      <c r="J24" s="10">
        <f>'[3]MAY-DEC'!$J$2</f>
        <v>44.978696102282726</v>
      </c>
      <c r="K24" s="10">
        <f>'[4]MAY-DEC'!$J$2</f>
        <v>31.566468128247369</v>
      </c>
      <c r="L24" s="10">
        <f>'[5]JUNIO-DIC'!$H$3</f>
        <v>24.296584622519632</v>
      </c>
      <c r="M24" s="10">
        <f>'[9]JUL-NOV'!$I$2</f>
        <v>12.601087638224127</v>
      </c>
      <c r="N24" s="10">
        <f>'[13]SEP-OCT'!$J$2</f>
        <v>11.586728723404255</v>
      </c>
      <c r="O24" s="10"/>
    </row>
    <row r="25" spans="1:15" x14ac:dyDescent="0.25">
      <c r="A25" s="17"/>
      <c r="B25" s="10"/>
      <c r="C25" s="10"/>
      <c r="D25" s="10"/>
      <c r="E25" s="10"/>
      <c r="F25" s="10"/>
      <c r="G25" s="10"/>
      <c r="I25" s="17"/>
      <c r="J25" s="10"/>
      <c r="K25" s="10"/>
      <c r="L25" s="10"/>
      <c r="M25" s="10"/>
      <c r="N25" s="10"/>
      <c r="O25" s="10"/>
    </row>
    <row r="26" spans="1:15" x14ac:dyDescent="0.25">
      <c r="A26" s="17"/>
      <c r="B26" s="10"/>
      <c r="C26" s="10"/>
      <c r="D26" s="10"/>
      <c r="E26" s="10"/>
      <c r="F26" s="10"/>
      <c r="G26" s="10"/>
      <c r="I26" s="17"/>
      <c r="J26" s="10"/>
      <c r="K26" s="10"/>
      <c r="L26" s="10"/>
      <c r="M26" s="10"/>
      <c r="N26" s="10"/>
      <c r="O26" s="10"/>
    </row>
    <row r="27" spans="1:15" s="19" customFormat="1" x14ac:dyDescent="0.25">
      <c r="A27" s="20" t="s">
        <v>22</v>
      </c>
      <c r="B27" s="21"/>
      <c r="C27" s="21"/>
      <c r="D27" s="21"/>
      <c r="E27" s="21"/>
      <c r="F27" s="21"/>
      <c r="G27" s="21"/>
      <c r="I27" s="20"/>
      <c r="J27" s="21"/>
      <c r="K27" s="21"/>
      <c r="L27" s="21"/>
      <c r="M27" s="21"/>
      <c r="N27" s="21"/>
      <c r="O27" s="21"/>
    </row>
    <row r="28" spans="1:15" x14ac:dyDescent="0.25">
      <c r="A28" s="17"/>
      <c r="B28" s="107" t="s">
        <v>259</v>
      </c>
      <c r="C28" s="107" t="s">
        <v>259</v>
      </c>
      <c r="D28" s="107" t="s">
        <v>260</v>
      </c>
      <c r="E28" s="107" t="s">
        <v>247</v>
      </c>
      <c r="F28" s="107" t="s">
        <v>248</v>
      </c>
      <c r="G28" s="10"/>
      <c r="I28" s="17"/>
      <c r="J28" s="10"/>
      <c r="K28" s="10"/>
      <c r="L28" s="10"/>
      <c r="M28" s="10"/>
      <c r="N28" s="10"/>
      <c r="O28" s="10"/>
    </row>
    <row r="29" spans="1:15" x14ac:dyDescent="0.25">
      <c r="A29" s="17" t="s">
        <v>20</v>
      </c>
      <c r="B29" s="1" t="s">
        <v>1</v>
      </c>
      <c r="C29" s="1" t="s">
        <v>2</v>
      </c>
      <c r="D29" s="29" t="s">
        <v>7</v>
      </c>
      <c r="E29" s="29" t="s">
        <v>90</v>
      </c>
      <c r="F29" s="29" t="s">
        <v>92</v>
      </c>
      <c r="G29" s="52"/>
      <c r="I29" s="17"/>
      <c r="J29" s="17"/>
      <c r="K29" s="17"/>
      <c r="L29" s="52"/>
      <c r="M29" s="52"/>
      <c r="N29" s="52"/>
      <c r="O29" s="10"/>
    </row>
    <row r="30" spans="1:15" x14ac:dyDescent="0.25">
      <c r="A30" s="1"/>
      <c r="B30" s="106">
        <f>'[3]MAY-DEC'!$L$2</f>
        <v>0.55731060131210564</v>
      </c>
      <c r="C30" s="106">
        <f>'[4]MAY-DEC'!$L$2</f>
        <v>0.30739921337266468</v>
      </c>
      <c r="D30" s="106">
        <f>'[5]JUNIO-DIC'!$K$3</f>
        <v>0.29977079681812052</v>
      </c>
      <c r="E30" s="152">
        <f>'[9]JUL-NOV'!$K$2</f>
        <v>0.51206256627783664</v>
      </c>
      <c r="F30" s="152">
        <f>'[13]SEP-OCT'!$L$2</f>
        <v>0.33634949809133324</v>
      </c>
      <c r="G30" s="52"/>
      <c r="H30" s="116">
        <f>AVERAGE(B30:F30)</f>
        <v>0.40257853517441211</v>
      </c>
      <c r="I30" s="17"/>
      <c r="J30" s="17"/>
      <c r="K30" s="17"/>
      <c r="L30" s="52"/>
      <c r="M30" s="52"/>
      <c r="N30" s="52"/>
      <c r="O30" s="10"/>
    </row>
    <row r="31" spans="1:15" x14ac:dyDescent="0.25">
      <c r="A31" s="17"/>
      <c r="B31" s="10"/>
      <c r="C31" s="10"/>
      <c r="D31" s="10"/>
      <c r="E31" s="10"/>
      <c r="F31" s="10"/>
      <c r="G31" s="10"/>
      <c r="L31" s="10"/>
      <c r="M31" s="10"/>
      <c r="N31" s="10"/>
      <c r="O31" s="10"/>
    </row>
    <row r="32" spans="1:15" s="19" customFormat="1" x14ac:dyDescent="0.25">
      <c r="A32" s="19" t="s">
        <v>25</v>
      </c>
    </row>
    <row r="33" spans="1:7" x14ac:dyDescent="0.25">
      <c r="B33" s="107" t="s">
        <v>259</v>
      </c>
      <c r="C33" s="107" t="s">
        <v>259</v>
      </c>
      <c r="D33" s="107" t="s">
        <v>260</v>
      </c>
      <c r="E33" s="107" t="s">
        <v>247</v>
      </c>
      <c r="F33" s="107" t="s">
        <v>248</v>
      </c>
    </row>
    <row r="34" spans="1:7" x14ac:dyDescent="0.25">
      <c r="A34" s="17" t="s">
        <v>25</v>
      </c>
      <c r="B34" s="25" t="s">
        <v>1</v>
      </c>
      <c r="C34" s="25" t="s">
        <v>2</v>
      </c>
      <c r="D34" s="13" t="s">
        <v>7</v>
      </c>
      <c r="E34" s="13" t="s">
        <v>90</v>
      </c>
      <c r="F34" s="13" t="s">
        <v>92</v>
      </c>
      <c r="G34" s="16"/>
    </row>
    <row r="35" spans="1:7" x14ac:dyDescent="0.25">
      <c r="A35" s="1"/>
      <c r="B35" s="8">
        <f>'[3]MAY-DEC'!$M$2</f>
        <v>36.310368559608875</v>
      </c>
      <c r="C35" s="8">
        <f>'[4]MAY-DEC'!$M$2</f>
        <v>15.307952310717797</v>
      </c>
      <c r="D35" s="8">
        <f>'[5]JUNIO-DIC'!$L$3</f>
        <v>9.8886477012269118</v>
      </c>
      <c r="E35" s="84">
        <f>'[9]JUL-NOV'!$L$2</f>
        <v>10.120624337221631</v>
      </c>
      <c r="F35" s="84">
        <f>'[13]SEP-OCT'!$M$2</f>
        <v>5.5435444648663932</v>
      </c>
      <c r="G35" s="16"/>
    </row>
    <row r="36" spans="1:7" x14ac:dyDescent="0.25">
      <c r="A36" s="17"/>
      <c r="B36" s="49"/>
      <c r="C36" s="49"/>
      <c r="D36" s="49"/>
      <c r="E36" s="49"/>
      <c r="F36" s="49"/>
      <c r="G36" s="49"/>
    </row>
    <row r="37" spans="1:7" x14ac:dyDescent="0.25">
      <c r="A37" s="17"/>
      <c r="B37" s="49"/>
      <c r="C37" s="49"/>
      <c r="D37" s="49"/>
      <c r="E37" s="49"/>
      <c r="F37" s="49"/>
      <c r="G37" s="49"/>
    </row>
    <row r="38" spans="1:7" s="19" customFormat="1" x14ac:dyDescent="0.25">
      <c r="A38" s="20"/>
      <c r="B38" s="21"/>
      <c r="C38" s="21"/>
      <c r="D38" s="21"/>
      <c r="E38" s="21"/>
      <c r="F38" s="21"/>
      <c r="G38" s="21"/>
    </row>
    <row r="39" spans="1:7" x14ac:dyDescent="0.25">
      <c r="A39" s="17"/>
      <c r="B39" s="107" t="s">
        <v>259</v>
      </c>
      <c r="C39" s="107" t="s">
        <v>259</v>
      </c>
      <c r="D39" s="107" t="s">
        <v>260</v>
      </c>
      <c r="E39" s="107" t="s">
        <v>247</v>
      </c>
      <c r="F39" s="107" t="s">
        <v>248</v>
      </c>
      <c r="G39" s="49"/>
    </row>
    <row r="40" spans="1:7" x14ac:dyDescent="0.25">
      <c r="A40" s="17" t="s">
        <v>177</v>
      </c>
      <c r="B40" s="25" t="s">
        <v>1</v>
      </c>
      <c r="C40" s="25" t="s">
        <v>2</v>
      </c>
      <c r="D40" s="13" t="s">
        <v>7</v>
      </c>
      <c r="E40" s="13" t="s">
        <v>90</v>
      </c>
      <c r="F40" s="13" t="s">
        <v>92</v>
      </c>
      <c r="G40" s="49"/>
    </row>
    <row r="41" spans="1:7" x14ac:dyDescent="0.25">
      <c r="A41" s="1"/>
      <c r="B41" s="83">
        <f>'[3]MAY-DEC'!$O$2</f>
        <v>1.6780161556501347</v>
      </c>
      <c r="C41" s="83">
        <f>'[4]MAY-DEC'!$O$2</f>
        <v>1.0705467372134039</v>
      </c>
      <c r="D41" s="83">
        <f>'[5]JUNIO-DIC'!$N$3</f>
        <v>1.092228091757725</v>
      </c>
      <c r="E41" s="84">
        <f>'[9]JUL-NOV'!$N$2</f>
        <v>1.0844818328262036</v>
      </c>
      <c r="F41" s="84">
        <f>'[13]SEP-OCT'!$O$2</f>
        <v>1.0062444246208742</v>
      </c>
      <c r="G41" s="49"/>
    </row>
    <row r="42" spans="1:7" x14ac:dyDescent="0.25">
      <c r="A42" s="17"/>
      <c r="B42" s="86"/>
      <c r="C42" s="86"/>
      <c r="D42" s="86"/>
      <c r="E42" s="86"/>
      <c r="F42" s="86"/>
      <c r="G42" s="49"/>
    </row>
    <row r="43" spans="1:7" x14ac:dyDescent="0.25">
      <c r="A43" s="17"/>
      <c r="B43" s="86"/>
      <c r="C43" s="86"/>
      <c r="D43" s="86"/>
      <c r="E43" s="86"/>
      <c r="F43" s="86"/>
      <c r="G43" s="49"/>
    </row>
    <row r="44" spans="1:7" x14ac:dyDescent="0.25">
      <c r="A44" s="17"/>
      <c r="B44" s="86"/>
      <c r="C44" s="86"/>
      <c r="D44" s="86"/>
      <c r="E44" s="86"/>
      <c r="F44" s="86"/>
      <c r="G44" s="49"/>
    </row>
    <row r="45" spans="1:7" s="19" customFormat="1" x14ac:dyDescent="0.25">
      <c r="A45" s="20" t="s">
        <v>261</v>
      </c>
      <c r="B45" s="117"/>
      <c r="C45" s="117"/>
      <c r="D45" s="117"/>
      <c r="E45" s="117"/>
      <c r="F45" s="117"/>
      <c r="G45" s="21"/>
    </row>
    <row r="46" spans="1:7" x14ac:dyDescent="0.25">
      <c r="A46" s="17"/>
      <c r="B46" s="86"/>
      <c r="C46" s="86"/>
      <c r="D46" s="86"/>
      <c r="E46" s="86"/>
      <c r="F46" s="86"/>
      <c r="G46" s="49"/>
    </row>
    <row r="47" spans="1:7" x14ac:dyDescent="0.25">
      <c r="A47" s="17"/>
      <c r="B47" s="107" t="s">
        <v>259</v>
      </c>
      <c r="C47" s="107" t="s">
        <v>259</v>
      </c>
      <c r="D47" s="107" t="s">
        <v>260</v>
      </c>
      <c r="E47" s="107" t="s">
        <v>247</v>
      </c>
      <c r="F47" s="107" t="s">
        <v>248</v>
      </c>
      <c r="G47" s="49"/>
    </row>
    <row r="48" spans="1:7" x14ac:dyDescent="0.25">
      <c r="A48" s="17" t="s">
        <v>261</v>
      </c>
      <c r="B48" s="25" t="s">
        <v>1</v>
      </c>
      <c r="C48" s="25" t="s">
        <v>2</v>
      </c>
      <c r="D48" s="13" t="s">
        <v>7</v>
      </c>
      <c r="E48" s="13" t="s">
        <v>90</v>
      </c>
      <c r="F48" s="13" t="s">
        <v>92</v>
      </c>
      <c r="G48" s="49"/>
    </row>
    <row r="49" spans="1:7" x14ac:dyDescent="0.25">
      <c r="A49" s="1"/>
      <c r="B49" s="83">
        <f>'[3]MAY-DEC'!$K$2</f>
        <v>868943.42999999993</v>
      </c>
      <c r="C49" s="83">
        <f>'[4]MAY-DEC'!$K$2</f>
        <v>249091</v>
      </c>
      <c r="D49" s="83">
        <f>'[5]JUNIO-DIC'!$J$3</f>
        <v>733441.00000000012</v>
      </c>
      <c r="E49" s="84">
        <f>[9]AGOSTO!$K$5+[9]SEPTIEMBRE!$J$6+[9]OCTUBRE!$J$6</f>
        <v>76349.989999999991</v>
      </c>
      <c r="F49" s="84">
        <f>'[13]SEP-OCT'!$K$2</f>
        <v>39209.49</v>
      </c>
      <c r="G49" s="49">
        <f>SUM(B49:F49)</f>
        <v>1967034.9100000001</v>
      </c>
    </row>
    <row r="53" spans="1:7" s="19" customFormat="1" x14ac:dyDescent="0.25">
      <c r="A53" s="39" t="s">
        <v>123</v>
      </c>
      <c r="B53" s="42" t="s">
        <v>124</v>
      </c>
      <c r="C53" s="45"/>
      <c r="D53" s="20"/>
      <c r="E53" s="45"/>
    </row>
    <row r="54" spans="1:7" x14ac:dyDescent="0.25">
      <c r="A54" s="2" t="s">
        <v>1</v>
      </c>
      <c r="B54" s="43">
        <f>'[14]5'!$X$6</f>
        <v>175</v>
      </c>
      <c r="C54" s="9"/>
      <c r="D54" s="36"/>
      <c r="E54" s="9"/>
    </row>
    <row r="55" spans="1:7" x14ac:dyDescent="0.25">
      <c r="A55" s="2" t="s">
        <v>2</v>
      </c>
      <c r="B55" s="3">
        <f>'[14]4'!$X$10</f>
        <v>411</v>
      </c>
      <c r="C55" s="9"/>
      <c r="D55" s="36"/>
      <c r="E55" s="9"/>
    </row>
    <row r="56" spans="1:7" x14ac:dyDescent="0.25">
      <c r="A56" s="2" t="s">
        <v>7</v>
      </c>
      <c r="B56" s="43">
        <f>'[14]3'!$X$20</f>
        <v>784</v>
      </c>
      <c r="C56" s="9"/>
      <c r="D56" s="36"/>
      <c r="E56" s="9"/>
    </row>
    <row r="57" spans="1:7" x14ac:dyDescent="0.25">
      <c r="A57" s="2" t="s">
        <v>90</v>
      </c>
      <c r="B57" s="3">
        <f>'[14]2'!$X$14</f>
        <v>610</v>
      </c>
      <c r="C57" s="9"/>
      <c r="D57" s="36"/>
      <c r="E57" s="9"/>
    </row>
    <row r="58" spans="1:7" x14ac:dyDescent="0.25">
      <c r="A58" s="2" t="s">
        <v>92</v>
      </c>
      <c r="B58" s="43">
        <f>'[14]1'!$X$22</f>
        <v>586</v>
      </c>
      <c r="C58" s="9"/>
      <c r="D58" s="36"/>
      <c r="E58" s="9"/>
    </row>
    <row r="59" spans="1:7" x14ac:dyDescent="0.25">
      <c r="A59" s="39" t="s">
        <v>125</v>
      </c>
      <c r="B59" s="44">
        <f>SUM(B54:B58)</f>
        <v>2566</v>
      </c>
      <c r="C59" s="46"/>
      <c r="D59" s="47"/>
      <c r="E59" s="16"/>
    </row>
    <row r="60" spans="1:7" x14ac:dyDescent="0.25">
      <c r="C60" s="9"/>
      <c r="D60" s="9"/>
      <c r="E60" s="9"/>
    </row>
    <row r="61" spans="1:7" x14ac:dyDescent="0.25">
      <c r="A61" s="2" t="s">
        <v>1</v>
      </c>
      <c r="B61" s="41">
        <f>B54/B59</f>
        <v>6.8199532346063907E-2</v>
      </c>
      <c r="C61" s="9"/>
      <c r="D61" s="37"/>
      <c r="E61" s="9"/>
    </row>
    <row r="62" spans="1:7" x14ac:dyDescent="0.25">
      <c r="A62" s="2" t="s">
        <v>2</v>
      </c>
      <c r="B62" s="41">
        <f>B55/B59</f>
        <v>0.16017147310989868</v>
      </c>
      <c r="C62" s="9"/>
      <c r="D62" s="37"/>
      <c r="E62" s="9"/>
    </row>
    <row r="63" spans="1:7" x14ac:dyDescent="0.25">
      <c r="A63" s="2" t="s">
        <v>7</v>
      </c>
      <c r="B63" s="41">
        <f>B56/B59</f>
        <v>0.30553390491036631</v>
      </c>
      <c r="C63" s="9"/>
      <c r="D63" s="37"/>
      <c r="E63" s="9"/>
    </row>
    <row r="64" spans="1:7" x14ac:dyDescent="0.25">
      <c r="A64" s="2" t="s">
        <v>90</v>
      </c>
      <c r="B64" s="41">
        <f>B57/B59</f>
        <v>0.23772408417770849</v>
      </c>
      <c r="C64" s="9"/>
      <c r="D64" s="37"/>
      <c r="E64" s="9"/>
    </row>
    <row r="65" spans="1:5" x14ac:dyDescent="0.25">
      <c r="A65" s="2" t="s">
        <v>92</v>
      </c>
      <c r="B65" s="41">
        <f>B58/B59</f>
        <v>0.22837100545596259</v>
      </c>
      <c r="C65" s="9"/>
      <c r="D65" s="37"/>
      <c r="E65" s="9"/>
    </row>
    <row r="66" spans="1:5" x14ac:dyDescent="0.25">
      <c r="B66" s="41"/>
      <c r="C66" s="9"/>
      <c r="D66" s="9"/>
      <c r="E66" s="9"/>
    </row>
    <row r="67" spans="1:5" s="19" customFormat="1" x14ac:dyDescent="0.25">
      <c r="A67" s="39" t="s">
        <v>128</v>
      </c>
      <c r="B67" s="42" t="s">
        <v>124</v>
      </c>
      <c r="C67" s="45"/>
      <c r="D67" s="20"/>
      <c r="E67" s="45"/>
    </row>
    <row r="68" spans="1:5" x14ac:dyDescent="0.25">
      <c r="A68" s="2" t="s">
        <v>1</v>
      </c>
      <c r="B68" s="43">
        <f>'[16]5'!$V$6</f>
        <v>111</v>
      </c>
      <c r="C68" s="9"/>
      <c r="D68" s="36"/>
      <c r="E68" s="9"/>
    </row>
    <row r="69" spans="1:5" x14ac:dyDescent="0.25">
      <c r="A69" s="2" t="s">
        <v>2</v>
      </c>
      <c r="B69" s="3">
        <f>'[16]4'!$V$10</f>
        <v>233</v>
      </c>
      <c r="C69" s="9"/>
      <c r="D69" s="36"/>
      <c r="E69" s="9"/>
    </row>
    <row r="70" spans="1:5" x14ac:dyDescent="0.25">
      <c r="A70" s="2" t="s">
        <v>7</v>
      </c>
      <c r="B70" s="43">
        <f>'[16]3'!$V$20</f>
        <v>448</v>
      </c>
      <c r="C70" s="9"/>
      <c r="D70" s="36"/>
      <c r="E70" s="9"/>
    </row>
    <row r="71" spans="1:5" x14ac:dyDescent="0.25">
      <c r="A71" s="2" t="s">
        <v>90</v>
      </c>
      <c r="B71" s="3">
        <f>'[16]2'!$V$14</f>
        <v>310</v>
      </c>
      <c r="C71" s="9"/>
      <c r="D71" s="36"/>
      <c r="E71" s="9"/>
    </row>
    <row r="72" spans="1:5" x14ac:dyDescent="0.25">
      <c r="A72" s="2" t="s">
        <v>92</v>
      </c>
      <c r="B72" s="43">
        <f>'[16]1'!$V$22</f>
        <v>363</v>
      </c>
      <c r="C72" s="9"/>
      <c r="D72" s="36"/>
      <c r="E72" s="9"/>
    </row>
    <row r="73" spans="1:5" x14ac:dyDescent="0.25">
      <c r="A73" s="39" t="s">
        <v>125</v>
      </c>
      <c r="B73" s="44">
        <f>SUM(B68:B72)</f>
        <v>1465</v>
      </c>
      <c r="C73" s="46"/>
      <c r="D73" s="47"/>
      <c r="E73" s="16"/>
    </row>
    <row r="74" spans="1:5" x14ac:dyDescent="0.25">
      <c r="C74" s="9"/>
      <c r="D74" s="9"/>
      <c r="E74" s="9"/>
    </row>
    <row r="75" spans="1:5" x14ac:dyDescent="0.25">
      <c r="A75" s="2" t="s">
        <v>1</v>
      </c>
      <c r="B75" s="41">
        <f>B68/B73</f>
        <v>7.5767918088737202E-2</v>
      </c>
      <c r="C75" s="9"/>
      <c r="D75" s="37"/>
      <c r="E75" s="9"/>
    </row>
    <row r="76" spans="1:5" x14ac:dyDescent="0.25">
      <c r="A76" s="2" t="s">
        <v>2</v>
      </c>
      <c r="B76" s="41">
        <f>B69/B73</f>
        <v>0.15904436860068261</v>
      </c>
      <c r="C76" s="9"/>
      <c r="D76" s="37"/>
      <c r="E76" s="9"/>
    </row>
    <row r="77" spans="1:5" x14ac:dyDescent="0.25">
      <c r="A77" s="2" t="s">
        <v>7</v>
      </c>
      <c r="B77" s="41">
        <f>B70/B73</f>
        <v>0.30580204778156994</v>
      </c>
      <c r="C77" s="9"/>
      <c r="D77" s="37"/>
      <c r="E77" s="9"/>
    </row>
    <row r="78" spans="1:5" x14ac:dyDescent="0.25">
      <c r="A78" s="2" t="s">
        <v>90</v>
      </c>
      <c r="B78" s="41">
        <f>B71/B73</f>
        <v>0.21160409556313994</v>
      </c>
      <c r="C78" s="9"/>
      <c r="D78" s="37"/>
      <c r="E78" s="9"/>
    </row>
    <row r="79" spans="1:5" x14ac:dyDescent="0.25">
      <c r="A79" s="2" t="s">
        <v>92</v>
      </c>
      <c r="B79" s="41">
        <f>B72/B73</f>
        <v>0.24778156996587031</v>
      </c>
      <c r="C79" s="9"/>
      <c r="D79" s="37"/>
      <c r="E79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85"/>
  <sheetViews>
    <sheetView topLeftCell="A25" zoomScale="106" zoomScaleNormal="106" workbookViewId="0">
      <selection activeCell="C23" sqref="C23"/>
    </sheetView>
  </sheetViews>
  <sheetFormatPr baseColWidth="10" defaultRowHeight="15" x14ac:dyDescent="0.25"/>
  <cols>
    <col min="1" max="1" width="19.28515625" customWidth="1"/>
    <col min="2" max="2" width="17.7109375" customWidth="1"/>
    <col min="3" max="4" width="18.7109375" customWidth="1"/>
    <col min="5" max="5" width="14.5703125" customWidth="1"/>
    <col min="6" max="6" width="22.140625" customWidth="1"/>
    <col min="11" max="11" width="16.85546875" customWidth="1"/>
  </cols>
  <sheetData>
    <row r="2" spans="1:14" s="19" customFormat="1" x14ac:dyDescent="0.25">
      <c r="A2" s="19" t="s">
        <v>23</v>
      </c>
    </row>
    <row r="4" spans="1:14" x14ac:dyDescent="0.25">
      <c r="A4" s="1" t="s">
        <v>5</v>
      </c>
      <c r="B4" s="1" t="s">
        <v>1</v>
      </c>
      <c r="C4" s="1" t="s">
        <v>2</v>
      </c>
      <c r="D4" s="13" t="s">
        <v>7</v>
      </c>
      <c r="F4" s="1" t="s">
        <v>26</v>
      </c>
      <c r="G4" s="1" t="s">
        <v>1</v>
      </c>
      <c r="H4" s="1" t="s">
        <v>2</v>
      </c>
      <c r="I4" s="13" t="s">
        <v>7</v>
      </c>
    </row>
    <row r="5" spans="1:14" ht="30" x14ac:dyDescent="0.25">
      <c r="A5" s="4" t="s">
        <v>3</v>
      </c>
      <c r="B5" s="5">
        <f>[3]JUNIO!$C$4</f>
        <v>917</v>
      </c>
      <c r="C5" s="2">
        <f>[2]JUNIO!$C$3</f>
        <v>451</v>
      </c>
      <c r="D5" s="2">
        <f>[5]JUNIO!$C$13</f>
        <v>2362</v>
      </c>
      <c r="F5" s="4" t="s">
        <v>3</v>
      </c>
      <c r="G5" s="5">
        <f>[6]JULIO!$C$4</f>
        <v>1117</v>
      </c>
      <c r="H5" s="2">
        <f>[7]JULIO!$C$4</f>
        <v>1029</v>
      </c>
      <c r="I5" s="2">
        <f>[8]JULIO!$C$15</f>
        <v>3283</v>
      </c>
    </row>
    <row r="6" spans="1:14" ht="30" x14ac:dyDescent="0.25">
      <c r="A6" s="4" t="s">
        <v>4</v>
      </c>
      <c r="B6" s="2">
        <f>[1]JUNIO!$D$4</f>
        <v>176</v>
      </c>
      <c r="C6" s="2">
        <f>[2]JUNIO!$D$3</f>
        <v>8</v>
      </c>
      <c r="D6" s="2">
        <f>[5]JUNIO!$D$13</f>
        <v>556</v>
      </c>
      <c r="F6" s="4" t="s">
        <v>4</v>
      </c>
      <c r="G6" s="2">
        <f>[6]JULIO!$D$4</f>
        <v>239</v>
      </c>
      <c r="H6" s="2">
        <f>[7]JULIO!$D$4</f>
        <v>37</v>
      </c>
      <c r="I6" s="2">
        <f>[8]JULIO!$D$15</f>
        <v>439</v>
      </c>
    </row>
    <row r="7" spans="1:14" x14ac:dyDescent="0.25">
      <c r="A7" s="1" t="s">
        <v>10</v>
      </c>
      <c r="B7" s="5">
        <f>SUM(B5:B6)</f>
        <v>1093</v>
      </c>
      <c r="C7" s="5">
        <f>SUM(C5:C6)</f>
        <v>459</v>
      </c>
      <c r="D7" s="2">
        <f>SUM(D5:D6)</f>
        <v>2918</v>
      </c>
      <c r="F7" s="1" t="s">
        <v>10</v>
      </c>
      <c r="G7" s="5">
        <f>SUM(G5:G6)</f>
        <v>1356</v>
      </c>
      <c r="H7" s="2">
        <f>SUM(H5:H6)</f>
        <v>1066</v>
      </c>
      <c r="I7" s="2">
        <f>SUM(I5:I6)</f>
        <v>3722</v>
      </c>
    </row>
    <row r="10" spans="1:14" x14ac:dyDescent="0.25">
      <c r="A10" s="1" t="s">
        <v>5</v>
      </c>
      <c r="B10" s="1" t="s">
        <v>1</v>
      </c>
      <c r="C10" s="1" t="s">
        <v>2</v>
      </c>
      <c r="D10" s="1" t="s">
        <v>7</v>
      </c>
      <c r="F10" s="1" t="s">
        <v>26</v>
      </c>
      <c r="G10" s="1" t="s">
        <v>1</v>
      </c>
      <c r="H10" s="1" t="s">
        <v>2</v>
      </c>
      <c r="I10" s="1" t="s">
        <v>7</v>
      </c>
      <c r="K10" s="13" t="s">
        <v>24</v>
      </c>
      <c r="L10" s="1" t="s">
        <v>1</v>
      </c>
      <c r="M10" s="1" t="s">
        <v>2</v>
      </c>
      <c r="N10" s="13" t="s">
        <v>7</v>
      </c>
    </row>
    <row r="11" spans="1:14" ht="30" x14ac:dyDescent="0.25">
      <c r="A11" s="4" t="s">
        <v>3</v>
      </c>
      <c r="B11" s="6">
        <f>B5/B7</f>
        <v>0.83897529734675202</v>
      </c>
      <c r="C11" s="6">
        <f>C5/C7</f>
        <v>0.98257080610021785</v>
      </c>
      <c r="D11" s="18">
        <f>D5/D7</f>
        <v>0.8094585332419465</v>
      </c>
      <c r="F11" s="4" t="s">
        <v>3</v>
      </c>
      <c r="G11" s="6">
        <f>G5/G7</f>
        <v>0.82374631268436582</v>
      </c>
      <c r="H11" s="6">
        <f>H5/H7</f>
        <v>0.96529080675422141</v>
      </c>
      <c r="I11" s="18">
        <f>I5/I7</f>
        <v>0.88205265986029013</v>
      </c>
      <c r="K11" s="4" t="s">
        <v>3</v>
      </c>
      <c r="L11" s="28">
        <f t="shared" ref="L11:N12" si="0">G11-B11</f>
        <v>-1.5228984662386202E-2</v>
      </c>
      <c r="M11" s="28">
        <f t="shared" si="0"/>
        <v>-1.7279999345996444E-2</v>
      </c>
      <c r="N11" s="6">
        <f t="shared" si="0"/>
        <v>7.2594126618343635E-2</v>
      </c>
    </row>
    <row r="12" spans="1:14" ht="45" x14ac:dyDescent="0.25">
      <c r="A12" s="4" t="s">
        <v>4</v>
      </c>
      <c r="B12" s="6">
        <f>B6/B7</f>
        <v>0.16102470265324795</v>
      </c>
      <c r="C12" s="6">
        <f>C6/C7</f>
        <v>1.7429193899782137E-2</v>
      </c>
      <c r="D12" s="18">
        <f>D6/D7</f>
        <v>0.19054146675805347</v>
      </c>
      <c r="F12" s="4" t="s">
        <v>4</v>
      </c>
      <c r="G12" s="6">
        <f>G6/G7</f>
        <v>0.17625368731563421</v>
      </c>
      <c r="H12" s="6">
        <f>H6/H7</f>
        <v>3.4709193245778612E-2</v>
      </c>
      <c r="I12" s="18">
        <f>I6/I7</f>
        <v>0.11794734013970984</v>
      </c>
      <c r="K12" s="4" t="s">
        <v>4</v>
      </c>
      <c r="L12" s="28">
        <f t="shared" si="0"/>
        <v>1.5228984662386258E-2</v>
      </c>
      <c r="M12" s="28">
        <f t="shared" si="0"/>
        <v>1.7279999345996475E-2</v>
      </c>
      <c r="N12" s="6">
        <f t="shared" si="0"/>
        <v>-7.2594126618343635E-2</v>
      </c>
    </row>
    <row r="13" spans="1:14" x14ac:dyDescent="0.25">
      <c r="A13" s="1" t="s">
        <v>10</v>
      </c>
      <c r="B13" s="6">
        <f>SUM(B11:B12)</f>
        <v>1</v>
      </c>
      <c r="C13" s="6">
        <f>SUM(C11:C12)</f>
        <v>1</v>
      </c>
      <c r="D13" s="18">
        <f>SUM(D11:D12)</f>
        <v>1</v>
      </c>
      <c r="F13" s="1" t="s">
        <v>10</v>
      </c>
      <c r="G13" s="6">
        <f>SUM(G11:G12)</f>
        <v>1</v>
      </c>
      <c r="H13" s="6">
        <f>SUM(H11:H12)</f>
        <v>1</v>
      </c>
      <c r="I13" s="18">
        <f>SUM(I11:I12)</f>
        <v>1</v>
      </c>
    </row>
    <row r="15" spans="1:14" s="19" customFormat="1" x14ac:dyDescent="0.25">
      <c r="A15" s="19" t="s">
        <v>6</v>
      </c>
    </row>
    <row r="16" spans="1:14" x14ac:dyDescent="0.25">
      <c r="A16" s="12" t="s">
        <v>9</v>
      </c>
      <c r="B16" s="12"/>
      <c r="C16" s="12"/>
      <c r="D16" s="12"/>
      <c r="F16" s="12" t="s">
        <v>8</v>
      </c>
    </row>
    <row r="17" spans="1:10" x14ac:dyDescent="0.25">
      <c r="A17" s="1" t="s">
        <v>6</v>
      </c>
      <c r="B17" s="1" t="s">
        <v>1</v>
      </c>
      <c r="C17" s="1" t="s">
        <v>2</v>
      </c>
      <c r="D17" s="13" t="s">
        <v>7</v>
      </c>
      <c r="F17" s="1" t="s">
        <v>6</v>
      </c>
      <c r="G17" s="1" t="s">
        <v>1</v>
      </c>
      <c r="H17" s="1" t="s">
        <v>2</v>
      </c>
      <c r="I17" s="13" t="s">
        <v>7</v>
      </c>
      <c r="J17" s="16"/>
    </row>
    <row r="18" spans="1:10" x14ac:dyDescent="0.25">
      <c r="A18" s="1" t="s">
        <v>5</v>
      </c>
      <c r="B18" s="8">
        <f>[1]JUNIO!$I$4</f>
        <v>63.773492723492723</v>
      </c>
      <c r="C18" s="8">
        <f>[2]JUNIO!$I$3</f>
        <v>44.577252124645902</v>
      </c>
      <c r="D18" s="8">
        <f>[5]JUNIO!$I$13</f>
        <v>29.694839932603202</v>
      </c>
      <c r="F18" s="1" t="s">
        <v>5</v>
      </c>
      <c r="G18" s="8">
        <f>[1]JUNIO!$J$4</f>
        <v>52.796987951807225</v>
      </c>
      <c r="H18" s="8">
        <f>[2]JUNIO!$J$3</f>
        <v>33.127936842105271</v>
      </c>
      <c r="I18" s="8">
        <f>[5]JUNIO!$H$13</f>
        <v>23.250511213720319</v>
      </c>
      <c r="J18" s="10"/>
    </row>
    <row r="19" spans="1:10" x14ac:dyDescent="0.25">
      <c r="A19" s="1" t="s">
        <v>26</v>
      </c>
      <c r="B19" s="8">
        <f>[6]JULIO!$I$4</f>
        <v>65.588355582524272</v>
      </c>
      <c r="C19" s="8">
        <f>[7]JULIO!$I$4</f>
        <v>46.949898403483303</v>
      </c>
      <c r="D19" s="8">
        <f>[5]JULIO!$I$15</f>
        <v>31.982434444804142</v>
      </c>
      <c r="F19" s="1" t="s">
        <v>26</v>
      </c>
      <c r="G19" s="8">
        <f>[6]JULIO!$J$4</f>
        <v>47.890832964111652</v>
      </c>
      <c r="H19" s="8">
        <f>[7]JULIO!$J$4</f>
        <v>30.925889101338427</v>
      </c>
      <c r="I19" s="8">
        <f>[5]JULIO!$H$15</f>
        <v>25.004743103011894</v>
      </c>
      <c r="J19" s="10"/>
    </row>
    <row r="20" spans="1:10" x14ac:dyDescent="0.25">
      <c r="A20" s="17"/>
      <c r="B20" s="10"/>
      <c r="C20" s="10"/>
      <c r="D20" s="10"/>
      <c r="F20" s="17"/>
      <c r="G20" s="10"/>
      <c r="H20" s="10"/>
      <c r="I20" s="10"/>
      <c r="J20" s="10"/>
    </row>
    <row r="21" spans="1:10" x14ac:dyDescent="0.25">
      <c r="A21" s="12" t="s">
        <v>9</v>
      </c>
      <c r="B21" s="12"/>
      <c r="C21" s="12"/>
      <c r="D21" s="12"/>
      <c r="F21" s="12" t="s">
        <v>8</v>
      </c>
    </row>
    <row r="22" spans="1:10" x14ac:dyDescent="0.25">
      <c r="A22" s="1" t="s">
        <v>6</v>
      </c>
      <c r="B22" s="1" t="s">
        <v>1</v>
      </c>
      <c r="C22" s="1" t="s">
        <v>2</v>
      </c>
      <c r="D22" s="13" t="s">
        <v>7</v>
      </c>
      <c r="F22" s="1" t="s">
        <v>6</v>
      </c>
      <c r="G22" s="1" t="s">
        <v>1</v>
      </c>
      <c r="H22" s="1" t="s">
        <v>2</v>
      </c>
      <c r="I22" s="13" t="s">
        <v>7</v>
      </c>
      <c r="J22" s="16"/>
    </row>
    <row r="23" spans="1:10" x14ac:dyDescent="0.25">
      <c r="A23" s="17"/>
      <c r="B23" s="24">
        <f>B19-B18</f>
        <v>1.8148628590315496</v>
      </c>
      <c r="C23" s="24">
        <f>C19-C18</f>
        <v>2.3726462788374008</v>
      </c>
      <c r="D23" s="24">
        <f>D19-D18</f>
        <v>2.2875945122009398</v>
      </c>
      <c r="F23" s="17"/>
      <c r="G23" s="10">
        <f>G19-G18</f>
        <v>-4.9061549876955723</v>
      </c>
      <c r="H23" s="10">
        <f>H19-H18</f>
        <v>-2.2020477407668437</v>
      </c>
      <c r="I23" s="10">
        <f>I19-I18</f>
        <v>1.7542318892915745</v>
      </c>
      <c r="J23" s="10"/>
    </row>
    <row r="24" spans="1:10" x14ac:dyDescent="0.25">
      <c r="A24" s="17"/>
      <c r="B24" s="10"/>
      <c r="C24" s="10"/>
      <c r="D24" s="10"/>
      <c r="F24" s="17"/>
      <c r="G24" s="10"/>
      <c r="H24" s="10"/>
      <c r="I24" s="10"/>
      <c r="J24" s="10"/>
    </row>
    <row r="25" spans="1:10" s="19" customFormat="1" x14ac:dyDescent="0.25">
      <c r="A25" s="20" t="s">
        <v>22</v>
      </c>
      <c r="B25" s="21"/>
      <c r="C25" s="21"/>
      <c r="D25" s="21"/>
      <c r="F25" s="20"/>
      <c r="G25" s="21"/>
      <c r="H25" s="21"/>
      <c r="I25" s="21"/>
      <c r="J25" s="21"/>
    </row>
    <row r="26" spans="1:10" x14ac:dyDescent="0.25">
      <c r="A26" s="17"/>
      <c r="B26" s="10"/>
      <c r="C26" s="10"/>
      <c r="D26" s="10"/>
      <c r="F26" s="17"/>
      <c r="G26" s="10"/>
      <c r="H26" s="10"/>
      <c r="I26" s="10"/>
      <c r="J26" s="10"/>
    </row>
    <row r="27" spans="1:10" x14ac:dyDescent="0.25">
      <c r="A27" s="17" t="s">
        <v>20</v>
      </c>
      <c r="B27" s="1" t="s">
        <v>1</v>
      </c>
      <c r="C27" s="1" t="s">
        <v>2</v>
      </c>
      <c r="D27" s="29" t="s">
        <v>7</v>
      </c>
      <c r="F27" s="1" t="s">
        <v>20</v>
      </c>
      <c r="G27" s="1" t="s">
        <v>1</v>
      </c>
      <c r="H27" s="1" t="s">
        <v>2</v>
      </c>
      <c r="I27" s="29" t="s">
        <v>7</v>
      </c>
      <c r="J27" s="10"/>
    </row>
    <row r="28" spans="1:10" x14ac:dyDescent="0.25">
      <c r="A28" s="1" t="s">
        <v>5</v>
      </c>
      <c r="B28" s="18">
        <f>[3]JUNIO!$L$4</f>
        <v>0.56543887147335425</v>
      </c>
      <c r="C28" s="18">
        <f>[2]JUNIO!$L$3</f>
        <v>0.28958162428219852</v>
      </c>
      <c r="D28" s="30">
        <f>[5]JUNIO!$K$13</f>
        <v>0.291753717586334</v>
      </c>
      <c r="F28" s="2"/>
      <c r="G28" s="22">
        <f>B29-B28</f>
        <v>1.4685932669278312E-3</v>
      </c>
      <c r="H28" s="23">
        <f>C29-C28</f>
        <v>1.7870406061398059E-2</v>
      </c>
      <c r="I28" s="23">
        <f>D29-D28</f>
        <v>-1.1876939476340331E-2</v>
      </c>
      <c r="J28" s="10"/>
    </row>
    <row r="29" spans="1:10" x14ac:dyDescent="0.25">
      <c r="A29" s="1" t="s">
        <v>26</v>
      </c>
      <c r="B29" s="18">
        <f>[3]JULIO!$L$4</f>
        <v>0.56690746474028209</v>
      </c>
      <c r="C29" s="18">
        <f>[4]JULIO!$L$4</f>
        <v>0.30745203034359658</v>
      </c>
      <c r="D29" s="30">
        <f>[5]JULIO!$K$15</f>
        <v>0.27987677810999367</v>
      </c>
      <c r="F29" s="17"/>
      <c r="G29" s="10"/>
      <c r="H29" s="10"/>
      <c r="I29" s="10"/>
      <c r="J29" s="10"/>
    </row>
    <row r="30" spans="1:10" x14ac:dyDescent="0.25">
      <c r="A30" s="17"/>
      <c r="B30" s="10"/>
      <c r="C30" s="10"/>
      <c r="D30" s="10"/>
      <c r="I30" s="10"/>
      <c r="J30" s="10"/>
    </row>
    <row r="31" spans="1:10" x14ac:dyDescent="0.25">
      <c r="A31" s="17"/>
      <c r="B31" s="10"/>
      <c r="C31" s="10"/>
      <c r="D31" s="10"/>
      <c r="I31" s="10"/>
      <c r="J31" s="10"/>
    </row>
    <row r="32" spans="1:10" x14ac:dyDescent="0.25">
      <c r="A32" s="9"/>
      <c r="B32" s="10"/>
      <c r="C32" s="10"/>
      <c r="D32" s="10"/>
      <c r="F32" s="9"/>
      <c r="G32" s="10"/>
      <c r="H32" s="10"/>
    </row>
    <row r="33" spans="1:8" x14ac:dyDescent="0.25">
      <c r="A33" s="9"/>
      <c r="B33" s="10"/>
      <c r="C33" s="10"/>
      <c r="D33" s="10"/>
      <c r="F33" s="9"/>
      <c r="G33" s="10"/>
      <c r="H33" s="10"/>
    </row>
    <row r="34" spans="1:8" x14ac:dyDescent="0.25">
      <c r="B34" s="1" t="s">
        <v>1</v>
      </c>
      <c r="C34" s="1" t="s">
        <v>2</v>
      </c>
      <c r="D34" s="1" t="s">
        <v>7</v>
      </c>
      <c r="F34" s="9"/>
      <c r="G34" s="10"/>
      <c r="H34" s="10"/>
    </row>
    <row r="35" spans="1:8" x14ac:dyDescent="0.25">
      <c r="A35" s="3" t="s">
        <v>27</v>
      </c>
      <c r="B35" s="14">
        <f>[3]JULIO!$H$12</f>
        <v>0.50549450549450547</v>
      </c>
      <c r="C35" s="6">
        <f>[4]JULIO!$H$12</f>
        <v>0.18571428571428572</v>
      </c>
      <c r="D35" s="14">
        <f>[5]JULIO!$AB$23</f>
        <v>0.24571428571428572</v>
      </c>
      <c r="F35" s="15"/>
      <c r="G35" s="10"/>
      <c r="H35" s="10"/>
    </row>
    <row r="36" spans="1:8" x14ac:dyDescent="0.25">
      <c r="A36" s="3" t="s">
        <v>71</v>
      </c>
      <c r="B36" s="14">
        <f>[3]JULIO!$H$13</f>
        <v>0.60919540229885061</v>
      </c>
      <c r="C36" s="6">
        <f>[4]JULIO!$H$13</f>
        <v>0.16666666666666666</v>
      </c>
      <c r="D36" s="14">
        <f>[5]JULIO!$AB$24</f>
        <v>0.27220630372492838</v>
      </c>
      <c r="F36" s="15"/>
      <c r="G36" s="10"/>
      <c r="H36" s="10"/>
    </row>
    <row r="37" spans="1:8" x14ac:dyDescent="0.25">
      <c r="A37" s="3" t="s">
        <v>72</v>
      </c>
      <c r="B37" s="14">
        <f>[3]JULIO!$H$14</f>
        <v>0.85365853658536583</v>
      </c>
      <c r="C37" s="6">
        <f>[4]JULIO!$H$14</f>
        <v>0.24637681159420291</v>
      </c>
      <c r="D37" s="14">
        <f>[5]JULIO!$AB$25</f>
        <v>0.36182336182336183</v>
      </c>
      <c r="F37" s="15"/>
    </row>
    <row r="38" spans="1:8" x14ac:dyDescent="0.25">
      <c r="A38" s="3" t="s">
        <v>54</v>
      </c>
      <c r="B38" s="14">
        <f>[3]JULIO!$H$15</f>
        <v>0.71264367816091956</v>
      </c>
      <c r="C38" s="6">
        <f>[4]JULIO!$H$15</f>
        <v>0.24285714285714285</v>
      </c>
      <c r="D38" s="14">
        <f>[5]JULIO!$AB$26</f>
        <v>0.33333333333333331</v>
      </c>
      <c r="F38" s="15"/>
    </row>
    <row r="39" spans="1:8" x14ac:dyDescent="0.25">
      <c r="A39" s="3" t="s">
        <v>48</v>
      </c>
      <c r="B39" s="14">
        <f>[3]JULIO!$H$16</f>
        <v>0.4642857142857143</v>
      </c>
      <c r="C39" s="6">
        <f>[4]JULIO!$H$16</f>
        <v>0.24285714285714285</v>
      </c>
      <c r="D39" s="14">
        <f>[5]JULIO!$AB$27</f>
        <v>0.22349570200573066</v>
      </c>
      <c r="F39" s="15"/>
    </row>
    <row r="40" spans="1:8" x14ac:dyDescent="0.25">
      <c r="A40" s="3" t="s">
        <v>49</v>
      </c>
      <c r="B40" s="14">
        <f>[3]JULIO!$H$17</f>
        <v>0.52631578947368418</v>
      </c>
      <c r="C40" s="6">
        <f>[4]JULIO!$H$17</f>
        <v>0.18309859154929578</v>
      </c>
      <c r="D40" s="14">
        <f>[5]JULIO!$AB$28</f>
        <v>0.2177650429799427</v>
      </c>
      <c r="F40" s="15"/>
    </row>
    <row r="41" spans="1:8" x14ac:dyDescent="0.25">
      <c r="A41" s="3" t="s">
        <v>50</v>
      </c>
      <c r="B41" s="14">
        <f>[3]JULIO!$H$18</f>
        <v>0.29545454545454547</v>
      </c>
      <c r="C41" s="6">
        <f>[4]JULIO!$H$18</f>
        <v>8.5714285714285715E-2</v>
      </c>
      <c r="D41" s="14">
        <f>[5]JULIO!$AB$29</f>
        <v>0.11239193083573487</v>
      </c>
      <c r="F41" s="15"/>
    </row>
    <row r="42" spans="1:8" x14ac:dyDescent="0.25">
      <c r="A42" s="3" t="s">
        <v>51</v>
      </c>
      <c r="B42" s="14">
        <f>[3]JULIO!$H$19</f>
        <v>0.51724137931034486</v>
      </c>
      <c r="C42" s="6">
        <f>[4]JULIO!$H$19</f>
        <v>0.3</v>
      </c>
      <c r="D42" s="14">
        <f>[5]JULIO!$AB$30</f>
        <v>0.23204419889502761</v>
      </c>
      <c r="F42" s="15"/>
    </row>
    <row r="43" spans="1:8" x14ac:dyDescent="0.25">
      <c r="A43" s="3" t="s">
        <v>52</v>
      </c>
      <c r="B43" s="14">
        <f>[3]JULIO!$H$20</f>
        <v>0.76470588235294112</v>
      </c>
      <c r="C43" s="6">
        <f>[4]JULIO!$H$20</f>
        <v>0.31944444444444442</v>
      </c>
      <c r="D43" s="14">
        <f>[5]JULIO!$AB$31</f>
        <v>0.33141210374639768</v>
      </c>
      <c r="F43" s="15"/>
    </row>
    <row r="44" spans="1:8" x14ac:dyDescent="0.25">
      <c r="A44" s="3" t="s">
        <v>53</v>
      </c>
      <c r="B44" s="14">
        <f>[3]JULIO!$H$21</f>
        <v>0.85416666666666663</v>
      </c>
      <c r="C44" s="6">
        <f>[4]JULIO!$H$21</f>
        <v>0.54054054054054057</v>
      </c>
      <c r="D44" s="14">
        <f>[5]JULIO!$AB$32</f>
        <v>0.43804034582132567</v>
      </c>
      <c r="F44" s="15"/>
    </row>
    <row r="45" spans="1:8" x14ac:dyDescent="0.25">
      <c r="A45" s="3" t="s">
        <v>55</v>
      </c>
      <c r="B45" s="14">
        <f>[3]JULIO!$H$22</f>
        <v>0.79</v>
      </c>
      <c r="C45" s="6">
        <f>[4]JULIO!$H$22</f>
        <v>0.59722222222222221</v>
      </c>
      <c r="D45" s="14">
        <f>[5]JULIO!$AB$33</f>
        <v>0.44637681159420289</v>
      </c>
      <c r="F45" s="15"/>
    </row>
    <row r="46" spans="1:8" x14ac:dyDescent="0.25">
      <c r="A46" s="3" t="s">
        <v>73</v>
      </c>
      <c r="B46" s="14">
        <f>[3]JULIO!$H$23</f>
        <v>0.45454545454545453</v>
      </c>
      <c r="C46" s="6">
        <f>[4]JULIO!$H$23</f>
        <v>0.19444444444444445</v>
      </c>
      <c r="D46" s="14">
        <f>[5]JULIO!$AB$34</f>
        <v>0.19020172910662825</v>
      </c>
      <c r="F46" s="15"/>
    </row>
    <row r="47" spans="1:8" x14ac:dyDescent="0.25">
      <c r="A47" s="3" t="s">
        <v>74</v>
      </c>
      <c r="B47" s="14">
        <f>[3]JULIO!$H$24</f>
        <v>0.63725490196078427</v>
      </c>
      <c r="C47" s="6">
        <f>[4]JULIO!$H$24</f>
        <v>0.26027397260273971</v>
      </c>
      <c r="D47" s="14">
        <f>[5]JULIO!$AB$35</f>
        <v>0.14000000000000001</v>
      </c>
      <c r="F47" s="15"/>
    </row>
    <row r="48" spans="1:8" x14ac:dyDescent="0.25">
      <c r="A48" s="3" t="s">
        <v>75</v>
      </c>
      <c r="B48" s="14">
        <f>[3]JULIO!$H$25</f>
        <v>0.4606741573033708</v>
      </c>
      <c r="C48" s="6">
        <f>[4]JULIO!$H$25</f>
        <v>8.2191780821917804E-2</v>
      </c>
      <c r="D48" s="14">
        <f>[5]JULIO!$AB$36</f>
        <v>0.1758957654723127</v>
      </c>
      <c r="F48" s="15"/>
    </row>
    <row r="49" spans="1:6" x14ac:dyDescent="0.25">
      <c r="A49" s="3" t="s">
        <v>76</v>
      </c>
      <c r="B49" s="14">
        <f>[3]JULIO!$H$26</f>
        <v>0.57281553398058249</v>
      </c>
      <c r="C49" s="6">
        <f>[4]JULIO!$H$26</f>
        <v>0.22535211267605634</v>
      </c>
      <c r="D49" s="14">
        <f>[5]JULIO!$AB$37</f>
        <v>0.28695652173913044</v>
      </c>
      <c r="F49" s="15"/>
    </row>
    <row r="50" spans="1:6" x14ac:dyDescent="0.25">
      <c r="A50" s="3" t="s">
        <v>77</v>
      </c>
      <c r="B50" s="14">
        <f>[3]JULIO!$H$27</f>
        <v>0.78846153846153844</v>
      </c>
      <c r="C50" s="6">
        <f>[4]JULIO!$H$27</f>
        <v>0.323943661971831</v>
      </c>
      <c r="D50" s="14">
        <f>[5]JULIO!$AB$38</f>
        <v>0.37572254335260113</v>
      </c>
      <c r="F50" s="15"/>
    </row>
    <row r="51" spans="1:6" x14ac:dyDescent="0.25">
      <c r="A51" s="3" t="s">
        <v>78</v>
      </c>
      <c r="B51" s="14">
        <f>[3]JULIO!$H$28</f>
        <v>0.96666666666666667</v>
      </c>
      <c r="C51" s="6">
        <f>[4]JULIO!$H$28</f>
        <v>0.5</v>
      </c>
      <c r="D51" s="14">
        <f>[5]JULIO!$AB$39</f>
        <v>0.42318840579710143</v>
      </c>
      <c r="F51" s="15"/>
    </row>
    <row r="52" spans="1:6" x14ac:dyDescent="0.25">
      <c r="A52" s="3" t="s">
        <v>56</v>
      </c>
      <c r="B52" s="14">
        <f>[3]JULIO!$H$29</f>
        <v>0.81720430107526887</v>
      </c>
      <c r="C52" s="6">
        <f>[4]JULIO!$H$29</f>
        <v>0.47142857142857142</v>
      </c>
      <c r="D52" s="14">
        <f>[5]JULIO!$AB$40</f>
        <v>0.44606413994169097</v>
      </c>
      <c r="F52" s="15"/>
    </row>
    <row r="53" spans="1:6" x14ac:dyDescent="0.25">
      <c r="A53" s="3" t="s">
        <v>79</v>
      </c>
      <c r="B53" s="14">
        <f>[3]JULIO!$H$30</f>
        <v>0.57608695652173914</v>
      </c>
      <c r="C53" s="6">
        <f>[4]JULIO!$H$30</f>
        <v>0.28169014084507044</v>
      </c>
      <c r="D53" s="14">
        <f>[5]JULIO!$AB$41</f>
        <v>0.18731988472622479</v>
      </c>
      <c r="F53" s="15"/>
    </row>
    <row r="54" spans="1:6" x14ac:dyDescent="0.25">
      <c r="A54" s="3" t="s">
        <v>80</v>
      </c>
      <c r="B54" s="14">
        <f>[3]JULIO!$H$31</f>
        <v>0.34615384615384615</v>
      </c>
      <c r="C54" s="6">
        <f>[4]JULIO!$H$31</f>
        <v>0.25333333333333335</v>
      </c>
      <c r="D54" s="14">
        <f>[5]JULIO!$AB$42</f>
        <v>0.239067055393586</v>
      </c>
      <c r="F54" s="15"/>
    </row>
    <row r="55" spans="1:6" x14ac:dyDescent="0.25">
      <c r="A55" s="3" t="s">
        <v>81</v>
      </c>
      <c r="B55" s="14">
        <f>[3]JULIO!$H$32</f>
        <v>0.5</v>
      </c>
      <c r="C55" s="6">
        <f>[4]JULIO!$H$32</f>
        <v>0.14084507042253522</v>
      </c>
      <c r="D55" s="14">
        <f>[5]JULIO!$AB$43</f>
        <v>0.10144927536231885</v>
      </c>
      <c r="F55" s="15"/>
    </row>
    <row r="56" spans="1:6" x14ac:dyDescent="0.25">
      <c r="A56" s="3" t="s">
        <v>82</v>
      </c>
      <c r="B56" s="14">
        <f>[3]JULIO!$H$33</f>
        <v>0.68292682926829273</v>
      </c>
      <c r="C56" s="6">
        <f>[4]JULIO!$H$33</f>
        <v>0.25333333333333335</v>
      </c>
      <c r="D56" s="14">
        <f>[5]JULIO!$AB$44</f>
        <v>0.20520231213872833</v>
      </c>
      <c r="F56" s="15"/>
    </row>
    <row r="57" spans="1:6" x14ac:dyDescent="0.25">
      <c r="A57" s="3" t="s">
        <v>83</v>
      </c>
      <c r="B57" s="14">
        <f>[3]JULIO!$H$34</f>
        <v>0.5368421052631579</v>
      </c>
      <c r="C57" s="6">
        <f>[4]JULIO!$H$34</f>
        <v>0.4</v>
      </c>
      <c r="D57" s="14">
        <f>[5]JULIO!$AB$45</f>
        <v>0.27405247813411077</v>
      </c>
      <c r="F57" s="15"/>
    </row>
    <row r="58" spans="1:6" x14ac:dyDescent="0.25">
      <c r="A58" s="3" t="s">
        <v>84</v>
      </c>
      <c r="B58" s="14">
        <f>[3]JULIO!$H$35</f>
        <v>0.75555555555555554</v>
      </c>
      <c r="C58" s="6">
        <f>[4]JULIO!$H$35</f>
        <v>0.42253521126760563</v>
      </c>
      <c r="D58" s="14">
        <f>[5]JULIO!$AB$46</f>
        <v>0.34971098265895956</v>
      </c>
      <c r="F58" s="15"/>
    </row>
    <row r="59" spans="1:6" x14ac:dyDescent="0.25">
      <c r="A59" s="3" t="s">
        <v>58</v>
      </c>
      <c r="B59" s="14">
        <f>[3]JULIO!$H$36</f>
        <v>0.58490566037735847</v>
      </c>
      <c r="C59" s="6">
        <f>[4]JULIO!$H$36</f>
        <v>0.323943661971831</v>
      </c>
      <c r="D59" s="14">
        <f>[5]JULIO!$AB$47</f>
        <v>0.36521739130434783</v>
      </c>
      <c r="F59" s="15"/>
    </row>
    <row r="60" spans="1:6" x14ac:dyDescent="0.25">
      <c r="A60" s="3" t="s">
        <v>85</v>
      </c>
      <c r="B60" s="14">
        <f>[3]JULIO!$H$37</f>
        <v>0.37894736842105264</v>
      </c>
      <c r="C60" s="6">
        <f>[4]JULIO!$H$37</f>
        <v>0.323943661971831</v>
      </c>
      <c r="D60" s="14">
        <f>[5]JULIO!$AB$48</f>
        <v>0.29022988505747127</v>
      </c>
      <c r="F60" s="15"/>
    </row>
    <row r="61" spans="1:6" x14ac:dyDescent="0.25">
      <c r="A61" s="3" t="s">
        <v>86</v>
      </c>
      <c r="B61" s="14">
        <f>[3]JULIO!$H$38</f>
        <v>0.47</v>
      </c>
      <c r="C61" s="6">
        <f>[4]JULIO!$H$38</f>
        <v>0.54666666666666663</v>
      </c>
      <c r="D61" s="14">
        <f>[5]JULIO!$AB$49</f>
        <v>0.2832369942196532</v>
      </c>
      <c r="F61" s="15"/>
    </row>
    <row r="62" spans="1:6" x14ac:dyDescent="0.25">
      <c r="A62" s="3" t="s">
        <v>87</v>
      </c>
      <c r="B62" s="14">
        <f>[3]JULIO!$H$39</f>
        <v>0.17142857142857143</v>
      </c>
      <c r="C62" s="6">
        <f>[4]JULIO!$H$39</f>
        <v>0.22666666666666666</v>
      </c>
      <c r="D62" s="14">
        <f>[5]JULIO!$AB$50</f>
        <v>0.14285714285714285</v>
      </c>
      <c r="F62" s="15"/>
    </row>
    <row r="63" spans="1:6" x14ac:dyDescent="0.25">
      <c r="A63" s="3" t="s">
        <v>88</v>
      </c>
      <c r="B63" s="14">
        <f>[3]JULIO!$H$40</f>
        <v>0.39</v>
      </c>
      <c r="C63" s="6">
        <f>[4]JULIO!$H$40</f>
        <v>0.35443037974683544</v>
      </c>
      <c r="D63" s="14">
        <f>[5]JULIO!$AB$51</f>
        <v>0.2005813953488372</v>
      </c>
      <c r="F63" s="15"/>
    </row>
    <row r="64" spans="1:6" x14ac:dyDescent="0.25">
      <c r="A64" s="3" t="s">
        <v>89</v>
      </c>
      <c r="B64" s="14">
        <f>[3]JULIO!$H$41</f>
        <v>0.34615384615384615</v>
      </c>
      <c r="C64" s="6">
        <f>[4]JULIO!$H$41</f>
        <v>0.40789473684210525</v>
      </c>
      <c r="D64" s="14">
        <f>[5]JULIO!$AB$52</f>
        <v>0.22807017543859648</v>
      </c>
      <c r="F64" s="15"/>
    </row>
    <row r="65" spans="1:6" x14ac:dyDescent="0.25">
      <c r="A65" s="3" t="s">
        <v>28</v>
      </c>
      <c r="B65" s="14">
        <f>[3]JULIO!$H$42</f>
        <v>0.38834951456310679</v>
      </c>
      <c r="C65" s="6">
        <f>[4]JULIO!$H$42</f>
        <v>0.39473684210526316</v>
      </c>
      <c r="D65" s="14">
        <f>[5]JULIO!$AB$53</f>
        <v>0.41569767441860467</v>
      </c>
      <c r="F65" s="15"/>
    </row>
    <row r="66" spans="1:6" x14ac:dyDescent="0.25">
      <c r="B66" s="6">
        <f>[3]JULIO!$H$43</f>
        <v>0.56690746474028209</v>
      </c>
      <c r="C66" s="6">
        <f>[4]JULIO!$H$43</f>
        <v>0.30745203034359658</v>
      </c>
      <c r="D66" s="6">
        <f>[5]JULIO!$AB$54</f>
        <v>0.27557879014189696</v>
      </c>
      <c r="F66" s="9"/>
    </row>
    <row r="68" spans="1:6" s="19" customFormat="1" x14ac:dyDescent="0.25">
      <c r="A68" s="19" t="s">
        <v>25</v>
      </c>
    </row>
    <row r="70" spans="1:6" x14ac:dyDescent="0.25">
      <c r="A70" s="17" t="s">
        <v>25</v>
      </c>
      <c r="B70" s="25" t="s">
        <v>1</v>
      </c>
      <c r="C70" s="25" t="s">
        <v>2</v>
      </c>
      <c r="D70" s="13" t="s">
        <v>7</v>
      </c>
    </row>
    <row r="71" spans="1:6" x14ac:dyDescent="0.25">
      <c r="A71" s="1" t="s">
        <v>5</v>
      </c>
      <c r="B71" s="27">
        <f>[1]JUNIO!$M$4</f>
        <v>36.060011755485888</v>
      </c>
      <c r="C71" s="27">
        <f>[2]JUNIO!$M$3</f>
        <v>12.908753076292045</v>
      </c>
      <c r="D71" s="27">
        <f>[5]JUNIO!$L$13</f>
        <v>8.6635799434681093</v>
      </c>
    </row>
    <row r="72" spans="1:6" x14ac:dyDescent="0.25">
      <c r="A72" s="1" t="s">
        <v>26</v>
      </c>
      <c r="B72" s="27">
        <f>[3]JULIO!$M$4</f>
        <v>37.182528379772961</v>
      </c>
      <c r="C72" s="27">
        <f>[7]JULIO!$M$4</f>
        <v>14.434841588576527</v>
      </c>
      <c r="D72" s="27">
        <f>[5]JULIO!$L$15</f>
        <v>8.9511407085258661</v>
      </c>
    </row>
    <row r="74" spans="1:6" x14ac:dyDescent="0.25">
      <c r="A74" s="1" t="s">
        <v>25</v>
      </c>
      <c r="B74" s="1" t="s">
        <v>1</v>
      </c>
      <c r="C74" s="1" t="s">
        <v>2</v>
      </c>
      <c r="D74" s="1" t="s">
        <v>7</v>
      </c>
    </row>
    <row r="75" spans="1:6" x14ac:dyDescent="0.25">
      <c r="A75" s="2"/>
      <c r="B75" s="31">
        <f>B72-B71</f>
        <v>1.1225166242870728</v>
      </c>
      <c r="C75" s="31">
        <f>C72-C71</f>
        <v>1.5260885122844812</v>
      </c>
      <c r="D75" s="31">
        <f>D72-D71</f>
        <v>0.28756076505775674</v>
      </c>
    </row>
    <row r="78" spans="1:6" s="19" customFormat="1" x14ac:dyDescent="0.25">
      <c r="A78" s="19" t="s">
        <v>237</v>
      </c>
    </row>
    <row r="80" spans="1:6" x14ac:dyDescent="0.25">
      <c r="A80" s="17" t="s">
        <v>241</v>
      </c>
      <c r="B80" s="25" t="s">
        <v>1</v>
      </c>
      <c r="C80" s="25" t="s">
        <v>2</v>
      </c>
      <c r="D80" s="13" t="s">
        <v>7</v>
      </c>
    </row>
    <row r="81" spans="1:4" x14ac:dyDescent="0.25">
      <c r="A81" s="1" t="s">
        <v>5</v>
      </c>
      <c r="B81" s="103">
        <f>[3]JUNIO!$O$4</f>
        <v>1.5990825688073393</v>
      </c>
      <c r="C81" s="103">
        <f>[4]JUNIO!$O$3</f>
        <v>1.0348583877995643</v>
      </c>
      <c r="D81" s="103">
        <f>[5]JUNIO!$N$13</f>
        <v>1.0516822754075617</v>
      </c>
    </row>
    <row r="82" spans="1:4" x14ac:dyDescent="0.25">
      <c r="A82" s="1" t="s">
        <v>26</v>
      </c>
      <c r="B82" s="103">
        <f>[3]JULIO!$O$4</f>
        <v>1.6644542772861357</v>
      </c>
      <c r="C82" s="103">
        <f>[4]JULIO!$O$4</f>
        <v>0.9971401334604385</v>
      </c>
      <c r="D82" s="103">
        <f>[5]JULIO!$N$15</f>
        <v>1.0733496332518337</v>
      </c>
    </row>
    <row r="84" spans="1:4" x14ac:dyDescent="0.25">
      <c r="A84" s="1" t="s">
        <v>241</v>
      </c>
      <c r="B84" s="1" t="s">
        <v>1</v>
      </c>
      <c r="C84" s="1" t="s">
        <v>2</v>
      </c>
      <c r="D84" s="1" t="s">
        <v>7</v>
      </c>
    </row>
    <row r="85" spans="1:4" x14ac:dyDescent="0.25">
      <c r="A85" s="2"/>
      <c r="B85" s="92">
        <f>B82-B81</f>
        <v>6.5371708478796364E-2</v>
      </c>
      <c r="C85" s="92">
        <f>C82-C81</f>
        <v>-3.771825433912579E-2</v>
      </c>
      <c r="D85" s="92">
        <f>D82-D81</f>
        <v>2.1667357844272095E-2</v>
      </c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5"/>
  <sheetViews>
    <sheetView topLeftCell="A43" workbookViewId="0">
      <selection activeCell="D86" sqref="D86"/>
    </sheetView>
  </sheetViews>
  <sheetFormatPr baseColWidth="10" defaultRowHeight="15" x14ac:dyDescent="0.25"/>
  <cols>
    <col min="1" max="1" width="19.28515625" customWidth="1"/>
    <col min="2" max="2" width="17.7109375" customWidth="1"/>
    <col min="3" max="5" width="18.7109375" customWidth="1"/>
    <col min="6" max="6" width="14.5703125" customWidth="1"/>
    <col min="7" max="7" width="22.140625" customWidth="1"/>
    <col min="13" max="13" width="16.85546875" customWidth="1"/>
  </cols>
  <sheetData>
    <row r="2" spans="1:17" s="19" customFormat="1" x14ac:dyDescent="0.25">
      <c r="A2" s="19" t="s">
        <v>23</v>
      </c>
    </row>
    <row r="4" spans="1:17" x14ac:dyDescent="0.25">
      <c r="A4" s="1" t="s">
        <v>26</v>
      </c>
      <c r="B4" s="1" t="s">
        <v>1</v>
      </c>
      <c r="C4" s="1" t="s">
        <v>2</v>
      </c>
      <c r="D4" s="13" t="s">
        <v>7</v>
      </c>
      <c r="E4" s="13" t="s">
        <v>90</v>
      </c>
      <c r="G4" s="1" t="s">
        <v>29</v>
      </c>
      <c r="H4" s="1" t="s">
        <v>1</v>
      </c>
      <c r="I4" s="1" t="s">
        <v>2</v>
      </c>
      <c r="J4" s="13" t="s">
        <v>7</v>
      </c>
      <c r="K4" s="13" t="s">
        <v>90</v>
      </c>
    </row>
    <row r="5" spans="1:17" ht="30" x14ac:dyDescent="0.25">
      <c r="A5" s="4" t="s">
        <v>3</v>
      </c>
      <c r="B5" s="5">
        <f>[6]JULIO!$C$4</f>
        <v>1117</v>
      </c>
      <c r="C5" s="2">
        <f>[7]JULIO!$C$4</f>
        <v>1029</v>
      </c>
      <c r="D5" s="2">
        <f>[8]JULIO!$C$15</f>
        <v>3283</v>
      </c>
      <c r="E5" s="5"/>
      <c r="G5" s="4" t="s">
        <v>3</v>
      </c>
      <c r="H5" s="5">
        <f>[6]AGOSTO!$C$4</f>
        <v>1716</v>
      </c>
      <c r="I5" s="2">
        <f>[7]AGOSTO!$C$4</f>
        <v>1596</v>
      </c>
      <c r="J5" s="2">
        <f>[5]AGOSTO!$C$17</f>
        <v>5219</v>
      </c>
      <c r="K5" s="2">
        <f>[9]AGOSTO!$C$5</f>
        <v>3032</v>
      </c>
    </row>
    <row r="6" spans="1:17" ht="30" x14ac:dyDescent="0.25">
      <c r="A6" s="4" t="s">
        <v>4</v>
      </c>
      <c r="B6" s="2">
        <f>[6]JULIO!$D$4</f>
        <v>239</v>
      </c>
      <c r="C6" s="2">
        <f>[7]JULIO!$D$4</f>
        <v>37</v>
      </c>
      <c r="D6" s="2">
        <f>[8]JULIO!$D$15</f>
        <v>439</v>
      </c>
      <c r="E6" s="5"/>
      <c r="G6" s="4" t="s">
        <v>4</v>
      </c>
      <c r="H6" s="2">
        <f>[6]AGOSTO!$D$4</f>
        <v>218</v>
      </c>
      <c r="I6" s="2">
        <f>[7]AGOSTO!$D$4</f>
        <v>14</v>
      </c>
      <c r="J6" s="2">
        <f>[5]AGOSTO!$D$17</f>
        <v>490</v>
      </c>
      <c r="K6" s="5">
        <f>[9]AGOSTO!$D$5</f>
        <v>85</v>
      </c>
    </row>
    <row r="7" spans="1:17" x14ac:dyDescent="0.25">
      <c r="A7" s="1" t="s">
        <v>10</v>
      </c>
      <c r="B7" s="5">
        <f>SUM(B5:B6)</f>
        <v>1356</v>
      </c>
      <c r="C7" s="5">
        <f>SUM(C5:C6)</f>
        <v>1066</v>
      </c>
      <c r="D7" s="2">
        <f>SUM(D5:D6)</f>
        <v>3722</v>
      </c>
      <c r="E7" s="5"/>
      <c r="G7" s="1" t="s">
        <v>10</v>
      </c>
      <c r="H7" s="5">
        <f>SUM(H5:H6)</f>
        <v>1934</v>
      </c>
      <c r="I7" s="2">
        <f>SUM(I5:I6)</f>
        <v>1610</v>
      </c>
      <c r="J7" s="2">
        <f>SUM(J5:J6)</f>
        <v>5709</v>
      </c>
      <c r="K7" s="2">
        <f>SUM(K5:K6)</f>
        <v>3117</v>
      </c>
    </row>
    <row r="10" spans="1:17" x14ac:dyDescent="0.25">
      <c r="A10" s="1" t="s">
        <v>26</v>
      </c>
      <c r="B10" s="1" t="s">
        <v>1</v>
      </c>
      <c r="C10" s="1" t="s">
        <v>2</v>
      </c>
      <c r="D10" s="1" t="s">
        <v>7</v>
      </c>
      <c r="E10" s="1" t="s">
        <v>90</v>
      </c>
      <c r="G10" s="1" t="s">
        <v>29</v>
      </c>
      <c r="H10" s="1" t="s">
        <v>1</v>
      </c>
      <c r="I10" s="1" t="s">
        <v>2</v>
      </c>
      <c r="J10" s="1" t="s">
        <v>7</v>
      </c>
      <c r="K10" s="1" t="s">
        <v>90</v>
      </c>
      <c r="M10" s="13" t="s">
        <v>24</v>
      </c>
      <c r="N10" s="1" t="s">
        <v>1</v>
      </c>
      <c r="O10" s="1" t="s">
        <v>2</v>
      </c>
      <c r="P10" s="13" t="s">
        <v>7</v>
      </c>
      <c r="Q10" s="1" t="s">
        <v>90</v>
      </c>
    </row>
    <row r="11" spans="1:17" ht="30" x14ac:dyDescent="0.25">
      <c r="A11" s="4" t="s">
        <v>3</v>
      </c>
      <c r="B11" s="6">
        <f>B5/B7</f>
        <v>0.82374631268436582</v>
      </c>
      <c r="C11" s="6">
        <f>C5/C7</f>
        <v>0.96529080675422141</v>
      </c>
      <c r="D11" s="18">
        <f>D5/D7</f>
        <v>0.88205265986029013</v>
      </c>
      <c r="E11" s="18"/>
      <c r="G11" s="4" t="s">
        <v>3</v>
      </c>
      <c r="H11" s="6">
        <f>H5/H7</f>
        <v>0.88728024819027917</v>
      </c>
      <c r="I11" s="6">
        <f>I5/I7</f>
        <v>0.99130434782608701</v>
      </c>
      <c r="J11" s="18">
        <f>J5/J7</f>
        <v>0.91417060781222625</v>
      </c>
      <c r="K11" s="18">
        <f>K5/K7</f>
        <v>0.97273018928456845</v>
      </c>
      <c r="M11" s="4" t="s">
        <v>3</v>
      </c>
      <c r="N11" s="35">
        <f t="shared" ref="N11:P12" si="0">H11-B11</f>
        <v>6.3533935505913353E-2</v>
      </c>
      <c r="O11" s="35">
        <f t="shared" si="0"/>
        <v>2.6013541071865598E-2</v>
      </c>
      <c r="P11" s="6">
        <f t="shared" si="0"/>
        <v>3.2117947951936121E-2</v>
      </c>
      <c r="Q11" s="2"/>
    </row>
    <row r="12" spans="1:17" ht="45" x14ac:dyDescent="0.25">
      <c r="A12" s="4" t="s">
        <v>4</v>
      </c>
      <c r="B12" s="6">
        <f>B6/B7</f>
        <v>0.17625368731563421</v>
      </c>
      <c r="C12" s="6">
        <f>C6/C7</f>
        <v>3.4709193245778612E-2</v>
      </c>
      <c r="D12" s="18">
        <f>D6/D7</f>
        <v>0.11794734013970984</v>
      </c>
      <c r="E12" s="18"/>
      <c r="G12" s="4" t="s">
        <v>4</v>
      </c>
      <c r="H12" s="6">
        <f>H6/H7</f>
        <v>0.11271975180972078</v>
      </c>
      <c r="I12" s="6">
        <f>I6/I7</f>
        <v>8.6956521739130436E-3</v>
      </c>
      <c r="J12" s="18">
        <f>J6/J7</f>
        <v>8.582939218777369E-2</v>
      </c>
      <c r="K12" s="18">
        <f>K6/K7</f>
        <v>2.7269810715431504E-2</v>
      </c>
      <c r="M12" s="4" t="s">
        <v>4</v>
      </c>
      <c r="N12" s="35">
        <f t="shared" si="0"/>
        <v>-6.3533935505913422E-2</v>
      </c>
      <c r="O12" s="35">
        <f t="shared" si="0"/>
        <v>-2.601354107186557E-2</v>
      </c>
      <c r="P12" s="6">
        <f t="shared" si="0"/>
        <v>-3.2117947951936149E-2</v>
      </c>
      <c r="Q12" s="2"/>
    </row>
    <row r="13" spans="1:17" x14ac:dyDescent="0.25">
      <c r="A13" s="1" t="s">
        <v>10</v>
      </c>
      <c r="B13" s="6">
        <f>SUM(B11:B12)</f>
        <v>1</v>
      </c>
      <c r="C13" s="6">
        <f>SUM(C11:C12)</f>
        <v>1</v>
      </c>
      <c r="D13" s="18">
        <f>SUM(D11:D12)</f>
        <v>1</v>
      </c>
      <c r="E13" s="18"/>
      <c r="G13" s="1" t="s">
        <v>10</v>
      </c>
      <c r="H13" s="6">
        <f>SUM(H11:H12)</f>
        <v>1</v>
      </c>
      <c r="I13" s="6">
        <f>SUM(I11:I12)</f>
        <v>1</v>
      </c>
      <c r="J13" s="18">
        <f>SUM(J11:J12)</f>
        <v>1</v>
      </c>
      <c r="K13" s="18">
        <f>SUM(K11:K12)</f>
        <v>1</v>
      </c>
    </row>
    <row r="15" spans="1:17" s="19" customFormat="1" x14ac:dyDescent="0.25">
      <c r="A15" s="19" t="s">
        <v>6</v>
      </c>
    </row>
    <row r="16" spans="1:17" x14ac:dyDescent="0.25">
      <c r="A16" s="12" t="s">
        <v>9</v>
      </c>
      <c r="B16" s="12"/>
      <c r="C16" s="12"/>
      <c r="D16" s="12"/>
      <c r="E16" s="12"/>
      <c r="G16" s="12" t="s">
        <v>8</v>
      </c>
    </row>
    <row r="17" spans="1:12" x14ac:dyDescent="0.25">
      <c r="A17" s="1" t="s">
        <v>6</v>
      </c>
      <c r="B17" s="1" t="s">
        <v>1</v>
      </c>
      <c r="C17" s="1" t="s">
        <v>2</v>
      </c>
      <c r="D17" s="13" t="s">
        <v>7</v>
      </c>
      <c r="E17" s="13" t="s">
        <v>90</v>
      </c>
      <c r="G17" s="1" t="s">
        <v>6</v>
      </c>
      <c r="H17" s="1" t="s">
        <v>1</v>
      </c>
      <c r="I17" s="1" t="s">
        <v>2</v>
      </c>
      <c r="J17" s="13" t="s">
        <v>7</v>
      </c>
      <c r="K17" s="13" t="s">
        <v>90</v>
      </c>
      <c r="L17" s="16"/>
    </row>
    <row r="18" spans="1:12" x14ac:dyDescent="0.25">
      <c r="A18" s="1" t="s">
        <v>26</v>
      </c>
      <c r="B18" s="8">
        <f>[6]JULIO!$I$4</f>
        <v>65.588355582524272</v>
      </c>
      <c r="C18" s="8">
        <f>[7]JULIO!$I$4</f>
        <v>46.949898403483303</v>
      </c>
      <c r="D18" s="8">
        <f>[5]JULIO!$I$15</f>
        <v>31.982434444804142</v>
      </c>
      <c r="E18" s="8"/>
      <c r="G18" s="1" t="s">
        <v>26</v>
      </c>
      <c r="H18" s="8">
        <f>[6]JULIO!$J$4</f>
        <v>47.890832964111652</v>
      </c>
      <c r="I18" s="8">
        <f>[7]JULIO!$J$4</f>
        <v>30.925889101338427</v>
      </c>
      <c r="J18" s="8">
        <f>[5]JULIO!$H$15</f>
        <v>25.004743103011894</v>
      </c>
      <c r="K18" s="8"/>
      <c r="L18" s="10"/>
    </row>
    <row r="19" spans="1:12" x14ac:dyDescent="0.25">
      <c r="A19" s="1" t="s">
        <v>29</v>
      </c>
      <c r="B19" s="8">
        <f>[6]AGOSTO!$I$4</f>
        <v>65.715067766647024</v>
      </c>
      <c r="C19" s="8">
        <f>[7]AGOSTO!$I$4</f>
        <v>52.987466814159298</v>
      </c>
      <c r="D19" s="8">
        <f>[5]AGOSTO!$I$17</f>
        <v>34.251067444219075</v>
      </c>
      <c r="E19" s="8">
        <f>[9]AGOSTO!$I$5</f>
        <v>20.357582540570789</v>
      </c>
      <c r="G19" s="1" t="s">
        <v>29</v>
      </c>
      <c r="H19" s="8">
        <f>[6]AGOSTO!$J$4</f>
        <v>37.700632183908048</v>
      </c>
      <c r="I19" s="8">
        <f>[7]AGOSTO!$J$4</f>
        <v>29.770459912989438</v>
      </c>
      <c r="J19" s="8">
        <f>[5]AGOSTO!$H$17</f>
        <v>23.206701597663635</v>
      </c>
      <c r="K19" s="8">
        <f>[9]AGOSTO!$J$5</f>
        <v>11.615261813537675</v>
      </c>
      <c r="L19" s="10"/>
    </row>
    <row r="20" spans="1:12" x14ac:dyDescent="0.25">
      <c r="A20" s="17"/>
      <c r="B20" s="10"/>
      <c r="C20" s="10"/>
      <c r="D20" s="10"/>
      <c r="E20" s="10"/>
      <c r="G20" s="17"/>
      <c r="H20" s="10"/>
      <c r="I20" s="10"/>
      <c r="J20" s="10"/>
      <c r="K20" s="10"/>
      <c r="L20" s="10"/>
    </row>
    <row r="21" spans="1:12" x14ac:dyDescent="0.25">
      <c r="A21" s="12" t="s">
        <v>9</v>
      </c>
      <c r="B21" s="12"/>
      <c r="C21" s="12"/>
      <c r="D21" s="12"/>
      <c r="E21" s="12"/>
      <c r="G21" s="12" t="s">
        <v>8</v>
      </c>
    </row>
    <row r="22" spans="1:12" x14ac:dyDescent="0.25">
      <c r="A22" s="1" t="s">
        <v>6</v>
      </c>
      <c r="B22" s="1" t="s">
        <v>1</v>
      </c>
      <c r="C22" s="1" t="s">
        <v>2</v>
      </c>
      <c r="D22" s="13" t="s">
        <v>7</v>
      </c>
      <c r="E22" s="13" t="s">
        <v>90</v>
      </c>
      <c r="G22" s="1" t="s">
        <v>6</v>
      </c>
      <c r="H22" s="1" t="s">
        <v>1</v>
      </c>
      <c r="I22" s="1" t="s">
        <v>2</v>
      </c>
      <c r="J22" s="13" t="s">
        <v>7</v>
      </c>
      <c r="K22" s="16" t="s">
        <v>90</v>
      </c>
      <c r="L22" s="16"/>
    </row>
    <row r="23" spans="1:12" x14ac:dyDescent="0.25">
      <c r="A23" s="17"/>
      <c r="B23" s="24">
        <f>B19-B18</f>
        <v>0.12671218412275209</v>
      </c>
      <c r="C23" s="24">
        <f>C19-C18</f>
        <v>6.0375684106759948</v>
      </c>
      <c r="D23" s="24">
        <f>D19-D18</f>
        <v>2.2686329994149332</v>
      </c>
      <c r="E23" s="24"/>
      <c r="G23" s="17"/>
      <c r="H23" s="10">
        <f>H19-H18</f>
        <v>-10.190200780203604</v>
      </c>
      <c r="I23" s="10">
        <f>I19-I18</f>
        <v>-1.1554291883489896</v>
      </c>
      <c r="J23" s="10">
        <f>J19-J18</f>
        <v>-1.7980415053482588</v>
      </c>
      <c r="K23" s="10"/>
      <c r="L23" s="10"/>
    </row>
    <row r="24" spans="1:12" x14ac:dyDescent="0.25">
      <c r="A24" s="17"/>
      <c r="B24" s="10"/>
      <c r="C24" s="10"/>
      <c r="D24" s="10"/>
      <c r="E24" s="10"/>
      <c r="G24" s="17"/>
      <c r="H24" s="10"/>
      <c r="I24" s="10"/>
      <c r="J24" s="10"/>
      <c r="K24" s="10"/>
      <c r="L24" s="10"/>
    </row>
    <row r="25" spans="1:12" s="19" customFormat="1" x14ac:dyDescent="0.25">
      <c r="A25" s="20" t="s">
        <v>22</v>
      </c>
      <c r="B25" s="21"/>
      <c r="C25" s="21"/>
      <c r="D25" s="21"/>
      <c r="E25" s="21"/>
      <c r="G25" s="20"/>
      <c r="H25" s="21"/>
      <c r="I25" s="21"/>
      <c r="J25" s="21"/>
      <c r="K25" s="21"/>
      <c r="L25" s="21"/>
    </row>
    <row r="26" spans="1:12" x14ac:dyDescent="0.25">
      <c r="A26" s="17"/>
      <c r="B26" s="10">
        <v>0</v>
      </c>
      <c r="C26" s="10"/>
      <c r="D26" s="10"/>
      <c r="E26" s="10"/>
      <c r="G26" s="17"/>
      <c r="H26" s="10"/>
      <c r="I26" s="10"/>
      <c r="J26" s="10"/>
      <c r="K26" s="10"/>
      <c r="L26" s="10"/>
    </row>
    <row r="27" spans="1:12" x14ac:dyDescent="0.25">
      <c r="A27" s="17" t="s">
        <v>20</v>
      </c>
      <c r="B27" s="1" t="s">
        <v>1</v>
      </c>
      <c r="C27" s="1" t="s">
        <v>2</v>
      </c>
      <c r="D27" s="29" t="s">
        <v>7</v>
      </c>
      <c r="E27" s="29" t="s">
        <v>90</v>
      </c>
      <c r="G27" s="1" t="s">
        <v>20</v>
      </c>
      <c r="H27" s="1" t="s">
        <v>1</v>
      </c>
      <c r="I27" s="1" t="s">
        <v>2</v>
      </c>
      <c r="J27" s="29" t="s">
        <v>7</v>
      </c>
      <c r="K27" s="29" t="s">
        <v>90</v>
      </c>
      <c r="L27" s="10"/>
    </row>
    <row r="28" spans="1:12" x14ac:dyDescent="0.25">
      <c r="A28" s="1" t="s">
        <v>26</v>
      </c>
      <c r="B28" s="18">
        <f>[3]JULIO!$L$4</f>
        <v>0.56690746474028209</v>
      </c>
      <c r="C28" s="18">
        <f>[4]JULIO!$L$4</f>
        <v>0.30745203034359658</v>
      </c>
      <c r="D28" s="30">
        <f>[5]JULIO!$K$15</f>
        <v>0.27987677810999367</v>
      </c>
      <c r="E28" s="30"/>
      <c r="G28" s="2"/>
      <c r="H28" s="22">
        <f>B29-B28</f>
        <v>-4.3787859314881383E-2</v>
      </c>
      <c r="I28" s="23">
        <f>C29-C28</f>
        <v>6.334370386477095E-2</v>
      </c>
      <c r="J28" s="23">
        <f>D29-D28</f>
        <v>3.5239872577126796E-2</v>
      </c>
      <c r="K28" s="23"/>
      <c r="L28" s="10"/>
    </row>
    <row r="29" spans="1:12" x14ac:dyDescent="0.25">
      <c r="A29" s="1" t="s">
        <v>29</v>
      </c>
      <c r="B29" s="18">
        <f>[3]AGOSTO!$L$4</f>
        <v>0.5231196054254007</v>
      </c>
      <c r="C29" s="18">
        <f>[4]AGOSTO!$L$4</f>
        <v>0.37079573420836753</v>
      </c>
      <c r="D29" s="30">
        <f>[5]AGOSTO!$K$17</f>
        <v>0.31511665068712047</v>
      </c>
      <c r="E29" s="30">
        <f>[9]AGOSTO!$L$5</f>
        <v>0.63391273501241574</v>
      </c>
      <c r="G29" s="17"/>
      <c r="H29" s="10"/>
      <c r="I29" s="10"/>
      <c r="J29" s="10"/>
      <c r="K29" s="10"/>
      <c r="L29" s="10"/>
    </row>
    <row r="30" spans="1:12" x14ac:dyDescent="0.25">
      <c r="A30" s="17"/>
      <c r="B30" s="10"/>
      <c r="C30" s="10"/>
      <c r="D30" s="10"/>
      <c r="E30" s="10"/>
      <c r="J30" s="10"/>
      <c r="K30" s="10"/>
      <c r="L30" s="10"/>
    </row>
    <row r="31" spans="1:12" x14ac:dyDescent="0.25">
      <c r="A31" s="17"/>
      <c r="B31" s="10"/>
      <c r="C31" s="10"/>
      <c r="D31" s="10"/>
      <c r="E31" s="10"/>
      <c r="J31" s="10"/>
      <c r="K31" s="10"/>
      <c r="L31" s="10"/>
    </row>
    <row r="32" spans="1:12" x14ac:dyDescent="0.25">
      <c r="A32" s="9"/>
      <c r="B32" s="10"/>
      <c r="C32" s="10"/>
      <c r="D32" s="10"/>
      <c r="E32" s="10"/>
      <c r="G32" s="9"/>
      <c r="H32" s="10"/>
      <c r="I32" s="10"/>
    </row>
    <row r="33" spans="1:9" x14ac:dyDescent="0.25">
      <c r="A33" s="9"/>
      <c r="B33" s="10"/>
      <c r="C33" s="10"/>
      <c r="D33" s="10"/>
      <c r="E33" s="10"/>
      <c r="G33" s="9"/>
      <c r="H33" s="10"/>
      <c r="I33" s="10"/>
    </row>
    <row r="34" spans="1:9" x14ac:dyDescent="0.25">
      <c r="B34" s="1" t="s">
        <v>1</v>
      </c>
      <c r="C34" s="1" t="s">
        <v>2</v>
      </c>
      <c r="D34" s="1" t="s">
        <v>7</v>
      </c>
      <c r="E34" s="1" t="s">
        <v>90</v>
      </c>
      <c r="G34" s="9"/>
      <c r="H34" s="10"/>
      <c r="I34" s="10"/>
    </row>
    <row r="35" spans="1:9" x14ac:dyDescent="0.25">
      <c r="A35" s="34" t="s">
        <v>30</v>
      </c>
      <c r="B35" s="14">
        <f>[3]AGOSTO!$H$12</f>
        <v>0.48148148148148145</v>
      </c>
      <c r="C35" s="6">
        <f>[4]AGOSTO!$H$12</f>
        <v>0.52631578947368418</v>
      </c>
      <c r="D35" s="14">
        <f>[5]AGOSTO!$AD$25</f>
        <v>0.37755102040816324</v>
      </c>
      <c r="E35" s="14">
        <f>[9]AGOSTO!$J$13</f>
        <v>0.52222222222222225</v>
      </c>
      <c r="G35" s="15"/>
      <c r="H35" s="10"/>
      <c r="I35" s="10"/>
    </row>
    <row r="36" spans="1:9" x14ac:dyDescent="0.25">
      <c r="A36" s="33" t="s">
        <v>31</v>
      </c>
      <c r="B36" s="14">
        <f>[3]AGOSTO!$H$13</f>
        <v>0.51851851851851849</v>
      </c>
      <c r="C36" s="6">
        <f>[4]AGOSTO!$H$13</f>
        <v>0.53947368421052633</v>
      </c>
      <c r="D36" s="14">
        <f>[5]AGOSTO!$AD$26</f>
        <v>0.17617866004962779</v>
      </c>
      <c r="E36" s="14">
        <f>[9]AGOSTO!$J$14</f>
        <v>0.63736263736263732</v>
      </c>
      <c r="G36" s="15"/>
      <c r="H36" s="10"/>
      <c r="I36" s="10"/>
    </row>
    <row r="37" spans="1:9" x14ac:dyDescent="0.25">
      <c r="A37" s="33" t="s">
        <v>33</v>
      </c>
      <c r="B37" s="14">
        <f>[3]AGOSTO!$H$14</f>
        <v>0.57798165137614677</v>
      </c>
      <c r="C37" s="6">
        <f>[4]AGOSTO!$H$14</f>
        <v>0.46052631578947367</v>
      </c>
      <c r="D37" s="14">
        <f>[5]AGOSTO!$AD$27</f>
        <v>0.18564356435643564</v>
      </c>
      <c r="E37" s="14">
        <f>[9]AGOSTO!$J$15</f>
        <v>0.74725274725274726</v>
      </c>
      <c r="G37" s="15"/>
    </row>
    <row r="38" spans="1:9" x14ac:dyDescent="0.25">
      <c r="A38" s="33" t="s">
        <v>34</v>
      </c>
      <c r="B38" s="14">
        <f>[3]AGOSTO!$H$15</f>
        <v>0.22222222222222221</v>
      </c>
      <c r="C38" s="6">
        <f>[4]AGOSTO!$H$15</f>
        <v>0.32894736842105265</v>
      </c>
      <c r="D38" s="14">
        <f>[5]AGOSTO!$AD$28</f>
        <v>0.12623762376237624</v>
      </c>
      <c r="E38" s="14">
        <f>[9]AGOSTO!$J$16</f>
        <v>0.65934065934065933</v>
      </c>
      <c r="G38" s="15"/>
    </row>
    <row r="39" spans="1:9" x14ac:dyDescent="0.25">
      <c r="A39" s="33" t="s">
        <v>35</v>
      </c>
      <c r="B39" s="14">
        <f>[3]AGOSTO!$H$16</f>
        <v>0.37614678899082571</v>
      </c>
      <c r="C39" s="6">
        <f>[4]AGOSTO!$H$16</f>
        <v>0.18181818181818182</v>
      </c>
      <c r="D39" s="14">
        <f>[5]AGOSTO!$AD$29</f>
        <v>0.29411764705882354</v>
      </c>
      <c r="E39" s="14">
        <f>[9]AGOSTO!$J$17</f>
        <v>0.62637362637362637</v>
      </c>
      <c r="G39" s="15"/>
    </row>
    <row r="40" spans="1:9" x14ac:dyDescent="0.25">
      <c r="A40" s="33" t="s">
        <v>36</v>
      </c>
      <c r="B40" s="14">
        <f>[3]AGOSTO!$H$17</f>
        <v>0.43518518518518517</v>
      </c>
      <c r="C40" s="6">
        <f>[4]AGOSTO!$H$17</f>
        <v>0.25333333333333335</v>
      </c>
      <c r="D40" s="14">
        <f>[5]AGOSTO!$AD$30</f>
        <v>0.35910224438902744</v>
      </c>
      <c r="E40" s="14">
        <f>[9]AGOSTO!$J$18</f>
        <v>0.62637362637362637</v>
      </c>
      <c r="G40" s="15"/>
    </row>
    <row r="41" spans="1:9" x14ac:dyDescent="0.25">
      <c r="A41" s="33" t="s">
        <v>37</v>
      </c>
      <c r="B41" s="14">
        <f>[3]AGOSTO!$H$18</f>
        <v>0.51923076923076927</v>
      </c>
      <c r="C41" s="6">
        <f>[4]AGOSTO!$H$18</f>
        <v>0.28947368421052633</v>
      </c>
      <c r="D41" s="14">
        <f>[5]AGOSTO!$AD$31</f>
        <v>0.37562189054726369</v>
      </c>
      <c r="E41" s="14">
        <f>[9]AGOSTO!$J$19</f>
        <v>0.46153846153846156</v>
      </c>
      <c r="G41" s="15"/>
    </row>
    <row r="42" spans="1:9" x14ac:dyDescent="0.25">
      <c r="A42" s="3" t="s">
        <v>38</v>
      </c>
      <c r="B42" s="14">
        <f>[3]AGOSTO!$H$19</f>
        <v>0.3</v>
      </c>
      <c r="C42" s="6">
        <f>[4]AGOSTO!$H$19</f>
        <v>0.125</v>
      </c>
      <c r="D42" s="14">
        <f>[5]AGOSTO!$AD$32</f>
        <v>0.33498759305210918</v>
      </c>
      <c r="E42" s="14">
        <f>[9]AGOSTO!$J$20</f>
        <v>0.4</v>
      </c>
      <c r="G42" s="15"/>
    </row>
    <row r="43" spans="1:9" x14ac:dyDescent="0.25">
      <c r="A43" s="3" t="s">
        <v>39</v>
      </c>
      <c r="B43" s="14">
        <f>[3]AGOSTO!$H$20</f>
        <v>0.89814814814814814</v>
      </c>
      <c r="C43" s="6">
        <f>[4]AGOSTO!$H$20</f>
        <v>0.61250000000000004</v>
      </c>
      <c r="D43" s="14">
        <f>[5]AGOSTO!$AD$33</f>
        <v>0.542713567839196</v>
      </c>
      <c r="E43" s="14">
        <f>[9]AGOSTO!$J$21</f>
        <v>0.76923076923076927</v>
      </c>
      <c r="G43" s="15"/>
    </row>
    <row r="44" spans="1:9" x14ac:dyDescent="0.25">
      <c r="A44" s="3" t="s">
        <v>40</v>
      </c>
      <c r="B44" s="14">
        <f>[3]AGOSTO!$H$21</f>
        <v>0.9719626168224299</v>
      </c>
      <c r="C44" s="6">
        <f>[4]AGOSTO!$H$21</f>
        <v>0.67500000000000004</v>
      </c>
      <c r="D44" s="14">
        <f>[5]AGOSTO!$AD$34</f>
        <v>0.47761194029850745</v>
      </c>
      <c r="E44" s="14">
        <f>[9]AGOSTO!$J$22</f>
        <v>0.74725274725274726</v>
      </c>
      <c r="G44" s="15"/>
    </row>
    <row r="45" spans="1:9" x14ac:dyDescent="0.25">
      <c r="A45" s="3" t="s">
        <v>41</v>
      </c>
      <c r="B45" s="14">
        <f>[3]AGOSTO!$H$22</f>
        <v>0.29523809523809524</v>
      </c>
      <c r="C45" s="6">
        <f>[4]AGOSTO!$H$22</f>
        <v>0.1</v>
      </c>
      <c r="D45" s="14">
        <f>[5]AGOSTO!$AD$35</f>
        <v>0.2793017456359102</v>
      </c>
      <c r="E45" s="14">
        <f>[9]AGOSTO!$J$23</f>
        <v>0.48351648351648352</v>
      </c>
      <c r="G45" s="15"/>
    </row>
    <row r="46" spans="1:9" x14ac:dyDescent="0.25">
      <c r="A46" s="3" t="s">
        <v>42</v>
      </c>
      <c r="B46" s="14">
        <f>[3]AGOSTO!$H$23</f>
        <v>0.63809523809523805</v>
      </c>
      <c r="C46" s="6">
        <f>[4]AGOSTO!$H$23</f>
        <v>0.2</v>
      </c>
      <c r="D46" s="14">
        <f>[5]AGOSTO!$AD$36</f>
        <v>0.31604938271604938</v>
      </c>
      <c r="E46" s="14">
        <f>[9]AGOSTO!$J$24</f>
        <v>0.60439560439560436</v>
      </c>
      <c r="G46" s="15"/>
    </row>
    <row r="47" spans="1:9" x14ac:dyDescent="0.25">
      <c r="A47" s="3" t="s">
        <v>43</v>
      </c>
      <c r="B47" s="14">
        <f>[3]AGOSTO!$H$24</f>
        <v>0.62857142857142856</v>
      </c>
      <c r="C47" s="6">
        <f>[4]AGOSTO!$H$24</f>
        <v>0.27500000000000002</v>
      </c>
      <c r="D47" s="14">
        <f>[5]AGOSTO!$AD$37</f>
        <v>0.40909090909090912</v>
      </c>
      <c r="E47" s="14">
        <f>[9]AGOSTO!$J$25</f>
        <v>0.61538461538461542</v>
      </c>
      <c r="G47" s="15"/>
    </row>
    <row r="48" spans="1:9" x14ac:dyDescent="0.25">
      <c r="A48" s="3" t="s">
        <v>44</v>
      </c>
      <c r="B48" s="14">
        <f>[3]AGOSTO!$H$25</f>
        <v>0.71962616822429903</v>
      </c>
      <c r="C48" s="6">
        <f>[4]AGOSTO!$H$25</f>
        <v>0.33750000000000002</v>
      </c>
      <c r="D48" s="14">
        <f>[5]AGOSTO!$AD$38</f>
        <v>0.4292803970223325</v>
      </c>
      <c r="E48" s="14">
        <f>[9]AGOSTO!$J$26</f>
        <v>0.58241758241758246</v>
      </c>
      <c r="G48" s="15"/>
    </row>
    <row r="49" spans="1:7" x14ac:dyDescent="0.25">
      <c r="A49" s="3" t="s">
        <v>45</v>
      </c>
      <c r="B49" s="14">
        <f>[3]AGOSTO!$H$26</f>
        <v>0.76923076923076927</v>
      </c>
      <c r="C49" s="6">
        <f>[4]AGOSTO!$H$26</f>
        <v>0.4</v>
      </c>
      <c r="D49" s="14">
        <f>[5]AGOSTO!$AD$39</f>
        <v>0.36476426799007444</v>
      </c>
      <c r="E49" s="14">
        <f>[9]AGOSTO!$J$27</f>
        <v>0.63736263736263732</v>
      </c>
      <c r="G49" s="15"/>
    </row>
    <row r="50" spans="1:7" x14ac:dyDescent="0.25">
      <c r="A50" s="3" t="s">
        <v>46</v>
      </c>
      <c r="B50" s="14">
        <f>[3]AGOSTO!$H$27</f>
        <v>0.34020618556701032</v>
      </c>
      <c r="C50" s="6">
        <f>[4]AGOSTO!$H$27</f>
        <v>0.25925925925925924</v>
      </c>
      <c r="D50" s="14">
        <f>[5]AGOSTO!$AD$40</f>
        <v>0.2475</v>
      </c>
      <c r="E50" s="14">
        <f>[9]AGOSTO!$J$28</f>
        <v>0.68131868131868134</v>
      </c>
      <c r="G50" s="15"/>
    </row>
    <row r="51" spans="1:7" x14ac:dyDescent="0.25">
      <c r="A51" s="3" t="s">
        <v>47</v>
      </c>
      <c r="B51" s="14">
        <f>[3]AGOSTO!$H$28</f>
        <v>0.61458333333333337</v>
      </c>
      <c r="C51" s="6">
        <f>[4]AGOSTO!$H$28</f>
        <v>0.41772151898734178</v>
      </c>
      <c r="D51" s="14">
        <f>[5]AGOSTO!$AD$41</f>
        <v>0.23284313725490197</v>
      </c>
      <c r="E51" s="14">
        <f>[9]AGOSTO!$J$29</f>
        <v>0.70329670329670335</v>
      </c>
      <c r="G51" s="15"/>
    </row>
    <row r="52" spans="1:7" x14ac:dyDescent="0.25">
      <c r="A52" s="3" t="s">
        <v>60</v>
      </c>
      <c r="B52" s="14">
        <f>[3]AGOSTO!$H$29</f>
        <v>0.27102803738317754</v>
      </c>
      <c r="C52" s="6">
        <f>[4]AGOSTO!$H$29</f>
        <v>0.17721518987341772</v>
      </c>
      <c r="D52" s="14">
        <f>[5]AGOSTO!$AD$42</f>
        <v>0.18037135278514588</v>
      </c>
      <c r="E52" s="14">
        <f>[9]AGOSTO!$J$30</f>
        <v>0.64835164835164838</v>
      </c>
      <c r="G52" s="15"/>
    </row>
    <row r="53" spans="1:7" x14ac:dyDescent="0.25">
      <c r="A53" s="3" t="s">
        <v>61</v>
      </c>
      <c r="B53" s="14">
        <f>[3]AGOSTO!$H$30</f>
        <v>0.50961538461538458</v>
      </c>
      <c r="C53" s="6">
        <f>[4]AGOSTO!$H$30</f>
        <v>0.30379746835443039</v>
      </c>
      <c r="D53" s="14">
        <f>[5]AGOSTO!$AD$43</f>
        <v>0.29901960784313725</v>
      </c>
      <c r="E53" s="14">
        <f>[9]AGOSTO!$J$31</f>
        <v>0.81318681318681318</v>
      </c>
      <c r="G53" s="15"/>
    </row>
    <row r="54" spans="1:7" x14ac:dyDescent="0.25">
      <c r="A54" s="3" t="s">
        <v>62</v>
      </c>
      <c r="B54" s="14">
        <f>[3]AGOSTO!$H$31</f>
        <v>0.69230769230769229</v>
      </c>
      <c r="C54" s="6">
        <f>[4]AGOSTO!$H$31</f>
        <v>0.70886075949367089</v>
      </c>
      <c r="D54" s="14">
        <f>[5]AGOSTO!$AD$44</f>
        <v>0.50990099009900991</v>
      </c>
      <c r="E54" s="14">
        <f>[9]AGOSTO!$J$32</f>
        <v>0.79120879120879117</v>
      </c>
      <c r="G54" s="15"/>
    </row>
    <row r="55" spans="1:7" x14ac:dyDescent="0.25">
      <c r="A55" s="3" t="s">
        <v>63</v>
      </c>
      <c r="B55" s="14">
        <f>[3]AGOSTO!$H$32</f>
        <v>0.62616822429906538</v>
      </c>
      <c r="C55" s="6">
        <f>[4]AGOSTO!$H$32</f>
        <v>0.45569620253164556</v>
      </c>
      <c r="D55" s="14">
        <f>[5]AGOSTO!$AD$45</f>
        <v>0.37283950617283951</v>
      </c>
      <c r="E55" s="14">
        <f>[9]AGOSTO!$J$33</f>
        <v>0.51648351648351654</v>
      </c>
      <c r="G55" s="15"/>
    </row>
    <row r="56" spans="1:7" x14ac:dyDescent="0.25">
      <c r="A56" s="3" t="s">
        <v>57</v>
      </c>
      <c r="B56" s="14">
        <f>[3]AGOSTO!$H$33</f>
        <v>0.5145631067961165</v>
      </c>
      <c r="C56" s="6">
        <f>[4]AGOSTO!$H$33</f>
        <v>0.53164556962025311</v>
      </c>
      <c r="D56" s="14">
        <f>[5]AGOSTO!$AD$46</f>
        <v>0.34422110552763818</v>
      </c>
      <c r="E56" s="14">
        <f>[9]AGOSTO!$J$34</f>
        <v>0.63736263736263732</v>
      </c>
      <c r="G56" s="15"/>
    </row>
    <row r="57" spans="1:7" x14ac:dyDescent="0.25">
      <c r="A57" s="3" t="s">
        <v>64</v>
      </c>
      <c r="B57" s="14">
        <f>[3]AGOSTO!$H$34</f>
        <v>0.51</v>
      </c>
      <c r="C57" s="6">
        <f>[4]AGOSTO!$H$34</f>
        <v>0.68354430379746833</v>
      </c>
      <c r="D57" s="14">
        <f>[5]AGOSTO!$AD$47</f>
        <v>0.25490196078431371</v>
      </c>
      <c r="E57" s="14">
        <f>[9]AGOSTO!$J$35</f>
        <v>0.76923076923076927</v>
      </c>
      <c r="G57" s="15"/>
    </row>
    <row r="58" spans="1:7" x14ac:dyDescent="0.25">
      <c r="A58" s="3" t="s">
        <v>65</v>
      </c>
      <c r="B58" s="14">
        <f>[3]AGOSTO!$H$35</f>
        <v>0.70707070707070707</v>
      </c>
      <c r="C58" s="6">
        <f>[4]AGOSTO!$H$35</f>
        <v>0.65822784810126578</v>
      </c>
      <c r="D58" s="14">
        <f>[5]AGOSTO!$AD$48</f>
        <v>0.30049261083743845</v>
      </c>
      <c r="E58" s="14">
        <f>[9]AGOSTO!$J$36</f>
        <v>0.74725274725274726</v>
      </c>
      <c r="G58" s="15"/>
    </row>
    <row r="59" spans="1:7" x14ac:dyDescent="0.25">
      <c r="A59" s="3" t="s">
        <v>66</v>
      </c>
      <c r="B59" s="14">
        <f>[3]AGOSTO!$H$36</f>
        <v>0.18691588785046728</v>
      </c>
      <c r="C59" s="6">
        <f>[4]AGOSTO!$H$36</f>
        <v>0.15189873417721519</v>
      </c>
      <c r="D59" s="14">
        <f>[5]AGOSTO!$AD$49</f>
        <v>0.1941031941031941</v>
      </c>
      <c r="E59" s="14">
        <f>[9]AGOSTO!$J$37</f>
        <v>0.48351648351648352</v>
      </c>
      <c r="G59" s="15"/>
    </row>
    <row r="60" spans="1:7" x14ac:dyDescent="0.25">
      <c r="A60" s="3" t="s">
        <v>67</v>
      </c>
      <c r="B60" s="14">
        <f>[3]AGOSTO!$H$37</f>
        <v>0.39603960396039606</v>
      </c>
      <c r="C60" s="6">
        <f>[4]AGOSTO!$H$37</f>
        <v>0.26582278481012656</v>
      </c>
      <c r="D60" s="14">
        <f>[5]AGOSTO!$AD$50</f>
        <v>0.25123152709359609</v>
      </c>
      <c r="E60" s="14">
        <f>[9]AGOSTO!$J$38</f>
        <v>0.60439560439560436</v>
      </c>
      <c r="G60" s="15"/>
    </row>
    <row r="61" spans="1:7" x14ac:dyDescent="0.25">
      <c r="A61" s="3" t="s">
        <v>68</v>
      </c>
      <c r="B61" s="14">
        <f>[3]AGOSTO!$H$38</f>
        <v>0.30476190476190479</v>
      </c>
      <c r="C61" s="6">
        <f>[4]AGOSTO!$H$38</f>
        <v>0.36708860759493672</v>
      </c>
      <c r="D61" s="14">
        <f>[5]AGOSTO!$AD$51</f>
        <v>0.31280788177339902</v>
      </c>
      <c r="E61" s="14">
        <f>[9]AGOSTO!$J$39</f>
        <v>0.50549450549450547</v>
      </c>
      <c r="G61" s="15"/>
    </row>
    <row r="62" spans="1:7" x14ac:dyDescent="0.25">
      <c r="A62" s="3" t="s">
        <v>69</v>
      </c>
      <c r="B62" s="14">
        <f>[3]AGOSTO!$H$39</f>
        <v>0.55238095238095242</v>
      </c>
      <c r="C62" s="6">
        <f>[4]AGOSTO!$H$39</f>
        <v>0.27848101265822783</v>
      </c>
      <c r="D62" s="14">
        <f>[5]AGOSTO!$AD$52</f>
        <v>0.35872235872235875</v>
      </c>
      <c r="E62" s="14">
        <f>[9]AGOSTO!$J$40</f>
        <v>0.59340659340659341</v>
      </c>
      <c r="G62" s="15"/>
    </row>
    <row r="63" spans="1:7" x14ac:dyDescent="0.25">
      <c r="A63" s="3" t="s">
        <v>59</v>
      </c>
      <c r="B63" s="14">
        <f>[3]AGOSTO!$H$40</f>
        <v>0.53921568627450978</v>
      </c>
      <c r="C63" s="6">
        <f>[4]AGOSTO!$H$40</f>
        <v>0.36708860759493672</v>
      </c>
      <c r="D63" s="14">
        <f>[5]AGOSTO!$AD$53</f>
        <v>0.37438423645320196</v>
      </c>
      <c r="E63" s="14">
        <f>[9]AGOSTO!$J$41</f>
        <v>0.62637362637362637</v>
      </c>
      <c r="G63" s="15"/>
    </row>
    <row r="64" spans="1:7" x14ac:dyDescent="0.25">
      <c r="A64" s="3" t="s">
        <v>70</v>
      </c>
      <c r="B64" s="14">
        <f>[3]AGOSTO!$H$41</f>
        <v>0.43518518518518517</v>
      </c>
      <c r="C64" s="6">
        <f>[4]AGOSTO!$H$41</f>
        <v>0.32911392405063289</v>
      </c>
      <c r="D64" s="14">
        <f>[5]AGOSTO!$AD$54</f>
        <v>0.28325123152709358</v>
      </c>
      <c r="E64" s="14">
        <f>[9]AGOSTO!$J$42</f>
        <v>0.62637362637362637</v>
      </c>
      <c r="G64" s="15"/>
    </row>
    <row r="65" spans="1:7" x14ac:dyDescent="0.25">
      <c r="A65" s="3" t="s">
        <v>32</v>
      </c>
      <c r="B65" s="14">
        <f>[3]AGOSTO!$H$42</f>
        <v>0.66346153846153844</v>
      </c>
      <c r="C65" s="6">
        <f>[4]AGOSTO!$H$42</f>
        <v>0.24050632911392406</v>
      </c>
      <c r="D65" s="14">
        <f>[5]AGOSTO!$AD$55</f>
        <v>0.23056300268096513</v>
      </c>
      <c r="E65" s="14">
        <f>[9]AGOSTO!$J$43</f>
        <v>0.78021978021978022</v>
      </c>
      <c r="G65" s="15"/>
    </row>
    <row r="66" spans="1:7" x14ac:dyDescent="0.25">
      <c r="A66" s="32"/>
      <c r="B66" s="28">
        <f>[3]AGOSTO!$H$43</f>
        <v>0.5231196054254007</v>
      </c>
      <c r="C66" s="28">
        <f>[4]AGOSTO!$H$43</f>
        <v>0.37079573420836753</v>
      </c>
      <c r="D66" s="28">
        <f>[5]AGOSTO!$AD$56</f>
        <v>0.3160400193642085</v>
      </c>
      <c r="E66" s="89">
        <f>[9]AGOSTO!$J$44</f>
        <v>0.63391273501241574</v>
      </c>
      <c r="G66" s="9"/>
    </row>
    <row r="68" spans="1:7" s="19" customFormat="1" x14ac:dyDescent="0.25">
      <c r="A68" s="19" t="s">
        <v>25</v>
      </c>
    </row>
    <row r="70" spans="1:7" x14ac:dyDescent="0.25">
      <c r="A70" s="17" t="s">
        <v>25</v>
      </c>
      <c r="B70" s="25" t="s">
        <v>1</v>
      </c>
      <c r="C70" s="25" t="s">
        <v>2</v>
      </c>
      <c r="D70" s="13" t="s">
        <v>7</v>
      </c>
      <c r="E70" s="13" t="s">
        <v>90</v>
      </c>
    </row>
    <row r="71" spans="1:7" x14ac:dyDescent="0.25">
      <c r="A71" s="1" t="s">
        <v>26</v>
      </c>
      <c r="B71" s="27">
        <f>[3]JULIO!$M$4</f>
        <v>37.182528379772961</v>
      </c>
      <c r="C71" s="27">
        <f>[7]JULIO!$M$4</f>
        <v>14.434841588576527</v>
      </c>
      <c r="D71" s="27">
        <f>[5]JULIO!$L$15</f>
        <v>8.9511407085258661</v>
      </c>
      <c r="E71" s="27"/>
    </row>
    <row r="72" spans="1:7" x14ac:dyDescent="0.25">
      <c r="A72" s="1" t="s">
        <v>29</v>
      </c>
      <c r="B72" s="27">
        <f>[6]AGOSTO!$M$4</f>
        <v>34.37684032059186</v>
      </c>
      <c r="C72" s="27">
        <f>[7]AGOSTO!$M$4</f>
        <v>19.647526661197706</v>
      </c>
      <c r="D72" s="27">
        <f>[5]AGOSTO!$L$17</f>
        <v>10.793081655480986</v>
      </c>
      <c r="E72" s="27">
        <f>[9]AGOSTO!$M$5</f>
        <v>12.904930826534232</v>
      </c>
    </row>
    <row r="74" spans="1:7" x14ac:dyDescent="0.25">
      <c r="A74" s="1" t="s">
        <v>25</v>
      </c>
      <c r="B74" s="1" t="s">
        <v>1</v>
      </c>
      <c r="C74" s="1" t="s">
        <v>2</v>
      </c>
      <c r="D74" s="1" t="s">
        <v>7</v>
      </c>
      <c r="E74" s="1" t="s">
        <v>90</v>
      </c>
    </row>
    <row r="75" spans="1:7" x14ac:dyDescent="0.25">
      <c r="A75" s="2"/>
      <c r="B75" s="31">
        <f>B72-B71</f>
        <v>-2.8056880591811009</v>
      </c>
      <c r="C75" s="31">
        <f>C72-C71</f>
        <v>5.2126850726211789</v>
      </c>
      <c r="D75" s="31">
        <f>D72-D71</f>
        <v>1.8419409469551198</v>
      </c>
      <c r="E75" s="31"/>
    </row>
    <row r="78" spans="1:7" s="19" customFormat="1" x14ac:dyDescent="0.25">
      <c r="A78" s="19" t="s">
        <v>237</v>
      </c>
    </row>
    <row r="80" spans="1:7" x14ac:dyDescent="0.25">
      <c r="A80" s="17" t="s">
        <v>241</v>
      </c>
      <c r="B80" s="25" t="s">
        <v>1</v>
      </c>
      <c r="C80" s="25" t="s">
        <v>2</v>
      </c>
      <c r="D80" s="13" t="s">
        <v>7</v>
      </c>
      <c r="E80" s="13" t="s">
        <v>90</v>
      </c>
    </row>
    <row r="81" spans="1:5" x14ac:dyDescent="0.25">
      <c r="A81" s="1" t="s">
        <v>26</v>
      </c>
      <c r="B81" s="103">
        <f>[3]JULIO!$O$4</f>
        <v>1.6644542772861357</v>
      </c>
      <c r="C81" s="103">
        <f>[4]JULIO!$O$4</f>
        <v>0.9971401334604385</v>
      </c>
      <c r="D81" s="103">
        <f>[5]JULIO!$N$15</f>
        <v>1.0733496332518337</v>
      </c>
      <c r="E81" s="103">
        <f>[9]AGOSTO!$O$5</f>
        <v>1.0061034371988435</v>
      </c>
    </row>
    <row r="82" spans="1:5" x14ac:dyDescent="0.25">
      <c r="A82" s="1" t="s">
        <v>29</v>
      </c>
      <c r="B82" s="103">
        <f>[3]AGOSTO!$O$4</f>
        <v>1.5286821705426357</v>
      </c>
      <c r="C82" s="103">
        <f>[4]AGOSTO!$O$4</f>
        <v>0.99937888198757763</v>
      </c>
      <c r="D82" s="103">
        <f>[5]AGOSTO!$N$17</f>
        <v>2.2911346880057541</v>
      </c>
      <c r="E82" s="103"/>
    </row>
    <row r="83" spans="1:5" x14ac:dyDescent="0.25">
      <c r="B83" s="104"/>
      <c r="C83" s="104"/>
      <c r="D83" s="104"/>
      <c r="E83" s="104"/>
    </row>
    <row r="84" spans="1:5" x14ac:dyDescent="0.25">
      <c r="A84" s="1" t="s">
        <v>241</v>
      </c>
      <c r="B84" s="1" t="s">
        <v>1</v>
      </c>
      <c r="C84" s="1" t="s">
        <v>2</v>
      </c>
      <c r="D84" s="1" t="s">
        <v>7</v>
      </c>
      <c r="E84" s="1" t="s">
        <v>90</v>
      </c>
    </row>
    <row r="85" spans="1:5" x14ac:dyDescent="0.25">
      <c r="A85" s="2"/>
      <c r="B85" s="92">
        <f>B82-B81</f>
        <v>-0.13577210674350004</v>
      </c>
      <c r="C85" s="92">
        <f>C82-C81</f>
        <v>2.2387485271391228E-3</v>
      </c>
      <c r="D85" s="92">
        <f>D82-D81</f>
        <v>1.2177850547539204</v>
      </c>
      <c r="E85" s="9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13"/>
  <sheetViews>
    <sheetView topLeftCell="A43" workbookViewId="0">
      <selection activeCell="F82" sqref="F82"/>
    </sheetView>
  </sheetViews>
  <sheetFormatPr baseColWidth="10" defaultRowHeight="15" x14ac:dyDescent="0.25"/>
  <cols>
    <col min="1" max="1" width="19.28515625" customWidth="1"/>
    <col min="2" max="2" width="17.7109375" customWidth="1"/>
    <col min="3" max="3" width="20.140625" customWidth="1"/>
    <col min="4" max="6" width="18.7109375" customWidth="1"/>
    <col min="7" max="7" width="14.5703125" customWidth="1"/>
    <col min="8" max="8" width="22.140625" customWidth="1"/>
    <col min="15" max="15" width="16.85546875" customWidth="1"/>
  </cols>
  <sheetData>
    <row r="2" spans="1:20" s="19" customFormat="1" x14ac:dyDescent="0.25">
      <c r="A2" s="19" t="s">
        <v>23</v>
      </c>
    </row>
    <row r="4" spans="1:20" x14ac:dyDescent="0.25">
      <c r="A4" s="1" t="s">
        <v>29</v>
      </c>
      <c r="B4" s="1" t="s">
        <v>1</v>
      </c>
      <c r="C4" s="1" t="s">
        <v>2</v>
      </c>
      <c r="D4" s="13" t="s">
        <v>7</v>
      </c>
      <c r="E4" s="13" t="s">
        <v>90</v>
      </c>
      <c r="F4" s="16"/>
      <c r="H4" s="1" t="s">
        <v>91</v>
      </c>
      <c r="I4" s="1" t="s">
        <v>1</v>
      </c>
      <c r="J4" s="1" t="s">
        <v>2</v>
      </c>
      <c r="K4" s="13" t="s">
        <v>7</v>
      </c>
      <c r="L4" s="13" t="s">
        <v>90</v>
      </c>
      <c r="M4" s="13" t="s">
        <v>92</v>
      </c>
    </row>
    <row r="5" spans="1:20" ht="30" x14ac:dyDescent="0.25">
      <c r="A5" s="4" t="s">
        <v>3</v>
      </c>
      <c r="B5" s="5">
        <f>[6]AGOSTO!$C$4</f>
        <v>1716</v>
      </c>
      <c r="C5" s="2">
        <f>[7]AGOSTO!$C$4</f>
        <v>1596</v>
      </c>
      <c r="D5" s="2">
        <f>[5]AGOSTO!$C$17</f>
        <v>5219</v>
      </c>
      <c r="E5" s="2">
        <f>[9]AGOSTO!$C$5</f>
        <v>3032</v>
      </c>
      <c r="F5" s="9"/>
      <c r="H5" s="4" t="s">
        <v>3</v>
      </c>
      <c r="I5" s="5">
        <f>[3]SEPTIEMBRE!$C$4</f>
        <v>1339</v>
      </c>
      <c r="J5" s="2">
        <f>[10]SEPTIEMBRE!$C$4</f>
        <v>1115</v>
      </c>
      <c r="K5" s="2">
        <f>[11]SEPTIEMBRE!$C$17</f>
        <v>4803</v>
      </c>
      <c r="L5" s="2">
        <f>[9]SEPTIEMBRE!$C$6</f>
        <v>1546</v>
      </c>
      <c r="M5" s="2">
        <f>[12]SEPTIEMBRE!$C$6</f>
        <v>1596</v>
      </c>
    </row>
    <row r="6" spans="1:20" ht="30" x14ac:dyDescent="0.25">
      <c r="A6" s="4" t="s">
        <v>4</v>
      </c>
      <c r="B6" s="2">
        <f>[6]AGOSTO!$D$4</f>
        <v>218</v>
      </c>
      <c r="C6" s="2">
        <f>[7]AGOSTO!$D$4</f>
        <v>14</v>
      </c>
      <c r="D6" s="2">
        <f>[8]AGOSTO!$D$17</f>
        <v>490</v>
      </c>
      <c r="E6" s="5">
        <f>[9]AGOSTO!$D$5</f>
        <v>85</v>
      </c>
      <c r="F6" s="36"/>
      <c r="H6" s="4" t="s">
        <v>4</v>
      </c>
      <c r="I6" s="2">
        <f>[3]SEPTIEMBRE!$D$4</f>
        <v>157</v>
      </c>
      <c r="J6" s="2">
        <f>[10]SEPTIEMBRE!$D$4</f>
        <v>13</v>
      </c>
      <c r="K6" s="2">
        <f>[11]SEPTIEMBRE!$D$17</f>
        <v>302</v>
      </c>
      <c r="L6" s="5">
        <f>[9]SEPTIEMBRE!$D$6</f>
        <v>88</v>
      </c>
      <c r="M6" s="5">
        <f>[12]SEPTIEMBRE!$D$6</f>
        <v>76</v>
      </c>
    </row>
    <row r="7" spans="1:20" x14ac:dyDescent="0.25">
      <c r="A7" s="1" t="s">
        <v>10</v>
      </c>
      <c r="B7" s="5">
        <f>SUM(B5:B6)</f>
        <v>1934</v>
      </c>
      <c r="C7" s="5">
        <f>SUM(C5:C6)</f>
        <v>1610</v>
      </c>
      <c r="D7" s="2">
        <f>SUM(D5:D6)</f>
        <v>5709</v>
      </c>
      <c r="E7" s="5">
        <f>SUM(E5:E6)</f>
        <v>3117</v>
      </c>
      <c r="F7" s="36"/>
      <c r="H7" s="1" t="s">
        <v>10</v>
      </c>
      <c r="I7" s="5">
        <f>SUM(I5:I6)</f>
        <v>1496</v>
      </c>
      <c r="J7" s="2">
        <f>SUM(J5:J6)</f>
        <v>1128</v>
      </c>
      <c r="K7" s="2">
        <f>SUM(K5:K6)</f>
        <v>5105</v>
      </c>
      <c r="L7" s="2">
        <f>SUM(L5:L6)</f>
        <v>1634</v>
      </c>
      <c r="M7" s="2">
        <f>SUM(M5:M6)</f>
        <v>1672</v>
      </c>
    </row>
    <row r="10" spans="1:20" x14ac:dyDescent="0.25">
      <c r="A10" s="1" t="s">
        <v>29</v>
      </c>
      <c r="B10" s="1" t="s">
        <v>1</v>
      </c>
      <c r="C10" s="1" t="s">
        <v>2</v>
      </c>
      <c r="D10" s="1" t="s">
        <v>7</v>
      </c>
      <c r="E10" s="1" t="s">
        <v>90</v>
      </c>
      <c r="F10" s="17"/>
      <c r="H10" s="1" t="s">
        <v>91</v>
      </c>
      <c r="I10" s="1" t="s">
        <v>1</v>
      </c>
      <c r="J10" s="1" t="s">
        <v>2</v>
      </c>
      <c r="K10" s="1" t="s">
        <v>7</v>
      </c>
      <c r="L10" s="1" t="s">
        <v>90</v>
      </c>
      <c r="M10" s="13" t="s">
        <v>92</v>
      </c>
      <c r="O10" s="13" t="s">
        <v>24</v>
      </c>
      <c r="P10" s="1" t="s">
        <v>1</v>
      </c>
      <c r="Q10" s="1" t="s">
        <v>2</v>
      </c>
      <c r="R10" s="13" t="s">
        <v>7</v>
      </c>
      <c r="S10" s="1" t="s">
        <v>90</v>
      </c>
      <c r="T10" s="13" t="s">
        <v>92</v>
      </c>
    </row>
    <row r="11" spans="1:20" ht="30" x14ac:dyDescent="0.25">
      <c r="A11" s="4" t="s">
        <v>3</v>
      </c>
      <c r="B11" s="6">
        <f>B5/B7</f>
        <v>0.88728024819027917</v>
      </c>
      <c r="C11" s="6">
        <f>C5/C7</f>
        <v>0.99130434782608701</v>
      </c>
      <c r="D11" s="18">
        <f>D5/D7</f>
        <v>0.91417060781222625</v>
      </c>
      <c r="E11" s="18">
        <f>E5/E7</f>
        <v>0.97273018928456845</v>
      </c>
      <c r="F11" s="37"/>
      <c r="H11" s="4" t="s">
        <v>3</v>
      </c>
      <c r="I11" s="6">
        <f>I5/I7</f>
        <v>0.89505347593582885</v>
      </c>
      <c r="J11" s="6">
        <f>J5/J7</f>
        <v>0.98847517730496459</v>
      </c>
      <c r="K11" s="18">
        <f>K5/K7</f>
        <v>0.9408423114593536</v>
      </c>
      <c r="L11" s="18">
        <f>L5/L7</f>
        <v>0.94614443084455324</v>
      </c>
      <c r="M11" s="18">
        <f>M5/M7</f>
        <v>0.95454545454545459</v>
      </c>
      <c r="O11" s="4" t="s">
        <v>3</v>
      </c>
      <c r="P11" s="35">
        <f t="shared" ref="P11:S12" si="0">I11-B11</f>
        <v>7.7732277455496712E-3</v>
      </c>
      <c r="Q11" s="35">
        <f t="shared" si="0"/>
        <v>-2.829170521122415E-3</v>
      </c>
      <c r="R11" s="6">
        <f t="shared" si="0"/>
        <v>2.6671703647127343E-2</v>
      </c>
      <c r="S11" s="6">
        <f t="shared" si="0"/>
        <v>-2.6585758440015206E-2</v>
      </c>
      <c r="T11" s="2"/>
    </row>
    <row r="12" spans="1:20" ht="45" x14ac:dyDescent="0.25">
      <c r="A12" s="4" t="s">
        <v>4</v>
      </c>
      <c r="B12" s="6">
        <f>B6/B7</f>
        <v>0.11271975180972078</v>
      </c>
      <c r="C12" s="6">
        <f>C6/C7</f>
        <v>8.6956521739130436E-3</v>
      </c>
      <c r="D12" s="18">
        <f>D6/D7</f>
        <v>8.582939218777369E-2</v>
      </c>
      <c r="E12" s="18">
        <f>E6/E7</f>
        <v>2.7269810715431504E-2</v>
      </c>
      <c r="F12" s="37"/>
      <c r="H12" s="4" t="s">
        <v>4</v>
      </c>
      <c r="I12" s="6">
        <f>I6/I7</f>
        <v>0.10494652406417113</v>
      </c>
      <c r="J12" s="6">
        <f>J6/J7</f>
        <v>1.152482269503546E-2</v>
      </c>
      <c r="K12" s="18">
        <f>K6/K7</f>
        <v>5.9157688540646423E-2</v>
      </c>
      <c r="L12" s="18">
        <f>L6/L7</f>
        <v>5.3855569155446759E-2</v>
      </c>
      <c r="M12" s="18">
        <f>M6/M7</f>
        <v>4.5454545454545456E-2</v>
      </c>
      <c r="O12" s="4" t="s">
        <v>4</v>
      </c>
      <c r="P12" s="35">
        <f t="shared" si="0"/>
        <v>-7.7732277455496573E-3</v>
      </c>
      <c r="Q12" s="35">
        <f t="shared" si="0"/>
        <v>2.8291705211224167E-3</v>
      </c>
      <c r="R12" s="6">
        <f t="shared" si="0"/>
        <v>-2.6671703647127266E-2</v>
      </c>
      <c r="S12" s="6">
        <f t="shared" si="0"/>
        <v>2.6585758440015254E-2</v>
      </c>
      <c r="T12" s="2"/>
    </row>
    <row r="13" spans="1:20" x14ac:dyDescent="0.25">
      <c r="A13" s="1" t="s">
        <v>10</v>
      </c>
      <c r="B13" s="6">
        <f>SUM(B11:B12)</f>
        <v>1</v>
      </c>
      <c r="C13" s="6">
        <f>SUM(C11:C12)</f>
        <v>1</v>
      </c>
      <c r="D13" s="18">
        <f>SUM(D11:D12)</f>
        <v>1</v>
      </c>
      <c r="E13" s="18">
        <f>SUM(E11:E12)</f>
        <v>1</v>
      </c>
      <c r="F13" s="37"/>
      <c r="H13" s="1" t="s">
        <v>10</v>
      </c>
      <c r="I13" s="6">
        <f>SUM(I11:I12)</f>
        <v>1</v>
      </c>
      <c r="J13" s="6">
        <f>SUM(J11:J12)</f>
        <v>1</v>
      </c>
      <c r="K13" s="18">
        <f>SUM(K11:K12)</f>
        <v>1</v>
      </c>
      <c r="L13" s="18">
        <f>SUM(L11:L12)</f>
        <v>1</v>
      </c>
      <c r="M13" s="18">
        <f>SUM(M11:M12)</f>
        <v>1</v>
      </c>
    </row>
    <row r="15" spans="1:20" s="19" customFormat="1" x14ac:dyDescent="0.25">
      <c r="A15" s="19" t="s">
        <v>6</v>
      </c>
    </row>
    <row r="16" spans="1:20" x14ac:dyDescent="0.25">
      <c r="A16" s="12" t="s">
        <v>9</v>
      </c>
      <c r="B16" s="12"/>
      <c r="C16" s="12"/>
      <c r="D16" s="12"/>
      <c r="E16" s="12"/>
      <c r="F16" s="12"/>
      <c r="H16" s="12" t="s">
        <v>8</v>
      </c>
    </row>
    <row r="17" spans="1:14" x14ac:dyDescent="0.25">
      <c r="A17" s="1" t="s">
        <v>6</v>
      </c>
      <c r="B17" s="1" t="s">
        <v>1</v>
      </c>
      <c r="C17" s="1" t="s">
        <v>2</v>
      </c>
      <c r="D17" s="13" t="s">
        <v>7</v>
      </c>
      <c r="E17" s="13" t="s">
        <v>90</v>
      </c>
      <c r="F17" s="13" t="s">
        <v>92</v>
      </c>
      <c r="H17" s="1" t="s">
        <v>6</v>
      </c>
      <c r="I17" s="1" t="s">
        <v>1</v>
      </c>
      <c r="J17" s="1" t="s">
        <v>2</v>
      </c>
      <c r="K17" s="13" t="s">
        <v>7</v>
      </c>
      <c r="L17" s="13" t="s">
        <v>90</v>
      </c>
      <c r="M17" s="13" t="s">
        <v>92</v>
      </c>
      <c r="N17" s="16"/>
    </row>
    <row r="18" spans="1:14" x14ac:dyDescent="0.25">
      <c r="A18" s="1" t="s">
        <v>29</v>
      </c>
      <c r="B18" s="8">
        <f>[6]AGOSTO!$I$4</f>
        <v>65.715067766647024</v>
      </c>
      <c r="C18" s="8">
        <f>[7]AGOSTO!$I$4</f>
        <v>52.987466814159298</v>
      </c>
      <c r="D18" s="8">
        <f>[5]AGOSTO!$I$17</f>
        <v>34.251067444219075</v>
      </c>
      <c r="E18" s="8">
        <f>[9]AGOSTO!$I$5</f>
        <v>20.357582540570789</v>
      </c>
      <c r="F18" s="8"/>
      <c r="H18" s="1" t="s">
        <v>29</v>
      </c>
      <c r="I18" s="8">
        <f>[6]AGOSTO!$J$4</f>
        <v>37.700632183908048</v>
      </c>
      <c r="J18" s="8">
        <f>[7]AGOSTO!$J$4</f>
        <v>29.770459912989438</v>
      </c>
      <c r="K18" s="8">
        <f>[5]AGOSTO!$H$17</f>
        <v>23.206701597663635</v>
      </c>
      <c r="L18" s="8">
        <f>[9]AGOSTO!$J$5</f>
        <v>11.615261813537675</v>
      </c>
      <c r="M18" s="8"/>
      <c r="N18" s="10"/>
    </row>
    <row r="19" spans="1:14" x14ac:dyDescent="0.25">
      <c r="A19" s="1" t="s">
        <v>91</v>
      </c>
      <c r="B19" s="8">
        <f>[3]SEPTIEMBRE!$I$4</f>
        <v>64.740660264105628</v>
      </c>
      <c r="C19" s="8">
        <f>[10]SEPTIEMBRE!$I$4</f>
        <v>51.225287671232877</v>
      </c>
      <c r="D19" s="8">
        <f>[11]SEPTIEMBRE!$I$17</f>
        <v>32.260849079754607</v>
      </c>
      <c r="E19" s="8">
        <f>[9]SEPTIEMBRE!$H$6</f>
        <v>20.030982615268329</v>
      </c>
      <c r="F19" s="8">
        <f>[12]SEPTIEMBRE!$I$6</f>
        <v>18.116058871627143</v>
      </c>
      <c r="H19" s="1" t="s">
        <v>91</v>
      </c>
      <c r="I19" s="8">
        <f>[3]SEPTIEMBRE!$J$4</f>
        <v>42.313825029423292</v>
      </c>
      <c r="J19" s="8">
        <f>[10]SEPTIEMBRE!$J$4</f>
        <v>31.770994052676294</v>
      </c>
      <c r="K19" s="8">
        <f>[11]SEPTIEMBRE!$H$17</f>
        <v>23.768389079732422</v>
      </c>
      <c r="L19" s="8">
        <f>[9]SEPTIEMBRE!$I$6</f>
        <v>13.788236212278875</v>
      </c>
      <c r="M19" s="8">
        <f>[12]SEPTIEMBRE!$J$6</f>
        <v>11.697961985216471</v>
      </c>
      <c r="N19" s="10"/>
    </row>
    <row r="20" spans="1:14" x14ac:dyDescent="0.25">
      <c r="A20" s="17"/>
      <c r="B20" s="10"/>
      <c r="C20" s="10"/>
      <c r="D20" s="10"/>
      <c r="E20" s="10"/>
      <c r="F20" s="10"/>
      <c r="H20" s="17"/>
      <c r="I20" s="10"/>
      <c r="J20" s="10"/>
      <c r="K20" s="10"/>
      <c r="L20" s="10"/>
      <c r="M20" s="10"/>
      <c r="N20" s="10"/>
    </row>
    <row r="21" spans="1:14" x14ac:dyDescent="0.25">
      <c r="A21" s="12" t="s">
        <v>9</v>
      </c>
      <c r="B21" s="12"/>
      <c r="C21" s="12"/>
      <c r="D21" s="12"/>
      <c r="E21" s="12"/>
      <c r="F21" s="12"/>
      <c r="H21" s="12" t="s">
        <v>8</v>
      </c>
    </row>
    <row r="22" spans="1:14" x14ac:dyDescent="0.25">
      <c r="A22" s="1" t="s">
        <v>6</v>
      </c>
      <c r="B22" s="1" t="s">
        <v>1</v>
      </c>
      <c r="C22" s="1" t="s">
        <v>2</v>
      </c>
      <c r="D22" s="13" t="s">
        <v>7</v>
      </c>
      <c r="E22" s="13" t="s">
        <v>90</v>
      </c>
      <c r="F22" s="13" t="s">
        <v>92</v>
      </c>
      <c r="H22" s="1" t="s">
        <v>6</v>
      </c>
      <c r="I22" s="1" t="s">
        <v>1</v>
      </c>
      <c r="J22" s="1" t="s">
        <v>2</v>
      </c>
      <c r="K22" s="13" t="s">
        <v>7</v>
      </c>
      <c r="L22" s="13" t="s">
        <v>90</v>
      </c>
      <c r="M22" s="13" t="s">
        <v>92</v>
      </c>
      <c r="N22" s="16"/>
    </row>
    <row r="23" spans="1:14" x14ac:dyDescent="0.25">
      <c r="A23" s="17"/>
      <c r="B23" s="24">
        <f>B19-B18</f>
        <v>-0.9744075025413963</v>
      </c>
      <c r="C23" s="24">
        <f>C19-C18</f>
        <v>-1.7621791429264206</v>
      </c>
      <c r="D23" s="24">
        <f>D19-D18</f>
        <v>-1.990218364464468</v>
      </c>
      <c r="E23" s="24">
        <f>E19-E18</f>
        <v>-0.32659992530246029</v>
      </c>
      <c r="F23" s="24"/>
      <c r="H23" s="17"/>
      <c r="I23" s="10">
        <f>I19-I18</f>
        <v>4.6131928455152433</v>
      </c>
      <c r="J23" s="10">
        <f>J19-J18</f>
        <v>2.0005341396868559</v>
      </c>
      <c r="K23" s="10">
        <f>K19-K18</f>
        <v>0.5616874820687876</v>
      </c>
      <c r="L23" s="10">
        <f>L19-L18</f>
        <v>2.1729743987412</v>
      </c>
      <c r="M23" s="10"/>
      <c r="N23" s="10"/>
    </row>
    <row r="24" spans="1:14" x14ac:dyDescent="0.25">
      <c r="A24" s="17"/>
      <c r="B24" s="10"/>
      <c r="C24" s="10"/>
      <c r="D24" s="10"/>
      <c r="E24" s="10"/>
      <c r="F24" s="10"/>
      <c r="H24" s="17"/>
      <c r="I24" s="10"/>
      <c r="J24" s="10"/>
      <c r="K24" s="10"/>
      <c r="L24" s="10"/>
      <c r="M24" s="10"/>
      <c r="N24" s="10"/>
    </row>
    <row r="25" spans="1:14" s="19" customFormat="1" x14ac:dyDescent="0.25">
      <c r="A25" s="20" t="s">
        <v>22</v>
      </c>
      <c r="B25" s="21"/>
      <c r="C25" s="21"/>
      <c r="D25" s="21"/>
      <c r="E25" s="21"/>
      <c r="F25" s="21"/>
      <c r="H25" s="20"/>
      <c r="I25" s="21"/>
      <c r="J25" s="21"/>
      <c r="K25" s="21"/>
      <c r="L25" s="21"/>
      <c r="M25" s="21"/>
      <c r="N25" s="21"/>
    </row>
    <row r="26" spans="1:14" x14ac:dyDescent="0.25">
      <c r="A26" s="17"/>
      <c r="B26" s="10">
        <v>0</v>
      </c>
      <c r="C26" s="10"/>
      <c r="D26" s="10"/>
      <c r="E26" s="10"/>
      <c r="F26" s="10"/>
      <c r="H26" s="17"/>
      <c r="I26" s="10"/>
      <c r="J26" s="10"/>
      <c r="K26" s="10"/>
      <c r="L26" s="10"/>
      <c r="M26" s="10"/>
      <c r="N26" s="10"/>
    </row>
    <row r="27" spans="1:14" x14ac:dyDescent="0.25">
      <c r="A27" s="17" t="s">
        <v>20</v>
      </c>
      <c r="B27" s="1" t="s">
        <v>1</v>
      </c>
      <c r="C27" s="1" t="s">
        <v>2</v>
      </c>
      <c r="D27" s="29" t="s">
        <v>7</v>
      </c>
      <c r="E27" s="29" t="s">
        <v>90</v>
      </c>
      <c r="F27" s="29" t="s">
        <v>92</v>
      </c>
      <c r="H27" s="1" t="s">
        <v>20</v>
      </c>
      <c r="I27" s="1" t="s">
        <v>1</v>
      </c>
      <c r="J27" s="1" t="s">
        <v>2</v>
      </c>
      <c r="K27" s="29" t="s">
        <v>7</v>
      </c>
      <c r="L27" s="29" t="s">
        <v>90</v>
      </c>
      <c r="M27" s="29" t="s">
        <v>92</v>
      </c>
      <c r="N27" s="10"/>
    </row>
    <row r="28" spans="1:14" x14ac:dyDescent="0.25">
      <c r="A28" s="1" t="s">
        <v>29</v>
      </c>
      <c r="B28" s="18">
        <f>[3]AGOSTO!$L$4</f>
        <v>0.5231196054254007</v>
      </c>
      <c r="C28" s="18">
        <f>[4]AGOSTO!$L$4</f>
        <v>0.37079573420836753</v>
      </c>
      <c r="D28" s="30">
        <f>[5]AGOSTO!$K$17</f>
        <v>0.31511665068712047</v>
      </c>
      <c r="E28" s="30">
        <f>[9]AGOSTO!$L$5</f>
        <v>0.63391273501241574</v>
      </c>
      <c r="F28" s="30"/>
      <c r="H28" s="2"/>
      <c r="I28" s="22">
        <f>B29-B28</f>
        <v>4.3354383013905706E-2</v>
      </c>
      <c r="J28" s="23">
        <f>C29-C28</f>
        <v>-5.9362287109391398E-2</v>
      </c>
      <c r="K28" s="23">
        <f>D29-D28</f>
        <v>2.5374659473307359E-2</v>
      </c>
      <c r="L28" s="23">
        <f>E29-E28</f>
        <v>-8.2662735012415722E-2</v>
      </c>
      <c r="M28" s="23"/>
      <c r="N28" s="10"/>
    </row>
    <row r="29" spans="1:14" x14ac:dyDescent="0.25">
      <c r="A29" s="1" t="s">
        <v>91</v>
      </c>
      <c r="B29" s="18">
        <f>[3]SEPTIEMBRE!$L$4</f>
        <v>0.56647398843930641</v>
      </c>
      <c r="C29" s="18">
        <f>[10]SEPTIEMBRE!$L$4</f>
        <v>0.31143344709897613</v>
      </c>
      <c r="D29" s="30">
        <f>[11]SEPTIEMBRE!$K$17</f>
        <v>0.34049131016042783</v>
      </c>
      <c r="E29" s="30">
        <f>[9]SEPTIEMBRE!$K$6</f>
        <v>0.55125000000000002</v>
      </c>
      <c r="F29" s="30">
        <f>[12]SEPTIEMBRE!$L$6</f>
        <v>0.31708581799325902</v>
      </c>
      <c r="H29" s="17"/>
      <c r="I29" s="10"/>
      <c r="J29" s="10"/>
      <c r="K29" s="10"/>
      <c r="L29" s="10"/>
      <c r="M29" s="10"/>
      <c r="N29" s="10"/>
    </row>
    <row r="30" spans="1:14" x14ac:dyDescent="0.25">
      <c r="A30" s="17"/>
      <c r="B30" s="10"/>
      <c r="C30" s="10"/>
      <c r="D30" s="10"/>
      <c r="E30" s="10"/>
      <c r="F30" s="10"/>
      <c r="K30" s="10"/>
      <c r="L30" s="10"/>
      <c r="M30" s="10"/>
      <c r="N30" s="10"/>
    </row>
    <row r="31" spans="1:14" x14ac:dyDescent="0.25">
      <c r="A31" s="17"/>
      <c r="B31" s="10"/>
      <c r="C31" s="10"/>
      <c r="D31" s="10"/>
      <c r="E31" s="10"/>
      <c r="F31" s="10"/>
      <c r="K31" s="10"/>
      <c r="L31" s="10"/>
      <c r="M31" s="10"/>
      <c r="N31" s="10"/>
    </row>
    <row r="32" spans="1:14" x14ac:dyDescent="0.25">
      <c r="A32" s="9"/>
      <c r="B32" s="10"/>
      <c r="C32" s="10"/>
      <c r="D32" s="10"/>
      <c r="E32" s="10"/>
      <c r="F32" s="10"/>
      <c r="H32" s="9"/>
      <c r="I32" s="10"/>
      <c r="J32" s="10"/>
    </row>
    <row r="33" spans="1:10" x14ac:dyDescent="0.25">
      <c r="A33" s="9"/>
      <c r="B33" s="10"/>
      <c r="C33" s="10"/>
      <c r="D33" s="10"/>
      <c r="E33" s="10"/>
      <c r="F33" s="10"/>
      <c r="H33" s="9"/>
      <c r="I33" s="10"/>
      <c r="J33" s="10"/>
    </row>
    <row r="34" spans="1:10" x14ac:dyDescent="0.25">
      <c r="B34" s="1" t="s">
        <v>1</v>
      </c>
      <c r="C34" s="1" t="s">
        <v>2</v>
      </c>
      <c r="D34" s="1" t="s">
        <v>7</v>
      </c>
      <c r="E34" s="1" t="s">
        <v>90</v>
      </c>
      <c r="F34" s="1" t="s">
        <v>92</v>
      </c>
      <c r="H34" s="9"/>
      <c r="I34" s="10"/>
      <c r="J34" s="10"/>
    </row>
    <row r="35" spans="1:10" x14ac:dyDescent="0.25">
      <c r="A35" s="34" t="s">
        <v>93</v>
      </c>
      <c r="B35" s="14">
        <f>[3]SEPTIEMBRE!$H$12</f>
        <v>0.45161290322580644</v>
      </c>
      <c r="C35" s="6">
        <f>[4]SEPTIEMBRE!$H$12</f>
        <v>0.10126582278481013</v>
      </c>
      <c r="D35" s="14">
        <f>[5]SEPTIEMBRE!$AD$25</f>
        <v>0.15671641791044777</v>
      </c>
      <c r="E35" s="14">
        <f>[9]SEPTIEMBRE!$J$14</f>
        <v>0.35</v>
      </c>
      <c r="F35" s="14">
        <f>[13]SEPTIEMBRE!$J$14</f>
        <v>0.2153846153846154</v>
      </c>
      <c r="H35" s="15"/>
      <c r="I35" s="10"/>
      <c r="J35" s="10"/>
    </row>
    <row r="36" spans="1:10" x14ac:dyDescent="0.25">
      <c r="A36" s="33" t="s">
        <v>121</v>
      </c>
      <c r="B36" s="14">
        <f>[3]SEPTIEMBRE!$H$13</f>
        <v>0.54838709677419351</v>
      </c>
      <c r="C36" s="6">
        <f>[4]SEPTIEMBRE!$H$13</f>
        <v>0.16250000000000001</v>
      </c>
      <c r="D36" s="14">
        <f>[5]SEPTIEMBRE!$AD$26</f>
        <v>0.21197007481296759</v>
      </c>
      <c r="E36" s="14">
        <f>[9]SEPTIEMBRE!$J$15</f>
        <v>0.27500000000000002</v>
      </c>
      <c r="F36" s="14">
        <f>[13]SEPTIEMBRE!$J$15</f>
        <v>0.27692307692307694</v>
      </c>
      <c r="H36" s="15"/>
      <c r="I36" s="10"/>
      <c r="J36" s="10"/>
    </row>
    <row r="37" spans="1:10" x14ac:dyDescent="0.25">
      <c r="A37" s="33" t="s">
        <v>94</v>
      </c>
      <c r="B37" s="14">
        <f>[3]SEPTIEMBRE!$H$14</f>
        <v>0.58252427184466016</v>
      </c>
      <c r="C37" s="6">
        <f>[4]SEPTIEMBRE!$H$14</f>
        <v>0.25</v>
      </c>
      <c r="D37" s="14">
        <f>[5]SEPTIEMBRE!$AD$27</f>
        <v>0.25621890547263682</v>
      </c>
      <c r="E37" s="14">
        <f>[9]SEPTIEMBRE!$J$16</f>
        <v>0.3</v>
      </c>
      <c r="F37" s="14">
        <f>[13]SEPTIEMBRE!$J$16</f>
        <v>0.26153846153846155</v>
      </c>
      <c r="H37" s="15"/>
    </row>
    <row r="38" spans="1:10" x14ac:dyDescent="0.25">
      <c r="A38" s="33" t="s">
        <v>95</v>
      </c>
      <c r="B38" s="14">
        <f>[3]SEPTIEMBRE!$H$15</f>
        <v>0.51886792452830188</v>
      </c>
      <c r="C38" s="6">
        <f>[4]SEPTIEMBRE!$H$15</f>
        <v>0.22784810126582278</v>
      </c>
      <c r="D38" s="14">
        <f>[5]SEPTIEMBRE!$AD$28</f>
        <v>0.30597014925373134</v>
      </c>
      <c r="E38" s="14">
        <f>[9]SEPTIEMBRE!$J$17</f>
        <v>0.8</v>
      </c>
      <c r="F38" s="14">
        <f>[13]SEPTIEMBRE!$J$17</f>
        <v>0.3923076923076923</v>
      </c>
      <c r="H38" s="15"/>
    </row>
    <row r="39" spans="1:10" x14ac:dyDescent="0.25">
      <c r="A39" s="33" t="s">
        <v>96</v>
      </c>
      <c r="B39" s="14">
        <f>[3]SEPTIEMBRE!$H$16</f>
        <v>0.81372549019607843</v>
      </c>
      <c r="C39" s="6">
        <f>[4]SEPTIEMBRE!$H$16</f>
        <v>0.27500000000000002</v>
      </c>
      <c r="D39" s="14">
        <f>[5]SEPTIEMBRE!$AD$29</f>
        <v>0.43781094527363185</v>
      </c>
      <c r="E39" s="14">
        <f>[9]SEPTIEMBRE!$J$18</f>
        <v>0.75</v>
      </c>
      <c r="F39" s="14">
        <f>[13]SEPTIEMBRE!$J$18</f>
        <v>0.33076923076923076</v>
      </c>
      <c r="H39" s="15"/>
    </row>
    <row r="40" spans="1:10" x14ac:dyDescent="0.25">
      <c r="A40" s="33" t="s">
        <v>97</v>
      </c>
      <c r="B40" s="14">
        <f>[3]SEPTIEMBRE!$H$17</f>
        <v>0.73333333333333328</v>
      </c>
      <c r="C40" s="6">
        <f>[4]SEPTIEMBRE!$H$17</f>
        <v>0.6875</v>
      </c>
      <c r="D40" s="14">
        <f>[5]SEPTIEMBRE!$AD$30</f>
        <v>0.53924050632911391</v>
      </c>
      <c r="E40" s="14">
        <f>[9]SEPTIEMBRE!$J$19</f>
        <v>0.66249999999999998</v>
      </c>
      <c r="F40" s="14">
        <f>[13]SEPTIEMBRE!$J$19</f>
        <v>0.5461538461538461</v>
      </c>
      <c r="H40" s="15"/>
    </row>
    <row r="41" spans="1:10" x14ac:dyDescent="0.25">
      <c r="A41" s="33" t="s">
        <v>102</v>
      </c>
      <c r="B41" s="14">
        <f>[3]SEPTIEMBRE!$H$18</f>
        <v>0.70192307692307687</v>
      </c>
      <c r="C41" s="6">
        <f>[4]SEPTIEMBRE!$H$18</f>
        <v>0.98765432098765427</v>
      </c>
      <c r="D41" s="14">
        <f>[5]SEPTIEMBRE!$AD$31</f>
        <v>0.70918367346938771</v>
      </c>
      <c r="E41" s="14">
        <f>[9]SEPTIEMBRE!$J$20</f>
        <v>0.58750000000000002</v>
      </c>
      <c r="F41" s="14">
        <f>[13]SEPTIEMBRE!$J$20</f>
        <v>0.64761904761904765</v>
      </c>
      <c r="H41" s="15"/>
    </row>
    <row r="42" spans="1:10" x14ac:dyDescent="0.25">
      <c r="A42" s="3" t="s">
        <v>98</v>
      </c>
      <c r="B42" s="14">
        <f>[3]SEPTIEMBRE!$H$19</f>
        <v>0.31372549019607843</v>
      </c>
      <c r="C42" s="6">
        <f>[4]SEPTIEMBRE!$H$19</f>
        <v>0.1125</v>
      </c>
      <c r="D42" s="14">
        <f>[5]SEPTIEMBRE!$AD$32</f>
        <v>0.37844611528822053</v>
      </c>
      <c r="E42" s="14">
        <f>[9]SEPTIEMBRE!$J$21</f>
        <v>0.5</v>
      </c>
      <c r="F42" s="14">
        <f>[13]SEPTIEMBRE!$J$21</f>
        <v>0.23140495867768596</v>
      </c>
      <c r="H42" s="15"/>
    </row>
    <row r="43" spans="1:10" x14ac:dyDescent="0.25">
      <c r="A43" s="3" t="s">
        <v>99</v>
      </c>
      <c r="B43" s="14">
        <f>[3]SEPTIEMBRE!$H$20</f>
        <v>0.39423076923076922</v>
      </c>
      <c r="C43" s="6">
        <f>[4]SEPTIEMBRE!$H$20</f>
        <v>0.125</v>
      </c>
      <c r="D43" s="14">
        <f>[5]SEPTIEMBRE!$AD$33</f>
        <v>0.27777777777777779</v>
      </c>
      <c r="E43" s="14">
        <f>[9]SEPTIEMBRE!$J$22</f>
        <v>0.28749999999999998</v>
      </c>
      <c r="F43" s="14">
        <f>[13]SEPTIEMBRE!$J$22</f>
        <v>0.31404958677685951</v>
      </c>
      <c r="H43" s="15"/>
    </row>
    <row r="44" spans="1:10" x14ac:dyDescent="0.25">
      <c r="A44" s="3" t="s">
        <v>100</v>
      </c>
      <c r="B44" s="14">
        <f>[3]SEPTIEMBRE!$H$21</f>
        <v>0.57291666666666663</v>
      </c>
      <c r="C44" s="6">
        <f>[4]SEPTIEMBRE!$H$21</f>
        <v>0.22500000000000001</v>
      </c>
      <c r="D44" s="14">
        <f>[5]SEPTIEMBRE!$AD$34</f>
        <v>0.37531486146095716</v>
      </c>
      <c r="E44" s="14">
        <f>[9]SEPTIEMBRE!$J$23</f>
        <v>0.52500000000000002</v>
      </c>
      <c r="F44" s="14">
        <f>[13]SEPTIEMBRE!$J$23</f>
        <v>0.30769230769230771</v>
      </c>
      <c r="H44" s="15"/>
    </row>
    <row r="45" spans="1:10" x14ac:dyDescent="0.25">
      <c r="A45" s="3" t="s">
        <v>122</v>
      </c>
      <c r="B45" s="14">
        <f>[3]SEPTIEMBRE!$H$22</f>
        <v>0.8202247191011236</v>
      </c>
      <c r="C45" s="6">
        <f>[4]SEPTIEMBRE!$H$22</f>
        <v>0.39743589743589741</v>
      </c>
      <c r="D45" s="14">
        <f>[5]SEPTIEMBRE!$AD$35</f>
        <v>0.44110275689223055</v>
      </c>
      <c r="E45" s="14">
        <f>[9]SEPTIEMBRE!$J$24</f>
        <v>0.5</v>
      </c>
      <c r="F45" s="14">
        <f>[13]SEPTIEMBRE!$J$24</f>
        <v>0.36923076923076925</v>
      </c>
      <c r="H45" s="15"/>
    </row>
    <row r="46" spans="1:10" x14ac:dyDescent="0.25">
      <c r="A46" s="3" t="s">
        <v>101</v>
      </c>
      <c r="B46" s="14">
        <f>[3]SEPTIEMBRE!$H$23</f>
        <v>0.78431372549019607</v>
      </c>
      <c r="C46" s="6">
        <f>[4]SEPTIEMBRE!$H$23</f>
        <v>0.62820512820512819</v>
      </c>
      <c r="D46" s="14">
        <f>[5]SEPTIEMBRE!$AD$36</f>
        <v>0.51515151515151514</v>
      </c>
      <c r="E46" s="14">
        <f>[9]SEPTIEMBRE!$J$25</f>
        <v>0.45</v>
      </c>
      <c r="F46" s="14">
        <f>[13]SEPTIEMBRE!$J$25</f>
        <v>0.33076923076923076</v>
      </c>
      <c r="H46" s="15"/>
    </row>
    <row r="47" spans="1:10" x14ac:dyDescent="0.25">
      <c r="A47" s="3" t="s">
        <v>103</v>
      </c>
      <c r="B47" s="14">
        <f>[3]SEPTIEMBRE!$H$24</f>
        <v>0.6</v>
      </c>
      <c r="C47" s="6">
        <f>[4]SEPTIEMBRE!$H$24</f>
        <v>0.16455696202531644</v>
      </c>
      <c r="D47" s="14">
        <f>[5]SEPTIEMBRE!$AD$37</f>
        <v>0.31592039800995025</v>
      </c>
      <c r="E47" s="14">
        <f>[9]SEPTIEMBRE!$J$26</f>
        <v>0.73750000000000004</v>
      </c>
      <c r="F47" s="14">
        <f>[13]SEPTIEMBRE!$J$26</f>
        <v>0.3</v>
      </c>
      <c r="H47" s="15"/>
    </row>
    <row r="48" spans="1:10" x14ac:dyDescent="0.25">
      <c r="A48" s="3" t="s">
        <v>104</v>
      </c>
      <c r="B48" s="14">
        <f>[3]SEPTIEMBRE!$H$25</f>
        <v>0.77906976744186052</v>
      </c>
      <c r="C48" s="6">
        <f>[4]SEPTIEMBRE!$H$25</f>
        <v>0.28205128205128205</v>
      </c>
      <c r="D48" s="14">
        <f>[5]SEPTIEMBRE!$AD$38</f>
        <v>0.38750000000000001</v>
      </c>
      <c r="E48" s="14">
        <f>[9]SEPTIEMBRE!$J$27</f>
        <v>0.85</v>
      </c>
      <c r="F48" s="14">
        <f>[13]SEPTIEMBRE!$J$27</f>
        <v>0.38461538461538464</v>
      </c>
      <c r="H48" s="15"/>
    </row>
    <row r="49" spans="1:8" x14ac:dyDescent="0.25">
      <c r="A49" s="3" t="s">
        <v>105</v>
      </c>
      <c r="B49" s="14">
        <f>[3]SEPTIEMBRE!$H$26</f>
        <v>0.35051546391752575</v>
      </c>
      <c r="C49" s="6">
        <f>[4]SEPTIEMBRE!$H$26</f>
        <v>0.23076923076923078</v>
      </c>
      <c r="D49" s="14">
        <f>[5]SEPTIEMBRE!$AD$39</f>
        <v>0.22750000000000001</v>
      </c>
      <c r="E49" s="14">
        <f>[9]SEPTIEMBRE!$J$28</f>
        <v>0.57499999999999996</v>
      </c>
      <c r="F49" s="14">
        <f>[13]SEPTIEMBRE!$J$28</f>
        <v>0.23846153846153847</v>
      </c>
      <c r="H49" s="15"/>
    </row>
    <row r="50" spans="1:8" x14ac:dyDescent="0.25">
      <c r="A50" s="3" t="s">
        <v>106</v>
      </c>
      <c r="B50" s="14">
        <f>[3]SEPTIEMBRE!$H$27</f>
        <v>0.6333333333333333</v>
      </c>
      <c r="C50" s="6">
        <f>[4]SEPTIEMBRE!$H$27</f>
        <v>0.20253164556962025</v>
      </c>
      <c r="D50" s="14">
        <f>[5]SEPTIEMBRE!$AD$40</f>
        <v>0.26</v>
      </c>
      <c r="E50" s="14">
        <f>[9]SEPTIEMBRE!$J$29</f>
        <v>0.5625</v>
      </c>
      <c r="F50" s="14">
        <f>[13]SEPTIEMBRE!$J$29</f>
        <v>0.31538461538461537</v>
      </c>
      <c r="H50" s="15"/>
    </row>
    <row r="51" spans="1:8" x14ac:dyDescent="0.25">
      <c r="A51" s="3" t="s">
        <v>107</v>
      </c>
      <c r="B51" s="14">
        <f>[3]SEPTIEMBRE!$H$28</f>
        <v>0.7415730337078652</v>
      </c>
      <c r="C51" s="6">
        <f>[4]SEPTIEMBRE!$H$28</f>
        <v>0.44303797468354428</v>
      </c>
      <c r="D51" s="14">
        <f>[5]SEPTIEMBRE!$AD$41</f>
        <v>0.40302267002518893</v>
      </c>
      <c r="E51" s="14">
        <f>[9]SEPTIEMBRE!$J$30</f>
        <v>0.63749999999999996</v>
      </c>
      <c r="F51" s="14">
        <f>[13]SEPTIEMBRE!$J$30</f>
        <v>0.35384615384615387</v>
      </c>
      <c r="H51" s="15"/>
    </row>
    <row r="52" spans="1:8" x14ac:dyDescent="0.25">
      <c r="A52" s="3" t="s">
        <v>108</v>
      </c>
      <c r="B52" s="14">
        <f>[3]SEPTIEMBRE!$H$29</f>
        <v>0.70833333333333337</v>
      </c>
      <c r="C52" s="6">
        <f>[4]SEPTIEMBRE!$H$29</f>
        <v>0.46835443037974683</v>
      </c>
      <c r="D52" s="14">
        <f>[5]SEPTIEMBRE!$AD$42</f>
        <v>0.35588972431077692</v>
      </c>
      <c r="E52" s="14">
        <f>[9]SEPTIEMBRE!$J$31</f>
        <v>0.73750000000000004</v>
      </c>
      <c r="F52" s="14">
        <f>[13]SEPTIEMBRE!$J$31</f>
        <v>0.43076923076923079</v>
      </c>
      <c r="H52" s="15"/>
    </row>
    <row r="53" spans="1:8" x14ac:dyDescent="0.25">
      <c r="A53" s="3" t="s">
        <v>109</v>
      </c>
      <c r="B53" s="14">
        <f>[3]SEPTIEMBRE!$H$30</f>
        <v>0.8936170212765957</v>
      </c>
      <c r="C53" s="6">
        <f>[4]SEPTIEMBRE!$H$30</f>
        <v>0.61038961038961037</v>
      </c>
      <c r="D53" s="14">
        <f>[5]SEPTIEMBRE!$AD$43</f>
        <v>0.46347607052896728</v>
      </c>
      <c r="E53" s="14">
        <f>[9]SEPTIEMBRE!$J$32</f>
        <v>0.46250000000000002</v>
      </c>
      <c r="F53" s="14">
        <f>[13]SEPTIEMBRE!$J$32</f>
        <v>0.33846153846153848</v>
      </c>
      <c r="H53" s="15"/>
    </row>
    <row r="54" spans="1:8" x14ac:dyDescent="0.25">
      <c r="A54" s="3" t="s">
        <v>110</v>
      </c>
      <c r="B54" s="14">
        <f>[3]SEPTIEMBRE!$H$31</f>
        <v>0.5625</v>
      </c>
      <c r="C54" s="6">
        <f>[4]SEPTIEMBRE!$H$31</f>
        <v>0.34615384615384615</v>
      </c>
      <c r="D54" s="14">
        <f>[5]SEPTIEMBRE!$AD$44</f>
        <v>0.5025380710659898</v>
      </c>
      <c r="E54" s="14">
        <f>[9]SEPTIEMBRE!$J$33</f>
        <v>0.66249999999999998</v>
      </c>
      <c r="F54" s="14">
        <f>[13]SEPTIEMBRE!$J$33</f>
        <v>0.35384615384615387</v>
      </c>
      <c r="H54" s="15"/>
    </row>
    <row r="55" spans="1:8" x14ac:dyDescent="0.25">
      <c r="A55" s="3" t="s">
        <v>111</v>
      </c>
      <c r="B55" s="14">
        <f>[3]SEPTIEMBRE!$H$32</f>
        <v>0.5145631067961165</v>
      </c>
      <c r="C55" s="6">
        <f>[4]SEPTIEMBRE!$H$32</f>
        <v>0.35897435897435898</v>
      </c>
      <c r="D55" s="14">
        <f>[5]SEPTIEMBRE!$AD$45</f>
        <v>0.36432160804020103</v>
      </c>
      <c r="E55" s="14">
        <f>[9]SEPTIEMBRE!$J$34</f>
        <v>0.53749999999999998</v>
      </c>
      <c r="F55" s="14">
        <f>[13]SEPTIEMBRE!$J$34</f>
        <v>0.26153846153846155</v>
      </c>
      <c r="H55" s="15"/>
    </row>
    <row r="56" spans="1:8" x14ac:dyDescent="0.25">
      <c r="A56" s="3" t="s">
        <v>112</v>
      </c>
      <c r="B56" s="14">
        <f>[3]SEPTIEMBRE!$H$33</f>
        <v>0.28301886792452829</v>
      </c>
      <c r="C56" s="6">
        <f>[4]SEPTIEMBRE!$H$33</f>
        <v>6.4102564102564097E-2</v>
      </c>
      <c r="D56" s="14">
        <f>[5]SEPTIEMBRE!$AD$46</f>
        <v>0.2</v>
      </c>
      <c r="E56" s="14">
        <f>[9]SEPTIEMBRE!$J$35</f>
        <v>0.25</v>
      </c>
      <c r="F56" s="14">
        <f>[13]SEPTIEMBRE!$J$35</f>
        <v>0.18461538461538463</v>
      </c>
      <c r="H56" s="15"/>
    </row>
    <row r="57" spans="1:8" x14ac:dyDescent="0.25">
      <c r="A57" s="3" t="s">
        <v>113</v>
      </c>
      <c r="B57" s="14">
        <f>[3]SEPTIEMBRE!$H$34</f>
        <v>0.3300970873786408</v>
      </c>
      <c r="C57" s="6">
        <f>[4]SEPTIEMBRE!$H$34</f>
        <v>0.16666666666666666</v>
      </c>
      <c r="D57" s="14">
        <f>[5]SEPTIEMBRE!$AD$47</f>
        <v>0.34499999999999997</v>
      </c>
      <c r="E57" s="14">
        <f>[9]SEPTIEMBRE!$J$36</f>
        <v>0.3125</v>
      </c>
      <c r="F57" s="14">
        <f>[13]SEPTIEMBRE!$J$36</f>
        <v>0.25384615384615383</v>
      </c>
      <c r="H57" s="15"/>
    </row>
    <row r="58" spans="1:8" x14ac:dyDescent="0.25">
      <c r="A58" s="3" t="s">
        <v>114</v>
      </c>
      <c r="B58" s="14">
        <f>[3]SEPTIEMBRE!$H$35</f>
        <v>0.64948453608247425</v>
      </c>
      <c r="C58" s="6">
        <f>[4]SEPTIEMBRE!$H$35</f>
        <v>0.29487179487179488</v>
      </c>
      <c r="D58" s="14">
        <f>[5]SEPTIEMBRE!$AD$48</f>
        <v>0.29145728643216079</v>
      </c>
      <c r="E58" s="14">
        <f>[9]SEPTIEMBRE!$J$37</f>
        <v>0.9</v>
      </c>
      <c r="F58" s="14">
        <f>[13]SEPTIEMBRE!$J$37</f>
        <v>0.23076923076923078</v>
      </c>
      <c r="H58" s="15"/>
    </row>
    <row r="59" spans="1:8" x14ac:dyDescent="0.25">
      <c r="A59" s="3" t="s">
        <v>115</v>
      </c>
      <c r="B59" s="14">
        <f>[3]SEPTIEMBRE!$H$36</f>
        <v>0.70652173913043481</v>
      </c>
      <c r="C59" s="6">
        <f>[4]SEPTIEMBRE!$H$36</f>
        <v>0.34615384615384615</v>
      </c>
      <c r="D59" s="14">
        <f>[5]SEPTIEMBRE!$AD$49</f>
        <v>0.37185929648241206</v>
      </c>
      <c r="E59" s="14">
        <f>[9]SEPTIEMBRE!$J$38</f>
        <v>0.78749999999999998</v>
      </c>
      <c r="F59" s="14">
        <f>[13]SEPTIEMBRE!$J$38</f>
        <v>0.43076923076923079</v>
      </c>
      <c r="H59" s="15"/>
    </row>
    <row r="60" spans="1:8" x14ac:dyDescent="0.25">
      <c r="A60" s="3" t="s">
        <v>116</v>
      </c>
      <c r="B60" s="14">
        <f>[3]SEPTIEMBRE!$H$37</f>
        <v>0.66019417475728159</v>
      </c>
      <c r="C60" s="6">
        <f>[4]SEPTIEMBRE!$H$37</f>
        <v>0.35064935064935066</v>
      </c>
      <c r="D60" s="14">
        <f>[5]SEPTIEMBRE!$AD$50</f>
        <v>0.36249999999999999</v>
      </c>
      <c r="E60" s="14">
        <f>[9]SEPTIEMBRE!$J$39</f>
        <v>0.78749999999999998</v>
      </c>
      <c r="F60" s="14">
        <f>[13]SEPTIEMBRE!$J$39</f>
        <v>0.30769230769230771</v>
      </c>
      <c r="H60" s="15"/>
    </row>
    <row r="61" spans="1:8" x14ac:dyDescent="0.25">
      <c r="A61" s="3" t="s">
        <v>117</v>
      </c>
      <c r="B61" s="14">
        <f>[3]SEPTIEMBRE!$H$38</f>
        <v>0.67045454545454541</v>
      </c>
      <c r="C61" s="6">
        <f>[4]SEPTIEMBRE!$H$38</f>
        <v>0.30263157894736842</v>
      </c>
      <c r="D61" s="14">
        <f>[5]SEPTIEMBRE!$AD$51</f>
        <v>0.23940149625935161</v>
      </c>
      <c r="E61" s="14">
        <f>[9]SEPTIEMBRE!$J$40</f>
        <v>0.6</v>
      </c>
      <c r="F61" s="14">
        <f>[13]SEPTIEMBRE!$J$40</f>
        <v>0.3</v>
      </c>
      <c r="H61" s="15"/>
    </row>
    <row r="62" spans="1:8" x14ac:dyDescent="0.25">
      <c r="A62" s="3" t="s">
        <v>118</v>
      </c>
      <c r="B62" s="14">
        <f>[3]SEPTIEMBRE!$H$39</f>
        <v>0.4</v>
      </c>
      <c r="C62" s="6">
        <f>[4]SEPTIEMBRE!$H$39</f>
        <v>0.23684210526315788</v>
      </c>
      <c r="D62" s="14">
        <f>[5]SEPTIEMBRE!$AD$52</f>
        <v>0.24378109452736318</v>
      </c>
      <c r="E62" s="14">
        <f>[9]SEPTIEMBRE!$J$41</f>
        <v>0.4375</v>
      </c>
      <c r="F62" s="14">
        <f>[13]SEPTIEMBRE!$J$41</f>
        <v>0.22307692307692309</v>
      </c>
      <c r="H62" s="15"/>
    </row>
    <row r="63" spans="1:8" x14ac:dyDescent="0.25">
      <c r="A63" s="3" t="s">
        <v>119</v>
      </c>
      <c r="B63" s="14">
        <f>[3]SEPTIEMBRE!$H$40</f>
        <v>0.21153846153846154</v>
      </c>
      <c r="C63" s="6">
        <f>[4]SEPTIEMBRE!$H$40</f>
        <v>7.0422535211267609E-2</v>
      </c>
      <c r="D63" s="14">
        <f>[5]SEPTIEMBRE!$AD$53</f>
        <v>0.115</v>
      </c>
      <c r="E63" s="14">
        <f>[9]SEPTIEMBRE!$J$42</f>
        <v>0.45</v>
      </c>
      <c r="F63" s="14">
        <f>[13]SEPTIEMBRE!$J$42</f>
        <v>0.14615384615384616</v>
      </c>
      <c r="H63" s="15"/>
    </row>
    <row r="64" spans="1:8" x14ac:dyDescent="0.25">
      <c r="A64" s="3" t="s">
        <v>120</v>
      </c>
      <c r="B64" s="14">
        <f>[3]SEPTIEMBRE!$H$41</f>
        <v>0.23148148148148148</v>
      </c>
      <c r="C64" s="6">
        <f>[4]SEPTIEMBRE!$H$41</f>
        <v>0.18055555555555555</v>
      </c>
      <c r="D64" s="14">
        <f>[5]SEPTIEMBRE!$AD$54</f>
        <v>0.17794486215538846</v>
      </c>
      <c r="E64" s="14">
        <f>[9]SEPTIEMBRE!$J$43</f>
        <v>0.26250000000000001</v>
      </c>
      <c r="F64" s="14">
        <f>[13]SEPTIEMBRE!$J$43</f>
        <v>0.29230769230769232</v>
      </c>
      <c r="H64" s="15"/>
    </row>
    <row r="65" spans="1:8" x14ac:dyDescent="0.25">
      <c r="A65" s="32"/>
      <c r="B65" s="28">
        <f>[3]SEPTIEMBRE!$H$43</f>
        <v>0.56647398843930641</v>
      </c>
      <c r="C65" s="28">
        <f>[4]SEPTIEMBRE!$H$42</f>
        <v>0.31143344709897613</v>
      </c>
      <c r="D65" s="28">
        <f>[5]SEPTIEMBRE!$AD$55</f>
        <v>0.34049131016042783</v>
      </c>
      <c r="E65" s="28">
        <f>[9]SEPTIEMBRE!$J$44</f>
        <v>0.55125000000000002</v>
      </c>
      <c r="F65" s="28">
        <f>[13]SEPTIEMBRE!$J$44</f>
        <v>0.31708581799325902</v>
      </c>
      <c r="H65" s="9"/>
    </row>
    <row r="67" spans="1:8" s="19" customFormat="1" x14ac:dyDescent="0.25">
      <c r="A67" s="19" t="s">
        <v>25</v>
      </c>
    </row>
    <row r="69" spans="1:8" x14ac:dyDescent="0.25">
      <c r="A69" s="17" t="s">
        <v>25</v>
      </c>
      <c r="B69" s="25" t="s">
        <v>1</v>
      </c>
      <c r="C69" s="25" t="s">
        <v>2</v>
      </c>
      <c r="D69" s="13" t="s">
        <v>7</v>
      </c>
      <c r="E69" s="13" t="s">
        <v>90</v>
      </c>
      <c r="F69" s="13" t="s">
        <v>92</v>
      </c>
    </row>
    <row r="70" spans="1:8" x14ac:dyDescent="0.25">
      <c r="A70" s="1" t="s">
        <v>29</v>
      </c>
      <c r="B70" s="27">
        <f>[6]AGOSTO!$M$4</f>
        <v>34.37684032059186</v>
      </c>
      <c r="C70" s="27">
        <f>[7]AGOSTO!$M$4</f>
        <v>19.647526661197706</v>
      </c>
      <c r="D70" s="27">
        <f>[5]AGOSTO!$L$17</f>
        <v>10.793081655480986</v>
      </c>
      <c r="E70" s="27">
        <f>[9]AGOSTO!$M$5</f>
        <v>12.904930826534232</v>
      </c>
      <c r="F70" s="27"/>
    </row>
    <row r="71" spans="1:8" x14ac:dyDescent="0.25">
      <c r="A71" s="1" t="s">
        <v>91</v>
      </c>
      <c r="B71" s="27">
        <f>[3]SEPTIEMBRE!$M$4</f>
        <v>36.673900034002031</v>
      </c>
      <c r="C71" s="27">
        <f>[10]SEPTIEMBRE!$M$4</f>
        <v>15.953267918088736</v>
      </c>
      <c r="D71" s="27">
        <f>[11]SEPTIEMBRE!$L$17</f>
        <v>10.984538770053478</v>
      </c>
      <c r="E71" s="27">
        <f>[9]SEPTIEMBRE!$L$6</f>
        <v>11.042079166666666</v>
      </c>
      <c r="F71" s="27">
        <f>[12]SEPTIEMBRE!$M$6</f>
        <v>5.7443453461239296</v>
      </c>
    </row>
    <row r="73" spans="1:8" x14ac:dyDescent="0.25">
      <c r="A73" s="1" t="s">
        <v>25</v>
      </c>
      <c r="B73" s="1" t="s">
        <v>1</v>
      </c>
      <c r="C73" s="1" t="s">
        <v>2</v>
      </c>
      <c r="D73" s="1" t="s">
        <v>7</v>
      </c>
      <c r="E73" s="1" t="s">
        <v>90</v>
      </c>
      <c r="F73" s="1" t="s">
        <v>92</v>
      </c>
    </row>
    <row r="74" spans="1:8" x14ac:dyDescent="0.25">
      <c r="A74" s="2"/>
      <c r="B74" s="31">
        <f>B71-B70</f>
        <v>2.2970597134101709</v>
      </c>
      <c r="C74" s="31">
        <f>C71-C70</f>
        <v>-3.6942587431089695</v>
      </c>
      <c r="D74" s="31">
        <f>D71-D70</f>
        <v>0.1914571145724917</v>
      </c>
      <c r="E74" s="31">
        <f>E71-E70</f>
        <v>-1.862851659867566</v>
      </c>
      <c r="F74" s="31"/>
    </row>
    <row r="75" spans="1:8" x14ac:dyDescent="0.25">
      <c r="A75" s="9"/>
      <c r="B75" s="91"/>
      <c r="C75" s="91"/>
      <c r="D75" s="91"/>
      <c r="E75" s="91"/>
      <c r="F75" s="91"/>
    </row>
    <row r="76" spans="1:8" x14ac:dyDescent="0.25">
      <c r="A76" s="9"/>
      <c r="B76" s="91"/>
      <c r="C76" s="91"/>
      <c r="D76" s="91"/>
      <c r="E76" s="91"/>
      <c r="F76" s="91"/>
    </row>
    <row r="77" spans="1:8" s="19" customFormat="1" x14ac:dyDescent="0.25">
      <c r="A77" s="19" t="s">
        <v>237</v>
      </c>
    </row>
    <row r="79" spans="1:8" x14ac:dyDescent="0.25">
      <c r="A79" s="17" t="s">
        <v>241</v>
      </c>
      <c r="B79" s="25" t="s">
        <v>1</v>
      </c>
      <c r="C79" s="25" t="s">
        <v>2</v>
      </c>
      <c r="D79" s="13" t="s">
        <v>7</v>
      </c>
      <c r="E79" s="13" t="s">
        <v>90</v>
      </c>
      <c r="F79" s="13" t="s">
        <v>92</v>
      </c>
    </row>
    <row r="80" spans="1:8" x14ac:dyDescent="0.25">
      <c r="A80" s="1" t="s">
        <v>29</v>
      </c>
      <c r="B80" s="103">
        <f>[3]AGOSTO!$O$4</f>
        <v>1.5286821705426357</v>
      </c>
      <c r="C80" s="103">
        <f>[4]AGOSTO!$O$4</f>
        <v>0.99937888198757763</v>
      </c>
      <c r="D80" s="103">
        <f>[5]AGOSTO!$N$17</f>
        <v>2.2911346880057541</v>
      </c>
      <c r="E80" s="103">
        <f>[9]AGOSTO!$O$5</f>
        <v>1.0061034371988435</v>
      </c>
      <c r="F80" s="103"/>
    </row>
    <row r="81" spans="1:6" x14ac:dyDescent="0.25">
      <c r="A81" s="1" t="s">
        <v>91</v>
      </c>
      <c r="B81" s="103">
        <f>[3]SEPTIEMBRE!$O$4</f>
        <v>1.6813984168865435</v>
      </c>
      <c r="C81" s="103">
        <f>[4]SEPTIEMBRE!$O$4</f>
        <v>1.0434397163120568</v>
      </c>
      <c r="D81" s="103">
        <f>[5]SEPTIEMBRE!$N$17</f>
        <v>1.0849352687328364</v>
      </c>
      <c r="E81" s="103">
        <f>[9]SEPTIEMBRE!$N$6</f>
        <v>1.1827692307692308</v>
      </c>
      <c r="F81" s="103">
        <f>[13]SEPTIEMBRE!$O$6</f>
        <v>1.132098027495517</v>
      </c>
    </row>
    <row r="83" spans="1:6" x14ac:dyDescent="0.25">
      <c r="A83" s="1" t="s">
        <v>241</v>
      </c>
      <c r="B83" s="1" t="s">
        <v>1</v>
      </c>
      <c r="C83" s="1" t="s">
        <v>2</v>
      </c>
      <c r="D83" s="1" t="s">
        <v>7</v>
      </c>
      <c r="E83" s="1" t="s">
        <v>90</v>
      </c>
      <c r="F83" s="1" t="s">
        <v>92</v>
      </c>
    </row>
    <row r="84" spans="1:6" x14ac:dyDescent="0.25">
      <c r="A84" s="2"/>
      <c r="B84" s="92">
        <f>B81-B80</f>
        <v>0.15271624634390779</v>
      </c>
      <c r="C84" s="92">
        <f>C81-C80</f>
        <v>4.4060834324479159E-2</v>
      </c>
      <c r="D84" s="92">
        <f>D81-D80</f>
        <v>-1.2061994192729177</v>
      </c>
      <c r="E84" s="92">
        <f>E81-E80</f>
        <v>0.17666579357038725</v>
      </c>
      <c r="F84" s="92"/>
    </row>
    <row r="85" spans="1:6" x14ac:dyDescent="0.25">
      <c r="A85" s="9"/>
      <c r="B85" s="105"/>
      <c r="C85" s="105"/>
      <c r="D85" s="105"/>
      <c r="E85" s="105"/>
      <c r="F85" s="105"/>
    </row>
    <row r="87" spans="1:6" s="19" customFormat="1" x14ac:dyDescent="0.25">
      <c r="A87" s="39" t="s">
        <v>123</v>
      </c>
      <c r="B87" s="39" t="s">
        <v>124</v>
      </c>
      <c r="C87" s="38" t="s">
        <v>127</v>
      </c>
      <c r="D87" s="39" t="s">
        <v>126</v>
      </c>
      <c r="E87" s="38" t="s">
        <v>127</v>
      </c>
    </row>
    <row r="88" spans="1:6" x14ac:dyDescent="0.25">
      <c r="A88" s="2" t="s">
        <v>1</v>
      </c>
      <c r="B88" s="5">
        <f>'[14]5'!$X$6</f>
        <v>175</v>
      </c>
      <c r="C88" s="2"/>
      <c r="D88" s="5">
        <f>'[15]SEPTIEMBRE 2019'!$V$4</f>
        <v>175</v>
      </c>
      <c r="E88" s="2">
        <v>2</v>
      </c>
    </row>
    <row r="89" spans="1:6" x14ac:dyDescent="0.25">
      <c r="A89" s="2" t="s">
        <v>2</v>
      </c>
      <c r="B89" s="2">
        <f>'[14]4'!$X$10</f>
        <v>411</v>
      </c>
      <c r="C89" s="2"/>
      <c r="D89" s="5">
        <f>'[15]SEPTIEMBRE 2019'!$V$8</f>
        <v>122</v>
      </c>
      <c r="E89" s="2">
        <v>2</v>
      </c>
    </row>
    <row r="90" spans="1:6" x14ac:dyDescent="0.25">
      <c r="A90" s="2" t="s">
        <v>7</v>
      </c>
      <c r="B90" s="5">
        <f>'[14]3'!$X$20</f>
        <v>784</v>
      </c>
      <c r="C90" s="2"/>
      <c r="D90" s="5">
        <f>'[15]SEPTIEMBRE 2019'!$V$22</f>
        <v>701</v>
      </c>
      <c r="E90" s="2">
        <v>12</v>
      </c>
    </row>
    <row r="91" spans="1:6" x14ac:dyDescent="0.25">
      <c r="A91" s="2" t="s">
        <v>90</v>
      </c>
      <c r="B91" s="2">
        <f>'[14]2'!$X$14</f>
        <v>610</v>
      </c>
      <c r="C91" s="2"/>
      <c r="D91" s="5">
        <f>'[15]SEPTIEMBRE 2019'!$V$26</f>
        <v>116</v>
      </c>
      <c r="E91" s="2">
        <v>2</v>
      </c>
    </row>
    <row r="92" spans="1:6" x14ac:dyDescent="0.25">
      <c r="A92" s="2" t="s">
        <v>92</v>
      </c>
      <c r="B92" s="5">
        <f>'[14]1'!$X$22</f>
        <v>586</v>
      </c>
      <c r="C92" s="2"/>
      <c r="D92" s="5">
        <f>'[15]SEPTIEMBRE 2019'!$V$31</f>
        <v>228</v>
      </c>
      <c r="E92" s="2">
        <v>3</v>
      </c>
    </row>
    <row r="93" spans="1:6" x14ac:dyDescent="0.25">
      <c r="A93" s="39" t="s">
        <v>125</v>
      </c>
      <c r="B93" s="40">
        <f>SUM(B88:B92)</f>
        <v>2566</v>
      </c>
      <c r="C93" s="38"/>
      <c r="D93" s="40">
        <f>SUM(D88:D92)</f>
        <v>1342</v>
      </c>
      <c r="E93" s="39">
        <f>SUM(E88:E92)</f>
        <v>21</v>
      </c>
    </row>
    <row r="95" spans="1:6" x14ac:dyDescent="0.25">
      <c r="A95" s="2" t="s">
        <v>1</v>
      </c>
      <c r="B95" s="41">
        <f>B88/B93</f>
        <v>6.8199532346063907E-2</v>
      </c>
      <c r="D95" s="41">
        <f>D88/D93</f>
        <v>0.13040238450074515</v>
      </c>
    </row>
    <row r="96" spans="1:6" x14ac:dyDescent="0.25">
      <c r="A96" s="2" t="s">
        <v>2</v>
      </c>
      <c r="B96" s="41">
        <f>B89/B93</f>
        <v>0.16017147310989868</v>
      </c>
      <c r="D96" s="41">
        <f>D89/D93</f>
        <v>9.0909090909090912E-2</v>
      </c>
    </row>
    <row r="97" spans="1:5" x14ac:dyDescent="0.25">
      <c r="A97" s="2" t="s">
        <v>7</v>
      </c>
      <c r="B97" s="41">
        <f>B90/B93</f>
        <v>0.30553390491036631</v>
      </c>
      <c r="D97" s="41">
        <f>D90/D93</f>
        <v>0.52235469448584204</v>
      </c>
    </row>
    <row r="98" spans="1:5" x14ac:dyDescent="0.25">
      <c r="A98" s="2" t="s">
        <v>90</v>
      </c>
      <c r="B98" s="41">
        <f>B91/B93</f>
        <v>0.23772408417770849</v>
      </c>
      <c r="D98" s="41"/>
    </row>
    <row r="99" spans="1:5" x14ac:dyDescent="0.25">
      <c r="A99" s="2" t="s">
        <v>92</v>
      </c>
      <c r="B99" s="41">
        <f>B92/B93</f>
        <v>0.22837100545596259</v>
      </c>
      <c r="D99" s="41"/>
    </row>
    <row r="100" spans="1:5" x14ac:dyDescent="0.25">
      <c r="B100" s="41"/>
    </row>
    <row r="101" spans="1:5" s="19" customFormat="1" x14ac:dyDescent="0.25">
      <c r="A101" s="39" t="s">
        <v>128</v>
      </c>
      <c r="B101" s="39" t="s">
        <v>124</v>
      </c>
      <c r="C101" s="38" t="s">
        <v>127</v>
      </c>
      <c r="D101" s="39" t="s">
        <v>126</v>
      </c>
      <c r="E101" s="38" t="s">
        <v>127</v>
      </c>
    </row>
    <row r="102" spans="1:5" x14ac:dyDescent="0.25">
      <c r="A102" s="2" t="s">
        <v>1</v>
      </c>
      <c r="B102" s="5">
        <f>'[16]5'!$V$6</f>
        <v>111</v>
      </c>
      <c r="C102" s="2"/>
      <c r="D102" s="5"/>
      <c r="E102" s="2"/>
    </row>
    <row r="103" spans="1:5" x14ac:dyDescent="0.25">
      <c r="A103" s="2" t="s">
        <v>2</v>
      </c>
      <c r="B103" s="2">
        <f>'[16]4'!$V$10</f>
        <v>233</v>
      </c>
      <c r="C103" s="2"/>
      <c r="D103" s="5"/>
      <c r="E103" s="2"/>
    </row>
    <row r="104" spans="1:5" x14ac:dyDescent="0.25">
      <c r="A104" s="2" t="s">
        <v>7</v>
      </c>
      <c r="B104" s="5">
        <f>'[16]3'!$V$20</f>
        <v>448</v>
      </c>
      <c r="C104" s="2"/>
      <c r="D104" s="5"/>
      <c r="E104" s="2"/>
    </row>
    <row r="105" spans="1:5" x14ac:dyDescent="0.25">
      <c r="A105" s="2" t="s">
        <v>90</v>
      </c>
      <c r="B105" s="2">
        <f>'[16]2'!$V$14</f>
        <v>310</v>
      </c>
      <c r="C105" s="2"/>
      <c r="D105" s="5"/>
      <c r="E105" s="2"/>
    </row>
    <row r="106" spans="1:5" x14ac:dyDescent="0.25">
      <c r="A106" s="2" t="s">
        <v>92</v>
      </c>
      <c r="B106" s="5">
        <f>'[16]1'!$V$22</f>
        <v>363</v>
      </c>
      <c r="C106" s="2"/>
      <c r="D106" s="5"/>
      <c r="E106" s="2"/>
    </row>
    <row r="107" spans="1:5" x14ac:dyDescent="0.25">
      <c r="A107" s="39" t="s">
        <v>125</v>
      </c>
      <c r="B107" s="40">
        <f>SUM(B102:B106)</f>
        <v>1465</v>
      </c>
      <c r="C107" s="38"/>
      <c r="D107" s="40">
        <f>SUM(D102:D106)</f>
        <v>0</v>
      </c>
      <c r="E107" s="39">
        <f>SUM(E102:E106)</f>
        <v>0</v>
      </c>
    </row>
    <row r="109" spans="1:5" x14ac:dyDescent="0.25">
      <c r="A109" s="2" t="s">
        <v>1</v>
      </c>
      <c r="B109" s="41">
        <f>B102/B107</f>
        <v>7.5767918088737202E-2</v>
      </c>
      <c r="D109" s="41"/>
    </row>
    <row r="110" spans="1:5" x14ac:dyDescent="0.25">
      <c r="A110" s="2" t="s">
        <v>2</v>
      </c>
      <c r="B110" s="41">
        <f>B103/B107</f>
        <v>0.15904436860068261</v>
      </c>
      <c r="D110" s="41"/>
    </row>
    <row r="111" spans="1:5" x14ac:dyDescent="0.25">
      <c r="A111" s="2" t="s">
        <v>7</v>
      </c>
      <c r="B111" s="41">
        <f>B104/B107</f>
        <v>0.30580204778156994</v>
      </c>
      <c r="D111" s="41"/>
    </row>
    <row r="112" spans="1:5" x14ac:dyDescent="0.25">
      <c r="A112" s="2" t="s">
        <v>90</v>
      </c>
      <c r="B112" s="41">
        <f>B105/B107</f>
        <v>0.21160409556313994</v>
      </c>
      <c r="D112" s="41"/>
    </row>
    <row r="113" spans="1:4" x14ac:dyDescent="0.25">
      <c r="A113" s="2" t="s">
        <v>92</v>
      </c>
      <c r="B113" s="41">
        <f>B106/B107</f>
        <v>0.24778156996587031</v>
      </c>
      <c r="D113" s="4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16"/>
  <sheetViews>
    <sheetView topLeftCell="A61" zoomScale="112" zoomScaleNormal="112" workbookViewId="0">
      <selection activeCell="F86" sqref="F86"/>
    </sheetView>
  </sheetViews>
  <sheetFormatPr baseColWidth="10" defaultRowHeight="15" x14ac:dyDescent="0.25"/>
  <cols>
    <col min="1" max="1" width="19.28515625" customWidth="1"/>
    <col min="2" max="2" width="17.7109375" customWidth="1"/>
    <col min="3" max="3" width="20.140625" customWidth="1"/>
    <col min="4" max="6" width="18.7109375" customWidth="1"/>
    <col min="7" max="7" width="14.5703125" customWidth="1"/>
    <col min="8" max="8" width="22.140625" customWidth="1"/>
    <col min="15" max="15" width="16.85546875" customWidth="1"/>
  </cols>
  <sheetData>
    <row r="2" spans="1:20" s="19" customFormat="1" x14ac:dyDescent="0.25">
      <c r="A2" s="19" t="s">
        <v>23</v>
      </c>
    </row>
    <row r="4" spans="1:20" x14ac:dyDescent="0.25">
      <c r="A4" s="1" t="s">
        <v>91</v>
      </c>
      <c r="B4" s="1" t="s">
        <v>1</v>
      </c>
      <c r="C4" s="1" t="s">
        <v>2</v>
      </c>
      <c r="D4" s="13" t="s">
        <v>7</v>
      </c>
      <c r="E4" s="13" t="s">
        <v>90</v>
      </c>
      <c r="F4" s="13" t="s">
        <v>92</v>
      </c>
      <c r="H4" s="1" t="s">
        <v>138</v>
      </c>
      <c r="I4" s="1" t="s">
        <v>1</v>
      </c>
      <c r="J4" s="1" t="s">
        <v>2</v>
      </c>
      <c r="K4" s="13" t="s">
        <v>7</v>
      </c>
      <c r="L4" s="13" t="s">
        <v>90</v>
      </c>
      <c r="M4" s="13" t="s">
        <v>92</v>
      </c>
    </row>
    <row r="5" spans="1:20" ht="30" x14ac:dyDescent="0.25">
      <c r="A5" s="4" t="s">
        <v>3</v>
      </c>
      <c r="B5" s="5">
        <f>[3]SEPTIEMBRE!$C$4</f>
        <v>1339</v>
      </c>
      <c r="C5" s="2">
        <f>[10]SEPTIEMBRE!$C$4</f>
        <v>1115</v>
      </c>
      <c r="D5" s="2">
        <f>[11]SEPTIEMBRE!$C$17</f>
        <v>4803</v>
      </c>
      <c r="E5" s="2">
        <f>[9]SEPTIEMBRE!$C$6</f>
        <v>1546</v>
      </c>
      <c r="F5" s="2">
        <f>[12]SEPTIEMBRE!$C$6</f>
        <v>1596</v>
      </c>
      <c r="H5" s="4" t="s">
        <v>3</v>
      </c>
      <c r="I5" s="5">
        <f>[3]OCTUBRE!$C$4</f>
        <v>1045</v>
      </c>
      <c r="J5" s="2">
        <f>[4]OCTUBRE!$C$4</f>
        <v>519</v>
      </c>
      <c r="K5" s="2">
        <f>[5]OCTUBRE!$C$17</f>
        <v>2416</v>
      </c>
      <c r="L5" s="5">
        <f>[9]OCTUBRE!$C$6</f>
        <v>800</v>
      </c>
      <c r="M5" s="2">
        <f>[13]OCTUBRE!$C$6</f>
        <v>1627</v>
      </c>
    </row>
    <row r="6" spans="1:20" ht="30" x14ac:dyDescent="0.25">
      <c r="A6" s="4" t="s">
        <v>4</v>
      </c>
      <c r="B6" s="2">
        <f>[3]SEPTIEMBRE!$D$4</f>
        <v>157</v>
      </c>
      <c r="C6" s="2">
        <f>[10]SEPTIEMBRE!$D$4</f>
        <v>13</v>
      </c>
      <c r="D6" s="2">
        <f>[11]SEPTIEMBRE!$D$17</f>
        <v>302</v>
      </c>
      <c r="E6" s="5">
        <f>[9]SEPTIEMBRE!$D$6</f>
        <v>88</v>
      </c>
      <c r="F6" s="5">
        <f>[12]SEPTIEMBRE!$D$6</f>
        <v>76</v>
      </c>
      <c r="H6" s="4" t="s">
        <v>4</v>
      </c>
      <c r="I6" s="2">
        <f>[3]OCTUBRE!$D$4</f>
        <v>160</v>
      </c>
      <c r="J6" s="2">
        <f>[4]OCTUBRE!$D$4</f>
        <v>6</v>
      </c>
      <c r="K6" s="2">
        <f>[5]OCTUBRE!$D$17</f>
        <v>304</v>
      </c>
      <c r="L6" s="5">
        <f>[9]OCTUBRE!$D$6</f>
        <v>47</v>
      </c>
      <c r="M6" s="5">
        <f>[13]OCTUBRE!$D$6</f>
        <v>65</v>
      </c>
    </row>
    <row r="7" spans="1:20" x14ac:dyDescent="0.25">
      <c r="A7" s="1" t="s">
        <v>10</v>
      </c>
      <c r="B7" s="5">
        <f>SUM(B5:B6)</f>
        <v>1496</v>
      </c>
      <c r="C7" s="5">
        <f>SUM(C5:C6)</f>
        <v>1128</v>
      </c>
      <c r="D7" s="2">
        <f>SUM(D5:D6)</f>
        <v>5105</v>
      </c>
      <c r="E7" s="5">
        <f>SUM(E5:E6)</f>
        <v>1634</v>
      </c>
      <c r="F7" s="5">
        <f>SUM(F5:F6)</f>
        <v>1672</v>
      </c>
      <c r="H7" s="1" t="s">
        <v>10</v>
      </c>
      <c r="I7" s="5">
        <f>SUM(I5:I6)</f>
        <v>1205</v>
      </c>
      <c r="J7" s="2">
        <f>SUM(J5:J6)</f>
        <v>525</v>
      </c>
      <c r="K7" s="2">
        <f>SUM(K5:K6)</f>
        <v>2720</v>
      </c>
      <c r="L7" s="2">
        <f>SUM(L5:L6)</f>
        <v>847</v>
      </c>
      <c r="M7" s="2">
        <f>SUM(M5:M6)</f>
        <v>1692</v>
      </c>
    </row>
    <row r="10" spans="1:20" x14ac:dyDescent="0.25">
      <c r="A10" s="1" t="s">
        <v>91</v>
      </c>
      <c r="B10" s="1" t="s">
        <v>1</v>
      </c>
      <c r="C10" s="1" t="s">
        <v>2</v>
      </c>
      <c r="D10" s="1" t="s">
        <v>7</v>
      </c>
      <c r="E10" s="1" t="s">
        <v>90</v>
      </c>
      <c r="F10" s="13" t="s">
        <v>92</v>
      </c>
      <c r="H10" s="1" t="s">
        <v>138</v>
      </c>
      <c r="I10" s="1" t="s">
        <v>1</v>
      </c>
      <c r="J10" s="1" t="s">
        <v>2</v>
      </c>
      <c r="K10" s="1" t="s">
        <v>7</v>
      </c>
      <c r="L10" s="1" t="s">
        <v>90</v>
      </c>
      <c r="M10" s="13" t="s">
        <v>92</v>
      </c>
      <c r="O10" s="13" t="s">
        <v>24</v>
      </c>
      <c r="P10" s="1" t="s">
        <v>1</v>
      </c>
      <c r="Q10" s="1" t="s">
        <v>2</v>
      </c>
      <c r="R10" s="13" t="s">
        <v>7</v>
      </c>
      <c r="S10" s="1" t="s">
        <v>90</v>
      </c>
      <c r="T10" s="13" t="s">
        <v>92</v>
      </c>
    </row>
    <row r="11" spans="1:20" ht="30" x14ac:dyDescent="0.25">
      <c r="A11" s="4" t="s">
        <v>3</v>
      </c>
      <c r="B11" s="6">
        <f>B5/B7</f>
        <v>0.89505347593582885</v>
      </c>
      <c r="C11" s="6">
        <f>C5/C7</f>
        <v>0.98847517730496459</v>
      </c>
      <c r="D11" s="18">
        <f>D5/D7</f>
        <v>0.9408423114593536</v>
      </c>
      <c r="E11" s="18">
        <f>E5/E7</f>
        <v>0.94614443084455324</v>
      </c>
      <c r="F11" s="18">
        <f>F5/F7</f>
        <v>0.95454545454545459</v>
      </c>
      <c r="H11" s="4" t="s">
        <v>3</v>
      </c>
      <c r="I11" s="6">
        <f>I5/I7</f>
        <v>0.86721991701244816</v>
      </c>
      <c r="J11" s="6">
        <f>J5/J7</f>
        <v>0.98857142857142855</v>
      </c>
      <c r="K11" s="18">
        <f>K5/K7</f>
        <v>0.88823529411764701</v>
      </c>
      <c r="L11" s="18">
        <f>L5/L7</f>
        <v>0.94451003541912637</v>
      </c>
      <c r="M11" s="18">
        <f>M5/M7</f>
        <v>0.96158392434988182</v>
      </c>
      <c r="O11" s="4" t="s">
        <v>3</v>
      </c>
      <c r="P11" s="35">
        <f t="shared" ref="P11:S12" si="0">I11-B11</f>
        <v>-2.7833558923380686E-2</v>
      </c>
      <c r="Q11" s="35">
        <f t="shared" si="0"/>
        <v>9.6251266463953655E-5</v>
      </c>
      <c r="R11" s="6">
        <f t="shared" si="0"/>
        <v>-5.2607017341706586E-2</v>
      </c>
      <c r="S11" s="6">
        <f t="shared" si="0"/>
        <v>-1.6343954254268711E-3</v>
      </c>
      <c r="T11" s="6">
        <f>M11-F11</f>
        <v>7.0384698044272387E-3</v>
      </c>
    </row>
    <row r="12" spans="1:20" ht="45" x14ac:dyDescent="0.25">
      <c r="A12" s="4" t="s">
        <v>4</v>
      </c>
      <c r="B12" s="6">
        <f>B6/B7</f>
        <v>0.10494652406417113</v>
      </c>
      <c r="C12" s="6">
        <f>C6/C7</f>
        <v>1.152482269503546E-2</v>
      </c>
      <c r="D12" s="18">
        <f>D6/D7</f>
        <v>5.9157688540646423E-2</v>
      </c>
      <c r="E12" s="18">
        <f>E6/E7</f>
        <v>5.3855569155446759E-2</v>
      </c>
      <c r="F12" s="18">
        <f>F6/F7</f>
        <v>4.5454545454545456E-2</v>
      </c>
      <c r="H12" s="4" t="s">
        <v>4</v>
      </c>
      <c r="I12" s="6">
        <f>I6/I7</f>
        <v>0.13278008298755187</v>
      </c>
      <c r="J12" s="6">
        <f>J6/J7</f>
        <v>1.1428571428571429E-2</v>
      </c>
      <c r="K12" s="18">
        <f>K6/K7</f>
        <v>0.11176470588235295</v>
      </c>
      <c r="L12" s="18">
        <f>L6/L7</f>
        <v>5.5489964580873671E-2</v>
      </c>
      <c r="M12" s="18">
        <f>M6/M7</f>
        <v>3.8416075650118203E-2</v>
      </c>
      <c r="O12" s="4" t="s">
        <v>4</v>
      </c>
      <c r="P12" s="35">
        <f t="shared" si="0"/>
        <v>2.7833558923380741E-2</v>
      </c>
      <c r="Q12" s="35">
        <f t="shared" si="0"/>
        <v>-9.6251266464031718E-5</v>
      </c>
      <c r="R12" s="6">
        <f t="shared" si="0"/>
        <v>5.2607017341706523E-2</v>
      </c>
      <c r="S12" s="6">
        <f t="shared" si="0"/>
        <v>1.6343954254269127E-3</v>
      </c>
      <c r="T12" s="6">
        <f>M12-F12</f>
        <v>-7.0384698044272526E-3</v>
      </c>
    </row>
    <row r="13" spans="1:20" x14ac:dyDescent="0.25">
      <c r="A13" s="1" t="s">
        <v>10</v>
      </c>
      <c r="B13" s="6">
        <f>SUM(B11:B12)</f>
        <v>1</v>
      </c>
      <c r="C13" s="6">
        <f>SUM(C11:C12)</f>
        <v>1</v>
      </c>
      <c r="D13" s="18">
        <f>SUM(D11:D12)</f>
        <v>1</v>
      </c>
      <c r="E13" s="18">
        <f>SUM(E11:E12)</f>
        <v>1</v>
      </c>
      <c r="F13" s="18">
        <f>SUM(F11:F12)</f>
        <v>1</v>
      </c>
      <c r="H13" s="1" t="s">
        <v>10</v>
      </c>
      <c r="I13" s="6">
        <f>SUM(I11:I12)</f>
        <v>1</v>
      </c>
      <c r="J13" s="6">
        <f>SUM(J11:J12)</f>
        <v>1</v>
      </c>
      <c r="K13" s="18">
        <f>SUM(K11:K12)</f>
        <v>1</v>
      </c>
      <c r="L13" s="18">
        <f>SUM(L11:L12)</f>
        <v>1</v>
      </c>
      <c r="M13" s="18">
        <f>SUM(M11:M12)</f>
        <v>1</v>
      </c>
    </row>
    <row r="15" spans="1:20" s="19" customFormat="1" x14ac:dyDescent="0.25">
      <c r="A15" s="19" t="s">
        <v>6</v>
      </c>
    </row>
    <row r="16" spans="1:20" x14ac:dyDescent="0.25">
      <c r="A16" s="12" t="s">
        <v>9</v>
      </c>
      <c r="B16" s="12"/>
      <c r="C16" s="12"/>
      <c r="D16" s="12"/>
      <c r="E16" s="12"/>
      <c r="F16" s="12"/>
      <c r="H16" s="12" t="s">
        <v>8</v>
      </c>
    </row>
    <row r="17" spans="1:14" x14ac:dyDescent="0.25">
      <c r="A17" s="1" t="s">
        <v>6</v>
      </c>
      <c r="B17" s="1" t="s">
        <v>1</v>
      </c>
      <c r="C17" s="1" t="s">
        <v>2</v>
      </c>
      <c r="D17" s="13" t="s">
        <v>7</v>
      </c>
      <c r="E17" s="13" t="s">
        <v>90</v>
      </c>
      <c r="F17" s="13" t="s">
        <v>92</v>
      </c>
      <c r="H17" s="1" t="s">
        <v>6</v>
      </c>
      <c r="I17" s="1" t="s">
        <v>1</v>
      </c>
      <c r="J17" s="1" t="s">
        <v>2</v>
      </c>
      <c r="K17" s="13" t="s">
        <v>7</v>
      </c>
      <c r="L17" s="13" t="s">
        <v>90</v>
      </c>
      <c r="M17" s="13" t="s">
        <v>92</v>
      </c>
      <c r="N17" s="16"/>
    </row>
    <row r="18" spans="1:14" x14ac:dyDescent="0.25">
      <c r="A18" s="1" t="s">
        <v>91</v>
      </c>
      <c r="B18" s="8">
        <f>[3]SEPTIEMBRE!$I$4</f>
        <v>64.740660264105628</v>
      </c>
      <c r="C18" s="8">
        <f>[10]SEPTIEMBRE!$I$4</f>
        <v>51.225287671232877</v>
      </c>
      <c r="D18" s="8">
        <f>[11]SEPTIEMBRE!$I$17</f>
        <v>32.260849079754607</v>
      </c>
      <c r="E18" s="8">
        <f>[9]SEPTIEMBRE!$H$6</f>
        <v>20.030982615268329</v>
      </c>
      <c r="F18" s="8">
        <f>[12]SEPTIEMBRE!$I$6</f>
        <v>18.116058871627143</v>
      </c>
      <c r="H18" s="1" t="s">
        <v>91</v>
      </c>
      <c r="I18" s="8">
        <f>[3]SEPTIEMBRE!$J$4</f>
        <v>42.313825029423292</v>
      </c>
      <c r="J18" s="8">
        <f>[10]SEPTIEMBRE!$J$4</f>
        <v>31.770994052676294</v>
      </c>
      <c r="K18" s="8">
        <f>[11]SEPTIEMBRE!$H$17</f>
        <v>23.768389079732422</v>
      </c>
      <c r="L18" s="8">
        <f>[9]SEPTIEMBRE!$I$6</f>
        <v>13.788236212278875</v>
      </c>
      <c r="M18" s="8">
        <f>[12]SEPTIEMBRE!$J$6</f>
        <v>11.697961985216471</v>
      </c>
      <c r="N18" s="10"/>
    </row>
    <row r="19" spans="1:14" x14ac:dyDescent="0.25">
      <c r="A19" s="1" t="s">
        <v>138</v>
      </c>
      <c r="B19" s="8">
        <f>[3]OCTUBRE!$I$4</f>
        <v>60.92824918032786</v>
      </c>
      <c r="C19" s="8">
        <f>[4]OCTUBRE!$I$4</f>
        <v>46.395474452554744</v>
      </c>
      <c r="D19" s="8">
        <f>[5]OCTUBRE!$I$17</f>
        <v>32.418911536893596</v>
      </c>
      <c r="E19" s="8">
        <f>[9]OCTUBRE!$H$6</f>
        <v>17.888446215139442</v>
      </c>
      <c r="F19" s="8">
        <f>[13]OCTUBRE!$I$6</f>
        <v>14.752205882352944</v>
      </c>
      <c r="H19" s="1" t="s">
        <v>138</v>
      </c>
      <c r="I19" s="8">
        <f>[3]OCTUBRE!$J$4</f>
        <v>48.318034321372849</v>
      </c>
      <c r="J19" s="8">
        <f>[4]OCTUBRE!$J$4</f>
        <v>36.32102857142857</v>
      </c>
      <c r="K19" s="8">
        <f>[5]OCTUBRE!$H$17</f>
        <v>26.730618487394956</v>
      </c>
      <c r="L19" s="8">
        <f>[9]OCTUBRE!$I$6</f>
        <v>13.402985074626866</v>
      </c>
      <c r="M19" s="8">
        <f>[13]OCTUBRE!$J$6</f>
        <v>11.445335570469801</v>
      </c>
      <c r="N19" s="10"/>
    </row>
    <row r="20" spans="1:14" x14ac:dyDescent="0.25">
      <c r="A20" s="17"/>
      <c r="B20" s="10"/>
      <c r="C20" s="10"/>
      <c r="D20" s="10"/>
      <c r="E20" s="10"/>
      <c r="F20" s="10"/>
      <c r="H20" s="17"/>
      <c r="I20" s="10"/>
      <c r="J20" s="10"/>
      <c r="K20" s="10"/>
      <c r="L20" s="10"/>
      <c r="M20" s="10"/>
      <c r="N20" s="10"/>
    </row>
    <row r="21" spans="1:14" x14ac:dyDescent="0.25">
      <c r="A21" s="12" t="s">
        <v>9</v>
      </c>
      <c r="B21" s="12"/>
      <c r="C21" s="12"/>
      <c r="D21" s="12"/>
      <c r="E21" s="12"/>
      <c r="F21" s="12"/>
      <c r="H21" s="12" t="s">
        <v>8</v>
      </c>
    </row>
    <row r="22" spans="1:14" x14ac:dyDescent="0.25">
      <c r="A22" s="1" t="s">
        <v>6</v>
      </c>
      <c r="B22" s="1" t="s">
        <v>1</v>
      </c>
      <c r="C22" s="1" t="s">
        <v>2</v>
      </c>
      <c r="D22" s="13" t="s">
        <v>7</v>
      </c>
      <c r="E22" s="13" t="s">
        <v>90</v>
      </c>
      <c r="F22" s="13" t="s">
        <v>92</v>
      </c>
      <c r="H22" s="1" t="s">
        <v>6</v>
      </c>
      <c r="I22" s="1" t="s">
        <v>1</v>
      </c>
      <c r="J22" s="1" t="s">
        <v>2</v>
      </c>
      <c r="K22" s="13" t="s">
        <v>7</v>
      </c>
      <c r="L22" s="13" t="s">
        <v>90</v>
      </c>
      <c r="M22" s="13" t="s">
        <v>92</v>
      </c>
      <c r="N22" s="16"/>
    </row>
    <row r="23" spans="1:14" x14ac:dyDescent="0.25">
      <c r="A23" s="17"/>
      <c r="B23" s="24">
        <f>B19-B18</f>
        <v>-3.8124110837777678</v>
      </c>
      <c r="C23" s="24">
        <f>C19-C18</f>
        <v>-4.8298132186781331</v>
      </c>
      <c r="D23" s="24">
        <f>D19-D18</f>
        <v>0.15806245713898903</v>
      </c>
      <c r="E23" s="24">
        <f>E19-E18</f>
        <v>-2.1425364001288862</v>
      </c>
      <c r="F23" s="24">
        <f>F19-F18</f>
        <v>-3.3638529892741982</v>
      </c>
      <c r="H23" s="17"/>
      <c r="I23" s="10">
        <f>I19-I18</f>
        <v>6.0042092919495573</v>
      </c>
      <c r="J23" s="10">
        <f>J19-J18</f>
        <v>4.5500345187522768</v>
      </c>
      <c r="K23" s="10">
        <f>K19-K18</f>
        <v>2.9622294076625337</v>
      </c>
      <c r="L23" s="10">
        <f>L19-L18</f>
        <v>-0.38525113765200913</v>
      </c>
      <c r="M23" s="10">
        <f>M19-M18</f>
        <v>-0.25262641474667014</v>
      </c>
      <c r="N23" s="10"/>
    </row>
    <row r="24" spans="1:14" x14ac:dyDescent="0.25">
      <c r="A24" s="17"/>
      <c r="B24" s="10"/>
      <c r="C24" s="10"/>
      <c r="D24" s="10"/>
      <c r="E24" s="10"/>
      <c r="F24" s="10"/>
      <c r="H24" s="17"/>
      <c r="I24" s="10"/>
      <c r="J24" s="10"/>
      <c r="K24" s="10"/>
      <c r="L24" s="10"/>
      <c r="M24" s="10"/>
      <c r="N24" s="10"/>
    </row>
    <row r="25" spans="1:14" s="19" customFormat="1" x14ac:dyDescent="0.25">
      <c r="A25" s="20" t="s">
        <v>22</v>
      </c>
      <c r="B25" s="21"/>
      <c r="C25" s="21"/>
      <c r="D25" s="21"/>
      <c r="E25" s="21"/>
      <c r="F25" s="21"/>
      <c r="H25" s="20"/>
      <c r="I25" s="21"/>
      <c r="J25" s="21"/>
      <c r="K25" s="21"/>
      <c r="L25" s="21"/>
      <c r="M25" s="21"/>
      <c r="N25" s="21"/>
    </row>
    <row r="26" spans="1:14" x14ac:dyDescent="0.25">
      <c r="A26" s="17"/>
      <c r="B26" s="10">
        <v>0</v>
      </c>
      <c r="C26" s="10"/>
      <c r="D26" s="10"/>
      <c r="E26" s="10"/>
      <c r="F26" s="10"/>
      <c r="H26" s="17"/>
      <c r="I26" s="10"/>
      <c r="J26" s="10"/>
      <c r="K26" s="10"/>
      <c r="L26" s="10"/>
      <c r="M26" s="10"/>
      <c r="N26" s="10"/>
    </row>
    <row r="27" spans="1:14" x14ac:dyDescent="0.25">
      <c r="A27" s="17" t="s">
        <v>20</v>
      </c>
      <c r="B27" s="1" t="s">
        <v>1</v>
      </c>
      <c r="C27" s="1" t="s">
        <v>2</v>
      </c>
      <c r="D27" s="29" t="s">
        <v>7</v>
      </c>
      <c r="E27" s="29" t="s">
        <v>90</v>
      </c>
      <c r="F27" s="29" t="s">
        <v>92</v>
      </c>
      <c r="N27" s="10"/>
    </row>
    <row r="28" spans="1:14" x14ac:dyDescent="0.25">
      <c r="A28" s="1" t="s">
        <v>91</v>
      </c>
      <c r="B28" s="18">
        <f>[3]SEPTIEMBRE!$L$4</f>
        <v>0.56647398843930641</v>
      </c>
      <c r="C28" s="18">
        <f>[10]SEPTIEMBRE!$L$4</f>
        <v>0.31143344709897613</v>
      </c>
      <c r="D28" s="30">
        <f>[11]SEPTIEMBRE!$K$17</f>
        <v>0.34049131016042783</v>
      </c>
      <c r="E28" s="30">
        <f>[9]SEPTIEMBRE!$K$6</f>
        <v>0.55125000000000002</v>
      </c>
      <c r="F28" s="30">
        <f>[12]SEPTIEMBRE!$L$6</f>
        <v>0.31708581799325902</v>
      </c>
      <c r="N28" s="10"/>
    </row>
    <row r="29" spans="1:14" x14ac:dyDescent="0.25">
      <c r="A29" s="1" t="s">
        <v>138</v>
      </c>
      <c r="B29" s="18">
        <f>[3]OCTUBRE!$L$4</f>
        <v>0.48690932311621965</v>
      </c>
      <c r="C29" s="18">
        <f>[4]OCTUBRE!$L$4</f>
        <v>0.21383975026014568</v>
      </c>
      <c r="D29" s="30">
        <f>[5]OCTUBRE!$K$17</f>
        <v>0.21790885671137958</v>
      </c>
      <c r="E29" s="30">
        <f>[9]OCTUBRE!$K$6</f>
        <v>0.32387096774193547</v>
      </c>
      <c r="F29" s="30">
        <f>[13]OCTUBRE!$L$6</f>
        <v>0.35945273631840796</v>
      </c>
      <c r="H29" s="17"/>
      <c r="I29" s="10"/>
      <c r="J29" s="10"/>
      <c r="K29" s="10"/>
      <c r="L29" s="10"/>
      <c r="M29" s="10"/>
      <c r="N29" s="10"/>
    </row>
    <row r="30" spans="1:14" x14ac:dyDescent="0.25">
      <c r="A30" s="17"/>
      <c r="B30" s="10"/>
      <c r="C30" s="10"/>
      <c r="D30" s="10"/>
      <c r="E30" s="10"/>
      <c r="F30" s="10"/>
      <c r="K30" s="10"/>
      <c r="L30" s="10"/>
      <c r="M30" s="10"/>
      <c r="N30" s="10"/>
    </row>
    <row r="31" spans="1:14" x14ac:dyDescent="0.25">
      <c r="A31" s="1" t="s">
        <v>20</v>
      </c>
      <c r="B31" s="1" t="s">
        <v>1</v>
      </c>
      <c r="C31" s="1" t="s">
        <v>2</v>
      </c>
      <c r="D31" s="29" t="s">
        <v>7</v>
      </c>
      <c r="E31" s="29" t="s">
        <v>90</v>
      </c>
      <c r="F31" s="29" t="s">
        <v>92</v>
      </c>
      <c r="K31" s="10"/>
      <c r="L31" s="10"/>
      <c r="M31" s="10"/>
      <c r="N31" s="10"/>
    </row>
    <row r="32" spans="1:14" x14ac:dyDescent="0.25">
      <c r="A32" s="2"/>
      <c r="B32" s="22">
        <f>B29-B28</f>
        <v>-7.9564665323086758E-2</v>
      </c>
      <c r="C32" s="23">
        <f>C29-C28</f>
        <v>-9.7593696838830457E-2</v>
      </c>
      <c r="D32" s="23">
        <f>D29-D28</f>
        <v>-0.12258245344904825</v>
      </c>
      <c r="E32" s="23">
        <f>E29-E28</f>
        <v>-0.22737903225806455</v>
      </c>
      <c r="F32" s="23">
        <f>F29-F28</f>
        <v>4.2366918325148939E-2</v>
      </c>
      <c r="H32" s="9"/>
      <c r="I32" s="10"/>
      <c r="J32" s="10"/>
    </row>
    <row r="33" spans="1:10" x14ac:dyDescent="0.25">
      <c r="A33" s="9"/>
      <c r="B33" s="53"/>
      <c r="C33" s="54"/>
      <c r="D33" s="54"/>
      <c r="E33" s="54"/>
      <c r="F33" s="54"/>
      <c r="H33" s="9"/>
      <c r="I33" s="10"/>
      <c r="J33" s="10"/>
    </row>
    <row r="34" spans="1:10" x14ac:dyDescent="0.25">
      <c r="A34" s="9"/>
      <c r="B34" s="53"/>
      <c r="C34" s="54"/>
      <c r="D34" s="54"/>
      <c r="E34" s="54"/>
      <c r="F34" s="54"/>
      <c r="H34" s="9"/>
      <c r="I34" s="10"/>
      <c r="J34" s="10"/>
    </row>
    <row r="35" spans="1:10" x14ac:dyDescent="0.25">
      <c r="A35" s="9"/>
      <c r="B35" s="10"/>
      <c r="C35" s="10"/>
      <c r="D35" s="10"/>
      <c r="E35" s="10"/>
      <c r="F35" s="10"/>
      <c r="H35" s="9"/>
      <c r="I35" s="10"/>
      <c r="J35" s="10"/>
    </row>
    <row r="36" spans="1:10" x14ac:dyDescent="0.25">
      <c r="B36" s="1" t="s">
        <v>1</v>
      </c>
      <c r="C36" s="1" t="s">
        <v>2</v>
      </c>
      <c r="D36" s="1" t="s">
        <v>7</v>
      </c>
      <c r="E36" s="1" t="s">
        <v>90</v>
      </c>
      <c r="F36" s="1" t="s">
        <v>92</v>
      </c>
      <c r="H36" s="9"/>
      <c r="I36" s="10"/>
      <c r="J36" s="10"/>
    </row>
    <row r="37" spans="1:10" x14ac:dyDescent="0.25">
      <c r="A37" s="3" t="s">
        <v>139</v>
      </c>
      <c r="B37" s="14">
        <f>[3]OCTUBRE!$H$11</f>
        <v>0.57943925233644855</v>
      </c>
      <c r="C37" s="61">
        <f>[4]OCTUBRE!$H$11</f>
        <v>0.18571428571428572</v>
      </c>
      <c r="D37" s="14">
        <f>[5]OCTUBRE!$AB$24</f>
        <v>0.21311475409836064</v>
      </c>
      <c r="E37" s="14">
        <f>[9]OCTUBRE!$I$10</f>
        <v>0.26666666666666666</v>
      </c>
      <c r="F37" s="14">
        <f>[13]OCTUBRE!$J$12</f>
        <v>0.43269230769230771</v>
      </c>
      <c r="H37" s="15"/>
      <c r="I37" s="10"/>
      <c r="J37" s="10"/>
    </row>
    <row r="38" spans="1:10" x14ac:dyDescent="0.25">
      <c r="A38" s="3" t="s">
        <v>140</v>
      </c>
      <c r="B38" s="14">
        <f>[3]OCTUBRE!$H$12</f>
        <v>0.58878504672897192</v>
      </c>
      <c r="C38" s="6">
        <f>[4]OCTUBRE!$H$12</f>
        <v>0.3</v>
      </c>
      <c r="D38" s="14">
        <f>[5]OCTUBRE!$AB$25</f>
        <v>0.3149847094801223</v>
      </c>
      <c r="E38" s="14">
        <f>[9]OCTUBRE!$I$11</f>
        <v>0.38666666666666666</v>
      </c>
      <c r="F38" s="14">
        <f>[13]OCTUBRE!$J$13</f>
        <v>0.46153846153846156</v>
      </c>
      <c r="H38" s="15"/>
      <c r="I38" s="10"/>
      <c r="J38" s="10"/>
    </row>
    <row r="39" spans="1:10" x14ac:dyDescent="0.25">
      <c r="A39" s="3" t="s">
        <v>141</v>
      </c>
      <c r="B39" s="14">
        <f>[3]OCTUBRE!$H$13</f>
        <v>0.64077669902912626</v>
      </c>
      <c r="C39" s="6">
        <f>[4]OCTUBRE!$H$13</f>
        <v>0.27536231884057971</v>
      </c>
      <c r="D39" s="14">
        <f>[5]OCTUBRE!$AB$26</f>
        <v>0.25688073394495414</v>
      </c>
      <c r="E39" s="14">
        <f>[9]OCTUBRE!$I$12</f>
        <v>0.44</v>
      </c>
      <c r="F39" s="14">
        <f>[13]OCTUBRE!$J$14</f>
        <v>0.5</v>
      </c>
      <c r="H39" s="15"/>
    </row>
    <row r="40" spans="1:10" x14ac:dyDescent="0.25">
      <c r="A40" s="3" t="s">
        <v>142</v>
      </c>
      <c r="B40" s="14">
        <f>[3]OCTUBRE!$H$14</f>
        <v>0.5490196078431373</v>
      </c>
      <c r="C40" s="6">
        <f>[4]OCTUBRE!$H$14</f>
        <v>0.17391304347826086</v>
      </c>
      <c r="D40" s="14">
        <f>[5]OCTUBRE!$AB$27</f>
        <v>0.23404255319148937</v>
      </c>
      <c r="E40" s="14">
        <f>[9]OCTUBRE!$I$13</f>
        <v>0.42666666666666669</v>
      </c>
      <c r="F40" s="14">
        <f>[13]OCTUBRE!$J$15</f>
        <v>0.40384615384615385</v>
      </c>
      <c r="H40" s="15"/>
    </row>
    <row r="41" spans="1:10" x14ac:dyDescent="0.25">
      <c r="A41" s="3" t="s">
        <v>143</v>
      </c>
      <c r="B41" s="14">
        <f>[3]OCTUBRE!$H$15</f>
        <v>0.27102803738317754</v>
      </c>
      <c r="C41" s="6">
        <f>[4]OCTUBRE!$H$15</f>
        <v>7.792207792207792E-2</v>
      </c>
      <c r="D41" s="14">
        <f>[5]OCTUBRE!$AB$28</f>
        <v>0.11620795107033639</v>
      </c>
      <c r="E41" s="14">
        <f>[9]OCTUBRE!$I$14</f>
        <v>0.16</v>
      </c>
      <c r="F41" s="14">
        <f>[13]OCTUBRE!$J$16</f>
        <v>0.26923076923076922</v>
      </c>
      <c r="H41" s="15"/>
    </row>
    <row r="42" spans="1:10" x14ac:dyDescent="0.25">
      <c r="A42" s="3" t="s">
        <v>144</v>
      </c>
      <c r="B42" s="14">
        <f>[3]OCTUBRE!$H$16</f>
        <v>0.34285714285714286</v>
      </c>
      <c r="C42" s="6">
        <f>[4]OCTUBRE!$H$16</f>
        <v>6.4935064935064929E-2</v>
      </c>
      <c r="D42" s="14">
        <f>[5]OCTUBRE!$AB$29</f>
        <v>0.10703363914373089</v>
      </c>
      <c r="E42" s="14">
        <f>[9]OCTUBRE!$I$15</f>
        <v>0.12</v>
      </c>
      <c r="F42" s="14">
        <f>[13]OCTUBRE!$J$17</f>
        <v>0.26923076923076922</v>
      </c>
      <c r="H42" s="15"/>
    </row>
    <row r="43" spans="1:10" x14ac:dyDescent="0.25">
      <c r="A43" s="3" t="s">
        <v>145</v>
      </c>
      <c r="B43" s="14">
        <f>[3]OCTUBRE!$H$17</f>
        <v>0.58823529411764708</v>
      </c>
      <c r="C43" s="6">
        <f>[4]OCTUBRE!$H$17</f>
        <v>6.1224489795918366E-2</v>
      </c>
      <c r="D43" s="14">
        <f>[5]OCTUBRE!$AB$30</f>
        <v>0.11926605504587157</v>
      </c>
      <c r="E43" s="14">
        <f>[9]OCTUBRE!$I$16</f>
        <v>0.2</v>
      </c>
      <c r="F43" s="14">
        <f>[13]OCTUBRE!$J$18</f>
        <v>0.25</v>
      </c>
      <c r="H43" s="15"/>
    </row>
    <row r="44" spans="1:10" x14ac:dyDescent="0.25">
      <c r="A44" s="3" t="s">
        <v>146</v>
      </c>
      <c r="B44" s="14">
        <f>[3]OCTUBRE!$H$18</f>
        <v>0.42990654205607476</v>
      </c>
      <c r="C44" s="6">
        <f>[4]OCTUBRE!$H$18</f>
        <v>0.12121212121212122</v>
      </c>
      <c r="D44" s="14">
        <f>[5]OCTUBRE!$AB$31</f>
        <v>0.15596330275229359</v>
      </c>
      <c r="E44" s="14">
        <f>[9]OCTUBRE!$I$17</f>
        <v>0.16</v>
      </c>
      <c r="F44" s="14">
        <f>[13]OCTUBRE!$J$19</f>
        <v>0.24038461538461539</v>
      </c>
      <c r="H44" s="15"/>
    </row>
    <row r="45" spans="1:10" x14ac:dyDescent="0.25">
      <c r="A45" s="3" t="s">
        <v>147</v>
      </c>
      <c r="B45" s="14">
        <f>[3]OCTUBRE!$H$19</f>
        <v>0.41121495327102803</v>
      </c>
      <c r="C45" s="6">
        <f>[4]OCTUBRE!$H$19</f>
        <v>6.0606060606060608E-2</v>
      </c>
      <c r="D45" s="14">
        <f>[5]OCTUBRE!$AB$32</f>
        <v>0.17125382262996941</v>
      </c>
      <c r="E45" s="14">
        <f>[9]OCTUBRE!$I$18</f>
        <v>0.12</v>
      </c>
      <c r="F45" s="14">
        <f>[13]OCTUBRE!$J$20</f>
        <v>0.20192307692307693</v>
      </c>
      <c r="H45" s="15"/>
    </row>
    <row r="46" spans="1:10" x14ac:dyDescent="0.25">
      <c r="A46" s="3" t="s">
        <v>148</v>
      </c>
      <c r="B46" s="14">
        <f>[3]OCTUBRE!$H$20</f>
        <v>0.40776699029126212</v>
      </c>
      <c r="C46" s="6">
        <f>[4]OCTUBRE!$H$20</f>
        <v>3.0303030303030304E-2</v>
      </c>
      <c r="D46" s="14">
        <f>[5]OCTUBRE!$AB$33</f>
        <v>0.13455657492354739</v>
      </c>
      <c r="E46" s="14">
        <f>[9]OCTUBRE!$I$19</f>
        <v>0.16</v>
      </c>
      <c r="F46" s="14">
        <f>[13]OCTUBRE!$J$21</f>
        <v>0.25961538461538464</v>
      </c>
      <c r="H46" s="15"/>
    </row>
    <row r="47" spans="1:10" x14ac:dyDescent="0.25">
      <c r="A47" s="3" t="s">
        <v>149</v>
      </c>
      <c r="B47" s="14">
        <f>[3]OCTUBRE!$H$21</f>
        <v>0.4</v>
      </c>
      <c r="C47" s="6">
        <f>[4]OCTUBRE!$H$21</f>
        <v>3.0303030303030304E-2</v>
      </c>
      <c r="D47" s="14">
        <f>[5]OCTUBRE!$AB$34</f>
        <v>0.11620795107033639</v>
      </c>
      <c r="E47" s="14">
        <f>[9]OCTUBRE!$I$20</f>
        <v>6.6666666666666666E-2</v>
      </c>
      <c r="F47" s="14">
        <f>[13]OCTUBRE!$J$22</f>
        <v>0.22115384615384615</v>
      </c>
      <c r="H47" s="15"/>
    </row>
    <row r="48" spans="1:10" x14ac:dyDescent="0.25">
      <c r="A48" s="3" t="s">
        <v>150</v>
      </c>
      <c r="B48" s="14">
        <f>[3]OCTUBRE!$H$22</f>
        <v>0.41121495327102803</v>
      </c>
      <c r="C48" s="6">
        <f>[4]OCTUBRE!$H$22</f>
        <v>0.29411764705882354</v>
      </c>
      <c r="D48" s="14">
        <f>[5]OCTUBRE!$AB$35</f>
        <v>9.480122324159021E-2</v>
      </c>
      <c r="E48" s="14">
        <f>[9]OCTUBRE!$I$21</f>
        <v>0.17333333333333334</v>
      </c>
      <c r="F48" s="14">
        <f>[13]OCTUBRE!$J$23</f>
        <v>0.25961538461538464</v>
      </c>
      <c r="H48" s="15"/>
    </row>
    <row r="49" spans="1:8" x14ac:dyDescent="0.25">
      <c r="A49" s="3" t="s">
        <v>151</v>
      </c>
      <c r="B49" s="14">
        <f>[3]OCTUBRE!$H$23</f>
        <v>0.41121495327102803</v>
      </c>
      <c r="C49" s="6">
        <f>[4]OCTUBRE!$H$23</f>
        <v>0</v>
      </c>
      <c r="D49" s="14">
        <f>[5]OCTUBRE!$AB$36</f>
        <v>9.451219512195122E-2</v>
      </c>
      <c r="E49" s="14">
        <f>[9]OCTUBRE!$I$22</f>
        <v>0.13333333333333333</v>
      </c>
      <c r="F49" s="14">
        <f>[13]OCTUBRE!$J$24</f>
        <v>0.22115384615384615</v>
      </c>
      <c r="H49" s="15"/>
    </row>
    <row r="50" spans="1:8" x14ac:dyDescent="0.25">
      <c r="A50" s="3" t="s">
        <v>152</v>
      </c>
      <c r="B50" s="14">
        <f>[3]OCTUBRE!$H$24</f>
        <v>0.62037037037037035</v>
      </c>
      <c r="C50" s="6">
        <f>[4]OCTUBRE!$H$24</f>
        <v>0.46808510638297873</v>
      </c>
      <c r="D50" s="14">
        <f>[5]OCTUBRE!$AB$37</f>
        <v>0.15501519756838905</v>
      </c>
      <c r="E50" s="14">
        <f>[9]OCTUBRE!$I$23</f>
        <v>0.29333333333333333</v>
      </c>
      <c r="F50" s="14">
        <f>[13]OCTUBRE!$J$25</f>
        <v>0.25</v>
      </c>
      <c r="H50" s="15"/>
    </row>
    <row r="51" spans="1:8" x14ac:dyDescent="0.25">
      <c r="A51" s="3" t="s">
        <v>153</v>
      </c>
      <c r="B51" s="14">
        <f>[3]OCTUBRE!$H$25</f>
        <v>0.67592592592592593</v>
      </c>
      <c r="C51" s="6">
        <f>[4]OCTUBRE!$H$25</f>
        <v>0.51666666666666672</v>
      </c>
      <c r="D51" s="14">
        <f>[5]OCTUBRE!$AB$38</f>
        <v>0.25304878048780488</v>
      </c>
      <c r="E51" s="14">
        <f>[9]OCTUBRE!$I$24</f>
        <v>0.4</v>
      </c>
      <c r="F51" s="14">
        <f>[13]OCTUBRE!$J$26</f>
        <v>0.42307692307692307</v>
      </c>
      <c r="H51" s="15"/>
    </row>
    <row r="52" spans="1:8" x14ac:dyDescent="0.25">
      <c r="A52" s="3" t="s">
        <v>154</v>
      </c>
      <c r="B52" s="14">
        <f>[3]OCTUBRE!$H$26</f>
        <v>0.6633663366336634</v>
      </c>
      <c r="C52" s="6">
        <f>[4]OCTUBRE!$H$26</f>
        <v>0.56862745098039214</v>
      </c>
      <c r="D52" s="14">
        <f>[5]OCTUBRE!$AB$39</f>
        <v>0.37694704049844235</v>
      </c>
      <c r="E52" s="14">
        <f>[9]OCTUBRE!$I$25</f>
        <v>0.48</v>
      </c>
      <c r="F52" s="14">
        <f>[13]OCTUBRE!$J$27</f>
        <v>0.40384615384615385</v>
      </c>
      <c r="H52" s="15"/>
    </row>
    <row r="53" spans="1:8" x14ac:dyDescent="0.25">
      <c r="A53" s="3" t="s">
        <v>155</v>
      </c>
      <c r="B53" s="14">
        <f>[3]OCTUBRE!$H$27</f>
        <v>0.67032967032967028</v>
      </c>
      <c r="C53" s="6">
        <f>[4]OCTUBRE!$H$27</f>
        <v>0.60784313725490191</v>
      </c>
      <c r="D53" s="14">
        <f>[5]OCTUBRE!$AB$40</f>
        <v>0.40061162079510704</v>
      </c>
      <c r="E53" s="14">
        <f>[9]OCTUBRE!$I$26</f>
        <v>0.6</v>
      </c>
      <c r="F53" s="14">
        <f>[13]OCTUBRE!$J$28</f>
        <v>0.46153846153846156</v>
      </c>
      <c r="H53" s="15"/>
    </row>
    <row r="54" spans="1:8" x14ac:dyDescent="0.25">
      <c r="A54" s="3" t="s">
        <v>156</v>
      </c>
      <c r="B54" s="14">
        <f>[3]OCTUBRE!$H$28</f>
        <v>0.35051546391752575</v>
      </c>
      <c r="C54" s="6">
        <f>[4]OCTUBRE!$H$28</f>
        <v>9.0909090909090912E-2</v>
      </c>
      <c r="D54" s="14">
        <f>[5]OCTUBRE!$AB$41</f>
        <v>0.22629969418960244</v>
      </c>
      <c r="E54" s="14">
        <f>[9]OCTUBRE!$I$27</f>
        <v>0.41333333333333333</v>
      </c>
      <c r="F54" s="14">
        <f>[13]OCTUBRE!$J$29</f>
        <v>0.34615384615384615</v>
      </c>
      <c r="H54" s="15"/>
    </row>
    <row r="55" spans="1:8" x14ac:dyDescent="0.25">
      <c r="A55" s="3" t="s">
        <v>157</v>
      </c>
      <c r="B55" s="14">
        <f>[3]OCTUBRE!$H$29</f>
        <v>0.37373737373737376</v>
      </c>
      <c r="C55" s="6">
        <f>[4]OCTUBRE!$H$29</f>
        <v>0.1038961038961039</v>
      </c>
      <c r="D55" s="14">
        <f>[5]OCTUBRE!$AB$42</f>
        <v>0.1398176291793313</v>
      </c>
      <c r="E55" s="14">
        <f>[9]OCTUBRE!$I$28</f>
        <v>0.38666666666666666</v>
      </c>
      <c r="F55" s="14">
        <f>[13]OCTUBRE!$J$30</f>
        <v>0.35576923076923078</v>
      </c>
      <c r="H55" s="15"/>
    </row>
    <row r="56" spans="1:8" x14ac:dyDescent="0.25">
      <c r="A56" s="3" t="s">
        <v>158</v>
      </c>
      <c r="B56" s="14">
        <f>[3]OCTUBRE!$H$30</f>
        <v>0.20588235294117646</v>
      </c>
      <c r="C56" s="6">
        <f>[4]OCTUBRE!$H$30</f>
        <v>6.4935064935064929E-2</v>
      </c>
      <c r="D56" s="14">
        <f>[5]OCTUBRE!$AB$43</f>
        <v>0.10638297872340426</v>
      </c>
      <c r="E56" s="14">
        <f>[9]OCTUBRE!$I$29</f>
        <v>0.2</v>
      </c>
      <c r="F56" s="14">
        <f>[13]OCTUBRE!$J$31</f>
        <v>0.28846153846153844</v>
      </c>
      <c r="H56" s="15"/>
    </row>
    <row r="57" spans="1:8" x14ac:dyDescent="0.25">
      <c r="A57" s="3" t="s">
        <v>159</v>
      </c>
      <c r="B57" s="14">
        <f>[3]OCTUBRE!$H$31</f>
        <v>0.69892473118279574</v>
      </c>
      <c r="C57" s="6">
        <f>[4]OCTUBRE!$H$31</f>
        <v>0.21333333333333335</v>
      </c>
      <c r="D57" s="14">
        <f>[5]OCTUBRE!$AB$44</f>
        <v>0.2857142857142857</v>
      </c>
      <c r="E57" s="14">
        <f>[9]OCTUBRE!$I$30</f>
        <v>0.45333333333333331</v>
      </c>
      <c r="F57" s="14">
        <f>[13]OCTUBRE!$J$32</f>
        <v>0.43269230769230771</v>
      </c>
      <c r="H57" s="15"/>
    </row>
    <row r="58" spans="1:8" x14ac:dyDescent="0.25">
      <c r="A58" s="3" t="s">
        <v>160</v>
      </c>
      <c r="B58" s="14">
        <f>[3]OCTUBRE!$H$32</f>
        <v>0.7640449438202247</v>
      </c>
      <c r="C58" s="6">
        <f>[4]OCTUBRE!$H$32</f>
        <v>0.24</v>
      </c>
      <c r="D58" s="14">
        <f>[5]OCTUBRE!$AB$45</f>
        <v>0.36593059936908517</v>
      </c>
      <c r="E58" s="14">
        <f>[9]OCTUBRE!$I$31</f>
        <v>0.54666666666666663</v>
      </c>
      <c r="F58" s="14">
        <f>[13]OCTUBRE!$J$33</f>
        <v>0.57692307692307687</v>
      </c>
      <c r="H58" s="15"/>
    </row>
    <row r="59" spans="1:8" x14ac:dyDescent="0.25">
      <c r="A59" s="3" t="s">
        <v>161</v>
      </c>
      <c r="B59" s="14">
        <f>[3]OCTUBRE!$H$33</f>
        <v>0.77894736842105261</v>
      </c>
      <c r="C59" s="6">
        <f>[4]OCTUBRE!$H$33</f>
        <v>0.29333333333333333</v>
      </c>
      <c r="D59" s="14">
        <f>[5]OCTUBRE!$AB$46</f>
        <v>0.38837920489296635</v>
      </c>
      <c r="E59" s="14">
        <f>[9]OCTUBRE!$I$32</f>
        <v>0.54666666666666663</v>
      </c>
      <c r="F59" s="14">
        <f>[13]OCTUBRE!$J$34</f>
        <v>0.625</v>
      </c>
      <c r="H59" s="15"/>
    </row>
    <row r="60" spans="1:8" x14ac:dyDescent="0.25">
      <c r="A60" s="3" t="s">
        <v>162</v>
      </c>
      <c r="B60" s="14">
        <f>[3]OCTUBRE!$H$34</f>
        <v>0.75531914893617025</v>
      </c>
      <c r="C60" s="6">
        <f>[4]OCTUBRE!$H$34</f>
        <v>0.38666666666666666</v>
      </c>
      <c r="D60" s="14">
        <f>[5]OCTUBRE!$AB$47</f>
        <v>0.38719512195121952</v>
      </c>
      <c r="E60" s="14">
        <f>[9]OCTUBRE!$I$33</f>
        <v>0.44</v>
      </c>
      <c r="F60" s="14">
        <f>[13]OCTUBRE!$J$35</f>
        <v>0.64423076923076927</v>
      </c>
      <c r="H60" s="15"/>
    </row>
    <row r="61" spans="1:8" x14ac:dyDescent="0.25">
      <c r="A61" s="3" t="s">
        <v>163</v>
      </c>
      <c r="B61" s="14">
        <f>[3]OCTUBRE!$H$35</f>
        <v>0.41</v>
      </c>
      <c r="C61" s="6">
        <f>[4]OCTUBRE!$H$35</f>
        <v>0.19736842105263158</v>
      </c>
      <c r="D61" s="14">
        <f>[5]OCTUBRE!$AB$48</f>
        <v>0.24620060790273557</v>
      </c>
      <c r="E61" s="14">
        <f>[9]OCTUBRE!$I$34</f>
        <v>0.30666666666666664</v>
      </c>
      <c r="F61" s="14">
        <f>[13]OCTUBRE!$J$36</f>
        <v>0.36538461538461536</v>
      </c>
      <c r="H61" s="15"/>
    </row>
    <row r="62" spans="1:8" x14ac:dyDescent="0.25">
      <c r="A62" s="3" t="s">
        <v>164</v>
      </c>
      <c r="B62" s="14">
        <f>[3]OCTUBRE!$H$36</f>
        <v>0.31</v>
      </c>
      <c r="C62" s="6">
        <f>[4]OCTUBRE!$H$36</f>
        <v>0.18421052631578946</v>
      </c>
      <c r="D62" s="14">
        <f>[5]OCTUBRE!$AB$49</f>
        <v>0.14826498422712933</v>
      </c>
      <c r="E62" s="14">
        <f>[9]OCTUBRE!$I$35</f>
        <v>0.32</v>
      </c>
      <c r="F62" s="14">
        <f>[13]OCTUBRE!$J$37</f>
        <v>0.38461538461538464</v>
      </c>
      <c r="H62" s="15"/>
    </row>
    <row r="63" spans="1:8" x14ac:dyDescent="0.25">
      <c r="A63" s="3" t="s">
        <v>165</v>
      </c>
      <c r="B63" s="14">
        <f>[3]OCTUBRE!$H$37</f>
        <v>0.11428571428571428</v>
      </c>
      <c r="C63" s="6">
        <f>[4]OCTUBRE!$H$37</f>
        <v>3.9473684210526314E-2</v>
      </c>
      <c r="D63" s="14">
        <f>[5]OCTUBRE!$AB$50</f>
        <v>0.12225705329153605</v>
      </c>
      <c r="E63" s="14">
        <f>[9]OCTUBRE!$I$36</f>
        <v>0.13333333333333333</v>
      </c>
      <c r="F63" s="14">
        <f>[13]OCTUBRE!$J$38</f>
        <v>0.19</v>
      </c>
      <c r="H63" s="15"/>
    </row>
    <row r="64" spans="1:8" x14ac:dyDescent="0.25">
      <c r="A64" s="3" t="s">
        <v>166</v>
      </c>
      <c r="B64" s="14">
        <f>[3]OCTUBRE!$H$38</f>
        <v>0.38947368421052631</v>
      </c>
      <c r="C64" s="6">
        <f>[4]OCTUBRE!$H$38</f>
        <v>0.11842105263157894</v>
      </c>
      <c r="D64" s="14">
        <f>[5]OCTUBRE!$AB$51</f>
        <v>0.19169329073482427</v>
      </c>
      <c r="E64" s="14">
        <f>[9]OCTUBRE!$I$37</f>
        <v>0.57333333333333336</v>
      </c>
      <c r="F64" s="14">
        <f>[13]OCTUBRE!$J$39</f>
        <v>0.28000000000000003</v>
      </c>
      <c r="H64" s="15"/>
    </row>
    <row r="65" spans="1:8" x14ac:dyDescent="0.25">
      <c r="A65" s="3" t="s">
        <v>167</v>
      </c>
      <c r="B65" s="14">
        <f>[3]OCTUBRE!$H$39</f>
        <v>0.64367816091954022</v>
      </c>
      <c r="C65" s="6">
        <f>[4]OCTUBRE!$H$39</f>
        <v>0.35526315789473684</v>
      </c>
      <c r="D65" s="14">
        <f>[5]OCTUBRE!$AB$52</f>
        <v>0.26898734177215189</v>
      </c>
      <c r="E65" s="14">
        <f>[9]OCTUBRE!$I$38</f>
        <v>0.32</v>
      </c>
      <c r="F65" s="14">
        <f>[13]OCTUBRE!$J$40</f>
        <v>0.32692307692307693</v>
      </c>
      <c r="H65" s="15"/>
    </row>
    <row r="66" spans="1:8" x14ac:dyDescent="0.25">
      <c r="A66" s="3" t="s">
        <v>168</v>
      </c>
      <c r="B66" s="14">
        <f>[3]OCTUBRE!$H$40</f>
        <v>0.5268817204301075</v>
      </c>
      <c r="C66" s="6">
        <f>[4]OCTUBRE!$H$40</f>
        <v>0.27631578947368424</v>
      </c>
      <c r="D66" s="14">
        <f>[5]OCTUBRE!$AB$53</f>
        <v>0.28205128205128205</v>
      </c>
      <c r="E66" s="14">
        <f>[9]OCTUBRE!$I$39</f>
        <v>0.34666666666666668</v>
      </c>
      <c r="F66" s="14">
        <f>[13]OCTUBRE!$J$41</f>
        <v>0.33653846153846156</v>
      </c>
      <c r="H66" s="15"/>
    </row>
    <row r="67" spans="1:8" x14ac:dyDescent="0.25">
      <c r="A67" s="3" t="s">
        <v>133</v>
      </c>
      <c r="B67" s="14">
        <f>[3]OCTUBRE!$H$41</f>
        <v>0.24752475247524752</v>
      </c>
      <c r="C67" s="6">
        <f>[4]OCTUBRE!$H$41</f>
        <v>0.15189873417721519</v>
      </c>
      <c r="D67" s="14">
        <f>[5]OCTUBRE!$AB$54</f>
        <v>0.17508417508417509</v>
      </c>
      <c r="E67" s="14">
        <f>[9]OCTUBRE!$I$40</f>
        <v>0.46666666666666667</v>
      </c>
      <c r="F67" s="14">
        <f>[13]OCTUBRE!$J$42</f>
        <v>0.45192307692307693</v>
      </c>
      <c r="H67" s="15"/>
    </row>
    <row r="68" spans="1:8" x14ac:dyDescent="0.25">
      <c r="A68" s="32"/>
      <c r="B68" s="66">
        <f>[3]OCTUBRE!$H$42</f>
        <v>0.48690932311621965</v>
      </c>
      <c r="C68" s="66">
        <f>[4]OCTUBRE!$H$42</f>
        <v>0.21383975026014568</v>
      </c>
      <c r="D68" s="66">
        <f>[5]OCTUBRE!$AB$55</f>
        <v>0.21433528303757313</v>
      </c>
      <c r="E68" s="66">
        <f>[9]OCTUBRE!$I$41</f>
        <v>0.32387096774193547</v>
      </c>
      <c r="F68" s="66">
        <f>[13]OCTUBRE!$J$43</f>
        <v>0.35945273631840796</v>
      </c>
      <c r="H68" s="9"/>
    </row>
    <row r="70" spans="1:8" s="19" customFormat="1" x14ac:dyDescent="0.25">
      <c r="A70" s="19" t="s">
        <v>25</v>
      </c>
    </row>
    <row r="72" spans="1:8" x14ac:dyDescent="0.25">
      <c r="A72" s="17" t="s">
        <v>25</v>
      </c>
      <c r="B72" s="25" t="s">
        <v>1</v>
      </c>
      <c r="C72" s="25" t="s">
        <v>2</v>
      </c>
      <c r="D72" s="13" t="s">
        <v>7</v>
      </c>
      <c r="E72" s="13" t="s">
        <v>90</v>
      </c>
      <c r="F72" s="13" t="s">
        <v>92</v>
      </c>
    </row>
    <row r="73" spans="1:8" x14ac:dyDescent="0.25">
      <c r="A73" s="1" t="s">
        <v>91</v>
      </c>
      <c r="B73" s="48">
        <f>[3]SEPTIEMBRE!$M$4</f>
        <v>36.673900034002031</v>
      </c>
      <c r="C73" s="48">
        <f>[10]SEPTIEMBRE!$M$4</f>
        <v>15.953267918088736</v>
      </c>
      <c r="D73" s="48">
        <f>[11]SEPTIEMBRE!$L$17</f>
        <v>10.984538770053478</v>
      </c>
      <c r="E73" s="48">
        <f>[9]SEPTIEMBRE!$L$6</f>
        <v>11.042079166666666</v>
      </c>
      <c r="F73" s="48">
        <f>[12]SEPTIEMBRE!$M$6</f>
        <v>5.7443453461239296</v>
      </c>
    </row>
    <row r="74" spans="1:8" x14ac:dyDescent="0.25">
      <c r="A74" s="1" t="s">
        <v>138</v>
      </c>
      <c r="B74" s="48">
        <f>[3]OCTUBRE!$M$4</f>
        <v>29.666532567049803</v>
      </c>
      <c r="C74" s="48">
        <f>[4]OCTUBRE!$M$4</f>
        <v>9.9211966701352754</v>
      </c>
      <c r="D74" s="48">
        <f>[5]OCTUBRE!$L$17</f>
        <v>7.0643679488318378</v>
      </c>
      <c r="E74" s="48">
        <f>[9]OCTUBRE!$L$6</f>
        <v>5.7935483870967746</v>
      </c>
      <c r="F74" s="48">
        <f>[13]OCTUBRE!$M$6</f>
        <v>5.3027207711442799</v>
      </c>
    </row>
    <row r="76" spans="1:8" x14ac:dyDescent="0.25">
      <c r="A76" s="1" t="s">
        <v>25</v>
      </c>
      <c r="B76" s="1" t="s">
        <v>1</v>
      </c>
      <c r="C76" s="1" t="s">
        <v>2</v>
      </c>
      <c r="D76" s="1" t="s">
        <v>7</v>
      </c>
      <c r="E76" s="1" t="s">
        <v>90</v>
      </c>
      <c r="F76" s="1" t="s">
        <v>92</v>
      </c>
    </row>
    <row r="77" spans="1:8" x14ac:dyDescent="0.25">
      <c r="A77" s="2"/>
      <c r="B77" s="31">
        <f>B74-B73</f>
        <v>-7.0073674669522283</v>
      </c>
      <c r="C77" s="31">
        <f>C74-C73</f>
        <v>-6.0320712479534606</v>
      </c>
      <c r="D77" s="31">
        <f>D74-D73</f>
        <v>-3.9201708212216397</v>
      </c>
      <c r="E77" s="31">
        <f>E74-E73</f>
        <v>-5.248530779569891</v>
      </c>
      <c r="F77" s="31">
        <f>F74-F73</f>
        <v>-0.44162457497964969</v>
      </c>
    </row>
    <row r="78" spans="1:8" x14ac:dyDescent="0.25">
      <c r="A78" s="9"/>
      <c r="B78" s="91"/>
      <c r="C78" s="91"/>
      <c r="D78" s="91"/>
      <c r="E78" s="91"/>
      <c r="F78" s="91"/>
    </row>
    <row r="79" spans="1:8" x14ac:dyDescent="0.25">
      <c r="A79" s="9"/>
      <c r="B79" s="91"/>
      <c r="C79" s="91"/>
      <c r="D79" s="91"/>
      <c r="E79" s="91"/>
      <c r="F79" s="91"/>
    </row>
    <row r="80" spans="1:8" s="19" customFormat="1" x14ac:dyDescent="0.25">
      <c r="A80" s="19" t="s">
        <v>237</v>
      </c>
    </row>
    <row r="82" spans="1:6" x14ac:dyDescent="0.25">
      <c r="A82" s="17" t="s">
        <v>241</v>
      </c>
      <c r="B82" s="25" t="s">
        <v>1</v>
      </c>
      <c r="C82" s="25" t="s">
        <v>2</v>
      </c>
      <c r="D82" s="13" t="s">
        <v>7</v>
      </c>
      <c r="E82" s="13" t="s">
        <v>90</v>
      </c>
      <c r="F82" s="13" t="s">
        <v>92</v>
      </c>
    </row>
    <row r="83" spans="1:6" x14ac:dyDescent="0.25">
      <c r="A83" s="1" t="s">
        <v>91</v>
      </c>
      <c r="B83" s="85">
        <f>[3]SEPTIEMBRE!$O$4</f>
        <v>1.6813984168865435</v>
      </c>
      <c r="C83" s="85">
        <f>[4]SEPTIEMBRE!$O$4</f>
        <v>1.0434397163120568</v>
      </c>
      <c r="D83" s="85">
        <f>[5]SEPTIEMBRE!$N$17</f>
        <v>1.0849352687328364</v>
      </c>
      <c r="E83" s="85">
        <f>[9]SEPTIEMBRE!$N$6</f>
        <v>1.1827692307692308</v>
      </c>
      <c r="F83" s="85">
        <f>[13]SEPTIEMBRE!$O$6</f>
        <v>1.132098027495517</v>
      </c>
    </row>
    <row r="84" spans="1:6" x14ac:dyDescent="0.25">
      <c r="A84" s="1" t="s">
        <v>138</v>
      </c>
      <c r="B84" s="85">
        <f>[3]OCTUBRE!$O$4</f>
        <v>1.6338147833474936</v>
      </c>
      <c r="C84" s="85">
        <f>[4]OCTUBRE!$O$4</f>
        <v>1</v>
      </c>
      <c r="D84" s="85">
        <f>[5]OCTUBRE!$N$17</f>
        <v>1.0953608247422681</v>
      </c>
      <c r="E84" s="85">
        <f>[9]OCTUBRE!$N$6</f>
        <v>1.1837455830388692</v>
      </c>
      <c r="F84" s="85">
        <f>[13]OCTUBRE!$O$6</f>
        <v>0.88165680473372776</v>
      </c>
    </row>
    <row r="86" spans="1:6" x14ac:dyDescent="0.25">
      <c r="A86" s="1" t="s">
        <v>241</v>
      </c>
      <c r="B86" s="1" t="s">
        <v>1</v>
      </c>
      <c r="C86" s="1" t="s">
        <v>2</v>
      </c>
      <c r="D86" s="1" t="s">
        <v>7</v>
      </c>
      <c r="E86" s="1" t="s">
        <v>90</v>
      </c>
      <c r="F86" s="1" t="s">
        <v>92</v>
      </c>
    </row>
    <row r="87" spans="1:6" x14ac:dyDescent="0.25">
      <c r="A87" s="2"/>
      <c r="B87" s="92">
        <f>B84-B83</f>
        <v>-4.7583633539049819E-2</v>
      </c>
      <c r="C87" s="92">
        <f>C84-C83</f>
        <v>-4.3439716312056786E-2</v>
      </c>
      <c r="D87" s="92">
        <f>D84-D83</f>
        <v>1.0425556009431736E-2</v>
      </c>
      <c r="E87" s="92">
        <f>E84-E83</f>
        <v>9.7635226963843635E-4</v>
      </c>
      <c r="F87" s="92">
        <f>F84-F83</f>
        <v>-0.25044122276178926</v>
      </c>
    </row>
    <row r="88" spans="1:6" x14ac:dyDescent="0.25">
      <c r="A88" s="9"/>
      <c r="B88" s="91"/>
      <c r="C88" s="91"/>
      <c r="D88" s="91"/>
      <c r="E88" s="91"/>
      <c r="F88" s="91"/>
    </row>
    <row r="90" spans="1:6" s="19" customFormat="1" x14ac:dyDescent="0.25">
      <c r="A90" s="39" t="s">
        <v>123</v>
      </c>
      <c r="B90" s="39" t="s">
        <v>124</v>
      </c>
      <c r="C90" s="38" t="s">
        <v>127</v>
      </c>
      <c r="D90" s="39" t="s">
        <v>126</v>
      </c>
      <c r="E90" s="38" t="s">
        <v>127</v>
      </c>
    </row>
    <row r="91" spans="1:6" x14ac:dyDescent="0.25">
      <c r="A91" s="2" t="s">
        <v>1</v>
      </c>
      <c r="B91" s="5">
        <f>'[14]5'!$X$6</f>
        <v>175</v>
      </c>
      <c r="C91" s="2"/>
      <c r="D91" s="5">
        <f>'[15]SEPTIEMBRE 2019'!$V$4</f>
        <v>175</v>
      </c>
      <c r="E91" s="2">
        <v>2</v>
      </c>
    </row>
    <row r="92" spans="1:6" x14ac:dyDescent="0.25">
      <c r="A92" s="2" t="s">
        <v>2</v>
      </c>
      <c r="B92" s="2">
        <f>'[14]4'!$X$10</f>
        <v>411</v>
      </c>
      <c r="C92" s="2"/>
      <c r="D92" s="5">
        <f>'[15]SEPTIEMBRE 2019'!$V$8</f>
        <v>122</v>
      </c>
      <c r="E92" s="2">
        <v>2</v>
      </c>
    </row>
    <row r="93" spans="1:6" x14ac:dyDescent="0.25">
      <c r="A93" s="2" t="s">
        <v>7</v>
      </c>
      <c r="B93" s="5">
        <f>'[14]3'!$X$20</f>
        <v>784</v>
      </c>
      <c r="C93" s="2"/>
      <c r="D93" s="5">
        <f>'[15]SEPTIEMBRE 2019'!$V$22</f>
        <v>701</v>
      </c>
      <c r="E93" s="2">
        <v>12</v>
      </c>
    </row>
    <row r="94" spans="1:6" x14ac:dyDescent="0.25">
      <c r="A94" s="2" t="s">
        <v>90</v>
      </c>
      <c r="B94" s="2">
        <f>'[14]2'!$X$14</f>
        <v>610</v>
      </c>
      <c r="C94" s="2"/>
      <c r="D94" s="5">
        <f>'[15]SEPTIEMBRE 2019'!$V$26</f>
        <v>116</v>
      </c>
      <c r="E94" s="2">
        <v>2</v>
      </c>
    </row>
    <row r="95" spans="1:6" x14ac:dyDescent="0.25">
      <c r="A95" s="2" t="s">
        <v>92</v>
      </c>
      <c r="B95" s="5">
        <f>'[14]1'!$X$22</f>
        <v>586</v>
      </c>
      <c r="C95" s="2"/>
      <c r="D95" s="5">
        <f>'[15]SEPTIEMBRE 2019'!$V$31</f>
        <v>228</v>
      </c>
      <c r="E95" s="2">
        <v>3</v>
      </c>
    </row>
    <row r="96" spans="1:6" x14ac:dyDescent="0.25">
      <c r="A96" s="39" t="s">
        <v>125</v>
      </c>
      <c r="B96" s="40">
        <f>SUM(B91:B95)</f>
        <v>2566</v>
      </c>
      <c r="C96" s="38"/>
      <c r="D96" s="40">
        <f>SUM(D91:D95)</f>
        <v>1342</v>
      </c>
      <c r="E96" s="39">
        <f>SUM(E91:E95)</f>
        <v>21</v>
      </c>
    </row>
    <row r="98" spans="1:5" x14ac:dyDescent="0.25">
      <c r="A98" s="2" t="s">
        <v>1</v>
      </c>
      <c r="B98" s="41">
        <f>B91/B96</f>
        <v>6.8199532346063907E-2</v>
      </c>
      <c r="D98" s="41">
        <f>D91/D96</f>
        <v>0.13040238450074515</v>
      </c>
    </row>
    <row r="99" spans="1:5" x14ac:dyDescent="0.25">
      <c r="A99" s="2" t="s">
        <v>2</v>
      </c>
      <c r="B99" s="41">
        <f>B92/B96</f>
        <v>0.16017147310989868</v>
      </c>
      <c r="D99" s="41">
        <f>D92/D96</f>
        <v>9.0909090909090912E-2</v>
      </c>
    </row>
    <row r="100" spans="1:5" x14ac:dyDescent="0.25">
      <c r="A100" s="2" t="s">
        <v>7</v>
      </c>
      <c r="B100" s="41">
        <f>B93/B96</f>
        <v>0.30553390491036631</v>
      </c>
      <c r="D100" s="41">
        <f>D93/D96</f>
        <v>0.52235469448584204</v>
      </c>
    </row>
    <row r="101" spans="1:5" x14ac:dyDescent="0.25">
      <c r="A101" s="2" t="s">
        <v>90</v>
      </c>
      <c r="B101" s="41">
        <f>B94/B96</f>
        <v>0.23772408417770849</v>
      </c>
      <c r="D101" s="41"/>
    </row>
    <row r="102" spans="1:5" x14ac:dyDescent="0.25">
      <c r="A102" s="2" t="s">
        <v>92</v>
      </c>
      <c r="B102" s="41">
        <f>B95/B96</f>
        <v>0.22837100545596259</v>
      </c>
      <c r="D102" s="41"/>
    </row>
    <row r="103" spans="1:5" x14ac:dyDescent="0.25">
      <c r="B103" s="41"/>
    </row>
    <row r="104" spans="1:5" s="19" customFormat="1" x14ac:dyDescent="0.25">
      <c r="A104" s="39" t="s">
        <v>128</v>
      </c>
      <c r="B104" s="39" t="s">
        <v>124</v>
      </c>
      <c r="C104" s="38" t="s">
        <v>127</v>
      </c>
      <c r="D104" s="39" t="s">
        <v>126</v>
      </c>
      <c r="E104" s="38" t="s">
        <v>127</v>
      </c>
    </row>
    <row r="105" spans="1:5" x14ac:dyDescent="0.25">
      <c r="A105" s="2" t="s">
        <v>1</v>
      </c>
      <c r="B105" s="5">
        <f>'[16]5'!$V$6</f>
        <v>111</v>
      </c>
      <c r="C105" s="2"/>
      <c r="D105" s="5"/>
      <c r="E105" s="2"/>
    </row>
    <row r="106" spans="1:5" x14ac:dyDescent="0.25">
      <c r="A106" s="2" t="s">
        <v>2</v>
      </c>
      <c r="B106" s="2">
        <f>'[16]4'!$V$10</f>
        <v>233</v>
      </c>
      <c r="C106" s="2"/>
      <c r="D106" s="5"/>
      <c r="E106" s="2"/>
    </row>
    <row r="107" spans="1:5" x14ac:dyDescent="0.25">
      <c r="A107" s="2" t="s">
        <v>7</v>
      </c>
      <c r="B107" s="5">
        <f>'[16]3'!$V$20</f>
        <v>448</v>
      </c>
      <c r="C107" s="2"/>
      <c r="D107" s="5"/>
      <c r="E107" s="2"/>
    </row>
    <row r="108" spans="1:5" x14ac:dyDescent="0.25">
      <c r="A108" s="2" t="s">
        <v>90</v>
      </c>
      <c r="B108" s="2">
        <f>'[16]2'!$V$14</f>
        <v>310</v>
      </c>
      <c r="C108" s="2"/>
      <c r="D108" s="5"/>
      <c r="E108" s="2"/>
    </row>
    <row r="109" spans="1:5" x14ac:dyDescent="0.25">
      <c r="A109" s="2" t="s">
        <v>92</v>
      </c>
      <c r="B109" s="5">
        <f>'[16]1'!$V$22</f>
        <v>363</v>
      </c>
      <c r="C109" s="2"/>
      <c r="D109" s="5"/>
      <c r="E109" s="2"/>
    </row>
    <row r="110" spans="1:5" x14ac:dyDescent="0.25">
      <c r="A110" s="39" t="s">
        <v>125</v>
      </c>
      <c r="B110" s="40">
        <f>SUM(B105:B109)</f>
        <v>1465</v>
      </c>
      <c r="C110" s="38"/>
      <c r="D110" s="40">
        <f>SUM(D105:D109)</f>
        <v>0</v>
      </c>
      <c r="E110" s="39">
        <f>SUM(E105:E109)</f>
        <v>0</v>
      </c>
    </row>
    <row r="112" spans="1:5" x14ac:dyDescent="0.25">
      <c r="A112" s="2" t="s">
        <v>1</v>
      </c>
      <c r="B112" s="41">
        <f>B105/B110</f>
        <v>7.5767918088737202E-2</v>
      </c>
      <c r="D112" s="41"/>
    </row>
    <row r="113" spans="1:4" x14ac:dyDescent="0.25">
      <c r="A113" s="2" t="s">
        <v>2</v>
      </c>
      <c r="B113" s="41">
        <f>B106/B110</f>
        <v>0.15904436860068261</v>
      </c>
      <c r="D113" s="41"/>
    </row>
    <row r="114" spans="1:4" x14ac:dyDescent="0.25">
      <c r="A114" s="2" t="s">
        <v>7</v>
      </c>
      <c r="B114" s="41">
        <f>B107/B110</f>
        <v>0.30580204778156994</v>
      </c>
      <c r="D114" s="41"/>
    </row>
    <row r="115" spans="1:4" x14ac:dyDescent="0.25">
      <c r="A115" s="2" t="s">
        <v>90</v>
      </c>
      <c r="B115" s="41">
        <f>B108/B110</f>
        <v>0.21160409556313994</v>
      </c>
      <c r="D115" s="41"/>
    </row>
    <row r="116" spans="1:4" x14ac:dyDescent="0.25">
      <c r="A116" s="2" t="s">
        <v>92</v>
      </c>
      <c r="B116" s="41">
        <f>B109/B110</f>
        <v>0.24778156996587031</v>
      </c>
      <c r="D116" s="4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"/>
  <sheetViews>
    <sheetView zoomScale="95" zoomScaleNormal="95" workbookViewId="0">
      <selection activeCell="N80" sqref="N80"/>
    </sheetView>
  </sheetViews>
  <sheetFormatPr baseColWidth="10" defaultRowHeight="15" x14ac:dyDescent="0.25"/>
  <cols>
    <col min="1" max="1" width="15.85546875" customWidth="1"/>
    <col min="2" max="2" width="11.85546875" bestFit="1" customWidth="1"/>
  </cols>
  <sheetData>
    <row r="1" spans="1:25" ht="18.75" x14ac:dyDescent="0.3">
      <c r="A1" s="60" t="s">
        <v>29</v>
      </c>
    </row>
    <row r="3" spans="1:25" x14ac:dyDescent="0.25">
      <c r="A3" t="s">
        <v>169</v>
      </c>
      <c r="B3" s="1" t="s">
        <v>1</v>
      </c>
      <c r="C3" s="1" t="s">
        <v>2</v>
      </c>
      <c r="D3" s="1" t="s">
        <v>7</v>
      </c>
      <c r="E3" s="1" t="s">
        <v>90</v>
      </c>
      <c r="U3" s="1" t="s">
        <v>1</v>
      </c>
      <c r="V3" s="1" t="s">
        <v>2</v>
      </c>
      <c r="W3" s="1" t="s">
        <v>7</v>
      </c>
      <c r="X3" s="1" t="s">
        <v>90</v>
      </c>
      <c r="Y3" s="13" t="s">
        <v>92</v>
      </c>
    </row>
    <row r="4" spans="1:25" x14ac:dyDescent="0.25">
      <c r="A4" s="3" t="s">
        <v>38</v>
      </c>
      <c r="B4" s="69">
        <f>[3]AGOSTO!$H$19</f>
        <v>0.3</v>
      </c>
      <c r="C4" s="70">
        <f>[4]AGOSTO!$H$19</f>
        <v>0.125</v>
      </c>
      <c r="D4" s="69">
        <f>[5]AGOSTO!$BI$32</f>
        <v>0.33498759305210918</v>
      </c>
      <c r="E4" s="69">
        <f>[9]AGOSTO!$U$20</f>
        <v>0.4</v>
      </c>
      <c r="T4" t="s">
        <v>191</v>
      </c>
      <c r="U4" s="87">
        <f>[3]AGOSTO!$Q$35</f>
        <v>0.61768707482993201</v>
      </c>
      <c r="V4" s="88">
        <f>[4]AGOSTO!$Q$36</f>
        <v>0.42549371633752242</v>
      </c>
      <c r="W4" s="87">
        <f>[5]AGOSTO!$BM$33</f>
        <v>0.40198511166253104</v>
      </c>
      <c r="X4" s="87">
        <f>[9]AGOSTO!$Y$26</f>
        <v>0.60055096418732778</v>
      </c>
    </row>
    <row r="5" spans="1:25" x14ac:dyDescent="0.25">
      <c r="A5" s="3" t="s">
        <v>39</v>
      </c>
      <c r="B5" s="69">
        <f>[3]AGOSTO!$H$20</f>
        <v>0.89814814814814814</v>
      </c>
      <c r="C5" s="70">
        <f>[4]AGOSTO!$H$20</f>
        <v>0.61250000000000004</v>
      </c>
      <c r="D5" s="69">
        <f>[5]AGOSTO!$BI$33</f>
        <v>0.542713567839196</v>
      </c>
      <c r="E5" s="69">
        <f>[9]AGOSTO!$U$21</f>
        <v>0.76923076923076927</v>
      </c>
      <c r="T5" t="s">
        <v>192</v>
      </c>
      <c r="U5" s="87">
        <f>[3]AGOSTO!$V$35</f>
        <v>0.51699320271891247</v>
      </c>
      <c r="V5" s="87">
        <f>[4]AGOSTO!$V$35</f>
        <v>0.35459861775651247</v>
      </c>
      <c r="W5" s="87">
        <f>[5]AGOSTO!$AI$59</f>
        <v>0.29071346495351508</v>
      </c>
      <c r="X5" s="88">
        <f>[9]AGOSTO!$O$47</f>
        <v>0.63032524049473204</v>
      </c>
    </row>
    <row r="6" spans="1:25" x14ac:dyDescent="0.25">
      <c r="A6" s="3" t="s">
        <v>40</v>
      </c>
      <c r="B6" s="69">
        <f>[3]AGOSTO!$H$21</f>
        <v>0.9719626168224299</v>
      </c>
      <c r="C6" s="70">
        <f>[4]AGOSTO!$H$21</f>
        <v>0.67500000000000004</v>
      </c>
      <c r="D6" s="69">
        <f>[5]AGOSTO!$BI$34</f>
        <v>0.47761194029850745</v>
      </c>
      <c r="E6" s="69">
        <f>[9]AGOSTO!$U$22</f>
        <v>0.74725274725274726</v>
      </c>
    </row>
    <row r="7" spans="1:25" x14ac:dyDescent="0.25">
      <c r="A7" s="67" t="s">
        <v>41</v>
      </c>
      <c r="B7" s="69">
        <f>[3]AGOSTO!$H$22</f>
        <v>0.29523809523809524</v>
      </c>
      <c r="C7" s="70">
        <f>[4]AGOSTO!$H$22</f>
        <v>0.1</v>
      </c>
      <c r="D7" s="69">
        <f>[5]AGOSTO!$BI$35</f>
        <v>0.2793017456359102</v>
      </c>
      <c r="E7" s="69">
        <f>[9]AGOSTO!$U$23</f>
        <v>0.48351648351648352</v>
      </c>
    </row>
    <row r="8" spans="1:25" x14ac:dyDescent="0.25">
      <c r="A8" s="46"/>
      <c r="B8" s="73">
        <f>[3]AGOSTO!$Q$23</f>
        <v>0.62380952380952381</v>
      </c>
      <c r="C8" s="64">
        <f>[4]AGOSTO!$Q$23</f>
        <v>0.37812499999999999</v>
      </c>
      <c r="D8" s="73">
        <f>[5]AGOSTO!$BI$36</f>
        <v>0.40835411471321698</v>
      </c>
      <c r="E8" s="73">
        <f>[9]AGOSTO!$U$24</f>
        <v>0.60055096418732778</v>
      </c>
    </row>
    <row r="9" spans="1:25" x14ac:dyDescent="0.25">
      <c r="A9" s="46"/>
      <c r="B9" s="73"/>
      <c r="C9" s="64"/>
      <c r="D9" s="73"/>
      <c r="E9" s="73"/>
    </row>
    <row r="11" spans="1:25" x14ac:dyDescent="0.25">
      <c r="B11" s="1" t="s">
        <v>1</v>
      </c>
      <c r="C11" s="1" t="s">
        <v>2</v>
      </c>
      <c r="D11" s="1" t="s">
        <v>7</v>
      </c>
      <c r="E11" s="1" t="s">
        <v>90</v>
      </c>
    </row>
    <row r="12" spans="1:25" x14ac:dyDescent="0.25">
      <c r="A12" s="3" t="s">
        <v>61</v>
      </c>
      <c r="B12" s="69">
        <f>[3]AGOSTO!$H$30</f>
        <v>0.50961538461538458</v>
      </c>
      <c r="C12" s="70">
        <f>[4]AGOSTO!$H$30</f>
        <v>0.30379746835443039</v>
      </c>
      <c r="D12" s="69">
        <f>[5]AGOSTO!$BI$43</f>
        <v>0.29901960784313725</v>
      </c>
      <c r="E12" s="69">
        <f>[9]AGOSTO!$U$31</f>
        <v>0.81318681318681318</v>
      </c>
    </row>
    <row r="13" spans="1:25" x14ac:dyDescent="0.25">
      <c r="A13" s="3" t="s">
        <v>62</v>
      </c>
      <c r="B13" s="69">
        <f>[3]AGOSTO!$H$31</f>
        <v>0.69230769230769229</v>
      </c>
      <c r="C13" s="70">
        <f>[4]AGOSTO!$H$31</f>
        <v>0.70886075949367089</v>
      </c>
      <c r="D13" s="69">
        <f>[5]AGOSTO!$BI$44</f>
        <v>0.50990099009900991</v>
      </c>
      <c r="E13" s="69">
        <f>[9]AGOSTO!$U$32</f>
        <v>0.79120879120879117</v>
      </c>
    </row>
    <row r="14" spans="1:25" x14ac:dyDescent="0.25">
      <c r="A14" s="3" t="s">
        <v>63</v>
      </c>
      <c r="B14" s="69">
        <f>[3]AGOSTO!$H$32</f>
        <v>0.62616822429906538</v>
      </c>
      <c r="C14" s="70">
        <f>[4]AGOSTO!$H$32</f>
        <v>0.45569620253164556</v>
      </c>
      <c r="D14" s="69">
        <f>[5]AGOSTO!$BI$45</f>
        <v>0.37283950617283951</v>
      </c>
      <c r="E14" s="69">
        <f>[9]AGOSTO!$U$33</f>
        <v>0.51648351648351654</v>
      </c>
    </row>
    <row r="15" spans="1:25" x14ac:dyDescent="0.25">
      <c r="A15" s="9"/>
      <c r="B15" s="73">
        <f>[3]AGOSTO!$Q$33</f>
        <v>0.60952380952380958</v>
      </c>
      <c r="C15" s="64">
        <f>[4]AGOSTO!$Q$33</f>
        <v>0.48945147679324896</v>
      </c>
      <c r="D15" s="73">
        <f>[5]AGOSTO!$BI$46</f>
        <v>0.3935907970419063</v>
      </c>
      <c r="E15" s="73">
        <f>[9]AGOSTO!$U$34</f>
        <v>0.706959706959707</v>
      </c>
    </row>
    <row r="16" spans="1:25" x14ac:dyDescent="0.25">
      <c r="B16" s="62"/>
      <c r="C16" s="62"/>
      <c r="D16" s="62"/>
      <c r="E16" s="62"/>
    </row>
    <row r="18" spans="1:21" ht="18.75" x14ac:dyDescent="0.3">
      <c r="A18" s="60" t="s">
        <v>91</v>
      </c>
    </row>
    <row r="19" spans="1:21" s="9" customFormat="1" x14ac:dyDescent="0.25">
      <c r="B19" s="65"/>
      <c r="C19" s="65"/>
      <c r="D19" s="65"/>
      <c r="E19" s="65"/>
      <c r="F19" s="65"/>
      <c r="Q19" s="1" t="s">
        <v>1</v>
      </c>
      <c r="R19" s="1" t="s">
        <v>2</v>
      </c>
      <c r="S19" s="1" t="s">
        <v>7</v>
      </c>
      <c r="T19" s="1" t="s">
        <v>90</v>
      </c>
      <c r="U19" s="13" t="s">
        <v>92</v>
      </c>
    </row>
    <row r="20" spans="1:21" x14ac:dyDescent="0.25">
      <c r="P20" t="s">
        <v>189</v>
      </c>
      <c r="Q20" s="87">
        <f>[3]SEPTIEMBRE!$Q$20</f>
        <v>0.64164648910411626</v>
      </c>
      <c r="R20" s="87">
        <f>[4]SEPTIEMBRE!$Q$20</f>
        <v>0.51713395638629278</v>
      </c>
      <c r="S20" s="87">
        <f>[5]SEPTIEMBRE!$BI$33</f>
        <v>0.51511335012594461</v>
      </c>
      <c r="T20" s="87">
        <f>[9]SEPTIEMBRE!$U$22</f>
        <v>0.625</v>
      </c>
      <c r="U20" s="87">
        <f>[13]SEPTIEMBRE!$U$22</f>
        <v>0.43209876543209874</v>
      </c>
    </row>
    <row r="21" spans="1:21" x14ac:dyDescent="0.25">
      <c r="B21" s="1" t="s">
        <v>1</v>
      </c>
      <c r="C21" s="1" t="s">
        <v>2</v>
      </c>
      <c r="D21" s="1" t="s">
        <v>7</v>
      </c>
      <c r="E21" s="1" t="s">
        <v>90</v>
      </c>
      <c r="F21" s="13" t="s">
        <v>92</v>
      </c>
      <c r="P21" t="s">
        <v>190</v>
      </c>
      <c r="Q21" s="87">
        <f>[3]SEPTIEMBRE!$M$29</f>
        <v>0.54516640253565773</v>
      </c>
      <c r="R21" s="87">
        <f>[4]SEPTIEMBRE!$M$29</f>
        <v>0.28913260219341974</v>
      </c>
      <c r="S21" s="87">
        <f>[5]SEPTIEMBRE!$AI$41</f>
        <v>0.34889546800273286</v>
      </c>
      <c r="T21" s="87">
        <f>[9]SEPTIEMBRE!$O$30</f>
        <v>0.55000000000000004</v>
      </c>
      <c r="U21" s="87">
        <f>[13]SEPTIEMBRE!$O$30</f>
        <v>0.28698224852071008</v>
      </c>
    </row>
    <row r="22" spans="1:21" x14ac:dyDescent="0.25">
      <c r="A22" s="33" t="s">
        <v>96</v>
      </c>
      <c r="B22" s="69">
        <f>[3]SEPTIEMBRE!$H$16</f>
        <v>0.81372549019607843</v>
      </c>
      <c r="C22" s="70">
        <f>[4]SEPTIEMBRE!$H$16</f>
        <v>0.27500000000000002</v>
      </c>
      <c r="D22" s="69">
        <f>[5]SEPTIEMBRE!$BI$29</f>
        <v>0.43781094527363185</v>
      </c>
      <c r="E22" s="69">
        <f>[9]SEPTIEMBRE!$U$18</f>
        <v>0.75</v>
      </c>
      <c r="F22" s="69">
        <f>[13]SEPTIEMBRE!$U$18</f>
        <v>0.33076923076923076</v>
      </c>
    </row>
    <row r="23" spans="1:21" x14ac:dyDescent="0.25">
      <c r="A23" s="33" t="s">
        <v>97</v>
      </c>
      <c r="B23" s="69">
        <f>[3]SEPTIEMBRE!$H$17</f>
        <v>0.73333333333333328</v>
      </c>
      <c r="C23" s="70">
        <f>[4]SEPTIEMBRE!$H$17</f>
        <v>0.6875</v>
      </c>
      <c r="D23" s="69">
        <f>[5]SEPTIEMBRE!$BI$30</f>
        <v>0.53924050632911391</v>
      </c>
      <c r="E23" s="69">
        <f>[9]SEPTIEMBRE!$U$19</f>
        <v>0.66249999999999998</v>
      </c>
      <c r="F23" s="69">
        <f>[13]SEPTIEMBRE!$U$19</f>
        <v>0.5461538461538461</v>
      </c>
    </row>
    <row r="24" spans="1:21" x14ac:dyDescent="0.25">
      <c r="A24" s="33" t="s">
        <v>102</v>
      </c>
      <c r="B24" s="69">
        <f>[3]SEPTIEMBRE!$H$18</f>
        <v>0.70192307692307687</v>
      </c>
      <c r="C24" s="70">
        <f>[4]SEPTIEMBRE!$H$18</f>
        <v>0.98765432098765427</v>
      </c>
      <c r="D24" s="69">
        <f>[5]SEPTIEMBRE!$BI$31</f>
        <v>0.70918367346938771</v>
      </c>
      <c r="E24" s="69">
        <f>[9]SEPTIEMBRE!$U$20</f>
        <v>0.58750000000000002</v>
      </c>
      <c r="F24" s="69">
        <f>[13]SEPTIEMBRE!$U$20</f>
        <v>0.64761904761904765</v>
      </c>
    </row>
    <row r="25" spans="1:21" x14ac:dyDescent="0.25">
      <c r="A25" s="3" t="s">
        <v>98</v>
      </c>
      <c r="B25" s="69">
        <f>[3]SEPTIEMBRE!$H$19</f>
        <v>0.31372549019607843</v>
      </c>
      <c r="C25" s="70">
        <f>[4]SEPTIEMBRE!$H$19</f>
        <v>0.1125</v>
      </c>
      <c r="D25" s="69">
        <f>[5]SEPTIEMBRE!$BI$32</f>
        <v>0.37844611528822053</v>
      </c>
      <c r="E25" s="69">
        <f>[9]SEPTIEMBRE!$U$21</f>
        <v>0.5</v>
      </c>
      <c r="F25" s="69">
        <f>[13]SEPTIEMBRE!$U$21</f>
        <v>0.23140495867768596</v>
      </c>
    </row>
    <row r="26" spans="1:21" x14ac:dyDescent="0.25">
      <c r="B26" s="61">
        <f>[3]SEPTIEMBRE!$Q$20</f>
        <v>0.64164648910411626</v>
      </c>
      <c r="C26" s="61">
        <f>[4]SEPTIEMBRE!$Q$20</f>
        <v>0.51713395638629278</v>
      </c>
      <c r="D26" s="61">
        <f>[5]SEPTIEMBRE!$BI$33</f>
        <v>0.51511335012594461</v>
      </c>
      <c r="E26" s="61">
        <f>[9]SEPTIEMBRE!$U$22</f>
        <v>0.625</v>
      </c>
      <c r="F26" s="61">
        <f>[13]SEPTIEMBRE!$U$22</f>
        <v>0.43209876543209874</v>
      </c>
    </row>
    <row r="27" spans="1:21" x14ac:dyDescent="0.25">
      <c r="B27" s="61"/>
      <c r="C27" s="61"/>
      <c r="D27" s="61"/>
      <c r="E27" s="61"/>
      <c r="F27" s="61"/>
    </row>
    <row r="31" spans="1:21" x14ac:dyDescent="0.25">
      <c r="A31" t="s">
        <v>138</v>
      </c>
    </row>
    <row r="33" spans="1:21" x14ac:dyDescent="0.25">
      <c r="B33" s="1" t="s">
        <v>1</v>
      </c>
      <c r="C33" s="1" t="s">
        <v>2</v>
      </c>
      <c r="D33" s="1" t="s">
        <v>7</v>
      </c>
      <c r="E33" s="1" t="s">
        <v>90</v>
      </c>
      <c r="F33" s="13" t="s">
        <v>92</v>
      </c>
    </row>
    <row r="34" spans="1:21" x14ac:dyDescent="0.25">
      <c r="A34" s="3" t="s">
        <v>148</v>
      </c>
      <c r="B34" s="69">
        <f>[3]OCTUBRE!$H$20</f>
        <v>0.40776699029126212</v>
      </c>
      <c r="C34" s="70">
        <f>[4]OCTUBRE!$H$20</f>
        <v>3.0303030303030304E-2</v>
      </c>
      <c r="D34" s="69">
        <f>[5]OCTUBRE!$BE$33</f>
        <v>0.13455657492354739</v>
      </c>
      <c r="E34" s="69">
        <f>[9]OCTUBRE!$R$19</f>
        <v>0.16</v>
      </c>
      <c r="F34" s="69">
        <f>[13]OCTUBRE!$U$21</f>
        <v>0.25961538461538464</v>
      </c>
    </row>
    <row r="35" spans="1:21" x14ac:dyDescent="0.25">
      <c r="A35" s="3" t="s">
        <v>149</v>
      </c>
      <c r="B35" s="69">
        <f>[3]OCTUBRE!$H$21</f>
        <v>0.4</v>
      </c>
      <c r="C35" s="70">
        <f>[4]OCTUBRE!$H$21</f>
        <v>3.0303030303030304E-2</v>
      </c>
      <c r="D35" s="69">
        <f>[5]OCTUBRE!$BE$34</f>
        <v>0.11620795107033639</v>
      </c>
      <c r="E35" s="69">
        <f>[9]OCTUBRE!$R$20</f>
        <v>6.6666666666666666E-2</v>
      </c>
      <c r="F35" s="69">
        <f>[13]OCTUBRE!$U$22</f>
        <v>0.22115384615384615</v>
      </c>
    </row>
    <row r="36" spans="1:21" x14ac:dyDescent="0.25">
      <c r="A36" s="3" t="s">
        <v>150</v>
      </c>
      <c r="B36" s="69">
        <f>[3]OCTUBRE!$H$22</f>
        <v>0.41121495327102803</v>
      </c>
      <c r="C36" s="70">
        <f>[4]OCTUBRE!$H$22</f>
        <v>0.29411764705882354</v>
      </c>
      <c r="D36" s="69">
        <f>[5]OCTUBRE!$BE$35</f>
        <v>9.480122324159021E-2</v>
      </c>
      <c r="E36" s="69">
        <f>[9]OCTUBRE!$R$21</f>
        <v>0.17333333333333334</v>
      </c>
      <c r="F36" s="69">
        <f>[13]OCTUBRE!$U$23</f>
        <v>0.25961538461538464</v>
      </c>
    </row>
    <row r="37" spans="1:21" x14ac:dyDescent="0.25">
      <c r="A37" s="3" t="s">
        <v>151</v>
      </c>
      <c r="B37" s="69">
        <f>[3]OCTUBRE!$H$23</f>
        <v>0.41121495327102803</v>
      </c>
      <c r="C37" s="70">
        <f>[4]OCTUBRE!$H$23</f>
        <v>0</v>
      </c>
      <c r="D37" s="69">
        <f>[5]OCTUBRE!$BE$36</f>
        <v>9.451219512195122E-2</v>
      </c>
      <c r="E37" s="69">
        <f>[9]OCTUBRE!$R$22</f>
        <v>0.13333333333333333</v>
      </c>
      <c r="F37" s="69">
        <f>[13]OCTUBRE!$U$24</f>
        <v>0.22115384615384615</v>
      </c>
      <c r="Q37" s="1" t="s">
        <v>1</v>
      </c>
      <c r="R37" s="1" t="s">
        <v>2</v>
      </c>
      <c r="S37" s="1" t="s">
        <v>7</v>
      </c>
      <c r="T37" s="1" t="s">
        <v>90</v>
      </c>
      <c r="U37" s="13" t="s">
        <v>92</v>
      </c>
    </row>
    <row r="38" spans="1:21" x14ac:dyDescent="0.25">
      <c r="A38" s="9"/>
      <c r="B38" s="73">
        <f>[3]OCTUBRE!$Q$24</f>
        <v>0.40749414519906324</v>
      </c>
      <c r="C38" s="64">
        <f>[4]OCTUBRE!$Q$24</f>
        <v>7.0000000000000007E-2</v>
      </c>
      <c r="D38" s="73">
        <f>[5]OCTUBRE!$BE$37</f>
        <v>0.11000763941940413</v>
      </c>
      <c r="E38" s="73">
        <f>[9]OCTUBRE!$R$23</f>
        <v>0.13333333333333333</v>
      </c>
      <c r="F38" s="73">
        <f>[13]OCTUBRE!$U$25</f>
        <v>0.24038461538461539</v>
      </c>
      <c r="P38" t="s">
        <v>189</v>
      </c>
      <c r="Q38" s="73">
        <f>[3]OCTUBRE!$Q$24</f>
        <v>0.40749414519906324</v>
      </c>
      <c r="R38" s="64">
        <f>[4]OCTUBRE!$Q$24</f>
        <v>7.0000000000000007E-2</v>
      </c>
      <c r="S38" s="73">
        <f>D38</f>
        <v>0.11000763941940413</v>
      </c>
      <c r="T38" s="73">
        <f>[9]OCTUBRE!$R$23</f>
        <v>0.13333333333333333</v>
      </c>
      <c r="U38" s="73">
        <f>[13]OCTUBRE!$U$25</f>
        <v>0.24038461538461539</v>
      </c>
    </row>
    <row r="39" spans="1:21" x14ac:dyDescent="0.25">
      <c r="P39" t="s">
        <v>190</v>
      </c>
      <c r="Q39" s="87">
        <f>[3]OCTUBRE!$M$32</f>
        <v>0.39816232771822357</v>
      </c>
      <c r="R39" s="87">
        <f>[4]OCTUBRE!$M$32</f>
        <v>0.17364016736401675</v>
      </c>
      <c r="S39" s="87">
        <f>'FINES DE SEMANA'!D67</f>
        <v>0.20560303893637227</v>
      </c>
      <c r="T39" s="87">
        <f>[9]OCTUBRE!$N$31</f>
        <v>0.33948717948717949</v>
      </c>
      <c r="U39" s="87">
        <f>[13]OCTUBRE!$O$33</f>
        <v>0.37982195845697331</v>
      </c>
    </row>
    <row r="41" spans="1:21" x14ac:dyDescent="0.25">
      <c r="A41" t="s">
        <v>170</v>
      </c>
    </row>
    <row r="43" spans="1:21" x14ac:dyDescent="0.25">
      <c r="B43" s="2" t="s">
        <v>1</v>
      </c>
      <c r="C43" s="2" t="s">
        <v>2</v>
      </c>
      <c r="D43" s="2" t="s">
        <v>7</v>
      </c>
      <c r="E43" s="2" t="s">
        <v>90</v>
      </c>
      <c r="F43" s="2" t="s">
        <v>92</v>
      </c>
      <c r="Q43" s="1" t="s">
        <v>1</v>
      </c>
      <c r="R43" s="1" t="s">
        <v>2</v>
      </c>
      <c r="S43" s="1" t="s">
        <v>7</v>
      </c>
    </row>
    <row r="44" spans="1:21" x14ac:dyDescent="0.25">
      <c r="A44" s="3" t="s">
        <v>133</v>
      </c>
      <c r="B44" s="70">
        <f>'[3]FERIADO NOVIEMBRE'!$H$4</f>
        <v>0.24752475247524752</v>
      </c>
      <c r="C44" s="70">
        <f>'[4]FERIADO NOVIEMBRE'!$H$4</f>
        <v>0.15189873417721519</v>
      </c>
      <c r="D44" s="70">
        <f>'[5]FERIADO NOVIEMBRE'!$AB$4</f>
        <v>0.15238095238095239</v>
      </c>
      <c r="E44" s="70"/>
      <c r="F44" s="70"/>
      <c r="P44" t="s">
        <v>189</v>
      </c>
      <c r="Q44" s="73">
        <f>B49</f>
        <v>0.50530785562632696</v>
      </c>
      <c r="R44" s="64">
        <f>C49</f>
        <v>0.26631853785900783</v>
      </c>
      <c r="S44" s="73">
        <f>D49</f>
        <v>0.25678650036683787</v>
      </c>
    </row>
    <row r="45" spans="1:21" x14ac:dyDescent="0.25">
      <c r="A45" s="3" t="s">
        <v>134</v>
      </c>
      <c r="B45" s="70">
        <f>'[3]FERIADO NOVIEMBRE'!$H$5</f>
        <v>0.46534653465346537</v>
      </c>
      <c r="C45" s="70">
        <f>'[4]FERIADO NOVIEMBRE'!$H$5</f>
        <v>0.49367088607594939</v>
      </c>
      <c r="D45" s="70">
        <f>'[5]FERIADO NOVIEMBRE'!$AB$5</f>
        <v>0.3769968051118211</v>
      </c>
      <c r="E45" s="70"/>
      <c r="F45" s="70"/>
      <c r="P45" t="s">
        <v>190</v>
      </c>
      <c r="Q45" s="87">
        <f>'FINES DE SEMANA'!B78</f>
        <v>0.72896405919661733</v>
      </c>
      <c r="R45" s="87">
        <f>'FINES DE SEMANA'!C78</f>
        <v>0.37427912341407149</v>
      </c>
      <c r="S45" s="87">
        <f>'FINES DE SEMANA'!D78</f>
        <v>0.41171159551141495</v>
      </c>
    </row>
    <row r="46" spans="1:21" x14ac:dyDescent="0.25">
      <c r="A46" s="3" t="s">
        <v>135</v>
      </c>
      <c r="B46" s="70">
        <f>'[3]FERIADO NOVIEMBRE'!$H$6</f>
        <v>0.70833333333333337</v>
      </c>
      <c r="C46" s="70">
        <f>'[4]FERIADO NOVIEMBRE'!$H$6</f>
        <v>0.41772151898734178</v>
      </c>
      <c r="D46" s="70">
        <f>'[5]FERIADO NOVIEMBRE'!$AB$6</f>
        <v>0.42448979591836733</v>
      </c>
      <c r="E46" s="70"/>
      <c r="F46" s="70"/>
    </row>
    <row r="47" spans="1:21" x14ac:dyDescent="0.25">
      <c r="A47" s="3" t="s">
        <v>136</v>
      </c>
      <c r="B47" s="70">
        <f>'[3]FERIADO NOVIEMBRE'!$H$7</f>
        <v>0.69767441860465118</v>
      </c>
      <c r="C47" s="70">
        <f>'[4]FERIADO NOVIEMBRE'!$H$7</f>
        <v>0.189873417721519</v>
      </c>
      <c r="D47" s="70">
        <f>'[5]FERIADO NOVIEMBRE'!$AB$7</f>
        <v>0.16326530612244897</v>
      </c>
      <c r="E47" s="70"/>
      <c r="F47" s="70"/>
    </row>
    <row r="48" spans="1:21" x14ac:dyDescent="0.25">
      <c r="A48" s="3" t="s">
        <v>137</v>
      </c>
      <c r="B48" s="70">
        <f>'[3]FERIADO NOVIEMBRE'!$H$8</f>
        <v>0.43678160919540232</v>
      </c>
      <c r="C48" s="70">
        <f>'[4]FERIADO NOVIEMBRE'!$H$8</f>
        <v>4.4776119402985072E-2</v>
      </c>
      <c r="D48" s="70">
        <f>'[5]FERIADO NOVIEMBRE'!$AB$8</f>
        <v>0.16326530612244897</v>
      </c>
      <c r="E48" s="70"/>
      <c r="F48" s="70"/>
    </row>
    <row r="49" spans="1:6" x14ac:dyDescent="0.25">
      <c r="A49" s="9"/>
      <c r="B49" s="64">
        <f>'[3]FERIADO NOVIEMBRE'!$H$9</f>
        <v>0.50530785562632696</v>
      </c>
      <c r="C49" s="64">
        <f>'[4]FERIADO NOVIEMBRE'!$H$9</f>
        <v>0.26631853785900783</v>
      </c>
      <c r="D49" s="64">
        <f>'[5]FERIADO NOVIEMBRE'!$AB$9</f>
        <v>0.25678650036683787</v>
      </c>
      <c r="E49" s="64"/>
      <c r="F49" s="64"/>
    </row>
    <row r="51" spans="1:6" x14ac:dyDescent="0.25">
      <c r="A51" t="s">
        <v>178</v>
      </c>
    </row>
    <row r="52" spans="1:6" x14ac:dyDescent="0.25">
      <c r="B52" s="71" t="s">
        <v>1</v>
      </c>
      <c r="C52" s="71" t="s">
        <v>2</v>
      </c>
      <c r="D52" s="71" t="s">
        <v>7</v>
      </c>
      <c r="E52" s="71" t="s">
        <v>90</v>
      </c>
      <c r="F52" s="71" t="s">
        <v>92</v>
      </c>
    </row>
    <row r="53" spans="1:6" x14ac:dyDescent="0.25">
      <c r="A53" s="2" t="s">
        <v>179</v>
      </c>
      <c r="B53" s="70">
        <f>'[3]FERIADO NOVIEMBRE'!$H$13</f>
        <v>0.77981651376146788</v>
      </c>
      <c r="C53" s="70">
        <f>'[4]FERIADO NOVIEMBRE'!$H$13</f>
        <v>0.61728395061728392</v>
      </c>
      <c r="D53" s="70">
        <f>'[5]FERIADO NOVIEMBRE'!$AB$14</f>
        <v>0.88262910798122063</v>
      </c>
      <c r="E53" s="70"/>
      <c r="F53" s="70"/>
    </row>
    <row r="54" spans="1:6" x14ac:dyDescent="0.25">
      <c r="A54" s="2" t="s">
        <v>180</v>
      </c>
      <c r="B54" s="70">
        <f>'[3]FERIADO NOVIEMBRE'!$H$14</f>
        <v>0.8165137614678899</v>
      </c>
      <c r="C54" s="70">
        <f>'[4]FERIADO NOVIEMBRE'!$H$14</f>
        <v>0.79268292682926833</v>
      </c>
      <c r="D54" s="70">
        <f>'[5]FERIADO NOVIEMBRE'!$AB$15</f>
        <v>0.7649572649572649</v>
      </c>
      <c r="E54" s="70"/>
      <c r="F54" s="70"/>
    </row>
    <row r="55" spans="1:6" x14ac:dyDescent="0.25">
      <c r="A55" s="2" t="s">
        <v>181</v>
      </c>
      <c r="B55" s="70">
        <f>'[3]FERIADO NOVIEMBRE'!$H$15</f>
        <v>0.57009345794392519</v>
      </c>
      <c r="C55" s="70">
        <f>'[4]FERIADO NOVIEMBRE'!$H$15</f>
        <v>0.31707317073170732</v>
      </c>
      <c r="D55" s="70">
        <f>'[5]FERIADO NOVIEMBRE'!$AB$16</f>
        <v>0.46721311475409838</v>
      </c>
      <c r="E55" s="70"/>
      <c r="F55" s="70"/>
    </row>
    <row r="56" spans="1:6" x14ac:dyDescent="0.25">
      <c r="A56" s="2" t="s">
        <v>182</v>
      </c>
      <c r="B56" s="70">
        <f>'[3]FERIADO NOVIEMBRE'!$H$16</f>
        <v>0.97222222222222221</v>
      </c>
      <c r="C56" s="70">
        <f>'[4]FERIADO NOVIEMBRE'!$H$16</f>
        <v>0.31707317073170732</v>
      </c>
      <c r="D56" s="70">
        <f>'[5]FERIADO NOVIEMBRE'!$AB$17</f>
        <v>0.60245901639344257</v>
      </c>
      <c r="E56" s="70"/>
      <c r="F56" s="70"/>
    </row>
    <row r="57" spans="1:6" x14ac:dyDescent="0.25">
      <c r="A57" s="2" t="s">
        <v>183</v>
      </c>
      <c r="B57" s="70">
        <f>'[3]FERIADO NOVIEMBRE'!$H$17</f>
        <v>0.8990825688073395</v>
      </c>
      <c r="C57" s="70">
        <f>'[4]FERIADO NOVIEMBRE'!$H$17</f>
        <v>0.58536585365853655</v>
      </c>
      <c r="D57" s="70">
        <f>'[5]FERIADO NOVIEMBRE'!$AB$18</f>
        <v>0.7024793388429752</v>
      </c>
      <c r="E57" s="70"/>
      <c r="F57" s="70"/>
    </row>
    <row r="58" spans="1:6" x14ac:dyDescent="0.25">
      <c r="A58" s="2" t="s">
        <v>184</v>
      </c>
      <c r="B58" s="6">
        <f>'[3]FERIADO NOVIEMBRE'!$H$18</f>
        <v>0.77477477477477474</v>
      </c>
      <c r="C58" s="6">
        <f>'[4]FERIADO NOVIEMBRE'!$H$18</f>
        <v>0.67073170731707321</v>
      </c>
      <c r="D58" s="6">
        <f>'[5]FERIADO NOVIEMBRE'!$AB$19</f>
        <v>0.86382978723404258</v>
      </c>
      <c r="E58" s="6"/>
      <c r="F58" s="6"/>
    </row>
    <row r="59" spans="1:6" x14ac:dyDescent="0.25">
      <c r="A59" s="2" t="s">
        <v>185</v>
      </c>
      <c r="B59" s="6">
        <f>'[3]FERIADO NOVIEMBRE'!$H$19</f>
        <v>0.87387387387387383</v>
      </c>
      <c r="C59" s="6">
        <f>'[4]FERIADO NOVIEMBRE'!$H$19</f>
        <v>0.85365853658536583</v>
      </c>
      <c r="D59" s="6">
        <f>'[5]FERIADO NOVIEMBRE'!$AB$20</f>
        <v>0.73931623931623935</v>
      </c>
      <c r="E59" s="2"/>
      <c r="F59" s="2"/>
    </row>
    <row r="60" spans="1:6" x14ac:dyDescent="0.25">
      <c r="A60" s="2" t="s">
        <v>186</v>
      </c>
      <c r="B60" s="6">
        <f>'[3]FERIADO NOVIEMBRE'!$H$20</f>
        <v>0.8165137614678899</v>
      </c>
      <c r="C60" s="6">
        <f>'[4]FERIADO NOVIEMBRE'!$H$20</f>
        <v>0.70731707317073167</v>
      </c>
      <c r="D60" s="6">
        <f>'[5]FERIADO NOVIEMBRE'!$AB$21</f>
        <v>0.7350427350427351</v>
      </c>
      <c r="E60" s="2"/>
      <c r="F60" s="2"/>
    </row>
    <row r="61" spans="1:6" x14ac:dyDescent="0.25">
      <c r="A61" s="2" t="s">
        <v>187</v>
      </c>
      <c r="B61" s="6">
        <f>'[3]FERIADO NOVIEMBRE'!$H$21</f>
        <v>0.99082568807339455</v>
      </c>
      <c r="C61" s="6">
        <f>'[4]FERIADO NOVIEMBRE'!$H$21</f>
        <v>0.54878048780487809</v>
      </c>
      <c r="D61" s="6">
        <f>'[5]FERIADO NOVIEMBRE'!$AB$22</f>
        <v>0.60515021459227469</v>
      </c>
      <c r="E61" s="2"/>
      <c r="F61" s="2"/>
    </row>
    <row r="62" spans="1:6" x14ac:dyDescent="0.25">
      <c r="A62" s="2" t="s">
        <v>188</v>
      </c>
      <c r="B62" s="6">
        <f>'[3]FERIADO NOVIEMBRE'!$H$22</f>
        <v>0.87387387387387383</v>
      </c>
      <c r="C62" s="6">
        <f>'[4]FERIADO NOVIEMBRE'!$H$22</f>
        <v>0.13414634146341464</v>
      </c>
      <c r="D62" s="6">
        <f>'[5]FERIADO NOVIEMBRE'!$AB$23</f>
        <v>0.38197424892703863</v>
      </c>
      <c r="E62" s="2"/>
      <c r="F62" s="2"/>
    </row>
    <row r="73" spans="1:19" x14ac:dyDescent="0.25">
      <c r="A73" t="s">
        <v>249</v>
      </c>
      <c r="Q73" s="1" t="s">
        <v>1</v>
      </c>
      <c r="R73" s="1" t="s">
        <v>2</v>
      </c>
      <c r="S73" s="1" t="s">
        <v>7</v>
      </c>
    </row>
    <row r="74" spans="1:19" x14ac:dyDescent="0.25">
      <c r="P74" t="s">
        <v>189</v>
      </c>
      <c r="Q74" s="73">
        <f>B89</f>
        <v>0.26807760141093473</v>
      </c>
      <c r="R74" s="64">
        <f>C89</f>
        <v>0.13695652173913042</v>
      </c>
      <c r="S74" s="73">
        <f>D89</f>
        <v>0.13230481533426836</v>
      </c>
    </row>
    <row r="75" spans="1:19" x14ac:dyDescent="0.25">
      <c r="A75" t="s">
        <v>272</v>
      </c>
      <c r="B75" s="2" t="s">
        <v>1</v>
      </c>
      <c r="C75" s="2" t="s">
        <v>2</v>
      </c>
      <c r="D75" s="2" t="s">
        <v>7</v>
      </c>
      <c r="P75" t="s">
        <v>280</v>
      </c>
      <c r="Q75" s="87">
        <f>'FINES DE SEMANA'!B87</f>
        <v>0.5115483319076134</v>
      </c>
      <c r="R75" s="87">
        <f>'FINES DE SEMANA'!C87</f>
        <v>0.17326203208556148</v>
      </c>
      <c r="S75" s="87">
        <f>'FINES DE SEMANA'!D87</f>
        <v>0.23397075365579303</v>
      </c>
    </row>
    <row r="76" spans="1:19" x14ac:dyDescent="0.25">
      <c r="A76" s="2" t="s">
        <v>113</v>
      </c>
      <c r="B76" s="70">
        <f>[3]DICIEMBRE!$M$31</f>
        <v>0.16346153846153846</v>
      </c>
      <c r="C76" s="6">
        <f>[4]DICIEMBRE!$M$33</f>
        <v>6.4102564102564097E-2</v>
      </c>
      <c r="D76" s="70">
        <f>[5]DICIEMBRE!$AI$45</f>
        <v>0.11818181818181818</v>
      </c>
    </row>
    <row r="77" spans="1:19" x14ac:dyDescent="0.25">
      <c r="A77" s="2" t="s">
        <v>114</v>
      </c>
      <c r="B77" s="70">
        <f>[3]DICIEMBRE!$M$32</f>
        <v>0.14583333333333334</v>
      </c>
      <c r="C77" s="6">
        <f>[4]DICIEMBRE!$M$34</f>
        <v>0.17105263157894737</v>
      </c>
      <c r="D77" s="70">
        <f>[5]DICIEMBRE!$AI$46</f>
        <v>7.6923076923076927E-2</v>
      </c>
    </row>
    <row r="78" spans="1:19" x14ac:dyDescent="0.25">
      <c r="A78" s="2" t="s">
        <v>256</v>
      </c>
      <c r="B78" s="70">
        <f>[3]DICIEMBRE!$M$33</f>
        <v>0.14432989690721648</v>
      </c>
      <c r="C78" s="6">
        <f>[4]DICIEMBRE!$M$35</f>
        <v>0.14473684210526316</v>
      </c>
      <c r="D78" s="70">
        <f>[5]DICIEMBRE!$AI$47</f>
        <v>5.6994818652849742E-2</v>
      </c>
    </row>
    <row r="79" spans="1:19" x14ac:dyDescent="0.25">
      <c r="B79" s="87">
        <f>[3]DICIEMBRE!$M$34</f>
        <v>0.15151515151515152</v>
      </c>
      <c r="C79" s="61">
        <f>[4]DICIEMBRE!$M$36</f>
        <v>0.12608695652173912</v>
      </c>
      <c r="D79" s="87">
        <f>[5]DICIEMBRE!$AI$48</f>
        <v>8.5173501577287064E-2</v>
      </c>
    </row>
    <row r="81" spans="1:4" x14ac:dyDescent="0.25">
      <c r="A81" s="2" t="s">
        <v>273</v>
      </c>
      <c r="B81" s="2" t="s">
        <v>1</v>
      </c>
      <c r="C81" s="2" t="s">
        <v>2</v>
      </c>
      <c r="D81" s="2" t="s">
        <v>7</v>
      </c>
    </row>
    <row r="82" spans="1:4" x14ac:dyDescent="0.25">
      <c r="A82" s="2" t="s">
        <v>120</v>
      </c>
      <c r="B82" s="70">
        <f>[3]DICIEMBRE!$M$39</f>
        <v>0.62686567164179108</v>
      </c>
      <c r="C82" s="6">
        <f>[4]DICIEMBRE!$M$40</f>
        <v>0.23684210526315788</v>
      </c>
      <c r="D82" s="70">
        <f>[5]DICIEMBRE!$AI$52</f>
        <v>0.17966101694915254</v>
      </c>
    </row>
    <row r="83" spans="1:4" x14ac:dyDescent="0.25">
      <c r="A83" s="2" t="s">
        <v>258</v>
      </c>
      <c r="B83" s="70">
        <f>[3]DICIEMBRE!$M$40</f>
        <v>0.52427184466019416</v>
      </c>
      <c r="C83" s="6">
        <f>[4]DICIEMBRE!$M$41</f>
        <v>0.17105263157894737</v>
      </c>
      <c r="D83" s="70">
        <f>[5]DICIEMBRE!$AI$53</f>
        <v>0.15615615615615616</v>
      </c>
    </row>
    <row r="84" spans="1:4" x14ac:dyDescent="0.25">
      <c r="A84" s="2" t="s">
        <v>274</v>
      </c>
      <c r="B84" s="106">
        <f>[3]DICIEMBRE!$M$41</f>
        <v>0.11</v>
      </c>
      <c r="C84" s="6">
        <f>[4]DICIEMBRE!$M$42</f>
        <v>3.8461538461538464E-2</v>
      </c>
      <c r="D84" s="106">
        <f>[5]DICIEMBRE!$AI$54</f>
        <v>7.6305220883534142E-2</v>
      </c>
    </row>
    <row r="85" spans="1:4" x14ac:dyDescent="0.25">
      <c r="B85" s="87">
        <f>[3]DICIEMBRE!$M$42</f>
        <v>0.39629629629629631</v>
      </c>
      <c r="C85" s="61">
        <f>[4]DICIEMBRE!$M$43</f>
        <v>0.14782608695652175</v>
      </c>
      <c r="D85" s="61">
        <f>[5]DICIEMBRE!$AI$55</f>
        <v>0.1521594684385382</v>
      </c>
    </row>
    <row r="88" spans="1:4" x14ac:dyDescent="0.25">
      <c r="A88" t="s">
        <v>279</v>
      </c>
      <c r="B88" s="2" t="s">
        <v>1</v>
      </c>
      <c r="C88" s="2" t="s">
        <v>2</v>
      </c>
      <c r="D88" s="2" t="s">
        <v>7</v>
      </c>
    </row>
    <row r="89" spans="1:4" x14ac:dyDescent="0.25">
      <c r="B89" s="87">
        <f>[3]DICIEMBRE!$M$44</f>
        <v>0.26807760141093473</v>
      </c>
      <c r="C89" s="61">
        <f>[4]DICIEMBRE!$M$45</f>
        <v>0.13695652173913042</v>
      </c>
      <c r="D89" s="61">
        <f>[5]DICIEMBRE!$AI$57</f>
        <v>0.13230481533426836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F97" sqref="F97"/>
    </sheetView>
  </sheetViews>
  <sheetFormatPr baseColWidth="10" defaultRowHeight="15" x14ac:dyDescent="0.25"/>
  <cols>
    <col min="6" max="6" width="11.28515625" customWidth="1"/>
  </cols>
  <sheetData>
    <row r="1" spans="1:5" x14ac:dyDescent="0.25">
      <c r="A1" t="s">
        <v>29</v>
      </c>
    </row>
    <row r="2" spans="1:5" x14ac:dyDescent="0.25">
      <c r="B2" s="71" t="s">
        <v>1</v>
      </c>
      <c r="C2" s="2" t="s">
        <v>2</v>
      </c>
      <c r="D2" s="2" t="s">
        <v>171</v>
      </c>
      <c r="E2" s="2" t="s">
        <v>90</v>
      </c>
    </row>
    <row r="3" spans="1:5" x14ac:dyDescent="0.25">
      <c r="A3" s="2" t="s">
        <v>16</v>
      </c>
      <c r="B3" s="69">
        <f>[3]AGOSTO!$V$18</f>
        <v>0.57553956834532372</v>
      </c>
      <c r="C3" s="69">
        <f>[4]AGOSTO!$V$19</f>
        <v>0.45541401273885351</v>
      </c>
      <c r="D3" s="69">
        <f>[5]AGOSTO!$AI$50</f>
        <v>0.36522826766729205</v>
      </c>
      <c r="E3" s="69">
        <f>[9]AGOSTO!$O$38</f>
        <v>0.60606060606060608</v>
      </c>
    </row>
    <row r="4" spans="1:5" x14ac:dyDescent="0.25">
      <c r="A4" s="68" t="s">
        <v>172</v>
      </c>
      <c r="B4" s="69">
        <f>[3]AGOSTO!$V$19</f>
        <v>0.45278450363196127</v>
      </c>
      <c r="C4" s="69">
        <f>[4]AGOSTO!$V$20</f>
        <v>0.4507936507936508</v>
      </c>
      <c r="D4" s="69">
        <f>[5]AGOSTO!$AI$51</f>
        <v>0.24056895485466914</v>
      </c>
      <c r="E4" s="69">
        <f>[9]AGOSTO!$O$39</f>
        <v>0.6785714285714286</v>
      </c>
    </row>
    <row r="5" spans="1:5" x14ac:dyDescent="0.25">
      <c r="A5" s="68" t="s">
        <v>173</v>
      </c>
      <c r="B5" s="69">
        <f>[3]AGOSTO!$V$20</f>
        <v>0.63970588235294112</v>
      </c>
      <c r="C5" s="69">
        <f>[4]AGOSTO!$V$21</f>
        <v>0.44408945686900958</v>
      </c>
      <c r="D5" s="69">
        <f>[5]AGOSTO!$AI$52</f>
        <v>0.23758642363293525</v>
      </c>
      <c r="E5" s="69">
        <f>[9]AGOSTO!$O$40</f>
        <v>0.74450549450549453</v>
      </c>
    </row>
    <row r="6" spans="1:5" x14ac:dyDescent="0.25">
      <c r="A6" s="68" t="s">
        <v>174</v>
      </c>
      <c r="B6" s="69">
        <f>[3]AGOSTO!$V$21</f>
        <v>0.39171974522292996</v>
      </c>
      <c r="C6" s="69">
        <f>[4]AGOSTO!$V$22</f>
        <v>0.21794871794871795</v>
      </c>
      <c r="D6" s="69">
        <f>[5]AGOSTO!$AI$53</f>
        <v>0.16666666666666666</v>
      </c>
      <c r="E6" s="69">
        <f>[9]AGOSTO!$O$41</f>
        <v>0.59706959706959706</v>
      </c>
    </row>
    <row r="7" spans="1:5" x14ac:dyDescent="0.25">
      <c r="A7" s="63"/>
      <c r="B7" s="15">
        <f>[3]AGOSTO!$V$22</f>
        <v>0.52255154639175261</v>
      </c>
      <c r="C7" s="15">
        <f>[4]AGOSTO!$V$23</f>
        <v>0.40391156462585032</v>
      </c>
      <c r="D7" s="15">
        <f>[5]AGOSTO!$AI$54</f>
        <v>0.2583819849874896</v>
      </c>
      <c r="E7" s="15">
        <f>[9]AGOSTO!$O$42</f>
        <v>0.66055718475073311</v>
      </c>
    </row>
    <row r="8" spans="1:5" x14ac:dyDescent="0.25">
      <c r="A8" s="9"/>
      <c r="B8" s="15"/>
      <c r="C8" s="11"/>
      <c r="D8" s="15"/>
      <c r="E8" s="15"/>
    </row>
    <row r="9" spans="1:5" x14ac:dyDescent="0.25">
      <c r="A9" s="9"/>
      <c r="B9" s="15"/>
      <c r="C9" s="11"/>
      <c r="D9" s="15"/>
      <c r="E9" s="15"/>
    </row>
    <row r="10" spans="1:5" x14ac:dyDescent="0.25">
      <c r="A10" s="9"/>
      <c r="B10" s="15"/>
      <c r="C10" s="11"/>
      <c r="D10" s="15"/>
      <c r="E10" s="15"/>
    </row>
    <row r="11" spans="1:5" x14ac:dyDescent="0.25">
      <c r="A11" s="9"/>
      <c r="B11" s="15"/>
      <c r="C11" s="11"/>
      <c r="D11" s="15"/>
      <c r="E11" s="15"/>
    </row>
    <row r="12" spans="1:5" x14ac:dyDescent="0.25">
      <c r="A12" s="9"/>
      <c r="B12" s="15"/>
      <c r="C12" s="11"/>
      <c r="D12" s="15"/>
      <c r="E12" s="15"/>
    </row>
    <row r="13" spans="1:5" x14ac:dyDescent="0.25">
      <c r="A13" s="9"/>
      <c r="B13" s="15"/>
      <c r="C13" s="11"/>
      <c r="D13" s="15"/>
      <c r="E13" s="15"/>
    </row>
    <row r="14" spans="1:5" x14ac:dyDescent="0.25">
      <c r="A14" s="9"/>
      <c r="B14" s="15"/>
      <c r="C14" s="11"/>
      <c r="D14" s="15"/>
      <c r="E14" s="15"/>
    </row>
    <row r="15" spans="1:5" x14ac:dyDescent="0.25">
      <c r="A15" s="9"/>
      <c r="B15" s="15"/>
      <c r="C15" s="11"/>
      <c r="D15" s="15"/>
      <c r="E15" s="15"/>
    </row>
    <row r="16" spans="1:5" x14ac:dyDescent="0.25">
      <c r="A16" s="9"/>
      <c r="B16" s="15"/>
      <c r="C16" s="11"/>
      <c r="D16" s="15"/>
      <c r="E16" s="15"/>
    </row>
    <row r="17" spans="1:5" x14ac:dyDescent="0.25">
      <c r="A17" s="9"/>
      <c r="B17" s="15"/>
      <c r="C17" s="11"/>
      <c r="D17" s="15"/>
      <c r="E17" s="15"/>
    </row>
    <row r="20" spans="1:5" x14ac:dyDescent="0.25">
      <c r="B20" s="71" t="s">
        <v>1</v>
      </c>
      <c r="C20" s="2" t="s">
        <v>2</v>
      </c>
      <c r="D20" s="2" t="s">
        <v>171</v>
      </c>
      <c r="E20" s="2" t="s">
        <v>90</v>
      </c>
    </row>
    <row r="21" spans="1:5" x14ac:dyDescent="0.25">
      <c r="A21" s="2" t="s">
        <v>13</v>
      </c>
      <c r="B21" s="69">
        <f>[3]AGOSTO!$V$30</f>
        <v>0.46984126984126984</v>
      </c>
      <c r="C21" s="69">
        <f>[4]AGOSTO!$V$29</f>
        <v>0.21610169491525424</v>
      </c>
      <c r="D21" s="69">
        <f>[5]AGOSTO!$AO$51</f>
        <v>0.28691983122362869</v>
      </c>
      <c r="E21" s="69">
        <f>[9]AGOSTO!$U$39</f>
        <v>0.61172161172161177</v>
      </c>
    </row>
    <row r="22" spans="1:5" x14ac:dyDescent="0.25">
      <c r="A22" s="68" t="s">
        <v>14</v>
      </c>
      <c r="B22" s="69">
        <f>[3]AGOSTO!$V$31</f>
        <v>0.45597484276729561</v>
      </c>
      <c r="C22" s="69">
        <f>[4]AGOSTO!$V$30</f>
        <v>0.29914529914529914</v>
      </c>
      <c r="D22" s="69">
        <f>[5]AGOSTO!$AO$52</f>
        <v>0.35901778154106689</v>
      </c>
      <c r="E22" s="69">
        <f>[9]AGOSTO!$U$40</f>
        <v>0.58241758241758246</v>
      </c>
    </row>
    <row r="23" spans="1:5" x14ac:dyDescent="0.25">
      <c r="A23" s="68" t="s">
        <v>15</v>
      </c>
      <c r="B23" s="69">
        <f>[3]AGOSTO!$V$32</f>
        <v>0.59810126582278478</v>
      </c>
      <c r="C23" s="69">
        <f>[4]AGOSTO!$V$31</f>
        <v>0.30212765957446808</v>
      </c>
      <c r="D23" s="69">
        <f>[5]AGOSTO!$AO$53</f>
        <v>0.38778877887788776</v>
      </c>
      <c r="E23" s="69">
        <f>[9]AGOSTO!$U$41</f>
        <v>0.54578754578754574</v>
      </c>
    </row>
    <row r="24" spans="1:5" x14ac:dyDescent="0.25">
      <c r="A24" s="63"/>
      <c r="B24" s="73">
        <f>[3]AGOSTO!$V$33</f>
        <v>0.50790305584826134</v>
      </c>
      <c r="C24" s="73">
        <f>[4]AGOSTO!$V$32</f>
        <v>0.2723404255319149</v>
      </c>
      <c r="D24" s="73">
        <f>[5]AGOSTO!$AO$54</f>
        <v>0.34488541084404695</v>
      </c>
      <c r="E24" s="73">
        <f>[9]AGOSTO!$U$42</f>
        <v>0.57997557997558002</v>
      </c>
    </row>
    <row r="34" spans="1:6" x14ac:dyDescent="0.25">
      <c r="A34" t="s">
        <v>91</v>
      </c>
    </row>
    <row r="36" spans="1:6" x14ac:dyDescent="0.25">
      <c r="B36" s="71" t="s">
        <v>1</v>
      </c>
      <c r="C36" s="2" t="s">
        <v>2</v>
      </c>
      <c r="D36" s="2" t="s">
        <v>171</v>
      </c>
      <c r="E36" s="2" t="s">
        <v>90</v>
      </c>
      <c r="F36" s="2" t="s">
        <v>176</v>
      </c>
    </row>
    <row r="37" spans="1:6" x14ac:dyDescent="0.25">
      <c r="A37" s="2" t="s">
        <v>175</v>
      </c>
      <c r="B37" s="69">
        <f>[3]SEPTIEMBRE!$M$25</f>
        <v>0.77591973244147161</v>
      </c>
      <c r="C37" s="69">
        <f>[4]SEPTIEMBRE!$M$25</f>
        <v>0.53017241379310343</v>
      </c>
      <c r="D37" s="69">
        <f>[5]SEPTIEMBRE!$AI$37</f>
        <v>0.24979114452798662</v>
      </c>
      <c r="E37" s="69">
        <f>[9]SEPTIEMBRE!$O$26</f>
        <v>0.56666666666666665</v>
      </c>
      <c r="F37" s="69">
        <f>[13]SEPTIEMBRE!$O$26</f>
        <v>0.32564102564102565</v>
      </c>
    </row>
    <row r="38" spans="1:6" x14ac:dyDescent="0.25">
      <c r="A38" s="68" t="s">
        <v>17</v>
      </c>
      <c r="B38" s="69">
        <f>[3]SEPTIEMBRE!$M$26</f>
        <v>0.60931899641577059</v>
      </c>
      <c r="C38" s="69">
        <f>[4]SEPTIEMBRE!$M$26</f>
        <v>0.27038626609442062</v>
      </c>
      <c r="D38" s="69">
        <f>[5]SEPTIEMBRE!$AI$38</f>
        <v>0.34448160535117056</v>
      </c>
      <c r="E38" s="69">
        <f>[9]SEPTIEMBRE!$O$27</f>
        <v>0.66666666666666663</v>
      </c>
      <c r="F38" s="69">
        <f>[13]SEPTIEMBRE!$O$27</f>
        <v>0.31794871794871793</v>
      </c>
    </row>
    <row r="39" spans="1:6" x14ac:dyDescent="0.25">
      <c r="A39" s="68" t="s">
        <v>11</v>
      </c>
      <c r="B39" s="69">
        <f>[3]SEPTIEMBRE!$M$27</f>
        <v>0.55633802816901412</v>
      </c>
      <c r="C39" s="69">
        <f>[4]SEPTIEMBRE!$M$27</f>
        <v>0.29310344827586204</v>
      </c>
      <c r="D39" s="69">
        <f>[5]SEPTIEMBRE!$AI$39</f>
        <v>0.36749999999999999</v>
      </c>
      <c r="E39" s="69">
        <f>[9]SEPTIEMBRE!$O$28</f>
        <v>0.60833333333333328</v>
      </c>
      <c r="F39" s="69">
        <f>[13]SEPTIEMBRE!$O$28</f>
        <v>0.28974358974358977</v>
      </c>
    </row>
    <row r="40" spans="1:6" x14ac:dyDescent="0.25">
      <c r="A40" s="67" t="s">
        <v>12</v>
      </c>
      <c r="B40" s="69">
        <f>[3]SEPTIEMBRE!$M$28</f>
        <v>0.32</v>
      </c>
      <c r="C40" s="69">
        <f>[4]SEPTIEMBRE!$M$28</f>
        <v>0.11764705882352941</v>
      </c>
      <c r="D40" s="69">
        <f>[5]SEPTIEMBRE!$AI$40</f>
        <v>0.47619047619047616</v>
      </c>
      <c r="E40" s="69">
        <f>[9]SEPTIEMBRE!$O$29</f>
        <v>0.40625</v>
      </c>
      <c r="F40" s="69">
        <f>[13]SEPTIEMBRE!$O$29</f>
        <v>0.2326923076923077</v>
      </c>
    </row>
    <row r="41" spans="1:6" x14ac:dyDescent="0.25">
      <c r="B41" s="87">
        <f>[3]SEPTIEMBRE!$M$29</f>
        <v>0.54516640253565773</v>
      </c>
      <c r="C41" s="87">
        <f>[4]SEPTIEMBRE!$M$29</f>
        <v>0.28913260219341974</v>
      </c>
      <c r="D41" s="87">
        <f>[5]SEPTIEMBRE!$AI$41</f>
        <v>0.34889546800273286</v>
      </c>
      <c r="E41" s="87">
        <f>[9]SEPTIEMBRE!$O$30</f>
        <v>0.55000000000000004</v>
      </c>
      <c r="F41" s="87">
        <f>[13]SEPTIEMBRE!$O$30</f>
        <v>0.28698224852071008</v>
      </c>
    </row>
    <row r="52" spans="1:6" s="72" customFormat="1" x14ac:dyDescent="0.25"/>
    <row r="53" spans="1:6" s="72" customFormat="1" x14ac:dyDescent="0.25"/>
    <row r="54" spans="1:6" s="72" customFormat="1" x14ac:dyDescent="0.25"/>
    <row r="55" spans="1:6" s="72" customFormat="1" x14ac:dyDescent="0.25"/>
    <row r="56" spans="1:6" s="46" customFormat="1" x14ac:dyDescent="0.25"/>
    <row r="57" spans="1:6" s="46" customFormat="1" x14ac:dyDescent="0.25"/>
    <row r="58" spans="1:6" s="46" customFormat="1" x14ac:dyDescent="0.25"/>
    <row r="59" spans="1:6" x14ac:dyDescent="0.25">
      <c r="A59" t="s">
        <v>138</v>
      </c>
    </row>
    <row r="62" spans="1:6" x14ac:dyDescent="0.25">
      <c r="B62" s="71" t="s">
        <v>1</v>
      </c>
      <c r="C62" s="2" t="s">
        <v>2</v>
      </c>
      <c r="D62" s="2" t="s">
        <v>171</v>
      </c>
      <c r="E62" s="2" t="s">
        <v>90</v>
      </c>
      <c r="F62" s="2" t="s">
        <v>176</v>
      </c>
    </row>
    <row r="63" spans="1:6" x14ac:dyDescent="0.25">
      <c r="A63" s="2" t="s">
        <v>175</v>
      </c>
      <c r="B63" s="69">
        <f>[3]OCTUBRE!$M$28</f>
        <v>0.57326478149100257</v>
      </c>
      <c r="C63" s="69">
        <f>[4]OCTUBRE!$M$28</f>
        <v>0.33211678832116787</v>
      </c>
      <c r="D63" s="69">
        <f>[5]OCTUBRE!$AG$41</f>
        <v>0.3080531665363565</v>
      </c>
      <c r="E63" s="69">
        <f>[9]OCTUBRE!$N$27</f>
        <v>0.48666666666666669</v>
      </c>
      <c r="F63" s="69">
        <f>[13]OCTUBRE!$O$29</f>
        <v>0.51442307692307687</v>
      </c>
    </row>
    <row r="64" spans="1:6" x14ac:dyDescent="0.25">
      <c r="A64" s="68" t="s">
        <v>17</v>
      </c>
      <c r="B64" s="69">
        <f>[3]OCTUBRE!$M$29</f>
        <v>0.43812709030100333</v>
      </c>
      <c r="C64" s="69">
        <f>[4]OCTUBRE!$M$29</f>
        <v>0.15315315315315314</v>
      </c>
      <c r="D64" s="69">
        <f>[5]OCTUBRE!$AG$42</f>
        <v>0.23553299492385787</v>
      </c>
      <c r="E64" s="69">
        <f>[9]OCTUBRE!$N$28</f>
        <v>0.38222222222222224</v>
      </c>
      <c r="F64" s="69">
        <f>[13]OCTUBRE!$O$30</f>
        <v>0.37179487179487181</v>
      </c>
    </row>
    <row r="65" spans="1:6" x14ac:dyDescent="0.25">
      <c r="A65" s="68" t="s">
        <v>11</v>
      </c>
      <c r="B65" s="69">
        <f>[3]OCTUBRE!$M$30</f>
        <v>0.31699346405228757</v>
      </c>
      <c r="C65" s="69">
        <f>[4]OCTUBRE!$M$30</f>
        <v>0.12173913043478261</v>
      </c>
      <c r="D65" s="69">
        <f>[5]OCTUBRE!$AG$43</f>
        <v>0.13463514902363824</v>
      </c>
      <c r="E65" s="69">
        <f>[9]OCTUBRE!$N$29</f>
        <v>0.28888888888888886</v>
      </c>
      <c r="F65" s="69">
        <f>[13]OCTUBRE!$O$31</f>
        <v>0.33653846153846156</v>
      </c>
    </row>
    <row r="66" spans="1:6" x14ac:dyDescent="0.25">
      <c r="A66" s="67" t="s">
        <v>12</v>
      </c>
      <c r="B66" s="69">
        <f>[3]OCTUBRE!$M$31</f>
        <v>0.22115384615384615</v>
      </c>
      <c r="C66" s="69">
        <f>[4]OCTUBRE!$M$31</f>
        <v>5.6521739130434782E-2</v>
      </c>
      <c r="D66" s="69">
        <f>[5]OCTUBRE!$AG$44</f>
        <v>0.1117948717948718</v>
      </c>
      <c r="E66" s="69">
        <f>[9]OCTUBRE!$N$30</f>
        <v>0.15111111111111111</v>
      </c>
      <c r="F66" s="69">
        <f>[13]OCTUBRE!$O$32</f>
        <v>0.25</v>
      </c>
    </row>
    <row r="67" spans="1:6" x14ac:dyDescent="0.25">
      <c r="B67" s="87">
        <f>[3]OCTUBRE!$M$32</f>
        <v>0.39816232771822357</v>
      </c>
      <c r="C67" s="87">
        <f>[4]OCTUBRE!$M$32</f>
        <v>0.17364016736401675</v>
      </c>
      <c r="D67" s="87">
        <f>[5]OCTUBRE!$AG$45</f>
        <v>0.20560303893637227</v>
      </c>
      <c r="E67" s="87">
        <f>[9]OCTUBRE!$N$31</f>
        <v>0.33948717948717949</v>
      </c>
      <c r="F67" s="87">
        <f>[13]OCTUBRE!$O$33</f>
        <v>0.37982195845697331</v>
      </c>
    </row>
    <row r="70" spans="1:6" x14ac:dyDescent="0.25">
      <c r="A70" t="s">
        <v>170</v>
      </c>
    </row>
    <row r="71" spans="1:6" x14ac:dyDescent="0.25">
      <c r="B71" t="s">
        <v>276</v>
      </c>
    </row>
    <row r="72" spans="1:6" x14ac:dyDescent="0.25">
      <c r="B72" s="2" t="s">
        <v>1</v>
      </c>
      <c r="C72" s="2" t="s">
        <v>2</v>
      </c>
      <c r="D72" s="2" t="s">
        <v>7</v>
      </c>
    </row>
    <row r="73" spans="1:6" x14ac:dyDescent="0.25">
      <c r="A73" s="3" t="s">
        <v>16</v>
      </c>
      <c r="B73" s="70">
        <f>[3]NOVIEMBRE!$M$21</f>
        <v>0.84562211981566815</v>
      </c>
      <c r="C73" s="70">
        <f>[4]NOVIEMBRE!$M$21</f>
        <v>0.48113207547169812</v>
      </c>
      <c r="D73" s="70">
        <f>[5]NOVIEMBRE!$AG$32</f>
        <v>0.5007032348804501</v>
      </c>
    </row>
    <row r="74" spans="1:6" x14ac:dyDescent="0.25">
      <c r="A74" s="3" t="s">
        <v>172</v>
      </c>
      <c r="B74" s="70">
        <f>[3]NOVIEMBRE!$M$22</f>
        <v>0.77079482439926061</v>
      </c>
      <c r="C74" s="70">
        <f>[4]NOVIEMBRE!$M$22</f>
        <v>0.45153061224489793</v>
      </c>
      <c r="D74" s="70">
        <f>[5]NOVIEMBRE!$AG$33</f>
        <v>0.47295742232451093</v>
      </c>
    </row>
    <row r="75" spans="1:6" x14ac:dyDescent="0.25">
      <c r="A75" s="3" t="s">
        <v>173</v>
      </c>
      <c r="B75" s="70">
        <f>[3]NOVIEMBRE!$M$23</f>
        <v>0.7717996289424861</v>
      </c>
      <c r="C75" s="70">
        <f>[4]NOVIEMBRE!$M$23</f>
        <v>0.46582278481012657</v>
      </c>
      <c r="D75" s="70">
        <f>[5]NOVIEMBRE!$AG$34</f>
        <v>0.40885860306643951</v>
      </c>
    </row>
    <row r="76" spans="1:6" x14ac:dyDescent="0.25">
      <c r="A76" s="3" t="s">
        <v>174</v>
      </c>
      <c r="B76" s="70">
        <f>[3]NOVIEMBRE!$M$24</f>
        <v>0.55791962174940901</v>
      </c>
      <c r="C76" s="70">
        <f>[4]NOVIEMBRE!$M$24</f>
        <v>0.19937694704049844</v>
      </c>
      <c r="D76" s="70">
        <f>[5]NOVIEMBRE!$AG$35</f>
        <v>0.28288543140028288</v>
      </c>
    </row>
    <row r="77" spans="1:6" x14ac:dyDescent="0.25">
      <c r="A77" s="3" t="s">
        <v>275</v>
      </c>
      <c r="B77" s="70">
        <f>[3]NOVIEMBRE!$M$25</f>
        <v>0.67289719626168221</v>
      </c>
      <c r="C77" s="70">
        <f>[4]NOVIEMBRE!$M$25</f>
        <v>0.23051948051948051</v>
      </c>
      <c r="D77" s="70">
        <f>[5]NOVIEMBRE!$AG$36</f>
        <v>0.37940761636107195</v>
      </c>
    </row>
    <row r="78" spans="1:6" x14ac:dyDescent="0.25">
      <c r="B78" s="87">
        <f>[3]NOVIEMBRE!$M$26</f>
        <v>0.72896405919661733</v>
      </c>
      <c r="C78" s="87">
        <f>[4]NOVIEMBRE!$M$26</f>
        <v>0.37427912341407149</v>
      </c>
      <c r="D78" s="87">
        <f>[5]NOVIEMBRE!$AG$37</f>
        <v>0.41171159551141495</v>
      </c>
    </row>
    <row r="79" spans="1:6" x14ac:dyDescent="0.25">
      <c r="B79" s="61"/>
    </row>
    <row r="80" spans="1:6" x14ac:dyDescent="0.25">
      <c r="B80" s="61"/>
    </row>
    <row r="81" spans="1:4" x14ac:dyDescent="0.25">
      <c r="A81" t="s">
        <v>249</v>
      </c>
    </row>
    <row r="82" spans="1:4" x14ac:dyDescent="0.25">
      <c r="A82" t="s">
        <v>272</v>
      </c>
    </row>
    <row r="83" spans="1:4" x14ac:dyDescent="0.25">
      <c r="B83" s="2" t="s">
        <v>1</v>
      </c>
      <c r="C83" s="2" t="s">
        <v>2</v>
      </c>
      <c r="D83" s="2" t="s">
        <v>7</v>
      </c>
    </row>
    <row r="84" spans="1:4" x14ac:dyDescent="0.25">
      <c r="A84" s="2" t="s">
        <v>275</v>
      </c>
      <c r="B84" s="70">
        <f>[3]DICIEMBRE!$M$21</f>
        <v>0.51308900523560208</v>
      </c>
      <c r="C84" s="70">
        <f>[4]DICIEMBRE!$M$14</f>
        <v>0.13826366559485531</v>
      </c>
      <c r="D84" s="70">
        <f>[5]DICIEMBRE!$AI$26</f>
        <v>0.2015855039637599</v>
      </c>
    </row>
    <row r="85" spans="1:4" x14ac:dyDescent="0.25">
      <c r="A85" s="2" t="s">
        <v>277</v>
      </c>
      <c r="B85" s="70">
        <f>[3]DICIEMBRE!$M$22</f>
        <v>0.55831265508684869</v>
      </c>
      <c r="C85" s="70">
        <f>[4]DICIEMBRE!$M$15</f>
        <v>0.21221864951768488</v>
      </c>
      <c r="D85" s="70">
        <f>[5]DICIEMBRE!$AI$27</f>
        <v>0.23402454506982648</v>
      </c>
    </row>
    <row r="86" spans="1:4" x14ac:dyDescent="0.25">
      <c r="A86" s="2" t="s">
        <v>278</v>
      </c>
      <c r="B86" s="70">
        <f>[3]DICIEMBRE!$M$23</f>
        <v>0.4609375</v>
      </c>
      <c r="C86" s="70">
        <f>[4]DICIEMBRE!$M$16</f>
        <v>0.16932907348242812</v>
      </c>
      <c r="D86" s="70">
        <f>[5]DICIEMBRE!$AI$28</f>
        <v>0.26470588235294118</v>
      </c>
    </row>
    <row r="87" spans="1:4" x14ac:dyDescent="0.25">
      <c r="B87" s="87">
        <f>[3]DICIEMBRE!$M$24</f>
        <v>0.5115483319076134</v>
      </c>
      <c r="C87" s="87">
        <f>[4]DICIEMBRE!$M$17</f>
        <v>0.17326203208556148</v>
      </c>
      <c r="D87" s="87">
        <f>[5]DICIEMBRE!$AI$29</f>
        <v>0.23397075365579303</v>
      </c>
    </row>
    <row r="89" spans="1:4" x14ac:dyDescent="0.25">
      <c r="A89" t="s">
        <v>273</v>
      </c>
    </row>
    <row r="90" spans="1:4" x14ac:dyDescent="0.25">
      <c r="B90" s="2" t="s">
        <v>1</v>
      </c>
      <c r="C90" s="2" t="s">
        <v>2</v>
      </c>
      <c r="D90" s="2" t="s">
        <v>7</v>
      </c>
    </row>
    <row r="91" spans="1:4" x14ac:dyDescent="0.25">
      <c r="A91" s="2" t="s">
        <v>275</v>
      </c>
      <c r="B91" s="70">
        <f>[3]DICIEMBRE!$R$21</f>
        <v>0.40811455847255368</v>
      </c>
      <c r="C91" s="70">
        <f>[4]DICIEMBRE!$M$21</f>
        <v>0.13826366559485531</v>
      </c>
      <c r="D91" s="70">
        <f>[5]DICIEMBRE!$AI$34</f>
        <v>0.2043132803632236</v>
      </c>
    </row>
    <row r="92" spans="1:4" x14ac:dyDescent="0.25">
      <c r="A92" s="2" t="s">
        <v>277</v>
      </c>
      <c r="B92" s="70">
        <f>[3]DICIEMBRE!$R$22</f>
        <v>0.46717171717171718</v>
      </c>
      <c r="C92" s="70">
        <f>[4]DICIEMBRE!$M$22</f>
        <v>0.20413436692506459</v>
      </c>
      <c r="D92" s="70">
        <f>[5]DICIEMBRE!$AI$35</f>
        <v>0.23536299765807964</v>
      </c>
    </row>
    <row r="93" spans="1:4" x14ac:dyDescent="0.25">
      <c r="A93" s="2" t="s">
        <v>278</v>
      </c>
      <c r="B93" s="70">
        <f>[3]DICIEMBRE!$R$23</f>
        <v>0.47244094488188976</v>
      </c>
      <c r="C93" s="70">
        <f>[4]DICIEMBRE!$M$23</f>
        <v>0.16932907348242812</v>
      </c>
      <c r="D93" s="70">
        <f>[5]DICIEMBRE!$AI$36</f>
        <v>0.27262180974477956</v>
      </c>
    </row>
    <row r="94" spans="1:4" x14ac:dyDescent="0.25">
      <c r="B94" s="61">
        <f>[3]DICIEMBRE!$R$24</f>
        <v>0.44816053511705684</v>
      </c>
      <c r="C94" s="61">
        <f>[4]DICIEMBRE!$M$24</f>
        <v>0.17309594460929772</v>
      </c>
      <c r="D94" s="87">
        <f>[5]DICIEMBRE!$AI$37</f>
        <v>0.23719676549865229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15"/>
  <sheetViews>
    <sheetView topLeftCell="A16" workbookViewId="0">
      <selection activeCell="K22" sqref="K22"/>
    </sheetView>
  </sheetViews>
  <sheetFormatPr baseColWidth="10" defaultRowHeight="15" x14ac:dyDescent="0.25"/>
  <cols>
    <col min="1" max="1" width="19.28515625" customWidth="1"/>
    <col min="2" max="2" width="17.7109375" customWidth="1"/>
    <col min="3" max="3" width="20.140625" customWidth="1"/>
    <col min="4" max="6" width="18.7109375" customWidth="1"/>
    <col min="7" max="7" width="14.5703125" customWidth="1"/>
    <col min="8" max="8" width="22.140625" customWidth="1"/>
    <col min="15" max="15" width="16.85546875" customWidth="1"/>
  </cols>
  <sheetData>
    <row r="2" spans="1:20" s="19" customFormat="1" x14ac:dyDescent="0.25">
      <c r="A2" s="19" t="s">
        <v>23</v>
      </c>
    </row>
    <row r="4" spans="1:20" x14ac:dyDescent="0.25">
      <c r="A4" s="1" t="s">
        <v>138</v>
      </c>
      <c r="B4" s="1" t="s">
        <v>1</v>
      </c>
      <c r="C4" s="1" t="s">
        <v>2</v>
      </c>
      <c r="D4" s="13" t="s">
        <v>7</v>
      </c>
      <c r="E4" s="13" t="s">
        <v>90</v>
      </c>
      <c r="F4" s="13" t="s">
        <v>92</v>
      </c>
      <c r="H4" s="1" t="s">
        <v>170</v>
      </c>
      <c r="I4" s="1" t="s">
        <v>1</v>
      </c>
      <c r="J4" s="1" t="s">
        <v>2</v>
      </c>
      <c r="K4" s="13" t="s">
        <v>7</v>
      </c>
      <c r="L4" s="13" t="s">
        <v>90</v>
      </c>
      <c r="M4" s="13" t="s">
        <v>92</v>
      </c>
    </row>
    <row r="5" spans="1:20" ht="30" x14ac:dyDescent="0.25">
      <c r="A5" s="4" t="s">
        <v>3</v>
      </c>
      <c r="B5" s="5">
        <f>[3]OCTUBRE!$C$4</f>
        <v>1045</v>
      </c>
      <c r="C5" s="2">
        <f>[4]OCTUBRE!$C$4</f>
        <v>519</v>
      </c>
      <c r="D5" s="2">
        <f>[5]OCTUBRE!$C$17</f>
        <v>2416</v>
      </c>
      <c r="E5" s="5"/>
      <c r="F5" s="2"/>
      <c r="H5" s="4" t="s">
        <v>3</v>
      </c>
      <c r="I5" s="5">
        <f>[3]NOVIEMBRE!$C$4</f>
        <v>1368</v>
      </c>
      <c r="J5" s="2">
        <f>[4]NOVIEMBRE!$C$4</f>
        <v>1521</v>
      </c>
      <c r="K5" s="2">
        <f>[5]NOVIEMBRE!$C$16</f>
        <v>5296</v>
      </c>
      <c r="L5" s="5"/>
      <c r="M5" s="2"/>
    </row>
    <row r="6" spans="1:20" ht="30" x14ac:dyDescent="0.25">
      <c r="A6" s="4" t="s">
        <v>4</v>
      </c>
      <c r="B6" s="2">
        <f>[3]OCTUBRE!$D$4</f>
        <v>160</v>
      </c>
      <c r="C6" s="2">
        <f>[4]OCTUBRE!$D$4</f>
        <v>6</v>
      </c>
      <c r="D6" s="2">
        <f>[5]OCTUBRE!$D$17</f>
        <v>304</v>
      </c>
      <c r="E6" s="5"/>
      <c r="F6" s="5"/>
      <c r="H6" s="4" t="s">
        <v>4</v>
      </c>
      <c r="I6" s="2">
        <f>[3]NOVIEMBRE!$D$4</f>
        <v>434</v>
      </c>
      <c r="J6" s="2">
        <f>[4]NOVIEMBRE!$D$4</f>
        <v>31</v>
      </c>
      <c r="K6" s="2">
        <f>[5]NOVIEMBRE!$D$16</f>
        <v>520</v>
      </c>
      <c r="L6" s="5"/>
      <c r="M6" s="5"/>
    </row>
    <row r="7" spans="1:20" x14ac:dyDescent="0.25">
      <c r="A7" s="1" t="s">
        <v>10</v>
      </c>
      <c r="B7" s="5">
        <f>SUM(B5:B6)</f>
        <v>1205</v>
      </c>
      <c r="C7" s="5">
        <f>SUM(C5:C6)</f>
        <v>525</v>
      </c>
      <c r="D7" s="2">
        <f>SUM(D5:D6)</f>
        <v>2720</v>
      </c>
      <c r="E7" s="5">
        <f>SUM(E5:E6)</f>
        <v>0</v>
      </c>
      <c r="F7" s="5">
        <f>SUM(F5:F6)</f>
        <v>0</v>
      </c>
      <c r="H7" s="1" t="s">
        <v>10</v>
      </c>
      <c r="I7" s="5">
        <f>SUM(I5:I6)</f>
        <v>1802</v>
      </c>
      <c r="J7" s="2">
        <f>SUM(J5:J6)</f>
        <v>1552</v>
      </c>
      <c r="K7" s="2">
        <f>SUM(K5:K6)</f>
        <v>5816</v>
      </c>
      <c r="L7" s="2">
        <f>SUM(L5:L6)</f>
        <v>0</v>
      </c>
      <c r="M7" s="2">
        <f>SUM(M5:M6)</f>
        <v>0</v>
      </c>
    </row>
    <row r="10" spans="1:20" x14ac:dyDescent="0.25">
      <c r="A10" s="1" t="s">
        <v>138</v>
      </c>
      <c r="B10" s="1" t="s">
        <v>1</v>
      </c>
      <c r="C10" s="1" t="s">
        <v>2</v>
      </c>
      <c r="D10" s="1" t="s">
        <v>7</v>
      </c>
      <c r="E10" s="1" t="s">
        <v>90</v>
      </c>
      <c r="F10" s="13" t="s">
        <v>92</v>
      </c>
      <c r="H10" s="1" t="s">
        <v>170</v>
      </c>
      <c r="I10" s="1" t="s">
        <v>1</v>
      </c>
      <c r="J10" s="1" t="s">
        <v>2</v>
      </c>
      <c r="K10" s="1" t="s">
        <v>7</v>
      </c>
      <c r="L10" s="1" t="s">
        <v>90</v>
      </c>
      <c r="M10" s="13" t="s">
        <v>92</v>
      </c>
      <c r="O10" s="13" t="s">
        <v>24</v>
      </c>
      <c r="P10" s="1" t="s">
        <v>1</v>
      </c>
      <c r="Q10" s="1" t="s">
        <v>2</v>
      </c>
      <c r="R10" s="13" t="s">
        <v>7</v>
      </c>
      <c r="S10" s="1" t="s">
        <v>90</v>
      </c>
      <c r="T10" s="13" t="s">
        <v>92</v>
      </c>
    </row>
    <row r="11" spans="1:20" ht="30" x14ac:dyDescent="0.25">
      <c r="A11" s="4" t="s">
        <v>3</v>
      </c>
      <c r="B11" s="6">
        <f>B5/B7</f>
        <v>0.86721991701244816</v>
      </c>
      <c r="C11" s="6">
        <f>C5/C7</f>
        <v>0.98857142857142855</v>
      </c>
      <c r="D11" s="18">
        <f>D5/D7</f>
        <v>0.88823529411764701</v>
      </c>
      <c r="E11" s="18"/>
      <c r="F11" s="18"/>
      <c r="H11" s="4" t="s">
        <v>3</v>
      </c>
      <c r="I11" s="6">
        <f>I5/I7</f>
        <v>0.75915649278579356</v>
      </c>
      <c r="J11" s="6">
        <f>J5/J7</f>
        <v>0.98002577319587625</v>
      </c>
      <c r="K11" s="18">
        <f>K5/K7</f>
        <v>0.91059147180192568</v>
      </c>
      <c r="L11" s="18"/>
      <c r="M11" s="18"/>
      <c r="O11" s="4" t="s">
        <v>3</v>
      </c>
      <c r="P11" s="35">
        <f t="shared" ref="P11:S12" si="0">I11-B11</f>
        <v>-0.1080634242266546</v>
      </c>
      <c r="Q11" s="35">
        <f t="shared" si="0"/>
        <v>-8.5456553755522968E-3</v>
      </c>
      <c r="R11" s="6">
        <f t="shared" si="0"/>
        <v>2.2356177684278666E-2</v>
      </c>
      <c r="S11" s="6">
        <f t="shared" si="0"/>
        <v>0</v>
      </c>
      <c r="T11" s="6">
        <f>M11-F11</f>
        <v>0</v>
      </c>
    </row>
    <row r="12" spans="1:20" ht="45" x14ac:dyDescent="0.25">
      <c r="A12" s="4" t="s">
        <v>4</v>
      </c>
      <c r="B12" s="6">
        <f>B6/B7</f>
        <v>0.13278008298755187</v>
      </c>
      <c r="C12" s="6">
        <f>C6/C7</f>
        <v>1.1428571428571429E-2</v>
      </c>
      <c r="D12" s="18">
        <f>D6/D7</f>
        <v>0.11176470588235295</v>
      </c>
      <c r="E12" s="18"/>
      <c r="F12" s="18"/>
      <c r="H12" s="4" t="s">
        <v>4</v>
      </c>
      <c r="I12" s="6">
        <f>I6/I7</f>
        <v>0.24084350721420644</v>
      </c>
      <c r="J12" s="6">
        <f>J6/J7</f>
        <v>1.997422680412371E-2</v>
      </c>
      <c r="K12" s="18">
        <f>K6/K7</f>
        <v>8.940852819807428E-2</v>
      </c>
      <c r="L12" s="18"/>
      <c r="M12" s="18"/>
      <c r="O12" s="4" t="s">
        <v>4</v>
      </c>
      <c r="P12" s="35">
        <f t="shared" si="0"/>
        <v>0.10806342422665458</v>
      </c>
      <c r="Q12" s="35">
        <f t="shared" si="0"/>
        <v>8.5456553755522812E-3</v>
      </c>
      <c r="R12" s="6">
        <f t="shared" si="0"/>
        <v>-2.2356177684278666E-2</v>
      </c>
      <c r="S12" s="6">
        <f t="shared" si="0"/>
        <v>0</v>
      </c>
      <c r="T12" s="6">
        <f>M12-F12</f>
        <v>0</v>
      </c>
    </row>
    <row r="13" spans="1:20" x14ac:dyDescent="0.25">
      <c r="A13" s="1" t="s">
        <v>10</v>
      </c>
      <c r="B13" s="6">
        <f>SUM(B11:B12)</f>
        <v>1</v>
      </c>
      <c r="C13" s="6">
        <f>SUM(C11:C12)</f>
        <v>1</v>
      </c>
      <c r="D13" s="18">
        <f>SUM(D11:D12)</f>
        <v>1</v>
      </c>
      <c r="E13" s="18"/>
      <c r="F13" s="18"/>
      <c r="H13" s="1" t="s">
        <v>10</v>
      </c>
      <c r="I13" s="6">
        <f>SUM(I11:I12)</f>
        <v>1</v>
      </c>
      <c r="J13" s="6">
        <f>SUM(J11:J12)</f>
        <v>1</v>
      </c>
      <c r="K13" s="18">
        <f>SUM(K11:K12)</f>
        <v>1</v>
      </c>
      <c r="L13" s="18"/>
      <c r="M13" s="18"/>
    </row>
    <row r="15" spans="1:20" s="19" customFormat="1" x14ac:dyDescent="0.25">
      <c r="A15" s="19" t="s">
        <v>6</v>
      </c>
    </row>
    <row r="16" spans="1:20" x14ac:dyDescent="0.25">
      <c r="A16" s="12" t="s">
        <v>9</v>
      </c>
      <c r="B16" s="12"/>
      <c r="C16" s="12"/>
      <c r="D16" s="12"/>
      <c r="E16" s="12"/>
      <c r="F16" s="12"/>
      <c r="H16" s="12" t="s">
        <v>8</v>
      </c>
    </row>
    <row r="17" spans="1:14" x14ac:dyDescent="0.25">
      <c r="A17" s="1" t="s">
        <v>6</v>
      </c>
      <c r="B17" s="1" t="s">
        <v>1</v>
      </c>
      <c r="C17" s="1" t="s">
        <v>2</v>
      </c>
      <c r="D17" s="13" t="s">
        <v>7</v>
      </c>
      <c r="E17" s="13" t="s">
        <v>90</v>
      </c>
      <c r="F17" s="13" t="s">
        <v>92</v>
      </c>
      <c r="H17" s="1" t="s">
        <v>6</v>
      </c>
      <c r="I17" s="1" t="s">
        <v>1</v>
      </c>
      <c r="J17" s="1" t="s">
        <v>2</v>
      </c>
      <c r="K17" s="13" t="s">
        <v>7</v>
      </c>
      <c r="L17" s="13" t="s">
        <v>90</v>
      </c>
      <c r="M17" s="13" t="s">
        <v>92</v>
      </c>
      <c r="N17" s="16"/>
    </row>
    <row r="18" spans="1:14" x14ac:dyDescent="0.25">
      <c r="A18" s="1" t="s">
        <v>138</v>
      </c>
      <c r="B18" s="8">
        <f>[3]OCTUBRE!$I$4</f>
        <v>60.92824918032786</v>
      </c>
      <c r="C18" s="8">
        <f>[4]OCTUBRE!$I$4</f>
        <v>46.395474452554744</v>
      </c>
      <c r="D18" s="8">
        <f>[5]OCTUBRE!$I$17</f>
        <v>32.418911536893596</v>
      </c>
      <c r="E18" s="8"/>
      <c r="F18" s="8"/>
      <c r="H18" s="1" t="s">
        <v>138</v>
      </c>
      <c r="I18" s="8">
        <f>[3]OCTUBRE!$J$4</f>
        <v>48.318034321372849</v>
      </c>
      <c r="J18" s="8">
        <f>[4]OCTUBRE!$J$4</f>
        <v>36.32102857142857</v>
      </c>
      <c r="K18" s="8">
        <f>[5]OCTUBRE!$H$17</f>
        <v>26.730618487394956</v>
      </c>
      <c r="L18" s="8"/>
      <c r="M18" s="8"/>
      <c r="N18" s="10"/>
    </row>
    <row r="19" spans="1:14" x14ac:dyDescent="0.25">
      <c r="A19" s="1" t="s">
        <v>170</v>
      </c>
      <c r="B19" s="8">
        <f>[3]NOVIEMBRE!$I$4</f>
        <v>66.156438297872342</v>
      </c>
      <c r="C19" s="8">
        <f>[4]NOVIEMBRE!$I$4</f>
        <v>51.57706986444213</v>
      </c>
      <c r="D19" s="8">
        <f>[5]NOVIEMBRE!$I$16</f>
        <v>34.730659007153697</v>
      </c>
      <c r="E19" s="8"/>
      <c r="F19" s="8"/>
      <c r="H19" s="1" t="s">
        <v>170</v>
      </c>
      <c r="I19" s="8">
        <f>[3]NOVIEMBRE!$J$4</f>
        <v>46.422105106001794</v>
      </c>
      <c r="J19" s="8">
        <f>[4]NOVIEMBRE!$J$4</f>
        <v>31.870109536082477</v>
      </c>
      <c r="K19" s="8">
        <f>[5]NOVIEMBRE!$H$16</f>
        <v>24.781520494972931</v>
      </c>
      <c r="L19" s="8"/>
      <c r="M19" s="8"/>
      <c r="N19" s="10"/>
    </row>
    <row r="20" spans="1:14" x14ac:dyDescent="0.25">
      <c r="A20" s="17"/>
      <c r="B20" s="10"/>
      <c r="C20" s="10"/>
      <c r="D20" s="10"/>
      <c r="E20" s="10"/>
      <c r="F20" s="10"/>
      <c r="H20" s="17"/>
      <c r="I20" s="10"/>
      <c r="J20" s="10"/>
      <c r="K20" s="10"/>
      <c r="L20" s="10"/>
      <c r="M20" s="10"/>
      <c r="N20" s="10"/>
    </row>
    <row r="21" spans="1:14" x14ac:dyDescent="0.25">
      <c r="A21" s="12" t="s">
        <v>9</v>
      </c>
      <c r="B21" s="12"/>
      <c r="C21" s="12"/>
      <c r="D21" s="12"/>
      <c r="E21" s="12"/>
      <c r="F21" s="12"/>
      <c r="H21" s="12" t="s">
        <v>8</v>
      </c>
    </row>
    <row r="22" spans="1:14" x14ac:dyDescent="0.25">
      <c r="A22" s="1" t="s">
        <v>6</v>
      </c>
      <c r="B22" s="1" t="s">
        <v>1</v>
      </c>
      <c r="C22" s="1" t="s">
        <v>2</v>
      </c>
      <c r="D22" s="13" t="s">
        <v>7</v>
      </c>
      <c r="E22" s="13" t="s">
        <v>90</v>
      </c>
      <c r="F22" s="13" t="s">
        <v>92</v>
      </c>
      <c r="H22" s="1" t="s">
        <v>6</v>
      </c>
      <c r="I22" s="1" t="s">
        <v>1</v>
      </c>
      <c r="J22" s="1" t="s">
        <v>2</v>
      </c>
      <c r="K22" s="13" t="s">
        <v>7</v>
      </c>
      <c r="L22" s="13" t="s">
        <v>90</v>
      </c>
      <c r="M22" s="13" t="s">
        <v>92</v>
      </c>
      <c r="N22" s="16"/>
    </row>
    <row r="23" spans="1:14" x14ac:dyDescent="0.25">
      <c r="A23" s="17"/>
      <c r="B23" s="24">
        <f>B19-B18</f>
        <v>5.2281891175444812</v>
      </c>
      <c r="C23" s="24">
        <f>C19-C18</f>
        <v>5.1815954118873861</v>
      </c>
      <c r="D23" s="24">
        <f>D19-D18</f>
        <v>2.3117474702601015</v>
      </c>
      <c r="E23" s="24">
        <f>E19-E18</f>
        <v>0</v>
      </c>
      <c r="F23" s="24">
        <f>F19-F18</f>
        <v>0</v>
      </c>
      <c r="H23" s="17"/>
      <c r="I23" s="10">
        <f>I19-I18</f>
        <v>-1.895929215371055</v>
      </c>
      <c r="J23" s="10">
        <f>J19-J18</f>
        <v>-4.450919035346093</v>
      </c>
      <c r="K23" s="10">
        <f>K19-K18</f>
        <v>-1.9490979924220255</v>
      </c>
      <c r="L23" s="10">
        <f>L19-L18</f>
        <v>0</v>
      </c>
      <c r="M23" s="10">
        <f>M19-M18</f>
        <v>0</v>
      </c>
      <c r="N23" s="10"/>
    </row>
    <row r="24" spans="1:14" x14ac:dyDescent="0.25">
      <c r="A24" s="17"/>
      <c r="B24" s="10"/>
      <c r="C24" s="10"/>
      <c r="D24" s="10"/>
      <c r="E24" s="10"/>
      <c r="F24" s="10"/>
      <c r="H24" s="17"/>
      <c r="I24" s="10"/>
      <c r="J24" s="10"/>
      <c r="K24" s="10"/>
      <c r="L24" s="10"/>
      <c r="M24" s="10"/>
      <c r="N24" s="10"/>
    </row>
    <row r="25" spans="1:14" s="19" customFormat="1" x14ac:dyDescent="0.25">
      <c r="A25" s="20" t="s">
        <v>22</v>
      </c>
      <c r="B25" s="21"/>
      <c r="C25" s="21"/>
      <c r="D25" s="21"/>
      <c r="E25" s="21"/>
      <c r="F25" s="21"/>
      <c r="H25" s="20"/>
      <c r="I25" s="21"/>
      <c r="J25" s="21"/>
      <c r="K25" s="21"/>
      <c r="L25" s="21"/>
      <c r="M25" s="21"/>
      <c r="N25" s="21"/>
    </row>
    <row r="26" spans="1:14" x14ac:dyDescent="0.25">
      <c r="A26" s="17"/>
      <c r="B26" s="10">
        <v>0</v>
      </c>
      <c r="C26" s="10"/>
      <c r="D26" s="10"/>
      <c r="E26" s="10"/>
      <c r="F26" s="10"/>
      <c r="H26" s="17"/>
      <c r="I26" s="10"/>
      <c r="J26" s="10"/>
      <c r="K26" s="10"/>
      <c r="L26" s="10"/>
      <c r="M26" s="10"/>
      <c r="N26" s="10"/>
    </row>
    <row r="27" spans="1:14" x14ac:dyDescent="0.25">
      <c r="A27" s="17" t="s">
        <v>20</v>
      </c>
      <c r="B27" s="1" t="s">
        <v>1</v>
      </c>
      <c r="C27" s="1" t="s">
        <v>2</v>
      </c>
      <c r="D27" s="29" t="s">
        <v>7</v>
      </c>
      <c r="E27" s="29" t="s">
        <v>90</v>
      </c>
      <c r="F27" s="29" t="s">
        <v>92</v>
      </c>
      <c r="N27" s="10"/>
    </row>
    <row r="28" spans="1:14" x14ac:dyDescent="0.25">
      <c r="A28" s="1" t="s">
        <v>138</v>
      </c>
      <c r="B28" s="18">
        <f>[3]OCTUBRE!$L$4</f>
        <v>0.48690932311621965</v>
      </c>
      <c r="C28" s="18">
        <f>[4]OCTUBRE!$L$4</f>
        <v>0.21383975026014568</v>
      </c>
      <c r="D28" s="30">
        <f>[5]OCTUBRE!$K$17</f>
        <v>0.21790885671137958</v>
      </c>
      <c r="E28" s="30"/>
      <c r="F28" s="30"/>
      <c r="N28" s="10"/>
    </row>
    <row r="29" spans="1:14" x14ac:dyDescent="0.25">
      <c r="A29" s="1" t="s">
        <v>170</v>
      </c>
      <c r="B29" s="18">
        <f>[3]NOVIEMBRE!$L$4</f>
        <v>0.72642967542503867</v>
      </c>
      <c r="C29" s="18">
        <f>[4]NOVIEMBRE!$L$4</f>
        <v>0.4068731438268986</v>
      </c>
      <c r="D29" s="93">
        <f>[5]NOVIEMBRE!$K$16</f>
        <v>0.43518867924528304</v>
      </c>
      <c r="E29" s="30"/>
      <c r="F29" s="30"/>
      <c r="H29" s="17"/>
      <c r="I29" s="10"/>
      <c r="J29" s="10"/>
      <c r="K29" s="10"/>
      <c r="L29" s="10"/>
      <c r="M29" s="10"/>
      <c r="N29" s="10"/>
    </row>
    <row r="30" spans="1:14" x14ac:dyDescent="0.25">
      <c r="A30" s="17"/>
      <c r="B30" s="10"/>
      <c r="C30" s="10"/>
      <c r="D30" s="10"/>
      <c r="E30" s="10"/>
      <c r="F30" s="10"/>
      <c r="K30" s="10"/>
      <c r="L30" s="10"/>
      <c r="M30" s="10"/>
      <c r="N30" s="10"/>
    </row>
    <row r="31" spans="1:14" x14ac:dyDescent="0.25">
      <c r="A31" s="1" t="s">
        <v>20</v>
      </c>
      <c r="B31" s="1" t="s">
        <v>1</v>
      </c>
      <c r="C31" s="1" t="s">
        <v>2</v>
      </c>
      <c r="D31" s="29" t="s">
        <v>7</v>
      </c>
      <c r="E31" s="29" t="s">
        <v>90</v>
      </c>
      <c r="F31" s="29" t="s">
        <v>92</v>
      </c>
      <c r="K31" s="10"/>
      <c r="L31" s="10"/>
      <c r="M31" s="10"/>
      <c r="N31" s="10"/>
    </row>
    <row r="32" spans="1:14" x14ac:dyDescent="0.25">
      <c r="A32" s="2"/>
      <c r="B32" s="22">
        <f>B29-B28</f>
        <v>0.23952035230881902</v>
      </c>
      <c r="C32" s="23">
        <f>C29-C28</f>
        <v>0.19303339356675292</v>
      </c>
      <c r="D32" s="23">
        <f>D29-D28</f>
        <v>0.21727982253390346</v>
      </c>
      <c r="E32" s="23">
        <f>E29-E28</f>
        <v>0</v>
      </c>
      <c r="F32" s="23">
        <f>F29-F28</f>
        <v>0</v>
      </c>
      <c r="H32" s="9"/>
      <c r="I32" s="10"/>
      <c r="J32" s="10"/>
    </row>
    <row r="33" spans="1:10" x14ac:dyDescent="0.25">
      <c r="A33" s="9"/>
      <c r="B33" s="53"/>
      <c r="C33" s="54"/>
      <c r="D33" s="54"/>
      <c r="E33" s="54"/>
      <c r="F33" s="54"/>
      <c r="H33" s="9"/>
      <c r="I33" s="10"/>
      <c r="J33" s="10"/>
    </row>
    <row r="34" spans="1:10" x14ac:dyDescent="0.25">
      <c r="A34" s="9"/>
      <c r="B34" s="53"/>
      <c r="C34" s="54"/>
      <c r="D34" s="54"/>
      <c r="E34" s="54"/>
      <c r="F34" s="54"/>
      <c r="H34" s="9"/>
      <c r="I34" s="10"/>
      <c r="J34" s="10"/>
    </row>
    <row r="35" spans="1:10" x14ac:dyDescent="0.25">
      <c r="A35" s="9"/>
      <c r="B35" s="10"/>
      <c r="C35" s="10"/>
      <c r="D35" s="10"/>
      <c r="E35" s="10"/>
      <c r="F35" s="10"/>
      <c r="H35" s="9"/>
      <c r="I35" s="10"/>
      <c r="J35" s="10"/>
    </row>
    <row r="36" spans="1:10" x14ac:dyDescent="0.25">
      <c r="B36" s="1" t="s">
        <v>1</v>
      </c>
      <c r="C36" s="1" t="s">
        <v>2</v>
      </c>
      <c r="D36" s="1" t="s">
        <v>7</v>
      </c>
      <c r="E36" s="1" t="s">
        <v>90</v>
      </c>
      <c r="F36" s="1" t="s">
        <v>92</v>
      </c>
      <c r="H36" s="9"/>
      <c r="I36" s="10"/>
      <c r="J36" s="10"/>
    </row>
    <row r="37" spans="1:10" x14ac:dyDescent="0.25">
      <c r="A37" s="3" t="s">
        <v>134</v>
      </c>
      <c r="B37" s="69">
        <f>[3]NOVIEMBRE!$H$11</f>
        <v>0.43518518518518517</v>
      </c>
      <c r="C37" s="87">
        <f>[4]NOVIEMBRE!$H$11</f>
        <v>0.49367088607594939</v>
      </c>
      <c r="D37" s="69">
        <f>[5]NOVIEMBRE!$AB$23</f>
        <v>0.38028169014084506</v>
      </c>
      <c r="E37" s="14"/>
      <c r="F37" s="14">
        <f>[13]NOVIEMBRE!$L$12</f>
        <v>0.40277777777777779</v>
      </c>
      <c r="H37" s="15"/>
      <c r="I37" s="10"/>
      <c r="J37" s="10"/>
    </row>
    <row r="38" spans="1:10" x14ac:dyDescent="0.25">
      <c r="A38" s="3" t="s">
        <v>164</v>
      </c>
      <c r="B38" s="69">
        <f>[3]NOVIEMBRE!$H$12</f>
        <v>0.64761904761904765</v>
      </c>
      <c r="C38" s="70">
        <f>[4]NOVIEMBRE!$H$12</f>
        <v>0.41772151898734178</v>
      </c>
      <c r="D38" s="69">
        <f>[5]NOVIEMBRE!$AB$24</f>
        <v>0.33898305084745761</v>
      </c>
      <c r="E38" s="14"/>
      <c r="F38" s="14">
        <f>[13]NOVIEMBRE!$L$13</f>
        <v>0.4513888888888889</v>
      </c>
      <c r="H38" s="15"/>
      <c r="I38" s="10"/>
      <c r="J38" s="10"/>
    </row>
    <row r="39" spans="1:10" x14ac:dyDescent="0.25">
      <c r="A39" s="3" t="s">
        <v>136</v>
      </c>
      <c r="B39" s="69">
        <f>[3]NOVIEMBRE!$H$13</f>
        <v>0.6</v>
      </c>
      <c r="C39" s="70">
        <f>[4]NOVIEMBRE!$H$13</f>
        <v>0.189873417721519</v>
      </c>
      <c r="D39" s="69">
        <f>[5]NOVIEMBRE!$AB$25</f>
        <v>0.1384180790960452</v>
      </c>
      <c r="E39" s="14"/>
      <c r="F39" s="14">
        <f>[13]NOVIEMBRE!$L$14</f>
        <v>0.26428571428571429</v>
      </c>
      <c r="H39" s="15"/>
    </row>
    <row r="40" spans="1:10" x14ac:dyDescent="0.25">
      <c r="A40" s="3" t="s">
        <v>137</v>
      </c>
      <c r="B40" s="69">
        <f>[3]NOVIEMBRE!$H$14</f>
        <v>0.3619047619047619</v>
      </c>
      <c r="C40" s="70">
        <f>[4]NOVIEMBRE!$H$14</f>
        <v>4.4776119402985072E-2</v>
      </c>
      <c r="D40" s="69">
        <f>[5]NOVIEMBRE!$AB$26</f>
        <v>0.12605042016806722</v>
      </c>
      <c r="E40" s="14"/>
      <c r="F40" s="14">
        <f>[13]NOVIEMBRE!$L$15</f>
        <v>0.24444444444444444</v>
      </c>
      <c r="H40" s="15"/>
    </row>
    <row r="41" spans="1:10" x14ac:dyDescent="0.25">
      <c r="A41" s="3" t="s">
        <v>221</v>
      </c>
      <c r="B41" s="69">
        <f>[3]NOVIEMBRE!$H$15</f>
        <v>0.42592592592592593</v>
      </c>
      <c r="C41" s="70">
        <f>[4]NOVIEMBRE!$H$15</f>
        <v>0.12121212121212122</v>
      </c>
      <c r="D41" s="69">
        <f>[5]NOVIEMBRE!$AB$27</f>
        <v>0.32768361581920902</v>
      </c>
      <c r="E41" s="14"/>
      <c r="F41" s="14">
        <f>[13]NOVIEMBRE!$L$16</f>
        <v>0.3263888888888889</v>
      </c>
      <c r="H41" s="15"/>
    </row>
    <row r="42" spans="1:10" x14ac:dyDescent="0.25">
      <c r="A42" s="3" t="s">
        <v>222</v>
      </c>
      <c r="B42" s="69">
        <f>[3]NOVIEMBRE!$H$16</f>
        <v>0.660377358490566</v>
      </c>
      <c r="C42" s="87">
        <f>[4]NOVIEMBRE!$H$16</f>
        <v>0.39473684210526316</v>
      </c>
      <c r="D42" s="69">
        <f>[5]NOVIEMBRE!$AB$28</f>
        <v>0.41193181818181818</v>
      </c>
      <c r="E42" s="14"/>
      <c r="F42" s="14">
        <f>[13]NOVIEMBRE!$L$17</f>
        <v>0.41666666666666669</v>
      </c>
      <c r="H42" s="15"/>
    </row>
    <row r="43" spans="1:10" x14ac:dyDescent="0.25">
      <c r="A43" s="3" t="s">
        <v>223</v>
      </c>
      <c r="B43" s="69">
        <f>[3]NOVIEMBRE!$H$17</f>
        <v>0.92592592592592593</v>
      </c>
      <c r="C43" s="70">
        <f>[4]NOVIEMBRE!$H$17</f>
        <v>0.53846153846153844</v>
      </c>
      <c r="D43" s="69">
        <f>[5]NOVIEMBRE!$AB$29</f>
        <v>0.41477272727272729</v>
      </c>
      <c r="E43" s="14"/>
      <c r="F43" s="14">
        <f>[13]NOVIEMBRE!$L$18</f>
        <v>0.46527777777777779</v>
      </c>
      <c r="H43" s="15"/>
    </row>
    <row r="44" spans="1:10" x14ac:dyDescent="0.25">
      <c r="A44" s="3" t="s">
        <v>224</v>
      </c>
      <c r="B44" s="69">
        <f>[3]NOVIEMBRE!$H$18</f>
        <v>0.78301886792452835</v>
      </c>
      <c r="C44" s="70">
        <f>[4]NOVIEMBRE!$H$18</f>
        <v>0.32051282051282054</v>
      </c>
      <c r="D44" s="69">
        <f>[5]NOVIEMBRE!$AB$30</f>
        <v>0.37068965517241381</v>
      </c>
      <c r="E44" s="14"/>
      <c r="F44" s="14">
        <f>[13]NOVIEMBRE!$L$19</f>
        <v>0.41666666666666669</v>
      </c>
      <c r="H44" s="15"/>
    </row>
    <row r="45" spans="1:10" x14ac:dyDescent="0.25">
      <c r="A45" s="3" t="s">
        <v>225</v>
      </c>
      <c r="B45" s="69">
        <f>[3]NOVIEMBRE!$H$19</f>
        <v>0.60747663551401865</v>
      </c>
      <c r="C45" s="70">
        <f>[4]NOVIEMBRE!$H$19</f>
        <v>0.37179487179487181</v>
      </c>
      <c r="D45" s="69">
        <f>[5]NOVIEMBRE!$AB$31</f>
        <v>0.32861189801699719</v>
      </c>
      <c r="E45" s="14"/>
      <c r="F45" s="14">
        <f>[13]NOVIEMBRE!$L$20</f>
        <v>0.375</v>
      </c>
      <c r="H45" s="15"/>
    </row>
    <row r="46" spans="1:10" x14ac:dyDescent="0.25">
      <c r="A46" s="90" t="s">
        <v>226</v>
      </c>
      <c r="B46" s="69">
        <f>[3]NOVIEMBRE!$H$20</f>
        <v>0.3619047619047619</v>
      </c>
      <c r="C46" s="70">
        <f>[4]NOVIEMBRE!$H$20</f>
        <v>0.15384615384615385</v>
      </c>
      <c r="D46" s="69">
        <f>[5]NOVIEMBRE!$AB$32</f>
        <v>0.23229461756373937</v>
      </c>
      <c r="E46" s="14"/>
      <c r="F46" s="14">
        <f>[13]NOVIEMBRE!$L$21</f>
        <v>0.21527777777777779</v>
      </c>
      <c r="H46" s="15"/>
    </row>
    <row r="47" spans="1:10" x14ac:dyDescent="0.25">
      <c r="A47" s="90" t="s">
        <v>227</v>
      </c>
      <c r="B47" s="69">
        <f>[3]NOVIEMBRE!$H$21</f>
        <v>0.74545454545454548</v>
      </c>
      <c r="C47" s="87">
        <f>[4]NOVIEMBRE!$H$21</f>
        <v>0.21794871794871795</v>
      </c>
      <c r="D47" s="69">
        <f>[5]NOVIEMBRE!$AB$33</f>
        <v>0.45930232558139533</v>
      </c>
      <c r="E47" s="14"/>
      <c r="F47" s="14">
        <f>[13]NOVIEMBRE!$L$22</f>
        <v>0.36805555555555558</v>
      </c>
      <c r="H47" s="15"/>
    </row>
    <row r="48" spans="1:10" x14ac:dyDescent="0.25">
      <c r="A48" s="90" t="s">
        <v>228</v>
      </c>
      <c r="B48" s="69">
        <f>[3]NOVIEMBRE!$H$22</f>
        <v>0.90825688073394495</v>
      </c>
      <c r="C48" s="70">
        <f>[4]NOVIEMBRE!$H$22</f>
        <v>0.44155844155844154</v>
      </c>
      <c r="D48" s="69">
        <f>[5]NOVIEMBRE!$AB$34</f>
        <v>0.5423728813559322</v>
      </c>
      <c r="E48" s="14"/>
      <c r="F48" s="14">
        <f>[13]NOVIEMBRE!$L$23</f>
        <v>0.41666666666666669</v>
      </c>
      <c r="H48" s="15"/>
    </row>
    <row r="49" spans="1:8" x14ac:dyDescent="0.25">
      <c r="A49" s="90" t="s">
        <v>229</v>
      </c>
      <c r="B49" s="69">
        <f>[3]NOVIEMBRE!$H$23</f>
        <v>0.8990825688073395</v>
      </c>
      <c r="C49" s="70">
        <f>[4]NOVIEMBRE!$H$23</f>
        <v>0.94871794871794868</v>
      </c>
      <c r="D49" s="69">
        <f>[5]NOVIEMBRE!$AB$35</f>
        <v>0.61971830985915488</v>
      </c>
      <c r="E49" s="14"/>
      <c r="F49" s="14">
        <f>[13]NOVIEMBRE!$L$24</f>
        <v>0.375</v>
      </c>
      <c r="H49" s="15"/>
    </row>
    <row r="50" spans="1:8" x14ac:dyDescent="0.25">
      <c r="A50" s="3" t="s">
        <v>230</v>
      </c>
      <c r="B50" s="69">
        <f>[3]NOVIEMBRE!$H$24</f>
        <v>0.99090909090909096</v>
      </c>
      <c r="C50" s="70">
        <f>[4]NOVIEMBRE!$H$24</f>
        <v>0.85185185185185186</v>
      </c>
      <c r="D50" s="69">
        <f>[5]NOVIEMBRE!$AB$36</f>
        <v>0.6647887323943662</v>
      </c>
      <c r="E50" s="14"/>
      <c r="F50" s="14">
        <f>[13]NOVIEMBRE!$L$25</f>
        <v>0.4236111111111111</v>
      </c>
      <c r="H50" s="15"/>
    </row>
    <row r="51" spans="1:8" x14ac:dyDescent="0.25">
      <c r="A51" s="3" t="s">
        <v>179</v>
      </c>
      <c r="B51" s="69">
        <f>[3]NOVIEMBRE!$H$25</f>
        <v>0.96363636363636362</v>
      </c>
      <c r="C51" s="70">
        <f>[4]NOVIEMBRE!$H$25</f>
        <v>0.61728395061728392</v>
      </c>
      <c r="D51" s="69">
        <f>[5]NOVIEMBRE!$AB$37</f>
        <v>0.67682926829268297</v>
      </c>
      <c r="E51" s="14"/>
      <c r="F51" s="14">
        <f>[13]NOVIEMBRE!$L$26</f>
        <v>0.3125</v>
      </c>
      <c r="H51" s="15"/>
    </row>
    <row r="52" spans="1:8" x14ac:dyDescent="0.25">
      <c r="A52" s="3" t="s">
        <v>180</v>
      </c>
      <c r="B52" s="69">
        <f>[3]NOVIEMBRE!$H$26</f>
        <v>1</v>
      </c>
      <c r="C52" s="87">
        <f>[4]NOVIEMBRE!$H$26</f>
        <v>0.79268292682926833</v>
      </c>
      <c r="D52" s="69">
        <f>[5]NOVIEMBRE!$AB$38</f>
        <v>0.62464183381088823</v>
      </c>
      <c r="E52" s="14"/>
      <c r="F52" s="14">
        <f>[13]NOVIEMBRE!$L$27</f>
        <v>0.38194444444444442</v>
      </c>
      <c r="H52" s="15"/>
    </row>
    <row r="53" spans="1:8" x14ac:dyDescent="0.25">
      <c r="A53" s="3" t="s">
        <v>181</v>
      </c>
      <c r="B53" s="69">
        <f>[3]NOVIEMBRE!$H$27</f>
        <v>0.57407407407407407</v>
      </c>
      <c r="C53" s="70">
        <f>[4]NOVIEMBRE!$H$27</f>
        <v>0.31707317073170732</v>
      </c>
      <c r="D53" s="69">
        <f>[5]NOVIEMBRE!$AB$39</f>
        <v>0.44846796657381616</v>
      </c>
      <c r="E53" s="14"/>
      <c r="F53" s="14">
        <f>[13]NOVIEMBRE!$L$28</f>
        <v>0.29850746268656714</v>
      </c>
      <c r="H53" s="15"/>
    </row>
    <row r="54" spans="1:8" x14ac:dyDescent="0.25">
      <c r="A54" s="3" t="s">
        <v>182</v>
      </c>
      <c r="B54" s="69">
        <f>[3]NOVIEMBRE!$H$28</f>
        <v>0.85185185185185186</v>
      </c>
      <c r="C54" s="70">
        <f>[4]NOVIEMBRE!$H$28</f>
        <v>0.31707317073170732</v>
      </c>
      <c r="D54" s="69">
        <f>[5]NOVIEMBRE!$AB$40</f>
        <v>0.51253481894150421</v>
      </c>
      <c r="E54" s="14"/>
      <c r="F54" s="14">
        <f>[13]NOVIEMBRE!$L$29</f>
        <v>0.47916666666666669</v>
      </c>
      <c r="H54" s="15"/>
    </row>
    <row r="55" spans="1:8" x14ac:dyDescent="0.25">
      <c r="A55" s="3" t="s">
        <v>183</v>
      </c>
      <c r="B55" s="69">
        <f>[3]NOVIEMBRE!$H$29</f>
        <v>0.83486238532110091</v>
      </c>
      <c r="C55" s="70">
        <f>[4]NOVIEMBRE!$H$29</f>
        <v>0.58536585365853655</v>
      </c>
      <c r="D55" s="69">
        <f>[5]NOVIEMBRE!$AB$41</f>
        <v>0.58543417366946782</v>
      </c>
      <c r="E55" s="14"/>
      <c r="F55" s="14">
        <f>[13]NOVIEMBRE!$L$30</f>
        <v>0.55555555555555558</v>
      </c>
      <c r="H55" s="15"/>
    </row>
    <row r="56" spans="1:8" x14ac:dyDescent="0.25">
      <c r="A56" s="3" t="s">
        <v>184</v>
      </c>
      <c r="B56" s="69">
        <f>[3]NOVIEMBRE!$H$30</f>
        <v>0.83783783783783783</v>
      </c>
      <c r="C56" s="70">
        <f>[4]NOVIEMBRE!$H$30</f>
        <v>0.67073170731707321</v>
      </c>
      <c r="D56" s="69">
        <f>[5]NOVIEMBRE!$AB$42</f>
        <v>0.7142857142857143</v>
      </c>
      <c r="E56" s="14"/>
      <c r="F56" s="14">
        <f>[13]NOVIEMBRE!$L$31</f>
        <v>0.47916666666666669</v>
      </c>
      <c r="H56" s="15"/>
    </row>
    <row r="57" spans="1:8" x14ac:dyDescent="0.25">
      <c r="A57" s="3" t="s">
        <v>185</v>
      </c>
      <c r="B57" s="69">
        <f>[3]NOVIEMBRE!$H$31</f>
        <v>0.99099099099099097</v>
      </c>
      <c r="C57" s="87">
        <f>[4]NOVIEMBRE!$H$31</f>
        <v>0.3048780487804878</v>
      </c>
      <c r="D57" s="69">
        <f>[5]NOVIEMBRE!$AB$43</f>
        <v>0.60458452722063039</v>
      </c>
      <c r="E57" s="14"/>
      <c r="F57" s="14">
        <f>[13]NOVIEMBRE!$L$32</f>
        <v>0.4861111111111111</v>
      </c>
      <c r="H57" s="15"/>
    </row>
    <row r="58" spans="1:8" x14ac:dyDescent="0.25">
      <c r="A58" s="3" t="s">
        <v>186</v>
      </c>
      <c r="B58" s="69">
        <f>[3]NOVIEMBRE!$H$32</f>
        <v>0.81481481481481477</v>
      </c>
      <c r="C58" s="70">
        <f>[4]NOVIEMBRE!$H$32</f>
        <v>0.70731707317073167</v>
      </c>
      <c r="D58" s="69">
        <f>[5]NOVIEMBRE!$AB$44</f>
        <v>0.55873925501432664</v>
      </c>
      <c r="E58" s="14"/>
      <c r="F58" s="14">
        <f>[13]NOVIEMBRE!$L$33</f>
        <v>0.54285714285714282</v>
      </c>
      <c r="H58" s="15"/>
    </row>
    <row r="59" spans="1:8" x14ac:dyDescent="0.25">
      <c r="A59" s="3" t="s">
        <v>187</v>
      </c>
      <c r="B59" s="69">
        <f>[3]NOVIEMBRE!$H$33</f>
        <v>0.80555555555555558</v>
      </c>
      <c r="C59" s="70">
        <f>[4]NOVIEMBRE!$H$33</f>
        <v>0.54878048780487809</v>
      </c>
      <c r="D59" s="69">
        <f>[5]NOVIEMBRE!$AB$45</f>
        <v>0.43965517241379309</v>
      </c>
      <c r="E59" s="14"/>
      <c r="F59" s="14">
        <f>[13]NOVIEMBRE!$L$34</f>
        <v>0.4375</v>
      </c>
      <c r="H59" s="15"/>
    </row>
    <row r="60" spans="1:8" x14ac:dyDescent="0.25">
      <c r="A60" s="3" t="s">
        <v>188</v>
      </c>
      <c r="B60" s="69">
        <f>[3]NOVIEMBRE!$H$34</f>
        <v>0.69090909090909092</v>
      </c>
      <c r="C60" s="70">
        <f>[4]NOVIEMBRE!$H$34</f>
        <v>0.13414634146341464</v>
      </c>
      <c r="D60" s="69">
        <f>[5]NOVIEMBRE!$AB$46</f>
        <v>0.31034482758620691</v>
      </c>
      <c r="E60" s="14"/>
      <c r="F60" s="14">
        <f>[13]NOVIEMBRE!$L$35</f>
        <v>0.2986111111111111</v>
      </c>
      <c r="H60" s="15"/>
    </row>
    <row r="61" spans="1:8" x14ac:dyDescent="0.25">
      <c r="A61" s="3" t="s">
        <v>231</v>
      </c>
      <c r="B61" s="69">
        <f>[3]NOVIEMBRE!$H$35</f>
        <v>0.72380952380952379</v>
      </c>
      <c r="C61" s="70">
        <f>[4]NOVIEMBRE!$H$35</f>
        <v>0.30864197530864196</v>
      </c>
      <c r="D61" s="69">
        <f>[5]NOVIEMBRE!$AB$47</f>
        <v>0.42178770949720673</v>
      </c>
      <c r="E61" s="14"/>
      <c r="F61" s="14">
        <f>[13]NOVIEMBRE!$L$36</f>
        <v>0.3611111111111111</v>
      </c>
      <c r="H61" s="15"/>
    </row>
    <row r="62" spans="1:8" x14ac:dyDescent="0.25">
      <c r="A62" s="3" t="s">
        <v>232</v>
      </c>
      <c r="B62" s="69">
        <f>[3]NOVIEMBRE!$H$36</f>
        <v>0.58715596330275233</v>
      </c>
      <c r="C62" s="87">
        <f>[4]NOVIEMBRE!$H$36</f>
        <v>0.40740740740740738</v>
      </c>
      <c r="D62" s="69">
        <f>[5]NOVIEMBRE!$AB$48</f>
        <v>0.39835164835164832</v>
      </c>
      <c r="E62" s="14"/>
      <c r="F62" s="14">
        <f>[13]NOVIEMBRE!$L$37</f>
        <v>0.40277777777777779</v>
      </c>
      <c r="H62" s="15"/>
    </row>
    <row r="63" spans="1:8" x14ac:dyDescent="0.25">
      <c r="A63" s="3" t="s">
        <v>233</v>
      </c>
      <c r="B63" s="69">
        <f>[3]NOVIEMBRE!$H$37</f>
        <v>0.59633027522935778</v>
      </c>
      <c r="C63" s="70">
        <f>[4]NOVIEMBRE!$H$37</f>
        <v>0.34567901234567899</v>
      </c>
      <c r="D63" s="69">
        <f>[5]NOVIEMBRE!$AB$49</f>
        <v>0.39889196675900279</v>
      </c>
      <c r="E63" s="14"/>
      <c r="F63" s="14">
        <f>[13]NOVIEMBRE!$L$38</f>
        <v>0.2986111111111111</v>
      </c>
      <c r="H63" s="15"/>
    </row>
    <row r="64" spans="1:8" x14ac:dyDescent="0.25">
      <c r="A64" s="3" t="s">
        <v>234</v>
      </c>
      <c r="B64" s="69">
        <f>[3]NOVIEMBRE!$H$38</f>
        <v>0.45714285714285713</v>
      </c>
      <c r="C64" s="70">
        <f>[4]NOVIEMBRE!$H$38</f>
        <v>0.22077922077922077</v>
      </c>
      <c r="D64" s="69">
        <f>[5]NOVIEMBRE!$AB$50</f>
        <v>0.3251366120218579</v>
      </c>
      <c r="E64" s="14"/>
      <c r="F64" s="14">
        <f>[13]NOVIEMBRE!$L$39</f>
        <v>0.38194444444444442</v>
      </c>
      <c r="H64" s="15"/>
    </row>
    <row r="65" spans="1:8" x14ac:dyDescent="0.25">
      <c r="A65" s="3" t="s">
        <v>235</v>
      </c>
      <c r="B65" s="69">
        <f>[3]NOVIEMBRE!$H$39</f>
        <v>0.85321100917431192</v>
      </c>
      <c r="C65" s="70">
        <f>[4]NOVIEMBRE!$H$39</f>
        <v>6.9444444444444448E-2</v>
      </c>
      <c r="D65" s="69">
        <f>[5]NOVIEMBRE!$AB$51</f>
        <v>0.39385474860335196</v>
      </c>
      <c r="E65" s="14"/>
      <c r="F65" s="14">
        <f>[13]NOVIEMBRE!$L$40</f>
        <v>0.27777777777777779</v>
      </c>
      <c r="H65" s="15"/>
    </row>
    <row r="66" spans="1:8" x14ac:dyDescent="0.25">
      <c r="A66" s="3" t="s">
        <v>236</v>
      </c>
      <c r="B66" s="69">
        <f>[3]NOVIEMBRE!$H$40</f>
        <v>0.78899082568807344</v>
      </c>
      <c r="C66" s="70">
        <f>[4]NOVIEMBRE!$H$40</f>
        <v>0.16216216216216217</v>
      </c>
      <c r="D66" s="69">
        <f>[5]NOVIEMBRE!$AB$52</f>
        <v>0.31652661064425769</v>
      </c>
      <c r="E66" s="14"/>
      <c r="F66" s="14">
        <f>[13]NOVIEMBRE!$L$41</f>
        <v>0.31944444444444442</v>
      </c>
      <c r="H66" s="15"/>
    </row>
    <row r="67" spans="1:8" x14ac:dyDescent="0.25">
      <c r="A67" s="32"/>
      <c r="B67" s="66">
        <f>[3]NOVIEMBRE!$H$42</f>
        <v>0.72642967542503867</v>
      </c>
      <c r="C67" s="66">
        <f>[4]NOVIEMBRE!$H$41</f>
        <v>0.4068731438268986</v>
      </c>
      <c r="D67" s="28">
        <f>[5]NOVIEMBRE!$AB$53</f>
        <v>0.43518867924528304</v>
      </c>
      <c r="E67" s="66"/>
      <c r="F67" s="66">
        <f>[13]NOVIEMBRE!$L$42</f>
        <v>0.3829489867225716</v>
      </c>
      <c r="H67" s="9"/>
    </row>
    <row r="69" spans="1:8" s="19" customFormat="1" x14ac:dyDescent="0.25">
      <c r="A69" s="19" t="s">
        <v>25</v>
      </c>
    </row>
    <row r="71" spans="1:8" x14ac:dyDescent="0.25">
      <c r="A71" s="17" t="s">
        <v>25</v>
      </c>
      <c r="B71" s="25" t="s">
        <v>1</v>
      </c>
      <c r="C71" s="25" t="s">
        <v>2</v>
      </c>
      <c r="D71" s="13" t="s">
        <v>7</v>
      </c>
      <c r="E71" s="13" t="s">
        <v>90</v>
      </c>
      <c r="F71" s="13" t="s">
        <v>92</v>
      </c>
    </row>
    <row r="72" spans="1:8" x14ac:dyDescent="0.25">
      <c r="A72" s="1" t="s">
        <v>138</v>
      </c>
      <c r="B72" s="48">
        <f>[3]OCTUBRE!$M$4</f>
        <v>29.666532567049803</v>
      </c>
      <c r="C72" s="48">
        <f>[4]OCTUBRE!$M$4</f>
        <v>9.9211966701352754</v>
      </c>
      <c r="D72" s="48">
        <f>[5]OCTUBRE!$L$17</f>
        <v>7.0643679488318378</v>
      </c>
      <c r="E72" s="48"/>
      <c r="F72" s="48"/>
    </row>
    <row r="73" spans="1:8" x14ac:dyDescent="0.25">
      <c r="A73" s="1" t="s">
        <v>170</v>
      </c>
      <c r="B73" s="48">
        <f>[3]NOVIEMBRE!$M$4</f>
        <v>48.058</v>
      </c>
      <c r="C73" s="48">
        <f>[4]NOVIEMBRE!$M$4</f>
        <v>20.985324565125161</v>
      </c>
      <c r="D73" s="48">
        <f>[5]NOVIEMBRE!$L$16</f>
        <v>15.114389622641509</v>
      </c>
      <c r="E73" s="48"/>
      <c r="F73" s="48"/>
    </row>
    <row r="75" spans="1:8" x14ac:dyDescent="0.25">
      <c r="A75" s="1" t="s">
        <v>25</v>
      </c>
      <c r="B75" s="1" t="s">
        <v>1</v>
      </c>
      <c r="C75" s="1" t="s">
        <v>2</v>
      </c>
      <c r="D75" s="1" t="s">
        <v>7</v>
      </c>
      <c r="E75" s="1" t="s">
        <v>90</v>
      </c>
      <c r="F75" s="1" t="s">
        <v>92</v>
      </c>
    </row>
    <row r="76" spans="1:8" x14ac:dyDescent="0.25">
      <c r="A76" s="2"/>
      <c r="B76" s="31">
        <f>B73-B72</f>
        <v>18.391467432950197</v>
      </c>
      <c r="C76" s="31">
        <f>C73-C72</f>
        <v>11.064127894989886</v>
      </c>
      <c r="D76" s="31">
        <f>D73-D72</f>
        <v>8.0500216738096704</v>
      </c>
      <c r="E76" s="31">
        <f>E73-E72</f>
        <v>0</v>
      </c>
      <c r="F76" s="31">
        <f>F73-F72</f>
        <v>0</v>
      </c>
    </row>
    <row r="77" spans="1:8" x14ac:dyDescent="0.25">
      <c r="A77" s="9"/>
      <c r="B77" s="91"/>
      <c r="C77" s="91"/>
      <c r="D77" s="91"/>
      <c r="E77" s="91"/>
      <c r="F77" s="91"/>
    </row>
    <row r="78" spans="1:8" x14ac:dyDescent="0.25">
      <c r="A78" s="9"/>
      <c r="B78" s="91"/>
      <c r="C78" s="91"/>
      <c r="D78" s="91"/>
      <c r="E78" s="91"/>
      <c r="F78" s="91"/>
    </row>
    <row r="79" spans="1:8" s="19" customFormat="1" x14ac:dyDescent="0.25">
      <c r="A79" s="19" t="s">
        <v>237</v>
      </c>
    </row>
    <row r="81" spans="1:6" x14ac:dyDescent="0.25">
      <c r="A81" s="17" t="s">
        <v>238</v>
      </c>
      <c r="B81" s="25" t="s">
        <v>1</v>
      </c>
      <c r="C81" s="25" t="s">
        <v>2</v>
      </c>
      <c r="D81" s="13" t="s">
        <v>7</v>
      </c>
      <c r="E81" s="13" t="s">
        <v>90</v>
      </c>
      <c r="F81" s="13" t="s">
        <v>92</v>
      </c>
    </row>
    <row r="82" spans="1:6" x14ac:dyDescent="0.25">
      <c r="A82" s="1" t="s">
        <v>138</v>
      </c>
      <c r="B82" s="85">
        <f>[3]OCTUBRE!$O$4</f>
        <v>1.6338147833474936</v>
      </c>
      <c r="C82" s="85">
        <f>[4]OCTUBRE!$O$4</f>
        <v>1</v>
      </c>
      <c r="D82" s="85">
        <f>[5]OCTUBRE!$N$17</f>
        <v>1.0953608247422681</v>
      </c>
      <c r="E82" s="85"/>
      <c r="F82" s="85"/>
    </row>
    <row r="83" spans="1:6" x14ac:dyDescent="0.25">
      <c r="A83" s="1" t="s">
        <v>170</v>
      </c>
      <c r="B83" s="85">
        <f>[3]NOVIEMBRE!$O$4</f>
        <v>1.9746462264150944</v>
      </c>
      <c r="C83" s="85">
        <f>[4]NOVIEMBRE!$O$4</f>
        <v>1.4096276112624886</v>
      </c>
      <c r="D83" s="85">
        <f>[5]NOVIEMBRE!$N$16</f>
        <v>1.1424279908110975</v>
      </c>
      <c r="E83" s="85"/>
      <c r="F83" s="85"/>
    </row>
    <row r="85" spans="1:6" x14ac:dyDescent="0.25">
      <c r="A85" s="1" t="s">
        <v>239</v>
      </c>
      <c r="B85" s="1" t="s">
        <v>1</v>
      </c>
      <c r="C85" s="1" t="s">
        <v>2</v>
      </c>
      <c r="D85" s="1" t="s">
        <v>7</v>
      </c>
      <c r="E85" s="1" t="s">
        <v>90</v>
      </c>
      <c r="F85" s="1" t="s">
        <v>92</v>
      </c>
    </row>
    <row r="86" spans="1:6" x14ac:dyDescent="0.25">
      <c r="A86" s="2"/>
      <c r="B86" s="92">
        <f>B83-B82</f>
        <v>0.34083144306760071</v>
      </c>
      <c r="C86" s="92">
        <f>C83-C82</f>
        <v>0.40962761126248859</v>
      </c>
      <c r="D86" s="92">
        <f>D83-D82</f>
        <v>4.7067166068829325E-2</v>
      </c>
      <c r="E86" s="92">
        <f>E83-E82</f>
        <v>0</v>
      </c>
      <c r="F86" s="92">
        <f>F83-F82</f>
        <v>0</v>
      </c>
    </row>
    <row r="87" spans="1:6" x14ac:dyDescent="0.25">
      <c r="A87" s="9"/>
      <c r="B87" s="91"/>
      <c r="C87" s="91"/>
      <c r="D87" s="91"/>
      <c r="E87" s="91"/>
      <c r="F87" s="91"/>
    </row>
    <row r="89" spans="1:6" s="19" customFormat="1" x14ac:dyDescent="0.25">
      <c r="A89" s="39" t="s">
        <v>123</v>
      </c>
      <c r="B89" s="39" t="s">
        <v>124</v>
      </c>
      <c r="C89" s="38" t="s">
        <v>127</v>
      </c>
      <c r="D89" s="39" t="s">
        <v>126</v>
      </c>
      <c r="E89" s="38" t="s">
        <v>127</v>
      </c>
    </row>
    <row r="90" spans="1:6" x14ac:dyDescent="0.25">
      <c r="A90" s="2" t="s">
        <v>1</v>
      </c>
      <c r="B90" s="5">
        <f>'[14]5'!$X$6</f>
        <v>175</v>
      </c>
      <c r="C90" s="2"/>
      <c r="D90" s="5">
        <f>'[15]SEPTIEMBRE 2019'!$V$4</f>
        <v>175</v>
      </c>
      <c r="E90" s="2">
        <v>2</v>
      </c>
    </row>
    <row r="91" spans="1:6" x14ac:dyDescent="0.25">
      <c r="A91" s="2" t="s">
        <v>2</v>
      </c>
      <c r="B91" s="2">
        <f>'[14]4'!$X$10</f>
        <v>411</v>
      </c>
      <c r="C91" s="2"/>
      <c r="D91" s="5">
        <f>'[15]SEPTIEMBRE 2019'!$V$8</f>
        <v>122</v>
      </c>
      <c r="E91" s="2">
        <v>2</v>
      </c>
    </row>
    <row r="92" spans="1:6" x14ac:dyDescent="0.25">
      <c r="A92" s="2" t="s">
        <v>7</v>
      </c>
      <c r="B92" s="5">
        <f>'[14]3'!$X$20</f>
        <v>784</v>
      </c>
      <c r="C92" s="2"/>
      <c r="D92" s="5">
        <f>'[15]SEPTIEMBRE 2019'!$V$22</f>
        <v>701</v>
      </c>
      <c r="E92" s="2">
        <v>12</v>
      </c>
    </row>
    <row r="93" spans="1:6" x14ac:dyDescent="0.25">
      <c r="A93" s="2" t="s">
        <v>90</v>
      </c>
      <c r="B93" s="2">
        <f>'[14]2'!$X$14</f>
        <v>610</v>
      </c>
      <c r="C93" s="2"/>
      <c r="D93" s="5">
        <f>'[15]SEPTIEMBRE 2019'!$V$26</f>
        <v>116</v>
      </c>
      <c r="E93" s="2">
        <v>2</v>
      </c>
    </row>
    <row r="94" spans="1:6" x14ac:dyDescent="0.25">
      <c r="A94" s="2" t="s">
        <v>92</v>
      </c>
      <c r="B94" s="5">
        <f>'[14]1'!$X$22</f>
        <v>586</v>
      </c>
      <c r="C94" s="2"/>
      <c r="D94" s="5">
        <f>'[15]SEPTIEMBRE 2019'!$V$31</f>
        <v>228</v>
      </c>
      <c r="E94" s="2">
        <v>3</v>
      </c>
    </row>
    <row r="95" spans="1:6" x14ac:dyDescent="0.25">
      <c r="A95" s="39" t="s">
        <v>125</v>
      </c>
      <c r="B95" s="40">
        <f>SUM(B90:B94)</f>
        <v>2566</v>
      </c>
      <c r="C95" s="38"/>
      <c r="D95" s="40">
        <f>SUM(D90:D94)</f>
        <v>1342</v>
      </c>
      <c r="E95" s="39">
        <f>SUM(E90:E94)</f>
        <v>21</v>
      </c>
    </row>
    <row r="97" spans="1:5" x14ac:dyDescent="0.25">
      <c r="A97" s="2" t="s">
        <v>1</v>
      </c>
      <c r="B97" s="41">
        <f>B90/B95</f>
        <v>6.8199532346063907E-2</v>
      </c>
      <c r="D97" s="41">
        <f>D90/D95</f>
        <v>0.13040238450074515</v>
      </c>
    </row>
    <row r="98" spans="1:5" x14ac:dyDescent="0.25">
      <c r="A98" s="2" t="s">
        <v>2</v>
      </c>
      <c r="B98" s="41">
        <f>B91/B95</f>
        <v>0.16017147310989868</v>
      </c>
      <c r="D98" s="41">
        <f>D91/D95</f>
        <v>9.0909090909090912E-2</v>
      </c>
    </row>
    <row r="99" spans="1:5" x14ac:dyDescent="0.25">
      <c r="A99" s="2" t="s">
        <v>7</v>
      </c>
      <c r="B99" s="41">
        <f>B92/B95</f>
        <v>0.30553390491036631</v>
      </c>
      <c r="D99" s="41">
        <f>D92/D95</f>
        <v>0.52235469448584204</v>
      </c>
    </row>
    <row r="100" spans="1:5" x14ac:dyDescent="0.25">
      <c r="A100" s="2" t="s">
        <v>90</v>
      </c>
      <c r="B100" s="41">
        <f>B93/B95</f>
        <v>0.23772408417770849</v>
      </c>
      <c r="D100" s="41"/>
    </row>
    <row r="101" spans="1:5" x14ac:dyDescent="0.25">
      <c r="A101" s="2" t="s">
        <v>92</v>
      </c>
      <c r="B101" s="41">
        <f>B94/B95</f>
        <v>0.22837100545596259</v>
      </c>
      <c r="D101" s="41"/>
    </row>
    <row r="102" spans="1:5" x14ac:dyDescent="0.25">
      <c r="B102" s="41"/>
    </row>
    <row r="103" spans="1:5" s="19" customFormat="1" x14ac:dyDescent="0.25">
      <c r="A103" s="39" t="s">
        <v>128</v>
      </c>
      <c r="B103" s="39" t="s">
        <v>124</v>
      </c>
      <c r="C103" s="38" t="s">
        <v>127</v>
      </c>
      <c r="D103" s="39" t="s">
        <v>126</v>
      </c>
      <c r="E103" s="38" t="s">
        <v>127</v>
      </c>
    </row>
    <row r="104" spans="1:5" x14ac:dyDescent="0.25">
      <c r="A104" s="2" t="s">
        <v>1</v>
      </c>
      <c r="B104" s="5">
        <f>'[16]5'!$V$6</f>
        <v>111</v>
      </c>
      <c r="C104" s="2"/>
      <c r="D104" s="5"/>
      <c r="E104" s="2"/>
    </row>
    <row r="105" spans="1:5" x14ac:dyDescent="0.25">
      <c r="A105" s="2" t="s">
        <v>2</v>
      </c>
      <c r="B105" s="2">
        <f>'[16]4'!$V$10</f>
        <v>233</v>
      </c>
      <c r="C105" s="2"/>
      <c r="D105" s="5"/>
      <c r="E105" s="2"/>
    </row>
    <row r="106" spans="1:5" x14ac:dyDescent="0.25">
      <c r="A106" s="2" t="s">
        <v>7</v>
      </c>
      <c r="B106" s="5">
        <f>'[16]3'!$V$20</f>
        <v>448</v>
      </c>
      <c r="C106" s="2"/>
      <c r="D106" s="5"/>
      <c r="E106" s="2"/>
    </row>
    <row r="107" spans="1:5" x14ac:dyDescent="0.25">
      <c r="A107" s="2" t="s">
        <v>90</v>
      </c>
      <c r="B107" s="2">
        <f>'[16]2'!$V$14</f>
        <v>310</v>
      </c>
      <c r="C107" s="2"/>
      <c r="D107" s="5"/>
      <c r="E107" s="2"/>
    </row>
    <row r="108" spans="1:5" x14ac:dyDescent="0.25">
      <c r="A108" s="2" t="s">
        <v>92</v>
      </c>
      <c r="B108" s="5">
        <f>'[16]1'!$V$22</f>
        <v>363</v>
      </c>
      <c r="C108" s="2"/>
      <c r="D108" s="5"/>
      <c r="E108" s="2"/>
    </row>
    <row r="109" spans="1:5" x14ac:dyDescent="0.25">
      <c r="A109" s="39" t="s">
        <v>125</v>
      </c>
      <c r="B109" s="40">
        <f>SUM(B104:B108)</f>
        <v>1465</v>
      </c>
      <c r="C109" s="38"/>
      <c r="D109" s="40">
        <f>SUM(D104:D108)</f>
        <v>0</v>
      </c>
      <c r="E109" s="39">
        <f>SUM(E104:E108)</f>
        <v>0</v>
      </c>
    </row>
    <row r="111" spans="1:5" x14ac:dyDescent="0.25">
      <c r="A111" s="2" t="s">
        <v>1</v>
      </c>
      <c r="B111" s="41">
        <f>B104/B109</f>
        <v>7.5767918088737202E-2</v>
      </c>
      <c r="D111" s="41"/>
    </row>
    <row r="112" spans="1:5" x14ac:dyDescent="0.25">
      <c r="A112" s="2" t="s">
        <v>2</v>
      </c>
      <c r="B112" s="41">
        <f>B105/B109</f>
        <v>0.15904436860068261</v>
      </c>
      <c r="D112" s="41"/>
    </row>
    <row r="113" spans="1:4" x14ac:dyDescent="0.25">
      <c r="A113" s="2" t="s">
        <v>7</v>
      </c>
      <c r="B113" s="41">
        <f>B106/B109</f>
        <v>0.30580204778156994</v>
      </c>
      <c r="D113" s="41"/>
    </row>
    <row r="114" spans="1:4" x14ac:dyDescent="0.25">
      <c r="A114" s="2" t="s">
        <v>90</v>
      </c>
      <c r="B114" s="41">
        <f>B107/B109</f>
        <v>0.21160409556313994</v>
      </c>
      <c r="D114" s="41"/>
    </row>
    <row r="115" spans="1:4" x14ac:dyDescent="0.25">
      <c r="A115" s="2" t="s">
        <v>92</v>
      </c>
      <c r="B115" s="41">
        <f>B108/B109</f>
        <v>0.24778156996587031</v>
      </c>
      <c r="D115" s="4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1"/>
  <sheetViews>
    <sheetView topLeftCell="A94" zoomScale="98" zoomScaleNormal="98" workbookViewId="0">
      <selection activeCell="C111" sqref="C111"/>
    </sheetView>
  </sheetViews>
  <sheetFormatPr baseColWidth="10" defaultRowHeight="15" x14ac:dyDescent="0.25"/>
  <cols>
    <col min="1" max="1" width="22.42578125" customWidth="1"/>
    <col min="2" max="2" width="17.7109375" customWidth="1"/>
    <col min="3" max="3" width="20.140625" customWidth="1"/>
    <col min="4" max="7" width="18.7109375" customWidth="1"/>
    <col min="8" max="8" width="24.28515625" customWidth="1"/>
    <col min="9" max="9" width="28.42578125" customWidth="1"/>
  </cols>
  <sheetData>
    <row r="2" spans="1:15" s="19" customFormat="1" x14ac:dyDescent="0.25">
      <c r="A2" s="19" t="s">
        <v>23</v>
      </c>
    </row>
    <row r="4" spans="1:15" x14ac:dyDescent="0.25">
      <c r="A4" s="17"/>
      <c r="B4" s="11"/>
      <c r="C4" s="11"/>
      <c r="D4" s="37"/>
      <c r="E4" s="37"/>
      <c r="F4" s="37"/>
      <c r="G4" s="37"/>
      <c r="I4" s="17"/>
      <c r="J4" s="11"/>
      <c r="K4" s="11"/>
      <c r="L4" s="37"/>
      <c r="M4" s="37"/>
      <c r="N4" s="37"/>
    </row>
    <row r="5" spans="1:15" x14ac:dyDescent="0.25">
      <c r="A5" s="51" t="s">
        <v>129</v>
      </c>
      <c r="B5" s="1" t="s">
        <v>1</v>
      </c>
      <c r="C5" s="1" t="s">
        <v>2</v>
      </c>
      <c r="D5" s="1" t="s">
        <v>7</v>
      </c>
      <c r="E5" s="1" t="s">
        <v>90</v>
      </c>
      <c r="F5" s="50" t="s">
        <v>92</v>
      </c>
      <c r="G5" s="55"/>
      <c r="I5" s="51" t="s">
        <v>130</v>
      </c>
      <c r="J5" s="1" t="s">
        <v>1</v>
      </c>
      <c r="K5" s="1" t="s">
        <v>2</v>
      </c>
      <c r="L5" s="1" t="s">
        <v>7</v>
      </c>
      <c r="M5" s="1" t="s">
        <v>90</v>
      </c>
      <c r="N5" s="50" t="s">
        <v>92</v>
      </c>
    </row>
    <row r="6" spans="1:15" x14ac:dyDescent="0.25">
      <c r="A6" s="1" t="s">
        <v>0</v>
      </c>
      <c r="B6" s="5">
        <f>JUNIO!B5</f>
        <v>1340</v>
      </c>
      <c r="C6" s="5">
        <f>JUNIO!C5</f>
        <v>788</v>
      </c>
      <c r="D6" s="97"/>
      <c r="E6" s="97"/>
      <c r="F6" s="97"/>
      <c r="G6" s="58"/>
      <c r="I6" s="1" t="s">
        <v>0</v>
      </c>
      <c r="J6" s="5">
        <f>JUNIO!B6</f>
        <v>242</v>
      </c>
      <c r="K6" s="5">
        <f>JUNIO!C6</f>
        <v>51</v>
      </c>
      <c r="L6" s="97"/>
      <c r="M6" s="97"/>
      <c r="N6" s="97"/>
      <c r="O6" s="58"/>
    </row>
    <row r="7" spans="1:15" x14ac:dyDescent="0.25">
      <c r="A7" s="1" t="s">
        <v>5</v>
      </c>
      <c r="B7" s="5">
        <f>JUNIO!G5</f>
        <v>917</v>
      </c>
      <c r="C7" s="2">
        <f>JUNIO!H5</f>
        <v>451</v>
      </c>
      <c r="D7" s="97"/>
      <c r="E7" s="97"/>
      <c r="F7" s="97"/>
      <c r="G7" s="58"/>
      <c r="I7" s="1" t="s">
        <v>5</v>
      </c>
      <c r="J7" s="2">
        <f>JUNIO!G6</f>
        <v>176</v>
      </c>
      <c r="K7" s="2">
        <f>JUNIO!H6</f>
        <v>8</v>
      </c>
      <c r="L7" s="97"/>
      <c r="M7" s="97"/>
      <c r="N7" s="97"/>
      <c r="O7" s="58"/>
    </row>
    <row r="8" spans="1:15" x14ac:dyDescent="0.25">
      <c r="A8" s="1" t="s">
        <v>26</v>
      </c>
      <c r="B8" s="5">
        <f>JULIO!G5</f>
        <v>1117</v>
      </c>
      <c r="C8" s="2">
        <f>JULIO!H5</f>
        <v>1029</v>
      </c>
      <c r="D8" s="2">
        <f>JULIO!I5</f>
        <v>3283</v>
      </c>
      <c r="E8" s="97"/>
      <c r="F8" s="97"/>
      <c r="G8" s="58"/>
      <c r="I8" s="1" t="s">
        <v>26</v>
      </c>
      <c r="J8" s="2">
        <f>JULIO!G6</f>
        <v>239</v>
      </c>
      <c r="K8" s="2">
        <f>JULIO!H6</f>
        <v>37</v>
      </c>
      <c r="L8" s="2">
        <f>JULIO!I6</f>
        <v>439</v>
      </c>
      <c r="M8" s="97"/>
      <c r="N8" s="97"/>
      <c r="O8" s="58"/>
    </row>
    <row r="9" spans="1:15" x14ac:dyDescent="0.25">
      <c r="A9" s="1" t="s">
        <v>29</v>
      </c>
      <c r="B9" s="5">
        <f>AGOSTO!H5</f>
        <v>1716</v>
      </c>
      <c r="C9" s="2">
        <f>AGOSTO!I5</f>
        <v>1596</v>
      </c>
      <c r="D9" s="2">
        <f>AGOSTO!J5</f>
        <v>5219</v>
      </c>
      <c r="E9" s="2">
        <f>AGOSTO!K5</f>
        <v>3032</v>
      </c>
      <c r="F9" s="97"/>
      <c r="G9" s="58"/>
      <c r="I9" s="1" t="s">
        <v>29</v>
      </c>
      <c r="J9" s="2">
        <f>AGOSTO!H6</f>
        <v>218</v>
      </c>
      <c r="K9" s="2">
        <f>AGOSTO!I6</f>
        <v>14</v>
      </c>
      <c r="L9" s="2">
        <f>AGOSTO!J6</f>
        <v>490</v>
      </c>
      <c r="M9" s="5">
        <f>AGOSTO!K6</f>
        <v>85</v>
      </c>
      <c r="N9" s="97"/>
      <c r="O9" s="58"/>
    </row>
    <row r="10" spans="1:15" x14ac:dyDescent="0.25">
      <c r="A10" s="1" t="s">
        <v>91</v>
      </c>
      <c r="B10" s="5">
        <f>SEPTIEMBRE!I5</f>
        <v>1339</v>
      </c>
      <c r="C10" s="2">
        <f>SEPTIEMBRE!J5</f>
        <v>1115</v>
      </c>
      <c r="D10" s="2">
        <f>SEPTIEMBRE!K5</f>
        <v>4803</v>
      </c>
      <c r="E10" s="2">
        <f>SEPTIEMBRE!L5</f>
        <v>1546</v>
      </c>
      <c r="F10" s="2">
        <f>SEPTIEMBRE!M5</f>
        <v>1596</v>
      </c>
      <c r="G10" s="58"/>
      <c r="I10" s="1" t="s">
        <v>91</v>
      </c>
      <c r="J10" s="2">
        <f>SEPTIEMBRE!I6</f>
        <v>157</v>
      </c>
      <c r="K10" s="2">
        <f>SEPTIEMBRE!J6</f>
        <v>13</v>
      </c>
      <c r="L10" s="2">
        <f>SEPTIEMBRE!K6</f>
        <v>302</v>
      </c>
      <c r="M10" s="5">
        <f>SEPTIEMBRE!L6</f>
        <v>88</v>
      </c>
      <c r="N10" s="5">
        <f>SEPTIEMBRE!M6</f>
        <v>76</v>
      </c>
      <c r="O10" s="58"/>
    </row>
    <row r="11" spans="1:15" x14ac:dyDescent="0.25">
      <c r="A11" s="17" t="s">
        <v>138</v>
      </c>
      <c r="B11" s="112">
        <f>OCTUBRE!I5</f>
        <v>1045</v>
      </c>
      <c r="C11" s="71">
        <f>OCTUBRE!J5</f>
        <v>519</v>
      </c>
      <c r="D11" s="71">
        <f>OCTUBRE!K5</f>
        <v>2416</v>
      </c>
      <c r="E11" s="112">
        <f>OCTUBRE!L5</f>
        <v>800</v>
      </c>
      <c r="F11" s="71">
        <f>OCTUBRE!M5</f>
        <v>1627</v>
      </c>
      <c r="G11" s="58"/>
      <c r="I11" s="1" t="s">
        <v>138</v>
      </c>
      <c r="J11" s="2">
        <f>OCTUBRE!I6</f>
        <v>160</v>
      </c>
      <c r="K11" s="2">
        <f>OCTUBRE!J6</f>
        <v>6</v>
      </c>
      <c r="L11" s="2">
        <f>OCTUBRE!K6</f>
        <v>304</v>
      </c>
      <c r="M11" s="5">
        <f>OCTUBRE!L6</f>
        <v>47</v>
      </c>
      <c r="N11" s="5">
        <f>OCTUBRE!M6</f>
        <v>65</v>
      </c>
      <c r="O11" s="58"/>
    </row>
    <row r="12" spans="1:15" x14ac:dyDescent="0.25">
      <c r="A12" s="1" t="s">
        <v>170</v>
      </c>
      <c r="B12" s="5">
        <f>NOVIEMBRE!I5</f>
        <v>1368</v>
      </c>
      <c r="C12" s="2">
        <f>NOVIEMBRE!J5</f>
        <v>1521</v>
      </c>
      <c r="D12" s="2">
        <f>NOVIEMBRE!K5</f>
        <v>5296</v>
      </c>
      <c r="E12" s="5"/>
      <c r="F12" s="5"/>
      <c r="G12" s="94"/>
      <c r="I12" s="1" t="s">
        <v>170</v>
      </c>
      <c r="J12" s="2">
        <f>NOVIEMBRE!I6</f>
        <v>434</v>
      </c>
      <c r="K12" s="2">
        <f>NOVIEMBRE!J6</f>
        <v>31</v>
      </c>
      <c r="L12" s="2">
        <f>NOVIEMBRE!K6</f>
        <v>520</v>
      </c>
      <c r="M12" s="96"/>
      <c r="N12" s="96"/>
      <c r="O12" s="58"/>
    </row>
    <row r="13" spans="1:15" x14ac:dyDescent="0.25">
      <c r="A13" s="17"/>
      <c r="B13" s="36"/>
      <c r="C13" s="9"/>
      <c r="D13" s="9"/>
      <c r="E13" s="36"/>
      <c r="F13" s="36"/>
      <c r="G13" s="94"/>
      <c r="I13" s="17"/>
      <c r="J13" s="9"/>
      <c r="K13" s="9"/>
      <c r="L13" s="9"/>
      <c r="M13" s="98"/>
      <c r="N13" s="98"/>
      <c r="O13" s="94"/>
    </row>
    <row r="14" spans="1:15" x14ac:dyDescent="0.25">
      <c r="A14" s="17"/>
      <c r="B14" s="11"/>
      <c r="C14" s="11"/>
      <c r="D14" s="37"/>
      <c r="E14" s="37"/>
      <c r="F14" s="37"/>
      <c r="G14" s="37"/>
      <c r="I14" s="17"/>
      <c r="J14" s="11"/>
      <c r="K14" s="11"/>
      <c r="L14" s="37"/>
      <c r="M14" s="37"/>
      <c r="N14" s="37"/>
    </row>
    <row r="15" spans="1:15" x14ac:dyDescent="0.25">
      <c r="A15" s="1"/>
      <c r="B15" s="59" t="s">
        <v>0</v>
      </c>
      <c r="C15" s="59" t="s">
        <v>5</v>
      </c>
      <c r="D15" s="50" t="s">
        <v>26</v>
      </c>
      <c r="E15" s="50" t="s">
        <v>29</v>
      </c>
      <c r="F15" s="50" t="s">
        <v>91</v>
      </c>
      <c r="G15" s="50" t="s">
        <v>138</v>
      </c>
      <c r="H15" s="95" t="s">
        <v>170</v>
      </c>
      <c r="I15" s="17"/>
      <c r="J15" s="11"/>
      <c r="K15" s="11"/>
      <c r="L15" s="37"/>
      <c r="M15" s="37"/>
      <c r="N15" s="37"/>
    </row>
    <row r="16" spans="1:15" x14ac:dyDescent="0.25">
      <c r="A16" s="1" t="s">
        <v>131</v>
      </c>
      <c r="B16" s="96">
        <f>B6+C6</f>
        <v>2128</v>
      </c>
      <c r="C16" s="5">
        <f>B7+C7</f>
        <v>1368</v>
      </c>
      <c r="D16" s="99">
        <f>B8+C8+D8</f>
        <v>5429</v>
      </c>
      <c r="E16" s="99">
        <f>B9+C9+D9+E9</f>
        <v>11563</v>
      </c>
      <c r="F16" s="99">
        <f>B10+C10+D10+E10+F10</f>
        <v>10399</v>
      </c>
      <c r="G16" s="99">
        <f>B11+C11+D11+E11+F11</f>
        <v>6407</v>
      </c>
      <c r="H16" s="99">
        <f>B12+C12+D12</f>
        <v>8185</v>
      </c>
      <c r="I16" s="17"/>
      <c r="J16" s="11"/>
      <c r="K16" s="11"/>
      <c r="L16" s="37"/>
      <c r="M16" s="37"/>
      <c r="N16" s="37"/>
    </row>
    <row r="17" spans="1:14" x14ac:dyDescent="0.25">
      <c r="A17" s="1" t="s">
        <v>132</v>
      </c>
      <c r="B17" s="96">
        <f>J6+K6</f>
        <v>293</v>
      </c>
      <c r="C17" s="96">
        <f>+J7+K7</f>
        <v>184</v>
      </c>
      <c r="D17" s="97">
        <f>J8+K8+L8</f>
        <v>715</v>
      </c>
      <c r="E17" s="99">
        <f>J9+K9+L9+M9</f>
        <v>807</v>
      </c>
      <c r="F17" s="99">
        <f>J10+K10+L10+M10+N10</f>
        <v>636</v>
      </c>
      <c r="G17" s="99">
        <f>J11+K11+L11+M11+N11</f>
        <v>582</v>
      </c>
      <c r="H17" s="97">
        <f>J12+K12+L12</f>
        <v>985</v>
      </c>
      <c r="I17" s="17"/>
      <c r="J17" s="11"/>
      <c r="K17" s="11"/>
      <c r="L17" s="37"/>
      <c r="M17" s="37"/>
      <c r="N17" s="37"/>
    </row>
    <row r="18" spans="1:14" x14ac:dyDescent="0.25">
      <c r="A18" s="17"/>
      <c r="B18" s="96">
        <f t="shared" ref="B18:G18" si="0">SUM(B16:B17)</f>
        <v>2421</v>
      </c>
      <c r="C18" s="96">
        <f t="shared" si="0"/>
        <v>1552</v>
      </c>
      <c r="D18" s="96">
        <f t="shared" si="0"/>
        <v>6144</v>
      </c>
      <c r="E18" s="96">
        <f t="shared" si="0"/>
        <v>12370</v>
      </c>
      <c r="F18" s="96">
        <f t="shared" si="0"/>
        <v>11035</v>
      </c>
      <c r="G18" s="96">
        <f t="shared" si="0"/>
        <v>6989</v>
      </c>
      <c r="H18" s="96">
        <f t="shared" ref="H18" si="1">SUM(H16:H17)</f>
        <v>9170</v>
      </c>
      <c r="I18" s="17"/>
      <c r="J18" s="11"/>
      <c r="K18" s="11"/>
      <c r="L18" s="37"/>
      <c r="M18" s="37"/>
      <c r="N18" s="37"/>
    </row>
    <row r="19" spans="1:14" x14ac:dyDescent="0.25">
      <c r="A19" s="17"/>
      <c r="B19" s="11"/>
      <c r="C19" s="11"/>
      <c r="D19" s="11"/>
      <c r="E19" s="11"/>
      <c r="F19" s="11"/>
      <c r="G19" s="37"/>
      <c r="H19" t="s">
        <v>240</v>
      </c>
      <c r="I19" s="17"/>
      <c r="J19" s="11"/>
      <c r="K19" s="11"/>
      <c r="L19" s="37"/>
      <c r="M19" s="37"/>
      <c r="N19" s="37"/>
    </row>
    <row r="20" spans="1:14" x14ac:dyDescent="0.25">
      <c r="A20" s="17"/>
      <c r="B20" s="11"/>
      <c r="C20" s="11"/>
      <c r="D20" s="11"/>
      <c r="E20" s="11"/>
      <c r="F20" s="11"/>
      <c r="G20" s="37"/>
      <c r="I20" s="17"/>
      <c r="J20" s="11"/>
      <c r="K20" s="11"/>
      <c r="L20" s="37"/>
      <c r="M20" s="37"/>
      <c r="N20" s="37"/>
    </row>
    <row r="21" spans="1:14" x14ac:dyDescent="0.25">
      <c r="A21" s="17"/>
      <c r="B21" s="11"/>
      <c r="C21" s="11"/>
      <c r="D21" s="11"/>
      <c r="E21" s="11"/>
      <c r="F21" s="11"/>
      <c r="G21" s="37"/>
      <c r="I21" s="17"/>
      <c r="J21" s="11"/>
      <c r="K21" s="11"/>
      <c r="L21" s="37"/>
      <c r="M21" s="37"/>
      <c r="N21" s="37"/>
    </row>
    <row r="22" spans="1:14" x14ac:dyDescent="0.25">
      <c r="A22" s="17"/>
      <c r="B22" s="11"/>
      <c r="C22" s="11"/>
      <c r="D22" s="11"/>
      <c r="E22" s="11"/>
      <c r="F22" s="11"/>
      <c r="G22" s="37"/>
      <c r="I22" s="17"/>
      <c r="J22" s="11"/>
      <c r="K22" s="11"/>
      <c r="L22" s="37"/>
      <c r="M22" s="37"/>
      <c r="N22" s="37"/>
    </row>
    <row r="23" spans="1:14" x14ac:dyDescent="0.25">
      <c r="A23" s="17"/>
      <c r="B23" s="11"/>
      <c r="C23" s="11"/>
      <c r="D23" s="11"/>
      <c r="E23" s="11"/>
      <c r="F23" s="11"/>
      <c r="G23" s="37"/>
      <c r="I23" s="17"/>
      <c r="J23" s="11"/>
      <c r="K23" s="11"/>
      <c r="L23" s="37"/>
      <c r="M23" s="37"/>
      <c r="N23" s="37"/>
    </row>
    <row r="24" spans="1:14" x14ac:dyDescent="0.25">
      <c r="A24" s="17"/>
      <c r="B24" s="11"/>
      <c r="C24" s="11"/>
      <c r="D24" s="11"/>
      <c r="E24" s="11"/>
      <c r="F24" s="11"/>
      <c r="G24" s="37"/>
      <c r="I24" s="17"/>
      <c r="J24" s="11"/>
      <c r="K24" s="11"/>
      <c r="L24" s="37"/>
      <c r="M24" s="37"/>
      <c r="N24" s="37"/>
    </row>
    <row r="25" spans="1:14" x14ac:dyDescent="0.25">
      <c r="A25" s="17"/>
      <c r="B25" s="11"/>
      <c r="C25" s="11"/>
      <c r="D25" s="11"/>
      <c r="E25" s="11"/>
      <c r="F25" s="11"/>
      <c r="G25" s="37"/>
      <c r="I25" s="17"/>
      <c r="J25" s="11"/>
      <c r="K25" s="11"/>
      <c r="L25" s="37"/>
      <c r="M25" s="37"/>
      <c r="N25" s="37"/>
    </row>
    <row r="26" spans="1:14" x14ac:dyDescent="0.25">
      <c r="A26" s="17"/>
      <c r="B26" s="11"/>
      <c r="C26" s="11"/>
      <c r="D26" s="11"/>
      <c r="E26" s="11"/>
      <c r="F26" s="11"/>
      <c r="G26" s="37"/>
      <c r="I26" s="17"/>
      <c r="J26" s="11"/>
      <c r="K26" s="11"/>
      <c r="L26" s="37"/>
      <c r="M26" s="37"/>
      <c r="N26" s="37"/>
    </row>
    <row r="27" spans="1:14" x14ac:dyDescent="0.25">
      <c r="A27" s="17"/>
      <c r="B27" s="11"/>
      <c r="C27" s="11"/>
      <c r="D27" s="11"/>
      <c r="E27" s="11"/>
      <c r="F27" s="11"/>
      <c r="G27" s="37"/>
      <c r="I27" s="17"/>
      <c r="J27" s="11"/>
      <c r="K27" s="11"/>
      <c r="L27" s="37"/>
      <c r="M27" s="37"/>
      <c r="N27" s="37"/>
    </row>
    <row r="28" spans="1:14" x14ac:dyDescent="0.25">
      <c r="A28" s="17"/>
      <c r="B28" s="11"/>
      <c r="C28" s="11"/>
      <c r="D28" s="37"/>
      <c r="E28" s="37"/>
      <c r="F28" s="37"/>
      <c r="G28" s="37"/>
      <c r="I28" s="17"/>
      <c r="J28" s="11"/>
      <c r="K28" s="11"/>
      <c r="L28" s="37"/>
      <c r="M28" s="37"/>
      <c r="N28" s="37"/>
    </row>
    <row r="29" spans="1:14" x14ac:dyDescent="0.25">
      <c r="A29" s="17"/>
      <c r="B29" s="11"/>
      <c r="C29" s="11"/>
      <c r="D29" s="37"/>
      <c r="E29" s="37"/>
      <c r="F29" s="37"/>
      <c r="G29" s="37"/>
      <c r="I29" s="17"/>
      <c r="J29" s="11"/>
      <c r="K29" s="11"/>
      <c r="L29" s="37"/>
      <c r="M29" s="37"/>
      <c r="N29" s="37"/>
    </row>
    <row r="30" spans="1:14" x14ac:dyDescent="0.25">
      <c r="A30" s="17"/>
      <c r="B30" s="11"/>
      <c r="C30" s="11"/>
      <c r="D30" s="37"/>
      <c r="E30" s="37"/>
      <c r="F30" s="37"/>
      <c r="G30" s="37"/>
      <c r="I30" s="17"/>
      <c r="J30" s="11"/>
      <c r="K30" s="11"/>
      <c r="L30" s="37"/>
      <c r="M30" s="37"/>
      <c r="N30" s="37"/>
    </row>
    <row r="31" spans="1:14" x14ac:dyDescent="0.25">
      <c r="A31" s="17"/>
      <c r="B31" s="11"/>
      <c r="C31" s="11"/>
      <c r="D31" s="37"/>
      <c r="E31" s="37"/>
      <c r="F31" s="37"/>
      <c r="G31" s="37"/>
      <c r="I31" s="17"/>
      <c r="J31" s="11"/>
      <c r="K31" s="11"/>
      <c r="L31" s="37"/>
      <c r="M31" s="37"/>
      <c r="N31" s="37"/>
    </row>
    <row r="32" spans="1:14" x14ac:dyDescent="0.25">
      <c r="A32" s="17"/>
      <c r="B32" s="11"/>
      <c r="C32" s="11"/>
      <c r="D32" s="37"/>
      <c r="E32" s="37"/>
      <c r="F32" s="37"/>
      <c r="G32" s="37"/>
      <c r="I32" s="17"/>
      <c r="J32" s="11"/>
      <c r="K32" s="11"/>
      <c r="L32" s="37"/>
      <c r="M32" s="37"/>
      <c r="N32" s="37"/>
    </row>
    <row r="33" spans="1:15" x14ac:dyDescent="0.25">
      <c r="A33" s="17"/>
      <c r="B33" s="11"/>
      <c r="C33" s="11"/>
      <c r="D33" s="37"/>
      <c r="E33" s="37"/>
      <c r="F33" s="37"/>
      <c r="G33" s="37"/>
      <c r="I33" s="17"/>
      <c r="J33" s="11"/>
      <c r="K33" s="11"/>
      <c r="L33" s="37"/>
      <c r="M33" s="37"/>
      <c r="N33" s="37"/>
    </row>
    <row r="34" spans="1:15" x14ac:dyDescent="0.25">
      <c r="A34" s="17"/>
      <c r="B34" s="11"/>
      <c r="C34" s="11"/>
      <c r="D34" s="37"/>
      <c r="E34" s="37"/>
      <c r="F34" s="37"/>
      <c r="G34" s="37"/>
      <c r="I34" s="17"/>
      <c r="J34" s="11"/>
      <c r="K34" s="11"/>
      <c r="L34" s="37"/>
      <c r="M34" s="37"/>
      <c r="N34" s="37"/>
    </row>
    <row r="35" spans="1:15" x14ac:dyDescent="0.25">
      <c r="A35" s="17"/>
      <c r="B35" s="11"/>
      <c r="C35" s="11"/>
      <c r="D35" s="37"/>
      <c r="E35" s="37"/>
      <c r="F35" s="37"/>
      <c r="G35" s="37"/>
      <c r="I35" s="17"/>
      <c r="J35" s="11"/>
      <c r="K35" s="11"/>
      <c r="L35" s="37"/>
      <c r="M35" s="37"/>
      <c r="N35" s="37"/>
    </row>
    <row r="36" spans="1:15" x14ac:dyDescent="0.25">
      <c r="A36" s="17"/>
      <c r="B36" s="11"/>
      <c r="C36" s="11"/>
      <c r="D36" s="37"/>
      <c r="E36" s="37"/>
      <c r="F36" s="37"/>
      <c r="G36" s="37"/>
      <c r="I36" s="17"/>
      <c r="J36" s="11"/>
      <c r="K36" s="11"/>
      <c r="L36" s="37"/>
      <c r="M36" s="37"/>
      <c r="N36" s="37"/>
    </row>
    <row r="37" spans="1:15" x14ac:dyDescent="0.25">
      <c r="A37" s="17"/>
      <c r="B37" s="11"/>
      <c r="C37" s="11"/>
      <c r="D37" s="37"/>
      <c r="E37" s="37"/>
      <c r="F37" s="37"/>
      <c r="G37" s="37"/>
      <c r="I37" s="17"/>
      <c r="J37" s="11"/>
      <c r="K37" s="11"/>
      <c r="L37" s="37"/>
      <c r="M37" s="37"/>
      <c r="N37" s="37"/>
    </row>
    <row r="39" spans="1:15" s="19" customFormat="1" x14ac:dyDescent="0.25">
      <c r="A39" s="19" t="s">
        <v>6</v>
      </c>
    </row>
    <row r="40" spans="1:15" x14ac:dyDescent="0.25">
      <c r="A40" s="12" t="s">
        <v>9</v>
      </c>
      <c r="B40" s="12"/>
      <c r="C40" s="12"/>
      <c r="D40" s="12"/>
      <c r="E40" s="12"/>
      <c r="F40" s="12"/>
      <c r="G40" s="12"/>
      <c r="I40" s="12" t="s">
        <v>8</v>
      </c>
    </row>
    <row r="41" spans="1:15" x14ac:dyDescent="0.25">
      <c r="A41" s="1" t="s">
        <v>6</v>
      </c>
      <c r="B41" s="1" t="s">
        <v>1</v>
      </c>
      <c r="C41" s="1" t="s">
        <v>2</v>
      </c>
      <c r="D41" s="13" t="s">
        <v>7</v>
      </c>
      <c r="E41" s="13" t="s">
        <v>90</v>
      </c>
      <c r="F41" s="13" t="s">
        <v>92</v>
      </c>
      <c r="G41" s="16"/>
      <c r="I41" s="1" t="s">
        <v>6</v>
      </c>
      <c r="J41" s="1" t="s">
        <v>1</v>
      </c>
      <c r="K41" s="1" t="s">
        <v>2</v>
      </c>
      <c r="L41" s="13" t="s">
        <v>7</v>
      </c>
      <c r="M41" s="13" t="s">
        <v>90</v>
      </c>
      <c r="N41" s="13" t="s">
        <v>92</v>
      </c>
      <c r="O41" s="16"/>
    </row>
    <row r="42" spans="1:15" x14ac:dyDescent="0.25">
      <c r="A42" s="1" t="s">
        <v>0</v>
      </c>
      <c r="B42" s="74">
        <f>JUNIO!B18</f>
        <v>63.991139166177327</v>
      </c>
      <c r="C42" s="75">
        <f>JUNIO!C18</f>
        <v>46.576507092198582</v>
      </c>
      <c r="D42" s="75"/>
      <c r="E42" s="76"/>
      <c r="F42" s="76"/>
      <c r="G42" s="57"/>
      <c r="I42" s="1" t="s">
        <v>0</v>
      </c>
      <c r="J42" s="74">
        <f>JUNIO!G18</f>
        <v>46.591239846088065</v>
      </c>
      <c r="K42" s="75">
        <f>JUNIO!H18</f>
        <v>31.235612366230679</v>
      </c>
      <c r="L42" s="75"/>
      <c r="M42" s="76"/>
      <c r="N42" s="76"/>
      <c r="O42" s="16"/>
    </row>
    <row r="43" spans="1:15" x14ac:dyDescent="0.25">
      <c r="A43" s="1" t="s">
        <v>5</v>
      </c>
      <c r="B43" s="75">
        <f>JUNIO!B19</f>
        <v>63.773492723492723</v>
      </c>
      <c r="C43" s="75">
        <f>JUNIO!C19</f>
        <v>44.577252124645902</v>
      </c>
      <c r="D43" s="75">
        <f>JUNIO!D19</f>
        <v>29.694839932603202</v>
      </c>
      <c r="E43" s="76"/>
      <c r="F43" s="76"/>
      <c r="G43" s="57"/>
      <c r="I43" s="1" t="s">
        <v>5</v>
      </c>
      <c r="J43" s="75">
        <f>JUNIO!G19</f>
        <v>52.796987951807225</v>
      </c>
      <c r="K43" s="75">
        <f>JUNIO!H19</f>
        <v>33.127936842105271</v>
      </c>
      <c r="L43" s="75">
        <f>JUNIO!I19</f>
        <v>23.250511213720319</v>
      </c>
      <c r="M43" s="76"/>
      <c r="N43" s="76"/>
      <c r="O43" s="16"/>
    </row>
    <row r="44" spans="1:15" x14ac:dyDescent="0.25">
      <c r="A44" s="1" t="s">
        <v>26</v>
      </c>
      <c r="B44" s="75">
        <f>JULIO!B19</f>
        <v>65.588355582524272</v>
      </c>
      <c r="C44" s="75">
        <f>JULIO!C19</f>
        <v>46.949898403483303</v>
      </c>
      <c r="D44" s="75">
        <f>JULIO!D19</f>
        <v>31.982434444804142</v>
      </c>
      <c r="E44" s="76"/>
      <c r="F44" s="76"/>
      <c r="G44" s="57"/>
      <c r="I44" s="1" t="s">
        <v>26</v>
      </c>
      <c r="J44" s="75">
        <f>JULIO!G19</f>
        <v>47.890832964111652</v>
      </c>
      <c r="K44" s="75">
        <f>JULIO!H19</f>
        <v>30.925889101338427</v>
      </c>
      <c r="L44" s="75">
        <f>JULIO!I19</f>
        <v>25.004743103011894</v>
      </c>
      <c r="M44" s="76"/>
      <c r="N44" s="76"/>
      <c r="O44" s="16"/>
    </row>
    <row r="45" spans="1:15" x14ac:dyDescent="0.25">
      <c r="A45" s="1" t="s">
        <v>29</v>
      </c>
      <c r="B45" s="75">
        <f>AGOSTO!B19</f>
        <v>65.715067766647024</v>
      </c>
      <c r="C45" s="75">
        <f>AGOSTO!C19</f>
        <v>52.987466814159298</v>
      </c>
      <c r="D45" s="75">
        <f>AGOSTO!D19</f>
        <v>34.251067444219075</v>
      </c>
      <c r="E45" s="75">
        <f>AGOSTO!E19</f>
        <v>20.357582540570789</v>
      </c>
      <c r="F45" s="75"/>
      <c r="G45" s="57"/>
      <c r="I45" s="1" t="s">
        <v>29</v>
      </c>
      <c r="J45" s="75">
        <f>AGOSTO!H19</f>
        <v>37.700632183908048</v>
      </c>
      <c r="K45" s="75">
        <f>AGOSTO!I19</f>
        <v>29.770459912989438</v>
      </c>
      <c r="L45" s="75">
        <f>AGOSTO!J19</f>
        <v>23.206701597663635</v>
      </c>
      <c r="M45" s="75">
        <f>AGOSTO!K19</f>
        <v>11.615261813537675</v>
      </c>
      <c r="N45" s="75"/>
      <c r="O45" s="10"/>
    </row>
    <row r="46" spans="1:15" x14ac:dyDescent="0.25">
      <c r="A46" s="1" t="s">
        <v>91</v>
      </c>
      <c r="B46" s="75">
        <f>SEPTIEMBRE!B19</f>
        <v>64.740660264105628</v>
      </c>
      <c r="C46" s="75">
        <f>SEPTIEMBRE!C19</f>
        <v>51.225287671232877</v>
      </c>
      <c r="D46" s="75">
        <f>SEPTIEMBRE!D19</f>
        <v>32.260849079754607</v>
      </c>
      <c r="E46" s="75">
        <f>SEPTIEMBRE!E19</f>
        <v>20.030982615268329</v>
      </c>
      <c r="F46" s="75">
        <f>SEPTIEMBRE!F19</f>
        <v>18.116058871627143</v>
      </c>
      <c r="G46" s="57"/>
      <c r="I46" s="1" t="s">
        <v>91</v>
      </c>
      <c r="J46" s="75">
        <f>SEPTIEMBRE!I19</f>
        <v>42.313825029423292</v>
      </c>
      <c r="K46" s="75">
        <f>SEPTIEMBRE!J19</f>
        <v>31.770994052676294</v>
      </c>
      <c r="L46" s="75">
        <f>SEPTIEMBRE!K19</f>
        <v>23.768389079732422</v>
      </c>
      <c r="M46" s="75">
        <f>SEPTIEMBRE!L19</f>
        <v>13.788236212278875</v>
      </c>
      <c r="N46" s="75">
        <f>SEPTIEMBRE!M19</f>
        <v>11.697961985216471</v>
      </c>
      <c r="O46" s="10"/>
    </row>
    <row r="47" spans="1:15" x14ac:dyDescent="0.25">
      <c r="A47" s="1" t="s">
        <v>138</v>
      </c>
      <c r="B47" s="75">
        <f>OCTUBRE!B19</f>
        <v>60.92824918032786</v>
      </c>
      <c r="C47" s="75">
        <f>OCTUBRE!C19</f>
        <v>46.395474452554744</v>
      </c>
      <c r="D47" s="75">
        <f>OCTUBRE!D19</f>
        <v>32.418911536893596</v>
      </c>
      <c r="E47" s="75">
        <f>OCTUBRE!E19</f>
        <v>17.888446215139442</v>
      </c>
      <c r="F47" s="75">
        <f>OCTUBRE!F19</f>
        <v>14.752205882352944</v>
      </c>
      <c r="G47" s="57"/>
      <c r="I47" s="1" t="s">
        <v>138</v>
      </c>
      <c r="J47" s="75">
        <f>OCTUBRE!I19</f>
        <v>48.318034321372849</v>
      </c>
      <c r="K47" s="75">
        <f>OCTUBRE!J19</f>
        <v>36.32102857142857</v>
      </c>
      <c r="L47" s="75">
        <f>OCTUBRE!K19</f>
        <v>26.730618487394956</v>
      </c>
      <c r="M47" s="75">
        <f>OCTUBRE!L19</f>
        <v>13.402985074626866</v>
      </c>
      <c r="N47" s="75">
        <f>OCTUBRE!M19</f>
        <v>11.445335570469801</v>
      </c>
      <c r="O47" s="10"/>
    </row>
    <row r="48" spans="1:15" x14ac:dyDescent="0.25">
      <c r="A48" s="1" t="s">
        <v>170</v>
      </c>
      <c r="B48" s="75">
        <f>NOVIEMBRE!B19</f>
        <v>66.156438297872342</v>
      </c>
      <c r="C48" s="75">
        <f>NOVIEMBRE!C19</f>
        <v>51.57706986444213</v>
      </c>
      <c r="D48" s="75">
        <f>NOVIEMBRE!D19</f>
        <v>34.730659007153697</v>
      </c>
      <c r="E48" s="75"/>
      <c r="F48" s="75"/>
      <c r="G48" s="57"/>
      <c r="I48" s="1" t="s">
        <v>170</v>
      </c>
      <c r="J48" s="75">
        <f>NOVIEMBRE!I19</f>
        <v>46.422105106001794</v>
      </c>
      <c r="K48" s="75">
        <f>NOVIEMBRE!J19</f>
        <v>31.870109536082477</v>
      </c>
      <c r="L48" s="75">
        <f>NOVIEMBRE!K19</f>
        <v>24.781520494972931</v>
      </c>
      <c r="M48" s="75"/>
      <c r="N48" s="75"/>
      <c r="O48" s="10"/>
    </row>
    <row r="49" spans="1:15" x14ac:dyDescent="0.25">
      <c r="A49" s="17"/>
      <c r="B49" s="100"/>
      <c r="C49" s="100"/>
      <c r="D49" s="100"/>
      <c r="E49" s="100"/>
      <c r="F49" s="100"/>
      <c r="G49" s="57"/>
      <c r="I49" s="17"/>
      <c r="J49" s="100"/>
      <c r="K49" s="100"/>
      <c r="L49" s="100"/>
      <c r="M49" s="100"/>
      <c r="N49" s="100"/>
      <c r="O49" s="10"/>
    </row>
    <row r="50" spans="1:15" x14ac:dyDescent="0.25">
      <c r="A50" s="17"/>
      <c r="B50" s="21"/>
      <c r="C50" s="21"/>
      <c r="D50" s="21"/>
      <c r="E50" s="21"/>
      <c r="F50" s="21"/>
      <c r="G50" s="10"/>
      <c r="I50" s="17"/>
      <c r="J50" s="10"/>
      <c r="K50" s="10"/>
      <c r="L50" s="10"/>
      <c r="M50" s="10"/>
      <c r="N50" s="10"/>
      <c r="O50" s="10"/>
    </row>
    <row r="51" spans="1:15" x14ac:dyDescent="0.25">
      <c r="A51" s="17"/>
      <c r="B51" s="10"/>
      <c r="C51" s="10"/>
      <c r="D51" s="10"/>
      <c r="E51" s="10"/>
      <c r="F51" s="10"/>
      <c r="G51" s="10"/>
      <c r="I51" s="17"/>
      <c r="J51" s="10"/>
      <c r="K51" s="10"/>
      <c r="L51" s="10"/>
      <c r="M51" s="10"/>
      <c r="N51" s="10"/>
      <c r="O51" s="10"/>
    </row>
    <row r="52" spans="1:15" x14ac:dyDescent="0.25">
      <c r="A52" s="17"/>
      <c r="B52" s="10"/>
      <c r="C52" s="10"/>
      <c r="D52" s="10"/>
      <c r="E52" s="10"/>
      <c r="F52" s="10"/>
      <c r="G52" s="10"/>
      <c r="I52" s="17"/>
      <c r="J52" s="10"/>
      <c r="K52" s="10"/>
      <c r="L52" s="10"/>
      <c r="M52" s="10"/>
      <c r="N52" s="10"/>
      <c r="O52" s="10"/>
    </row>
    <row r="53" spans="1:15" x14ac:dyDescent="0.25">
      <c r="A53" s="17"/>
      <c r="B53" s="10"/>
      <c r="C53" s="10"/>
      <c r="D53" s="10"/>
      <c r="E53" s="10"/>
      <c r="F53" s="10"/>
      <c r="G53" s="10"/>
      <c r="I53" s="17"/>
      <c r="J53" s="10"/>
      <c r="K53" s="10"/>
      <c r="L53" s="10"/>
      <c r="M53" s="10"/>
      <c r="N53" s="10"/>
      <c r="O53" s="10"/>
    </row>
    <row r="54" spans="1:15" x14ac:dyDescent="0.25">
      <c r="A54" s="17"/>
      <c r="B54" s="10"/>
      <c r="C54" s="10"/>
      <c r="D54" s="10"/>
      <c r="E54" s="10"/>
      <c r="F54" s="10"/>
      <c r="G54" s="10"/>
      <c r="I54" s="17"/>
      <c r="J54" s="10"/>
      <c r="K54" s="10"/>
      <c r="L54" s="10"/>
      <c r="M54" s="10"/>
      <c r="N54" s="10"/>
      <c r="O54" s="10"/>
    </row>
    <row r="55" spans="1:15" x14ac:dyDescent="0.25">
      <c r="A55" s="17"/>
      <c r="B55" s="10"/>
      <c r="C55" s="10"/>
      <c r="D55" s="10"/>
      <c r="E55" s="10"/>
      <c r="F55" s="10"/>
      <c r="G55" s="10"/>
      <c r="I55" s="17"/>
      <c r="J55" s="10"/>
      <c r="K55" s="10"/>
      <c r="L55" s="10"/>
      <c r="M55" s="10"/>
      <c r="N55" s="10"/>
      <c r="O55" s="10"/>
    </row>
    <row r="56" spans="1:15" x14ac:dyDescent="0.25">
      <c r="A56" s="17"/>
      <c r="B56" s="10"/>
      <c r="C56" s="10"/>
      <c r="D56" s="10"/>
      <c r="E56" s="10"/>
      <c r="F56" s="10"/>
      <c r="G56" s="10"/>
      <c r="I56" s="17"/>
      <c r="J56" s="10"/>
      <c r="K56" s="10"/>
      <c r="L56" s="10"/>
      <c r="M56" s="10"/>
      <c r="N56" s="10"/>
      <c r="O56" s="10"/>
    </row>
    <row r="57" spans="1:15" x14ac:dyDescent="0.25">
      <c r="A57" s="17"/>
      <c r="B57" s="10"/>
      <c r="C57" s="10"/>
      <c r="D57" s="10"/>
      <c r="E57" s="10"/>
      <c r="F57" s="10"/>
      <c r="G57" s="10"/>
      <c r="I57" s="17"/>
      <c r="J57" s="10"/>
      <c r="K57" s="10"/>
      <c r="L57" s="10"/>
      <c r="M57" s="10"/>
      <c r="N57" s="10"/>
      <c r="O57" s="10"/>
    </row>
    <row r="58" spans="1:15" s="19" customFormat="1" x14ac:dyDescent="0.25">
      <c r="A58" s="20" t="s">
        <v>22</v>
      </c>
      <c r="B58" s="21"/>
      <c r="C58" s="21"/>
      <c r="D58" s="21"/>
      <c r="E58" s="21"/>
      <c r="F58" s="21"/>
      <c r="G58" s="21"/>
      <c r="I58" s="20"/>
      <c r="J58" s="21"/>
      <c r="K58" s="21"/>
      <c r="L58" s="21"/>
      <c r="M58" s="21"/>
      <c r="N58" s="21"/>
      <c r="O58" s="21"/>
    </row>
    <row r="59" spans="1:15" x14ac:dyDescent="0.25">
      <c r="A59" s="17"/>
      <c r="B59" s="10">
        <v>0</v>
      </c>
      <c r="C59" s="10"/>
      <c r="D59" s="10"/>
      <c r="E59" s="10"/>
      <c r="F59" s="10"/>
      <c r="G59" s="10"/>
      <c r="I59" s="17"/>
      <c r="J59" s="10"/>
      <c r="K59" s="10"/>
      <c r="L59" s="10"/>
      <c r="M59" s="10"/>
      <c r="N59" s="10"/>
      <c r="O59" s="10"/>
    </row>
    <row r="60" spans="1:15" x14ac:dyDescent="0.25">
      <c r="A60" s="17" t="s">
        <v>20</v>
      </c>
      <c r="B60" s="1" t="s">
        <v>1</v>
      </c>
      <c r="C60" s="1" t="s">
        <v>2</v>
      </c>
      <c r="D60" s="29" t="s">
        <v>7</v>
      </c>
      <c r="E60" s="29" t="s">
        <v>90</v>
      </c>
      <c r="F60" s="29" t="s">
        <v>92</v>
      </c>
      <c r="G60" s="52"/>
      <c r="I60" s="17"/>
      <c r="J60" s="17"/>
      <c r="K60" s="17"/>
      <c r="L60" s="52"/>
      <c r="M60" s="52"/>
      <c r="N60" s="52"/>
      <c r="O60" s="10"/>
    </row>
    <row r="61" spans="1:15" x14ac:dyDescent="0.25">
      <c r="A61" s="1" t="s">
        <v>0</v>
      </c>
      <c r="B61" s="77">
        <f>JUNIO!B28</f>
        <v>0.57826825127334469</v>
      </c>
      <c r="C61" s="77">
        <f>JUNIO!C28</f>
        <v>0.41592920353982299</v>
      </c>
      <c r="D61" s="78"/>
      <c r="E61" s="79"/>
      <c r="F61" s="79"/>
      <c r="G61" s="52"/>
      <c r="I61" s="17"/>
      <c r="J61" s="17"/>
      <c r="K61" s="17"/>
      <c r="L61" s="52"/>
      <c r="M61" s="52"/>
      <c r="N61" s="52"/>
      <c r="O61" s="10"/>
    </row>
    <row r="62" spans="1:15" x14ac:dyDescent="0.25">
      <c r="A62" s="1" t="s">
        <v>5</v>
      </c>
      <c r="B62" s="77">
        <f>JUNIO!B29</f>
        <v>0.56543887147335425</v>
      </c>
      <c r="C62" s="77">
        <f>JUNIO!C29</f>
        <v>0.28958162428219852</v>
      </c>
      <c r="D62" s="78">
        <f>JUNIO!D29</f>
        <v>0.291753717586334</v>
      </c>
      <c r="E62" s="79"/>
      <c r="F62" s="79"/>
      <c r="G62" s="52"/>
      <c r="I62" s="17"/>
      <c r="J62" s="17"/>
      <c r="K62" s="17"/>
      <c r="L62" s="52"/>
      <c r="M62" s="52"/>
      <c r="N62" s="52"/>
      <c r="O62" s="10"/>
    </row>
    <row r="63" spans="1:15" x14ac:dyDescent="0.25">
      <c r="A63" s="1" t="s">
        <v>26</v>
      </c>
      <c r="B63" s="77">
        <f>JULIO!B29</f>
        <v>0.56690746474028209</v>
      </c>
      <c r="C63" s="77">
        <f>JULIO!C29</f>
        <v>0.30745203034359658</v>
      </c>
      <c r="D63" s="78">
        <f>JULIO!D29</f>
        <v>0.27987677810999367</v>
      </c>
      <c r="E63" s="79"/>
      <c r="F63" s="79"/>
      <c r="G63" s="52"/>
      <c r="I63" s="17"/>
      <c r="J63" s="17"/>
      <c r="K63" s="17"/>
      <c r="L63" s="52"/>
      <c r="M63" s="52"/>
      <c r="N63" s="52"/>
      <c r="O63" s="10"/>
    </row>
    <row r="64" spans="1:15" x14ac:dyDescent="0.25">
      <c r="A64" s="1" t="s">
        <v>29</v>
      </c>
      <c r="B64" s="77">
        <f>AGOSTO!B29</f>
        <v>0.5231196054254007</v>
      </c>
      <c r="C64" s="77">
        <f>AGOSTO!C29</f>
        <v>0.37079573420836753</v>
      </c>
      <c r="D64" s="78">
        <f>AGOSTO!D29</f>
        <v>0.31511665068712047</v>
      </c>
      <c r="E64" s="78">
        <f>AGOSTO!E29</f>
        <v>0.63391273501241574</v>
      </c>
      <c r="F64" s="78"/>
      <c r="G64" s="56"/>
      <c r="I64" s="9"/>
      <c r="J64" s="53"/>
      <c r="K64" s="54"/>
      <c r="L64" s="54"/>
      <c r="M64" s="54"/>
      <c r="N64" s="54"/>
      <c r="O64" s="10"/>
    </row>
    <row r="65" spans="1:15" x14ac:dyDescent="0.25">
      <c r="A65" s="1" t="s">
        <v>91</v>
      </c>
      <c r="B65" s="77">
        <f>SEPTIEMBRE!B29</f>
        <v>0.56647398843930641</v>
      </c>
      <c r="C65" s="77">
        <f>SEPTIEMBRE!C29</f>
        <v>0.31143344709897613</v>
      </c>
      <c r="D65" s="78">
        <f>SEPTIEMBRE!D29</f>
        <v>0.34049131016042783</v>
      </c>
      <c r="E65" s="78">
        <f>SEPTIEMBRE!E29</f>
        <v>0.55125000000000002</v>
      </c>
      <c r="F65" s="78">
        <f>SEPTIEMBRE!F29</f>
        <v>0.31708581799325902</v>
      </c>
      <c r="G65" s="56"/>
      <c r="I65" s="17"/>
      <c r="J65" s="10"/>
      <c r="K65" s="10"/>
      <c r="L65" s="10"/>
      <c r="M65" s="10"/>
      <c r="N65" s="10"/>
      <c r="O65" s="10"/>
    </row>
    <row r="66" spans="1:15" x14ac:dyDescent="0.25">
      <c r="A66" s="1" t="s">
        <v>138</v>
      </c>
      <c r="B66" s="77">
        <f>OCTUBRE!B29</f>
        <v>0.48690932311621965</v>
      </c>
      <c r="C66" s="77">
        <f>OCTUBRE!C29</f>
        <v>0.21383975026014568</v>
      </c>
      <c r="D66" s="78">
        <f>OCTUBRE!D29</f>
        <v>0.21790885671137958</v>
      </c>
      <c r="E66" s="78">
        <f>OCTUBRE!E29</f>
        <v>0.32387096774193547</v>
      </c>
      <c r="F66" s="78">
        <f>OCTUBRE!F29</f>
        <v>0.35945273631840796</v>
      </c>
      <c r="G66" s="10"/>
      <c r="L66" s="10"/>
      <c r="M66" s="10"/>
      <c r="N66" s="10"/>
      <c r="O66" s="10"/>
    </row>
    <row r="67" spans="1:15" x14ac:dyDescent="0.25">
      <c r="A67" s="1" t="s">
        <v>170</v>
      </c>
      <c r="B67" s="30">
        <f>NOVIEMBRE!B29</f>
        <v>0.72642967542503867</v>
      </c>
      <c r="C67" s="30">
        <f>NOVIEMBRE!C29</f>
        <v>0.4068731438268986</v>
      </c>
      <c r="D67" s="30">
        <f>NOVIEMBRE!D29</f>
        <v>0.43518867924528304</v>
      </c>
      <c r="E67" s="30"/>
      <c r="F67" s="30"/>
      <c r="G67" s="10"/>
      <c r="L67" s="10"/>
      <c r="M67" s="10"/>
      <c r="N67" s="10"/>
      <c r="O67" s="10"/>
    </row>
    <row r="68" spans="1:15" x14ac:dyDescent="0.25">
      <c r="A68" s="17"/>
      <c r="B68" s="10"/>
      <c r="C68" s="10"/>
      <c r="D68" s="10"/>
      <c r="E68" s="10"/>
      <c r="F68" s="10"/>
      <c r="G68" s="10"/>
      <c r="L68" s="10"/>
      <c r="M68" s="10"/>
      <c r="N68" s="10"/>
      <c r="O68" s="10"/>
    </row>
    <row r="69" spans="1:15" x14ac:dyDescent="0.25">
      <c r="A69" s="17"/>
      <c r="B69" s="10"/>
      <c r="C69" s="10"/>
      <c r="D69" s="10"/>
      <c r="E69" s="10"/>
      <c r="F69" s="10"/>
      <c r="G69" s="10"/>
      <c r="L69" s="10"/>
      <c r="M69" s="10"/>
      <c r="N69" s="10"/>
      <c r="O69" s="10"/>
    </row>
    <row r="70" spans="1:15" x14ac:dyDescent="0.25">
      <c r="A70" s="17"/>
      <c r="B70" s="10"/>
      <c r="C70" s="10"/>
      <c r="D70" s="10"/>
      <c r="E70" s="10"/>
      <c r="F70" s="10"/>
      <c r="G70" s="10"/>
      <c r="L70" s="10"/>
      <c r="M70" s="10"/>
      <c r="N70" s="10"/>
      <c r="O70" s="10"/>
    </row>
    <row r="71" spans="1:15" x14ac:dyDescent="0.25">
      <c r="A71" s="17"/>
      <c r="B71" s="10"/>
      <c r="C71" s="10"/>
      <c r="D71" s="10"/>
      <c r="E71" s="10"/>
      <c r="F71" s="10"/>
      <c r="G71" s="10"/>
      <c r="L71" s="10"/>
      <c r="M71" s="10"/>
      <c r="N71" s="10"/>
      <c r="O71" s="10"/>
    </row>
    <row r="72" spans="1:15" x14ac:dyDescent="0.25">
      <c r="A72" s="17"/>
      <c r="B72" s="10"/>
      <c r="C72" s="10"/>
      <c r="D72" s="10"/>
      <c r="E72" s="10"/>
      <c r="F72" s="10"/>
      <c r="G72" s="10"/>
      <c r="L72" s="10"/>
      <c r="M72" s="10"/>
      <c r="N72" s="10"/>
      <c r="O72" s="10"/>
    </row>
    <row r="73" spans="1:15" x14ac:dyDescent="0.25">
      <c r="A73" s="17"/>
      <c r="B73" s="10"/>
      <c r="C73" s="10"/>
      <c r="D73" s="10"/>
      <c r="E73" s="10"/>
      <c r="F73" s="10"/>
      <c r="G73" s="10"/>
      <c r="L73" s="10"/>
      <c r="M73" s="10"/>
      <c r="N73" s="10"/>
      <c r="O73" s="10"/>
    </row>
    <row r="74" spans="1:15" x14ac:dyDescent="0.25">
      <c r="A74" s="17"/>
      <c r="B74" s="10"/>
      <c r="C74" s="10"/>
      <c r="D74" s="10"/>
      <c r="E74" s="10"/>
      <c r="F74" s="10"/>
      <c r="G74" s="10"/>
      <c r="L74" s="10"/>
      <c r="M74" s="10"/>
      <c r="N74" s="10"/>
      <c r="O74" s="10"/>
    </row>
    <row r="75" spans="1:15" x14ac:dyDescent="0.25">
      <c r="A75" s="17"/>
      <c r="B75" s="10"/>
      <c r="C75" s="10"/>
      <c r="D75" s="10"/>
      <c r="E75" s="10"/>
      <c r="F75" s="10"/>
      <c r="G75" s="10"/>
      <c r="L75" s="10"/>
      <c r="M75" s="10"/>
      <c r="N75" s="10"/>
      <c r="O75" s="10"/>
    </row>
    <row r="76" spans="1:15" x14ac:dyDescent="0.25">
      <c r="A76" s="17"/>
      <c r="B76" s="10"/>
      <c r="C76" s="10"/>
      <c r="D76" s="10"/>
      <c r="E76" s="10"/>
      <c r="F76" s="10"/>
      <c r="G76" s="10"/>
      <c r="L76" s="10"/>
      <c r="M76" s="10"/>
      <c r="N76" s="10"/>
      <c r="O76" s="10"/>
    </row>
    <row r="77" spans="1:15" x14ac:dyDescent="0.25">
      <c r="A77" s="9"/>
      <c r="B77" s="10"/>
      <c r="C77" s="10"/>
      <c r="D77" s="10"/>
      <c r="E77" s="10"/>
      <c r="F77" s="10"/>
      <c r="G77" s="10"/>
      <c r="I77" s="9"/>
      <c r="J77" s="10"/>
      <c r="K77" s="10"/>
    </row>
    <row r="78" spans="1:15" x14ac:dyDescent="0.25">
      <c r="A78" s="9"/>
      <c r="B78" s="10"/>
      <c r="C78" s="10"/>
      <c r="D78" s="10"/>
      <c r="E78" s="10"/>
      <c r="F78" s="10"/>
      <c r="G78" s="10"/>
      <c r="I78" s="9"/>
      <c r="J78" s="10"/>
      <c r="K78" s="10"/>
    </row>
    <row r="80" spans="1:15" s="19" customFormat="1" x14ac:dyDescent="0.25">
      <c r="A80" s="19" t="s">
        <v>25</v>
      </c>
    </row>
    <row r="82" spans="1:7" x14ac:dyDescent="0.25">
      <c r="A82" s="17" t="s">
        <v>25</v>
      </c>
      <c r="B82" s="25" t="s">
        <v>1</v>
      </c>
      <c r="C82" s="25" t="s">
        <v>2</v>
      </c>
      <c r="D82" s="13" t="s">
        <v>7</v>
      </c>
      <c r="E82" s="13" t="s">
        <v>90</v>
      </c>
      <c r="F82" s="13" t="s">
        <v>92</v>
      </c>
      <c r="G82" s="16"/>
    </row>
    <row r="83" spans="1:7" x14ac:dyDescent="0.25">
      <c r="A83" s="1" t="s">
        <v>0</v>
      </c>
      <c r="B83" s="80">
        <f>JUNIO!B70</f>
        <v>37.004044142614596</v>
      </c>
      <c r="C83" s="80">
        <f>JUNIO!C70</f>
        <v>19.372529498525076</v>
      </c>
      <c r="D83" s="80"/>
      <c r="E83" s="81"/>
      <c r="F83" s="81"/>
      <c r="G83" s="16"/>
    </row>
    <row r="84" spans="1:7" x14ac:dyDescent="0.25">
      <c r="A84" s="1" t="s">
        <v>5</v>
      </c>
      <c r="B84" s="82">
        <f>JUNIO!B71</f>
        <v>36.060011755485888</v>
      </c>
      <c r="C84" s="82">
        <f>JUNIO!C71</f>
        <v>12.908753076292045</v>
      </c>
      <c r="D84" s="82">
        <f>JUNIO!D71</f>
        <v>8.6635799434681093</v>
      </c>
      <c r="E84" s="81"/>
      <c r="F84" s="81"/>
      <c r="G84" s="16"/>
    </row>
    <row r="85" spans="1:7" x14ac:dyDescent="0.25">
      <c r="A85" s="1" t="s">
        <v>26</v>
      </c>
      <c r="B85" s="82">
        <f>JULIO!B72</f>
        <v>37.182528379772961</v>
      </c>
      <c r="C85" s="82">
        <f>JULIO!C72</f>
        <v>14.434841588576527</v>
      </c>
      <c r="D85" s="82">
        <f>JULIO!D72</f>
        <v>8.9511407085258661</v>
      </c>
      <c r="E85" s="81"/>
      <c r="F85" s="81"/>
      <c r="G85" s="16"/>
    </row>
    <row r="86" spans="1:7" x14ac:dyDescent="0.25">
      <c r="A86" s="1" t="s">
        <v>29</v>
      </c>
      <c r="B86" s="82">
        <f>AGOSTO!B72</f>
        <v>34.37684032059186</v>
      </c>
      <c r="C86" s="82">
        <f>AGOSTO!C72</f>
        <v>19.647526661197706</v>
      </c>
      <c r="D86" s="82">
        <f>AGOSTO!D72</f>
        <v>10.793081655480986</v>
      </c>
      <c r="E86" s="82">
        <f>AGOSTO!E72</f>
        <v>12.904930826534232</v>
      </c>
      <c r="F86" s="82"/>
      <c r="G86" s="49"/>
    </row>
    <row r="87" spans="1:7" x14ac:dyDescent="0.25">
      <c r="A87" s="1" t="s">
        <v>91</v>
      </c>
      <c r="B87" s="82">
        <f>SEPTIEMBRE!B71</f>
        <v>36.673900034002031</v>
      </c>
      <c r="C87" s="82">
        <f>SEPTIEMBRE!C71</f>
        <v>15.953267918088736</v>
      </c>
      <c r="D87" s="82">
        <f>SEPTIEMBRE!D71</f>
        <v>10.984538770053478</v>
      </c>
      <c r="E87" s="82">
        <f>SEPTIEMBRE!E71</f>
        <v>11.042079166666666</v>
      </c>
      <c r="F87" s="82">
        <f>SEPTIEMBRE!F71</f>
        <v>5.7443453461239296</v>
      </c>
      <c r="G87" s="49"/>
    </row>
    <row r="88" spans="1:7" x14ac:dyDescent="0.25">
      <c r="A88" s="17" t="s">
        <v>138</v>
      </c>
      <c r="B88" s="82">
        <f>OCTUBRE!B74</f>
        <v>29.666532567049803</v>
      </c>
      <c r="C88" s="82">
        <f>OCTUBRE!C74</f>
        <v>9.9211966701352754</v>
      </c>
      <c r="D88" s="82">
        <f>OCTUBRE!D74</f>
        <v>7.0643679488318378</v>
      </c>
      <c r="E88" s="82">
        <f>OCTUBRE!E74</f>
        <v>5.7935483870967746</v>
      </c>
      <c r="F88" s="82">
        <f>OCTUBRE!F74</f>
        <v>5.3027207711442799</v>
      </c>
      <c r="G88" s="49"/>
    </row>
    <row r="89" spans="1:7" x14ac:dyDescent="0.25">
      <c r="A89" s="13" t="s">
        <v>170</v>
      </c>
      <c r="B89" s="113">
        <f>NOVIEMBRE!B73</f>
        <v>48.058</v>
      </c>
      <c r="C89" s="113">
        <f>NOVIEMBRE!C73</f>
        <v>20.985324565125161</v>
      </c>
      <c r="D89" s="113">
        <f>NOVIEMBRE!D76</f>
        <v>8.0500216738096704</v>
      </c>
      <c r="E89" s="2"/>
      <c r="F89" s="2"/>
      <c r="G89" s="49"/>
    </row>
    <row r="90" spans="1:7" x14ac:dyDescent="0.25">
      <c r="A90" s="17"/>
      <c r="B90" s="49"/>
      <c r="C90" s="49"/>
      <c r="D90" s="49"/>
      <c r="E90" s="49"/>
      <c r="F90" s="49"/>
      <c r="G90" s="49"/>
    </row>
    <row r="91" spans="1:7" x14ac:dyDescent="0.25">
      <c r="A91" s="17"/>
      <c r="B91" s="49"/>
      <c r="C91" s="49"/>
      <c r="D91" s="49"/>
      <c r="E91" s="49"/>
      <c r="F91" s="49"/>
      <c r="G91" s="49"/>
    </row>
    <row r="92" spans="1:7" x14ac:dyDescent="0.25">
      <c r="A92" s="17"/>
      <c r="B92" s="49"/>
      <c r="C92" s="49"/>
      <c r="D92" s="49"/>
      <c r="E92" s="49"/>
      <c r="F92" s="49"/>
      <c r="G92" s="49"/>
    </row>
    <row r="93" spans="1:7" x14ac:dyDescent="0.25">
      <c r="A93" s="17"/>
      <c r="B93" s="49"/>
      <c r="C93" s="49"/>
      <c r="D93" s="49"/>
      <c r="E93" s="49"/>
      <c r="F93" s="49"/>
      <c r="G93" s="49"/>
    </row>
    <row r="94" spans="1:7" s="19" customFormat="1" x14ac:dyDescent="0.25">
      <c r="A94" s="19" t="s">
        <v>237</v>
      </c>
    </row>
    <row r="96" spans="1:7" x14ac:dyDescent="0.25">
      <c r="A96" s="17" t="s">
        <v>25</v>
      </c>
      <c r="B96" s="25" t="s">
        <v>1</v>
      </c>
      <c r="C96" s="25" t="s">
        <v>2</v>
      </c>
      <c r="D96" s="13" t="s">
        <v>7</v>
      </c>
      <c r="E96" s="13" t="s">
        <v>90</v>
      </c>
      <c r="F96" s="13" t="s">
        <v>92</v>
      </c>
      <c r="G96" s="16"/>
    </row>
    <row r="97" spans="1:7" x14ac:dyDescent="0.25">
      <c r="A97" s="1" t="s">
        <v>0</v>
      </c>
      <c r="B97" s="83">
        <f>JUNIO!B79</f>
        <v>1.4785082174462705</v>
      </c>
      <c r="C97" s="83">
        <f>JUNIO!C79</f>
        <v>1.0023837902264601</v>
      </c>
      <c r="D97" s="101"/>
      <c r="E97" s="110"/>
      <c r="F97" s="110"/>
      <c r="G97" s="16"/>
    </row>
    <row r="98" spans="1:7" x14ac:dyDescent="0.25">
      <c r="A98" s="1" t="s">
        <v>5</v>
      </c>
      <c r="B98" s="85">
        <f>JUNIO!B80</f>
        <v>1.5990825688073393</v>
      </c>
      <c r="C98" s="85">
        <f>JUNIO!C80</f>
        <v>1.0348583877995643</v>
      </c>
      <c r="D98" s="85">
        <f>JUNIO!D80</f>
        <v>1.0516822754075617</v>
      </c>
      <c r="E98" s="110"/>
      <c r="F98" s="110"/>
      <c r="G98" s="16"/>
    </row>
    <row r="99" spans="1:7" x14ac:dyDescent="0.25">
      <c r="A99" s="1" t="s">
        <v>26</v>
      </c>
      <c r="B99" s="85">
        <f>JULIO!B82</f>
        <v>1.6644542772861357</v>
      </c>
      <c r="C99" s="85">
        <f>JULIO!C82</f>
        <v>0.9971401334604385</v>
      </c>
      <c r="D99" s="85">
        <f>JULIO!D82</f>
        <v>1.0733496332518337</v>
      </c>
      <c r="E99" s="110"/>
      <c r="F99" s="110"/>
      <c r="G99" s="16"/>
    </row>
    <row r="100" spans="1:7" x14ac:dyDescent="0.25">
      <c r="A100" s="1" t="s">
        <v>29</v>
      </c>
      <c r="B100" s="85">
        <f>AGOSTO!B82</f>
        <v>1.5286821705426357</v>
      </c>
      <c r="C100" s="85">
        <f>AGOSTO!C82</f>
        <v>0.99937888198757763</v>
      </c>
      <c r="D100" s="85">
        <f>AGOSTO!D82</f>
        <v>2.2911346880057541</v>
      </c>
      <c r="E100" s="111"/>
      <c r="F100" s="111"/>
      <c r="G100" s="49"/>
    </row>
    <row r="101" spans="1:7" x14ac:dyDescent="0.25">
      <c r="A101" s="1" t="s">
        <v>91</v>
      </c>
      <c r="B101" s="85">
        <f>SEPTIEMBRE!B81</f>
        <v>1.6813984168865435</v>
      </c>
      <c r="C101" s="85">
        <f>SEPTIEMBRE!C81</f>
        <v>1.0434397163120568</v>
      </c>
      <c r="D101" s="85">
        <f>SEPTIEMBRE!D81</f>
        <v>1.0849352687328364</v>
      </c>
      <c r="E101" s="85">
        <f>SEPTIEMBRE!E81</f>
        <v>1.1827692307692308</v>
      </c>
      <c r="F101" s="85">
        <f>SEPTIEMBRE!F81</f>
        <v>1.132098027495517</v>
      </c>
      <c r="G101" s="49"/>
    </row>
    <row r="102" spans="1:7" x14ac:dyDescent="0.25">
      <c r="A102" s="1" t="s">
        <v>138</v>
      </c>
      <c r="B102" s="85">
        <f>OCTUBRE!B84</f>
        <v>1.6338147833474936</v>
      </c>
      <c r="C102" s="85">
        <f>OCTUBRE!C84</f>
        <v>1</v>
      </c>
      <c r="D102" s="85">
        <f>OCTUBRE!D84</f>
        <v>1.0953608247422681</v>
      </c>
      <c r="E102" s="85">
        <f>OCTUBRE!E84</f>
        <v>1.1837455830388692</v>
      </c>
      <c r="F102" s="85">
        <f>OCTUBRE!F84</f>
        <v>0.88165680473372776</v>
      </c>
      <c r="G102" s="49"/>
    </row>
    <row r="103" spans="1:7" x14ac:dyDescent="0.25">
      <c r="A103" s="13" t="s">
        <v>170</v>
      </c>
      <c r="B103" s="92">
        <f>NOVIEMBRE!B83</f>
        <v>1.9746462264150944</v>
      </c>
      <c r="C103" s="92">
        <f>NOVIEMBRE!C83</f>
        <v>1.4096276112624886</v>
      </c>
      <c r="D103" s="92">
        <f>NOVIEMBRE!D83</f>
        <v>1.1424279908110975</v>
      </c>
      <c r="E103" s="2"/>
      <c r="F103" s="2"/>
    </row>
    <row r="105" spans="1:7" s="19" customFormat="1" x14ac:dyDescent="0.25">
      <c r="A105" s="39" t="s">
        <v>123</v>
      </c>
      <c r="B105" s="42" t="s">
        <v>124</v>
      </c>
      <c r="C105" s="45"/>
      <c r="D105" s="20"/>
      <c r="E105" s="45"/>
    </row>
    <row r="106" spans="1:7" x14ac:dyDescent="0.25">
      <c r="A106" s="2" t="s">
        <v>1</v>
      </c>
      <c r="B106" s="43">
        <f>'[14]5'!$X$6</f>
        <v>175</v>
      </c>
      <c r="C106" s="9"/>
      <c r="D106" s="36"/>
      <c r="E106" s="9"/>
    </row>
    <row r="107" spans="1:7" x14ac:dyDescent="0.25">
      <c r="A107" s="2" t="s">
        <v>2</v>
      </c>
      <c r="B107" s="3">
        <f>'[14]4'!$X$10</f>
        <v>411</v>
      </c>
      <c r="C107" s="9"/>
      <c r="D107" s="36"/>
      <c r="E107" s="9"/>
    </row>
    <row r="108" spans="1:7" x14ac:dyDescent="0.25">
      <c r="A108" s="2" t="s">
        <v>7</v>
      </c>
      <c r="B108" s="43">
        <f>'[14]3'!$X$20</f>
        <v>784</v>
      </c>
      <c r="C108" s="9"/>
      <c r="D108" s="36"/>
      <c r="E108" s="9"/>
    </row>
    <row r="109" spans="1:7" x14ac:dyDescent="0.25">
      <c r="A109" s="2" t="s">
        <v>90</v>
      </c>
      <c r="B109" s="3">
        <f>'[14]2'!$X$14</f>
        <v>610</v>
      </c>
      <c r="C109" s="9"/>
      <c r="D109" s="36"/>
      <c r="E109" s="9"/>
    </row>
    <row r="110" spans="1:7" x14ac:dyDescent="0.25">
      <c r="A110" s="2" t="s">
        <v>92</v>
      </c>
      <c r="B110" s="43">
        <f>'[14]1'!$X$22</f>
        <v>586</v>
      </c>
      <c r="C110" s="9"/>
      <c r="D110" s="36"/>
      <c r="E110" s="9"/>
    </row>
    <row r="111" spans="1:7" x14ac:dyDescent="0.25">
      <c r="A111" s="39" t="s">
        <v>125</v>
      </c>
      <c r="B111" s="44">
        <f>SUM(B106:B110)</f>
        <v>2566</v>
      </c>
      <c r="C111" s="46"/>
      <c r="D111" s="47"/>
      <c r="E111" s="16"/>
    </row>
    <row r="112" spans="1:7" x14ac:dyDescent="0.25">
      <c r="C112" s="9"/>
      <c r="D112" s="9"/>
      <c r="E112" s="9"/>
    </row>
    <row r="113" spans="1:5" x14ac:dyDescent="0.25">
      <c r="A113" s="2" t="s">
        <v>1</v>
      </c>
      <c r="B113" s="41">
        <f>B106/B111</f>
        <v>6.8199532346063907E-2</v>
      </c>
      <c r="C113" s="9"/>
      <c r="D113" s="37"/>
      <c r="E113" s="9"/>
    </row>
    <row r="114" spans="1:5" x14ac:dyDescent="0.25">
      <c r="A114" s="2" t="s">
        <v>2</v>
      </c>
      <c r="B114" s="41">
        <f>B107/B111</f>
        <v>0.16017147310989868</v>
      </c>
      <c r="C114" s="9"/>
      <c r="D114" s="37"/>
      <c r="E114" s="9"/>
    </row>
    <row r="115" spans="1:5" x14ac:dyDescent="0.25">
      <c r="A115" s="2" t="s">
        <v>7</v>
      </c>
      <c r="B115" s="41">
        <f>B108/B111</f>
        <v>0.30553390491036631</v>
      </c>
      <c r="C115" s="9"/>
      <c r="D115" s="37"/>
      <c r="E115" s="9"/>
    </row>
    <row r="116" spans="1:5" x14ac:dyDescent="0.25">
      <c r="A116" s="2" t="s">
        <v>90</v>
      </c>
      <c r="B116" s="41">
        <f>B109/B111</f>
        <v>0.23772408417770849</v>
      </c>
      <c r="C116" s="9"/>
      <c r="D116" s="37"/>
      <c r="E116" s="9"/>
    </row>
    <row r="117" spans="1:5" x14ac:dyDescent="0.25">
      <c r="A117" s="2" t="s">
        <v>92</v>
      </c>
      <c r="B117" s="41">
        <f>B110/B111</f>
        <v>0.22837100545596259</v>
      </c>
      <c r="C117" s="9"/>
      <c r="D117" s="37"/>
      <c r="E117" s="9"/>
    </row>
    <row r="118" spans="1:5" x14ac:dyDescent="0.25">
      <c r="B118" s="41"/>
      <c r="C118" s="9"/>
      <c r="D118" s="9"/>
      <c r="E118" s="9"/>
    </row>
    <row r="119" spans="1:5" s="19" customFormat="1" x14ac:dyDescent="0.25">
      <c r="A119" s="39" t="s">
        <v>128</v>
      </c>
      <c r="B119" s="42" t="s">
        <v>124</v>
      </c>
      <c r="C119" s="45"/>
      <c r="D119" s="20"/>
      <c r="E119" s="45"/>
    </row>
    <row r="120" spans="1:5" x14ac:dyDescent="0.25">
      <c r="A120" s="2" t="s">
        <v>1</v>
      </c>
      <c r="B120" s="43">
        <f>'[16]5'!$V$6</f>
        <v>111</v>
      </c>
      <c r="C120" s="9"/>
      <c r="D120" s="36"/>
      <c r="E120" s="9"/>
    </row>
    <row r="121" spans="1:5" x14ac:dyDescent="0.25">
      <c r="A121" s="2" t="s">
        <v>2</v>
      </c>
      <c r="B121" s="3">
        <f>'[16]4'!$V$10</f>
        <v>233</v>
      </c>
      <c r="C121" s="9"/>
      <c r="D121" s="36"/>
      <c r="E121" s="9"/>
    </row>
    <row r="122" spans="1:5" x14ac:dyDescent="0.25">
      <c r="A122" s="2" t="s">
        <v>7</v>
      </c>
      <c r="B122" s="43">
        <f>'[16]3'!$V$20</f>
        <v>448</v>
      </c>
      <c r="C122" s="9"/>
      <c r="D122" s="36"/>
      <c r="E122" s="9"/>
    </row>
    <row r="123" spans="1:5" x14ac:dyDescent="0.25">
      <c r="A123" s="2" t="s">
        <v>90</v>
      </c>
      <c r="B123" s="3">
        <f>'[16]2'!$V$14</f>
        <v>310</v>
      </c>
      <c r="C123" s="9"/>
      <c r="D123" s="36"/>
      <c r="E123" s="9"/>
    </row>
    <row r="124" spans="1:5" x14ac:dyDescent="0.25">
      <c r="A124" s="2" t="s">
        <v>92</v>
      </c>
      <c r="B124" s="43">
        <f>'[16]1'!$V$22</f>
        <v>363</v>
      </c>
      <c r="C124" s="9"/>
      <c r="D124" s="36"/>
      <c r="E124" s="9"/>
    </row>
    <row r="125" spans="1:5" x14ac:dyDescent="0.25">
      <c r="A125" s="39" t="s">
        <v>125</v>
      </c>
      <c r="B125" s="44">
        <f>SUM(B120:B124)</f>
        <v>1465</v>
      </c>
      <c r="C125" s="46"/>
      <c r="D125" s="47"/>
      <c r="E125" s="16"/>
    </row>
    <row r="126" spans="1:5" x14ac:dyDescent="0.25">
      <c r="C126" s="9"/>
      <c r="D126" s="9"/>
      <c r="E126" s="9"/>
    </row>
    <row r="127" spans="1:5" x14ac:dyDescent="0.25">
      <c r="A127" s="2" t="s">
        <v>1</v>
      </c>
      <c r="B127" s="41">
        <f>B120/B125</f>
        <v>7.5767918088737202E-2</v>
      </c>
      <c r="C127" s="9"/>
      <c r="D127" s="37"/>
      <c r="E127" s="9"/>
    </row>
    <row r="128" spans="1:5" x14ac:dyDescent="0.25">
      <c r="A128" s="2" t="s">
        <v>2</v>
      </c>
      <c r="B128" s="41">
        <f>B121/B125</f>
        <v>0.15904436860068261</v>
      </c>
      <c r="C128" s="9"/>
      <c r="D128" s="37"/>
      <c r="E128" s="9"/>
    </row>
    <row r="129" spans="1:5" x14ac:dyDescent="0.25">
      <c r="A129" s="2" t="s">
        <v>7</v>
      </c>
      <c r="B129" s="41">
        <f>B122/B125</f>
        <v>0.30580204778156994</v>
      </c>
      <c r="C129" s="9"/>
      <c r="D129" s="37"/>
      <c r="E129" s="9"/>
    </row>
    <row r="130" spans="1:5" x14ac:dyDescent="0.25">
      <c r="A130" s="2" t="s">
        <v>90</v>
      </c>
      <c r="B130" s="41">
        <f>B123/B125</f>
        <v>0.21160409556313994</v>
      </c>
      <c r="C130" s="9"/>
      <c r="D130" s="37"/>
      <c r="E130" s="9"/>
    </row>
    <row r="131" spans="1:5" x14ac:dyDescent="0.25">
      <c r="A131" s="2" t="s">
        <v>92</v>
      </c>
      <c r="B131" s="41">
        <f>B124/B125</f>
        <v>0.24778156996587031</v>
      </c>
      <c r="C131" s="9"/>
      <c r="D131" s="37"/>
      <c r="E131" s="9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JUNIO</vt:lpstr>
      <vt:lpstr>JULIO</vt:lpstr>
      <vt:lpstr>AGOSTO</vt:lpstr>
      <vt:lpstr>SEPTIEMBRE</vt:lpstr>
      <vt:lpstr>OCTUBRE</vt:lpstr>
      <vt:lpstr>FERIADOS</vt:lpstr>
      <vt:lpstr>FINES DE SEMANA</vt:lpstr>
      <vt:lpstr>NOVIEMBRE</vt:lpstr>
      <vt:lpstr>CONSOLIDADO MAYO A OCTUBRE</vt:lpstr>
      <vt:lpstr>ACUMULADO MAY OCT</vt:lpstr>
      <vt:lpstr>DICIEMBRE</vt:lpstr>
      <vt:lpstr>CON MAY DIC</vt:lpstr>
      <vt:lpstr>ACU MAY DIC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Guamán</dc:creator>
  <cp:lastModifiedBy>LUZ CLARA GONZAGA VALLEJO</cp:lastModifiedBy>
  <dcterms:created xsi:type="dcterms:W3CDTF">2019-07-25T11:53:26Z</dcterms:created>
  <dcterms:modified xsi:type="dcterms:W3CDTF">2020-11-12T15:09:01Z</dcterms:modified>
</cp:coreProperties>
</file>