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16"/>
  <workbookPr showInkAnnotation="0" autoCompressPictures="0"/>
  <xr:revisionPtr revIDLastSave="0" documentId="11_2D96F71F7C2DC9EBC77D4F5C5CF175FEC02DE12B" xr6:coauthVersionLast="46" xr6:coauthVersionMax="46" xr10:uidLastSave="{00000000-0000-0000-0000-000000000000}"/>
  <bookViews>
    <workbookView xWindow="-105" yWindow="-105" windowWidth="15600" windowHeight="9240" tabRatio="500" firstSheet="4" activeTab="4" xr2:uid="{00000000-000D-0000-FFFF-FFFF00000000}"/>
  </bookViews>
  <sheets>
    <sheet name="ENERO" sheetId="11" r:id="rId1"/>
    <sheet name="FEB" sheetId="12" r:id="rId2"/>
    <sheet name="MAR" sheetId="14" r:id="rId3"/>
    <sheet name="MAR-AGO" sheetId="2" r:id="rId4"/>
    <sheet name="SEP" sheetId="4" r:id="rId5"/>
    <sheet name="OCT" sheetId="5" r:id="rId6"/>
    <sheet name="NOV" sheetId="6" r:id="rId7"/>
    <sheet name="DIC" sheetId="7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7" hidden="1">DIC!$A$1:$V$32</definedName>
    <definedName name="_xlnm._FilterDatabase" localSheetId="0" hidden="1">ENERO!$A$1:$V$32</definedName>
    <definedName name="_xlnm._FilterDatabase" localSheetId="1" hidden="1">FEB!$A$1:$V$31</definedName>
    <definedName name="_xlnm._FilterDatabase" localSheetId="2" hidden="1">MAR!$A$1:$V$1</definedName>
    <definedName name="_xlnm._FilterDatabase" localSheetId="6" hidden="1">NOV!$A$1:$V$31</definedName>
    <definedName name="_xlnm._FilterDatabase" localSheetId="5" hidden="1">OCT!$A$1:$V$32</definedName>
    <definedName name="_xlnm._FilterDatabase" localSheetId="4" hidden="1">SEP!$E$1:$V$31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4" l="1"/>
  <c r="O31" i="4"/>
  <c r="Q29" i="4"/>
  <c r="O29" i="4" s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" i="4"/>
  <c r="I8" i="2" l="1"/>
  <c r="G8" i="2"/>
  <c r="E8" i="2"/>
  <c r="C8" i="2"/>
  <c r="H8" i="2" s="1"/>
  <c r="F8" i="2" s="1"/>
  <c r="G7" i="2"/>
  <c r="E7" i="2"/>
  <c r="I7" i="2"/>
  <c r="C7" i="2"/>
  <c r="H7" i="2" s="1"/>
  <c r="F7" i="2" s="1"/>
  <c r="I6" i="2"/>
  <c r="G6" i="2"/>
  <c r="E6" i="2"/>
  <c r="C6" i="2"/>
  <c r="H6" i="2" s="1"/>
  <c r="D6" i="2"/>
  <c r="I5" i="2"/>
  <c r="G5" i="2"/>
  <c r="E5" i="2"/>
  <c r="D8" i="2"/>
  <c r="D7" i="2"/>
  <c r="D5" i="2"/>
  <c r="C5" i="2"/>
  <c r="H5" i="2" s="1"/>
  <c r="F5" i="2" s="1"/>
  <c r="B8" i="2"/>
  <c r="B7" i="2"/>
  <c r="B6" i="2"/>
  <c r="B5" i="2"/>
  <c r="B4" i="2"/>
  <c r="Q2" i="14"/>
  <c r="Q33" i="14" s="1"/>
  <c r="H3" i="2" s="1"/>
  <c r="R2" i="14"/>
  <c r="R10" i="14"/>
  <c r="M33" i="14"/>
  <c r="D3" i="2" s="1"/>
  <c r="L33" i="14"/>
  <c r="C3" i="2" s="1"/>
  <c r="K33" i="14"/>
  <c r="J33" i="14"/>
  <c r="I33" i="14"/>
  <c r="I3" i="2" s="1"/>
  <c r="G33" i="14"/>
  <c r="D33" i="14"/>
  <c r="B3" i="2" s="1"/>
  <c r="F6" i="2" l="1"/>
  <c r="R33" i="14"/>
  <c r="P33" i="14"/>
  <c r="F3" i="2" s="1"/>
  <c r="G35" i="14"/>
  <c r="O33" i="14"/>
  <c r="S33" i="14"/>
  <c r="D32" i="12"/>
  <c r="Q32" i="12"/>
  <c r="M32" i="12"/>
  <c r="L32" i="12"/>
  <c r="R32" i="12" s="1"/>
  <c r="K32" i="12"/>
  <c r="J32" i="12"/>
  <c r="I32" i="12"/>
  <c r="G3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2" i="12"/>
  <c r="G34" i="12" l="1"/>
  <c r="P32" i="12"/>
  <c r="G3" i="2"/>
  <c r="E3" i="2"/>
  <c r="O32" i="12"/>
  <c r="S32" i="12"/>
  <c r="Q33" i="11"/>
  <c r="M33" i="11"/>
  <c r="L33" i="11"/>
  <c r="K33" i="11"/>
  <c r="J33" i="11"/>
  <c r="I33" i="11"/>
  <c r="G33" i="11"/>
  <c r="D33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2" i="11"/>
  <c r="G35" i="11" l="1"/>
  <c r="P33" i="11"/>
  <c r="R33" i="11"/>
  <c r="O33" i="11"/>
  <c r="S33" i="11"/>
  <c r="G33" i="7" l="1"/>
  <c r="G33" i="5"/>
  <c r="G32" i="4" l="1"/>
  <c r="G32" i="6" l="1"/>
  <c r="Q33" i="7" l="1"/>
  <c r="M33" i="7"/>
  <c r="L33" i="7"/>
  <c r="K33" i="7"/>
  <c r="J33" i="7"/>
  <c r="I33" i="7"/>
  <c r="G35" i="7" s="1"/>
  <c r="D33" i="7"/>
  <c r="S33" i="7" l="1"/>
  <c r="R33" i="7"/>
  <c r="P33" i="7"/>
  <c r="O33" i="7"/>
  <c r="D32" i="6" l="1"/>
  <c r="Q32" i="6"/>
  <c r="M32" i="6"/>
  <c r="L32" i="6"/>
  <c r="R32" i="6" s="1"/>
  <c r="K32" i="6"/>
  <c r="J32" i="6"/>
  <c r="I32" i="6"/>
  <c r="G34" i="6" s="1"/>
  <c r="P32" i="6" l="1"/>
  <c r="S32" i="6"/>
  <c r="O32" i="6"/>
  <c r="Q33" i="5"/>
  <c r="M33" i="5"/>
  <c r="L33" i="5"/>
  <c r="R33" i="5" s="1"/>
  <c r="K33" i="5"/>
  <c r="J33" i="5"/>
  <c r="I33" i="5"/>
  <c r="G35" i="5" s="1"/>
  <c r="D33" i="5"/>
  <c r="S33" i="5" l="1"/>
  <c r="P33" i="5"/>
  <c r="O33" i="5"/>
  <c r="Q32" i="4" l="1"/>
  <c r="I32" i="4"/>
  <c r="G34" i="4" s="1"/>
  <c r="M32" i="4"/>
  <c r="L32" i="4"/>
  <c r="K32" i="4"/>
  <c r="J32" i="4"/>
  <c r="D32" i="4"/>
  <c r="P32" i="4" l="1"/>
  <c r="O32" i="4"/>
  <c r="R32" i="4"/>
  <c r="S32" i="4"/>
</calcChain>
</file>

<file path=xl/sharedStrings.xml><?xml version="1.0" encoding="utf-8"?>
<sst xmlns="http://schemas.openxmlformats.org/spreadsheetml/2006/main" count="934" uniqueCount="177">
  <si>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</si>
  <si>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</si>
  <si>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</si>
  <si>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</si>
  <si>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</si>
  <si>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</si>
  <si>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</si>
  <si>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</si>
  <si>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</si>
  <si>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</si>
  <si>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</si>
  <si>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</si>
  <si>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</si>
  <si>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</si>
  <si>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</si>
  <si>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TAR PER</t>
  </si>
  <si>
    <t>ventas netas</t>
  </si>
  <si>
    <t>porcentaje ocupacion %</t>
  </si>
  <si>
    <t>revpar</t>
  </si>
  <si>
    <t>empleados temporales</t>
  </si>
  <si>
    <t>estado</t>
  </si>
  <si>
    <t>opciones</t>
  </si>
  <si>
    <t>GRAND VICTORIA BOUTIQUE</t>
  </si>
  <si>
    <t>Hotel</t>
  </si>
  <si>
    <t>5 Estrellas</t>
  </si>
  <si>
    <t>01/01/2020</t>
  </si>
  <si>
    <t>Por habitación</t>
  </si>
  <si>
    <t>validado</t>
  </si>
  <si>
    <t>Revocar</t>
  </si>
  <si>
    <t>02/01/2020</t>
  </si>
  <si>
    <t>03/01/2020</t>
  </si>
  <si>
    <t>04/01/2020</t>
  </si>
  <si>
    <t>05/01/2020</t>
  </si>
  <si>
    <t>06/01/2020</t>
  </si>
  <si>
    <t>07/01/2020</t>
  </si>
  <si>
    <t>08/01/2020</t>
  </si>
  <si>
    <t>09/01/2020</t>
  </si>
  <si>
    <t>10/01/2020</t>
  </si>
  <si>
    <t>11/01/2020</t>
  </si>
  <si>
    <t>12/01/2020</t>
  </si>
  <si>
    <t>13/01/2020</t>
  </si>
  <si>
    <t>14/01/2020</t>
  </si>
  <si>
    <t>15/01/2020</t>
  </si>
  <si>
    <t>16/01/2020</t>
  </si>
  <si>
    <t>17/01/2020</t>
  </si>
  <si>
    <t>18/01/2020</t>
  </si>
  <si>
    <t>19/01/2020</t>
  </si>
  <si>
    <t>20/01/2020</t>
  </si>
  <si>
    <t>21/01/2020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</si>
  <si>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</si>
  <si>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</si>
  <si>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</si>
  <si>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</si>
  <si>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</si>
  <si>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</si>
  <si>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</si>
  <si>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</si>
  <si>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</si>
  <si>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</si>
  <si>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TOTAL</t>
  </si>
  <si>
    <t>EST PROM</t>
  </si>
  <si>
    <t>01/02/2020</t>
  </si>
  <si>
    <t>02/02/2020</t>
  </si>
  <si>
    <t>03/02/2020</t>
  </si>
  <si>
    <t>04/02/2020</t>
  </si>
  <si>
    <t>05/02/2020</t>
  </si>
  <si>
    <t>06/02/2020</t>
  </si>
  <si>
    <t>07/02/2020</t>
  </si>
  <si>
    <t>08/02/2020</t>
  </si>
  <si>
    <t>09/02/2020</t>
  </si>
  <si>
    <t>10/02/2020</t>
  </si>
  <si>
    <t>11/02/2020</t>
  </si>
  <si>
    <t>12/02/2020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</si>
  <si>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</si>
  <si>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</si>
  <si>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</si>
  <si>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</si>
  <si>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</si>
  <si>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</si>
  <si>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</si>
  <si>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</si>
  <si>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</si>
  <si>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</si>
  <si>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</si>
  <si>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</si>
  <si>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</si>
  <si>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</si>
  <si>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</si>
  <si>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</si>
  <si>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</si>
  <si>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tarifa por persona</t>
  </si>
  <si>
    <t>02/03/2020</t>
  </si>
  <si>
    <t>10,53 %</t>
  </si>
  <si>
    <t>03/03/2020</t>
  </si>
  <si>
    <t>50,00 %</t>
  </si>
  <si>
    <t>04/03/2020</t>
  </si>
  <si>
    <t>05/03/2020</t>
  </si>
  <si>
    <t>31,58 %</t>
  </si>
  <si>
    <t>06/03/2020</t>
  </si>
  <si>
    <t>26,32 %</t>
  </si>
  <si>
    <t>07/03/2020</t>
  </si>
  <si>
    <t>13,16 %</t>
  </si>
  <si>
    <t>08/03/2020</t>
  </si>
  <si>
    <t>10/03/2020</t>
  </si>
  <si>
    <t>65,79 %</t>
  </si>
  <si>
    <t>sin_validar</t>
  </si>
  <si>
    <t>Validar</t>
  </si>
  <si>
    <t>MES</t>
  </si>
  <si>
    <t>Nº DE HABITACIONES DEL HOTEL</t>
  </si>
  <si>
    <t>Nº DE HABITACIONES OCUPADAS</t>
  </si>
  <si>
    <t>Nº DE HABITACIONES DISPONIBLES</t>
  </si>
  <si>
    <t>TIPO DE TARIFA</t>
  </si>
  <si>
    <t>TARIFA PROMEDIO</t>
  </si>
  <si>
    <t>VENTAS NETAS</t>
  </si>
  <si>
    <t>PERNOCTACIONES (Número de huespedes que pernoctaron en el hotel)</t>
  </si>
  <si>
    <t>POR HABITACIÓN</t>
  </si>
  <si>
    <t>POR PERSONA</t>
  </si>
  <si>
    <t>MARZO</t>
  </si>
  <si>
    <t>ABRIL</t>
  </si>
  <si>
    <t>MAYO</t>
  </si>
  <si>
    <t>JUNIO</t>
  </si>
  <si>
    <t>JULIO</t>
  </si>
  <si>
    <t>AGOSTO</t>
  </si>
  <si>
    <t>tarifa hab</t>
  </si>
  <si>
    <t>01/09/2020</t>
  </si>
  <si>
    <t>Por persona</t>
  </si>
  <si>
    <t>15,79 %</t>
  </si>
  <si>
    <t>02/09/2020</t>
  </si>
  <si>
    <t>23,68 %</t>
  </si>
  <si>
    <t>03/09/2020</t>
  </si>
  <si>
    <t>39,47 %</t>
  </si>
  <si>
    <t>04/09/2020</t>
  </si>
  <si>
    <t>05/09/2020</t>
  </si>
  <si>
    <t>06/09/2020</t>
  </si>
  <si>
    <t>57,89 %</t>
  </si>
  <si>
    <t>07/09/2020</t>
  </si>
  <si>
    <t>63,16 %</t>
  </si>
  <si>
    <t>08/09/2020</t>
  </si>
  <si>
    <t>92,11 %</t>
  </si>
  <si>
    <t>09/09/2020</t>
  </si>
  <si>
    <t>97,37 %</t>
  </si>
  <si>
    <t>10/09/2020</t>
  </si>
  <si>
    <t>86,84 %</t>
  </si>
  <si>
    <t>11/09/2020</t>
  </si>
  <si>
    <t>78,95 %</t>
  </si>
  <si>
    <t>12/09/2020</t>
  </si>
  <si>
    <t>73,68 %</t>
  </si>
  <si>
    <t>13/09/2020</t>
  </si>
  <si>
    <t>14/09/2020</t>
  </si>
  <si>
    <t>89,47 %</t>
  </si>
  <si>
    <t>15/09/2020</t>
  </si>
  <si>
    <t>94,74 %</t>
  </si>
  <si>
    <t>16/09/2020</t>
  </si>
  <si>
    <t>17/09/2020</t>
  </si>
  <si>
    <t>68,42 %</t>
  </si>
  <si>
    <t>18/09/2020</t>
  </si>
  <si>
    <t>52,63 %</t>
  </si>
  <si>
    <t>19/09/2020</t>
  </si>
  <si>
    <t>84,21 %</t>
  </si>
  <si>
    <t>20/09/2020</t>
  </si>
  <si>
    <t>76,32 %</t>
  </si>
  <si>
    <t>21/09/2020</t>
  </si>
  <si>
    <t>22/09/2020</t>
  </si>
  <si>
    <t>23/09/2020</t>
  </si>
  <si>
    <t>55,26 %</t>
  </si>
  <si>
    <t>24/09/2020</t>
  </si>
  <si>
    <t>25/09/2020</t>
  </si>
  <si>
    <t>26/09/2020</t>
  </si>
  <si>
    <t>27/09/2020</t>
  </si>
  <si>
    <t>28,95 %</t>
  </si>
  <si>
    <t>28/09/2020</t>
  </si>
  <si>
    <t>34,21 %</t>
  </si>
  <si>
    <t>29/09/2020</t>
  </si>
  <si>
    <t>30/09/2020</t>
  </si>
  <si>
    <t>42,11 %</t>
  </si>
  <si>
    <t>TARIFA PERSONA</t>
  </si>
  <si>
    <t>tarifa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</si>
</sst>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.00_ ;_ &quot;$&quot;* \-#,##0.00_ ;_ &quot;$&quot;* &quot;-&quot;??_ ;_ @_ "/>
  </numFmts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2"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2" fillId="2" borderId="2" xfId="0" applyFont="1" applyFill="1" applyBorder="1"/>
    <xf numFmtId="0" fontId="0" fillId="2" borderId="3" xfId="0" applyFont="1" applyFill="1" applyBorder="1"/>
    <xf numFmtId="1" fontId="0" fillId="2" borderId="3" xfId="0" applyNumberFormat="1" applyFont="1" applyFill="1" applyBorder="1"/>
    <xf numFmtId="2" fontId="0" fillId="2" borderId="3" xfId="0" applyNumberFormat="1" applyFont="1" applyFill="1" applyBorder="1"/>
    <xf numFmtId="10" fontId="0" fillId="2" borderId="3" xfId="1" applyNumberFormat="1" applyFont="1" applyFill="1" applyBorder="1"/>
    <xf numFmtId="0" fontId="0" fillId="2" borderId="4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10" fontId="0" fillId="0" borderId="1" xfId="0" applyNumberFormat="1" applyFont="1" applyFill="1" applyBorder="1"/>
    <xf numFmtId="1" fontId="0" fillId="3" borderId="1" xfId="0" applyNumberFormat="1" applyFont="1" applyFill="1" applyBorder="1"/>
    <xf numFmtId="0" fontId="0" fillId="3" borderId="0" xfId="0" applyFont="1" applyFill="1" applyBorder="1"/>
    <xf numFmtId="2" fontId="0" fillId="3" borderId="3" xfId="0" applyNumberFormat="1" applyFont="1" applyFill="1" applyBorder="1"/>
    <xf numFmtId="2" fontId="0" fillId="3" borderId="1" xfId="0" applyNumberFormat="1" applyFont="1" applyFill="1" applyBorder="1"/>
    <xf numFmtId="0" fontId="0" fillId="2" borderId="1" xfId="0" applyFont="1" applyFill="1" applyBorder="1"/>
    <xf numFmtId="2" fontId="0" fillId="0" borderId="0" xfId="2" applyNumberFormat="1" applyFont="1" applyFill="1" applyBorder="1"/>
    <xf numFmtId="2" fontId="0" fillId="0" borderId="0" xfId="0" applyNumberFormat="1" applyFont="1" applyFill="1" applyBorder="1"/>
    <xf numFmtId="0" fontId="0" fillId="4" borderId="0" xfId="0" applyFont="1" applyFill="1" applyBorder="1"/>
    <xf numFmtId="0" fontId="0" fillId="2" borderId="5" xfId="0" applyFont="1" applyFill="1" applyBorder="1"/>
    <xf numFmtId="2" fontId="0" fillId="0" borderId="1" xfId="0" applyNumberFormat="1" applyFont="1" applyFill="1" applyBorder="1"/>
    <xf numFmtId="0" fontId="0" fillId="4" borderId="1" xfId="0" applyFont="1" applyFill="1" applyBorder="1"/>
    <xf numFmtId="1" fontId="0" fillId="4" borderId="1" xfId="0" applyNumberFormat="1" applyFont="1" applyFill="1" applyBorder="1"/>
    <xf numFmtId="2" fontId="0" fillId="3" borderId="0" xfId="2" applyNumberFormat="1" applyFont="1" applyFill="1" applyBorder="1"/>
    <xf numFmtId="2" fontId="0" fillId="3" borderId="0" xfId="0" applyNumberFormat="1" applyFont="1" applyFill="1" applyBorder="1"/>
    <xf numFmtId="0" fontId="0" fillId="0" borderId="1" xfId="0" applyNumberFormat="1" applyFont="1" applyFill="1" applyBorder="1"/>
    <xf numFmtId="10" fontId="0" fillId="0" borderId="1" xfId="1" applyNumberFormat="1" applyFont="1" applyFill="1" applyBorder="1"/>
    <xf numFmtId="1" fontId="0" fillId="3" borderId="3" xfId="0" applyNumberFormat="1" applyFont="1" applyFill="1" applyBorder="1"/>
    <xf numFmtId="14" fontId="0" fillId="0" borderId="1" xfId="0" applyNumberFormat="1" applyFont="1" applyFill="1" applyBorder="1"/>
    <xf numFmtId="0" fontId="0" fillId="4" borderId="1" xfId="0" applyNumberFormat="1" applyFont="1" applyFill="1" applyBorder="1"/>
    <xf numFmtId="10" fontId="0" fillId="4" borderId="1" xfId="1" applyNumberFormat="1" applyFont="1" applyFill="1" applyBorder="1"/>
    <xf numFmtId="2" fontId="0" fillId="2" borderId="1" xfId="0" applyNumberFormat="1" applyFont="1" applyFill="1" applyBorder="1"/>
    <xf numFmtId="0" fontId="1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/>
    <xf numFmtId="1" fontId="0" fillId="2" borderId="1" xfId="0" applyNumberFormat="1" applyFont="1" applyFill="1" applyBorder="1"/>
    <xf numFmtId="10" fontId="0" fillId="2" borderId="1" xfId="1" applyNumberFormat="1" applyFont="1" applyFill="1" applyBorder="1"/>
    <xf numFmtId="14" fontId="0" fillId="0" borderId="1" xfId="0" applyNumberFormat="1" applyFont="1" applyFill="1" applyBorder="1" applyAlignment="1">
      <alignment horizontal="left"/>
    </xf>
    <xf numFmtId="10" fontId="0" fillId="0" borderId="1" xfId="1" applyNumberFormat="1" applyFont="1" applyFill="1" applyBorder="1" applyAlignment="1">
      <alignment horizontal="left"/>
    </xf>
    <xf numFmtId="1" fontId="0" fillId="0" borderId="1" xfId="0" applyNumberFormat="1" applyBorder="1"/>
    <xf numFmtId="2" fontId="0" fillId="0" borderId="1" xfId="0" applyNumberFormat="1" applyBorder="1"/>
    <xf numFmtId="2" fontId="1" fillId="3" borderId="1" xfId="0" applyNumberFormat="1" applyFont="1" applyFill="1" applyBorder="1"/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2" fontId="1" fillId="0" borderId="1" xfId="0" applyNumberFormat="1" applyFont="1" applyFill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n%20victoria%20pandemia/may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ran%20victoria%20pandemia/juni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ran%20victoria%20pandemia/jul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ran%20victoria%20pandemia/ago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17">
          <cell r="C17">
            <v>12</v>
          </cell>
          <cell r="E17">
            <v>14</v>
          </cell>
          <cell r="F17">
            <v>46.298749999999998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8">
          <cell r="C28">
            <v>56</v>
          </cell>
          <cell r="E28">
            <v>66</v>
          </cell>
          <cell r="F28">
            <v>51.86701578947369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Hoja1"/>
    </sheetNames>
    <sheetDataSet>
      <sheetData sheetId="0">
        <row r="39">
          <cell r="C39">
            <v>757</v>
          </cell>
          <cell r="E39">
            <v>774</v>
          </cell>
          <cell r="F39">
            <v>49.559463333333333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40">
          <cell r="C40">
            <v>759</v>
          </cell>
          <cell r="E40">
            <v>783</v>
          </cell>
          <cell r="F40">
            <v>46.678816129032256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opLeftCell="A14" workbookViewId="0">
      <selection activeCell="A33" sqref="A33:XFD35"/>
    </sheetView>
  </sheetViews>
  <sheetFormatPr defaultColWidth="11.42578125" defaultRowHeight="15"/>
  <cols>
    <col min="16" max="16" width="11.42578125" style="12"/>
  </cols>
  <sheetData>
    <row r="1" spans="1:22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50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</row>
    <row r="2" spans="1:22">
      <c r="A2" s="8" t="s">
        <v>22</v>
      </c>
      <c r="B2" s="8" t="s">
        <v>23</v>
      </c>
      <c r="C2" s="8" t="s">
        <v>24</v>
      </c>
      <c r="D2" s="9">
        <v>38</v>
      </c>
      <c r="E2" s="9">
        <v>58</v>
      </c>
      <c r="F2" s="8" t="s">
        <v>25</v>
      </c>
      <c r="G2" s="9">
        <v>1</v>
      </c>
      <c r="H2" s="9">
        <v>6</v>
      </c>
      <c r="I2" s="9">
        <v>8</v>
      </c>
      <c r="J2" s="9">
        <v>1</v>
      </c>
      <c r="K2" s="9">
        <v>0</v>
      </c>
      <c r="L2" s="9">
        <v>3</v>
      </c>
      <c r="M2" s="9">
        <v>35</v>
      </c>
      <c r="N2" s="8" t="s">
        <v>26</v>
      </c>
      <c r="O2" s="20">
        <v>73</v>
      </c>
      <c r="P2" s="14">
        <f>Q2/I2</f>
        <v>27.375</v>
      </c>
      <c r="Q2" s="20">
        <v>219</v>
      </c>
      <c r="R2" s="10">
        <v>7.8899999999999998E-2</v>
      </c>
      <c r="S2" s="20">
        <v>5.76</v>
      </c>
      <c r="T2" s="9">
        <v>0</v>
      </c>
      <c r="U2" s="8" t="s">
        <v>27</v>
      </c>
      <c r="V2" s="8" t="s">
        <v>28</v>
      </c>
    </row>
    <row r="3" spans="1:22">
      <c r="A3" s="8" t="s">
        <v>22</v>
      </c>
      <c r="B3" s="8" t="s">
        <v>23</v>
      </c>
      <c r="C3" s="8" t="s">
        <v>24</v>
      </c>
      <c r="D3" s="9">
        <v>38</v>
      </c>
      <c r="E3" s="9">
        <v>58</v>
      </c>
      <c r="F3" s="8" t="s">
        <v>29</v>
      </c>
      <c r="G3" s="9">
        <v>2</v>
      </c>
      <c r="H3" s="9">
        <v>2</v>
      </c>
      <c r="I3" s="9">
        <v>5</v>
      </c>
      <c r="J3" s="9">
        <v>2</v>
      </c>
      <c r="K3" s="9">
        <v>0</v>
      </c>
      <c r="L3" s="9">
        <v>2</v>
      </c>
      <c r="M3" s="9">
        <v>36</v>
      </c>
      <c r="N3" s="8" t="s">
        <v>26</v>
      </c>
      <c r="O3" s="20">
        <v>30</v>
      </c>
      <c r="P3" s="14">
        <f t="shared" ref="P3:P32" si="0">Q3/I3</f>
        <v>12</v>
      </c>
      <c r="Q3" s="20">
        <v>60</v>
      </c>
      <c r="R3" s="10">
        <v>5.2600000000000001E-2</v>
      </c>
      <c r="S3" s="20">
        <v>1.58</v>
      </c>
      <c r="T3" s="9">
        <v>0</v>
      </c>
      <c r="U3" s="8" t="s">
        <v>27</v>
      </c>
      <c r="V3" s="8" t="s">
        <v>28</v>
      </c>
    </row>
    <row r="4" spans="1:22">
      <c r="A4" s="8" t="s">
        <v>22</v>
      </c>
      <c r="B4" s="8" t="s">
        <v>23</v>
      </c>
      <c r="C4" s="8" t="s">
        <v>24</v>
      </c>
      <c r="D4" s="9">
        <v>38</v>
      </c>
      <c r="E4" s="9">
        <v>58</v>
      </c>
      <c r="F4" s="8" t="s">
        <v>30</v>
      </c>
      <c r="G4" s="9">
        <v>2</v>
      </c>
      <c r="H4" s="9">
        <v>0</v>
      </c>
      <c r="I4" s="9">
        <v>11</v>
      </c>
      <c r="J4" s="9">
        <v>2</v>
      </c>
      <c r="K4" s="9">
        <v>0</v>
      </c>
      <c r="L4" s="9">
        <v>4</v>
      </c>
      <c r="M4" s="9">
        <v>34</v>
      </c>
      <c r="N4" s="8" t="s">
        <v>26</v>
      </c>
      <c r="O4" s="20">
        <v>48.75</v>
      </c>
      <c r="P4" s="14">
        <f t="shared" si="0"/>
        <v>17.727272727272727</v>
      </c>
      <c r="Q4" s="20">
        <v>195</v>
      </c>
      <c r="R4" s="10">
        <v>0.1053</v>
      </c>
      <c r="S4" s="20">
        <v>5.13</v>
      </c>
      <c r="T4" s="9">
        <v>0</v>
      </c>
      <c r="U4" s="8" t="s">
        <v>27</v>
      </c>
      <c r="V4" s="8" t="s">
        <v>28</v>
      </c>
    </row>
    <row r="5" spans="1:22">
      <c r="A5" s="8" t="s">
        <v>22</v>
      </c>
      <c r="B5" s="8" t="s">
        <v>23</v>
      </c>
      <c r="C5" s="8" t="s">
        <v>24</v>
      </c>
      <c r="D5" s="9">
        <v>38</v>
      </c>
      <c r="E5" s="9">
        <v>58</v>
      </c>
      <c r="F5" s="8" t="s">
        <v>31</v>
      </c>
      <c r="G5" s="9">
        <v>16</v>
      </c>
      <c r="H5" s="9">
        <v>3</v>
      </c>
      <c r="I5" s="9">
        <v>16</v>
      </c>
      <c r="J5" s="9">
        <v>16</v>
      </c>
      <c r="K5" s="9">
        <v>0</v>
      </c>
      <c r="L5" s="9">
        <v>9</v>
      </c>
      <c r="M5" s="9">
        <v>28</v>
      </c>
      <c r="N5" s="8" t="s">
        <v>26</v>
      </c>
      <c r="O5" s="20">
        <v>57.74</v>
      </c>
      <c r="P5" s="14">
        <f t="shared" si="0"/>
        <v>32.478749999999998</v>
      </c>
      <c r="Q5" s="20">
        <v>519.66</v>
      </c>
      <c r="R5" s="10">
        <v>0.23680000000000001</v>
      </c>
      <c r="S5" s="20">
        <v>13.68</v>
      </c>
      <c r="T5" s="9">
        <v>0</v>
      </c>
      <c r="U5" s="8" t="s">
        <v>27</v>
      </c>
      <c r="V5" s="8" t="s">
        <v>28</v>
      </c>
    </row>
    <row r="6" spans="1:22">
      <c r="A6" s="8" t="s">
        <v>22</v>
      </c>
      <c r="B6" s="8" t="s">
        <v>23</v>
      </c>
      <c r="C6" s="8" t="s">
        <v>24</v>
      </c>
      <c r="D6" s="9">
        <v>38</v>
      </c>
      <c r="E6" s="9">
        <v>58</v>
      </c>
      <c r="F6" s="8" t="s">
        <v>32</v>
      </c>
      <c r="G6" s="9">
        <v>26</v>
      </c>
      <c r="H6" s="9">
        <v>0</v>
      </c>
      <c r="I6" s="9">
        <v>55</v>
      </c>
      <c r="J6" s="9">
        <v>2</v>
      </c>
      <c r="K6" s="9">
        <v>24</v>
      </c>
      <c r="L6" s="9">
        <v>33</v>
      </c>
      <c r="M6" s="9">
        <v>38</v>
      </c>
      <c r="N6" s="8" t="s">
        <v>26</v>
      </c>
      <c r="O6" s="20">
        <v>56.12</v>
      </c>
      <c r="P6" s="14">
        <f t="shared" si="0"/>
        <v>33.672000000000004</v>
      </c>
      <c r="Q6" s="20">
        <v>1851.96</v>
      </c>
      <c r="R6" s="10">
        <v>0.86839999999999995</v>
      </c>
      <c r="S6" s="20">
        <v>48.74</v>
      </c>
      <c r="T6" s="9">
        <v>0</v>
      </c>
      <c r="U6" s="8" t="s">
        <v>27</v>
      </c>
      <c r="V6" s="8" t="s">
        <v>28</v>
      </c>
    </row>
    <row r="7" spans="1:22">
      <c r="A7" s="8" t="s">
        <v>22</v>
      </c>
      <c r="B7" s="8" t="s">
        <v>23</v>
      </c>
      <c r="C7" s="8" t="s">
        <v>24</v>
      </c>
      <c r="D7" s="9">
        <v>38</v>
      </c>
      <c r="E7" s="9">
        <v>58</v>
      </c>
      <c r="F7" s="8" t="s">
        <v>33</v>
      </c>
      <c r="G7" s="9">
        <v>31</v>
      </c>
      <c r="H7" s="9">
        <v>0</v>
      </c>
      <c r="I7" s="9">
        <v>57</v>
      </c>
      <c r="J7" s="9">
        <v>1</v>
      </c>
      <c r="K7" s="9">
        <v>30</v>
      </c>
      <c r="L7" s="9">
        <v>34</v>
      </c>
      <c r="M7" s="9">
        <v>37</v>
      </c>
      <c r="N7" s="8" t="s">
        <v>26</v>
      </c>
      <c r="O7" s="20">
        <v>55.65</v>
      </c>
      <c r="P7" s="14">
        <f t="shared" si="0"/>
        <v>33.194736842105264</v>
      </c>
      <c r="Q7" s="20">
        <v>1892.1</v>
      </c>
      <c r="R7" s="10">
        <v>0.89470000000000005</v>
      </c>
      <c r="S7" s="20">
        <v>49.79</v>
      </c>
      <c r="T7" s="9">
        <v>0</v>
      </c>
      <c r="U7" s="8" t="s">
        <v>27</v>
      </c>
      <c r="V7" s="8" t="s">
        <v>28</v>
      </c>
    </row>
    <row r="8" spans="1:22">
      <c r="A8" s="8" t="s">
        <v>22</v>
      </c>
      <c r="B8" s="8" t="s">
        <v>23</v>
      </c>
      <c r="C8" s="8" t="s">
        <v>24</v>
      </c>
      <c r="D8" s="9">
        <v>38</v>
      </c>
      <c r="E8" s="9">
        <v>58</v>
      </c>
      <c r="F8" s="8" t="s">
        <v>34</v>
      </c>
      <c r="G8" s="9">
        <v>55</v>
      </c>
      <c r="H8" s="9">
        <v>0</v>
      </c>
      <c r="I8" s="9">
        <v>55</v>
      </c>
      <c r="J8" s="9">
        <v>19</v>
      </c>
      <c r="K8" s="9">
        <v>36</v>
      </c>
      <c r="L8" s="9">
        <v>33</v>
      </c>
      <c r="M8" s="9">
        <v>34</v>
      </c>
      <c r="N8" s="8" t="s">
        <v>26</v>
      </c>
      <c r="O8" s="20">
        <v>71.55</v>
      </c>
      <c r="P8" s="14">
        <f t="shared" si="0"/>
        <v>42.93</v>
      </c>
      <c r="Q8" s="20">
        <v>2361.15</v>
      </c>
      <c r="R8" s="10">
        <v>0.86839999999999995</v>
      </c>
      <c r="S8" s="20">
        <v>62.14</v>
      </c>
      <c r="T8" s="9">
        <v>1</v>
      </c>
      <c r="U8" s="8" t="s">
        <v>27</v>
      </c>
      <c r="V8" s="8" t="s">
        <v>28</v>
      </c>
    </row>
    <row r="9" spans="1:22">
      <c r="A9" s="8" t="s">
        <v>22</v>
      </c>
      <c r="B9" s="8" t="s">
        <v>23</v>
      </c>
      <c r="C9" s="8" t="s">
        <v>24</v>
      </c>
      <c r="D9" s="9">
        <v>38</v>
      </c>
      <c r="E9" s="9">
        <v>58</v>
      </c>
      <c r="F9" s="8" t="s">
        <v>35</v>
      </c>
      <c r="G9" s="9">
        <v>57</v>
      </c>
      <c r="H9" s="9">
        <v>0</v>
      </c>
      <c r="I9" s="9">
        <v>57</v>
      </c>
      <c r="J9" s="9">
        <v>17</v>
      </c>
      <c r="K9" s="9">
        <v>40</v>
      </c>
      <c r="L9" s="9">
        <v>37</v>
      </c>
      <c r="M9" s="9">
        <v>37</v>
      </c>
      <c r="N9" s="8" t="s">
        <v>26</v>
      </c>
      <c r="O9" s="20">
        <v>71.55</v>
      </c>
      <c r="P9" s="14">
        <f t="shared" si="0"/>
        <v>46.444736842105264</v>
      </c>
      <c r="Q9" s="20">
        <v>2647.35</v>
      </c>
      <c r="R9" s="10">
        <v>0.97370000000000001</v>
      </c>
      <c r="S9" s="20">
        <v>69.67</v>
      </c>
      <c r="T9" s="9">
        <v>1</v>
      </c>
      <c r="U9" s="8" t="s">
        <v>27</v>
      </c>
      <c r="V9" s="8" t="s">
        <v>28</v>
      </c>
    </row>
    <row r="10" spans="1:22">
      <c r="A10" s="8" t="s">
        <v>22</v>
      </c>
      <c r="B10" s="8" t="s">
        <v>23</v>
      </c>
      <c r="C10" s="8" t="s">
        <v>24</v>
      </c>
      <c r="D10" s="9">
        <v>38</v>
      </c>
      <c r="E10" s="9">
        <v>58</v>
      </c>
      <c r="F10" s="8" t="s">
        <v>36</v>
      </c>
      <c r="G10" s="9">
        <v>57</v>
      </c>
      <c r="H10" s="9">
        <v>0</v>
      </c>
      <c r="I10" s="9">
        <v>57</v>
      </c>
      <c r="J10" s="9">
        <v>17</v>
      </c>
      <c r="K10" s="9">
        <v>40</v>
      </c>
      <c r="L10" s="9">
        <v>37</v>
      </c>
      <c r="M10" s="9">
        <v>37</v>
      </c>
      <c r="N10" s="8" t="s">
        <v>26</v>
      </c>
      <c r="O10" s="20">
        <v>71.5</v>
      </c>
      <c r="P10" s="14">
        <f t="shared" si="0"/>
        <v>46.412280701754383</v>
      </c>
      <c r="Q10" s="20">
        <v>2645.5</v>
      </c>
      <c r="R10" s="10">
        <v>0.97370000000000001</v>
      </c>
      <c r="S10" s="20">
        <v>69.62</v>
      </c>
      <c r="T10" s="9">
        <v>1</v>
      </c>
      <c r="U10" s="8" t="s">
        <v>27</v>
      </c>
      <c r="V10" s="8" t="s">
        <v>28</v>
      </c>
    </row>
    <row r="11" spans="1:22">
      <c r="A11" s="8" t="s">
        <v>22</v>
      </c>
      <c r="B11" s="8" t="s">
        <v>23</v>
      </c>
      <c r="C11" s="8" t="s">
        <v>24</v>
      </c>
      <c r="D11" s="9">
        <v>38</v>
      </c>
      <c r="E11" s="9">
        <v>58</v>
      </c>
      <c r="F11" s="8" t="s">
        <v>37</v>
      </c>
      <c r="G11" s="9">
        <v>10</v>
      </c>
      <c r="H11" s="9">
        <v>35</v>
      </c>
      <c r="I11" s="9">
        <v>10</v>
      </c>
      <c r="J11" s="9">
        <v>10</v>
      </c>
      <c r="K11" s="9">
        <v>0</v>
      </c>
      <c r="L11" s="9">
        <v>6</v>
      </c>
      <c r="M11" s="9">
        <v>30</v>
      </c>
      <c r="N11" s="8" t="s">
        <v>26</v>
      </c>
      <c r="O11" s="20">
        <v>63.32</v>
      </c>
      <c r="P11" s="14">
        <f t="shared" si="0"/>
        <v>37.992000000000004</v>
      </c>
      <c r="Q11" s="20">
        <v>379.92</v>
      </c>
      <c r="R11" s="10">
        <v>0.15790000000000001</v>
      </c>
      <c r="S11" s="20">
        <v>10</v>
      </c>
      <c r="T11" s="9">
        <v>0</v>
      </c>
      <c r="U11" s="8" t="s">
        <v>27</v>
      </c>
      <c r="V11" s="8" t="s">
        <v>28</v>
      </c>
    </row>
    <row r="12" spans="1:22">
      <c r="A12" s="8" t="s">
        <v>22</v>
      </c>
      <c r="B12" s="8" t="s">
        <v>23</v>
      </c>
      <c r="C12" s="8" t="s">
        <v>24</v>
      </c>
      <c r="D12" s="9">
        <v>38</v>
      </c>
      <c r="E12" s="9">
        <v>58</v>
      </c>
      <c r="F12" s="8" t="s">
        <v>38</v>
      </c>
      <c r="G12" s="9">
        <v>12</v>
      </c>
      <c r="H12" s="9">
        <v>1</v>
      </c>
      <c r="I12" s="9">
        <v>12</v>
      </c>
      <c r="J12" s="9">
        <v>12</v>
      </c>
      <c r="K12" s="9">
        <v>0</v>
      </c>
      <c r="L12" s="9">
        <v>7</v>
      </c>
      <c r="M12" s="9">
        <v>30</v>
      </c>
      <c r="N12" s="8" t="s">
        <v>26</v>
      </c>
      <c r="O12" s="20">
        <v>65.290000000000006</v>
      </c>
      <c r="P12" s="14">
        <f t="shared" si="0"/>
        <v>38.085833333333333</v>
      </c>
      <c r="Q12" s="20">
        <v>457.03</v>
      </c>
      <c r="R12" s="10">
        <v>0.1842</v>
      </c>
      <c r="S12" s="20">
        <v>12.03</v>
      </c>
      <c r="T12" s="9">
        <v>0</v>
      </c>
      <c r="U12" s="8" t="s">
        <v>27</v>
      </c>
      <c r="V12" s="8" t="s">
        <v>28</v>
      </c>
    </row>
    <row r="13" spans="1:22">
      <c r="A13" s="8" t="s">
        <v>22</v>
      </c>
      <c r="B13" s="8" t="s">
        <v>23</v>
      </c>
      <c r="C13" s="8" t="s">
        <v>24</v>
      </c>
      <c r="D13" s="9">
        <v>38</v>
      </c>
      <c r="E13" s="9">
        <v>58</v>
      </c>
      <c r="F13" s="8" t="s">
        <v>39</v>
      </c>
      <c r="G13" s="9">
        <v>8</v>
      </c>
      <c r="H13" s="9">
        <v>4</v>
      </c>
      <c r="I13" s="9">
        <v>8</v>
      </c>
      <c r="J13" s="9">
        <v>7</v>
      </c>
      <c r="K13" s="9">
        <v>1</v>
      </c>
      <c r="L13" s="9">
        <v>6</v>
      </c>
      <c r="M13" s="9">
        <v>30</v>
      </c>
      <c r="N13" s="8" t="s">
        <v>26</v>
      </c>
      <c r="O13" s="20">
        <v>59.62</v>
      </c>
      <c r="P13" s="14">
        <f t="shared" si="0"/>
        <v>44.715000000000003</v>
      </c>
      <c r="Q13" s="20">
        <v>357.72</v>
      </c>
      <c r="R13" s="10">
        <v>0.15790000000000001</v>
      </c>
      <c r="S13" s="20">
        <v>9.41</v>
      </c>
      <c r="T13" s="9">
        <v>0</v>
      </c>
      <c r="U13" s="8" t="s">
        <v>27</v>
      </c>
      <c r="V13" s="8" t="s">
        <v>28</v>
      </c>
    </row>
    <row r="14" spans="1:22">
      <c r="A14" s="8" t="s">
        <v>22</v>
      </c>
      <c r="B14" s="8" t="s">
        <v>23</v>
      </c>
      <c r="C14" s="8" t="s">
        <v>24</v>
      </c>
      <c r="D14" s="9">
        <v>38</v>
      </c>
      <c r="E14" s="9">
        <v>58</v>
      </c>
      <c r="F14" s="8" t="s">
        <v>40</v>
      </c>
      <c r="G14" s="9">
        <v>8</v>
      </c>
      <c r="H14" s="9">
        <v>3</v>
      </c>
      <c r="I14" s="9">
        <v>16</v>
      </c>
      <c r="J14" s="9">
        <v>15</v>
      </c>
      <c r="K14" s="9">
        <v>1</v>
      </c>
      <c r="L14" s="9">
        <v>14</v>
      </c>
      <c r="M14" s="9">
        <v>24</v>
      </c>
      <c r="N14" s="8" t="s">
        <v>26</v>
      </c>
      <c r="O14" s="20">
        <v>54.17</v>
      </c>
      <c r="P14" s="14">
        <f t="shared" si="0"/>
        <v>47.39875</v>
      </c>
      <c r="Q14" s="20">
        <v>758.38</v>
      </c>
      <c r="R14" s="10">
        <v>0.36840000000000001</v>
      </c>
      <c r="S14" s="20">
        <v>19.96</v>
      </c>
      <c r="T14" s="9">
        <v>0</v>
      </c>
      <c r="U14" s="8" t="s">
        <v>27</v>
      </c>
      <c r="V14" s="8" t="s">
        <v>28</v>
      </c>
    </row>
    <row r="15" spans="1:22">
      <c r="A15" s="8" t="s">
        <v>22</v>
      </c>
      <c r="B15" s="8" t="s">
        <v>23</v>
      </c>
      <c r="C15" s="8" t="s">
        <v>24</v>
      </c>
      <c r="D15" s="9">
        <v>38</v>
      </c>
      <c r="E15" s="9">
        <v>58</v>
      </c>
      <c r="F15" s="8" t="s">
        <v>41</v>
      </c>
      <c r="G15" s="9">
        <v>22</v>
      </c>
      <c r="H15" s="9">
        <v>3</v>
      </c>
      <c r="I15" s="9">
        <v>22</v>
      </c>
      <c r="J15" s="9">
        <v>19</v>
      </c>
      <c r="K15" s="9">
        <v>3</v>
      </c>
      <c r="L15" s="9">
        <v>20</v>
      </c>
      <c r="M15" s="9">
        <v>37</v>
      </c>
      <c r="N15" s="8" t="s">
        <v>26</v>
      </c>
      <c r="O15" s="20">
        <v>59.8</v>
      </c>
      <c r="P15" s="14">
        <f t="shared" si="0"/>
        <v>54.363636363636367</v>
      </c>
      <c r="Q15" s="20">
        <v>1196</v>
      </c>
      <c r="R15" s="10">
        <v>0.52629999999999999</v>
      </c>
      <c r="S15" s="20">
        <v>31.47</v>
      </c>
      <c r="T15" s="9">
        <v>0</v>
      </c>
      <c r="U15" s="8" t="s">
        <v>27</v>
      </c>
      <c r="V15" s="8" t="s">
        <v>28</v>
      </c>
    </row>
    <row r="16" spans="1:22">
      <c r="A16" s="8" t="s">
        <v>22</v>
      </c>
      <c r="B16" s="8" t="s">
        <v>23</v>
      </c>
      <c r="C16" s="8" t="s">
        <v>24</v>
      </c>
      <c r="D16" s="9">
        <v>38</v>
      </c>
      <c r="E16" s="9">
        <v>58</v>
      </c>
      <c r="F16" s="8" t="s">
        <v>42</v>
      </c>
      <c r="G16" s="9">
        <v>17</v>
      </c>
      <c r="H16" s="9">
        <v>7</v>
      </c>
      <c r="I16" s="9">
        <v>16</v>
      </c>
      <c r="J16" s="9">
        <v>14</v>
      </c>
      <c r="K16" s="9">
        <v>2</v>
      </c>
      <c r="L16" s="9">
        <v>14</v>
      </c>
      <c r="M16" s="9">
        <v>24</v>
      </c>
      <c r="N16" s="8" t="s">
        <v>26</v>
      </c>
      <c r="O16" s="20">
        <v>58.17</v>
      </c>
      <c r="P16" s="14">
        <f t="shared" si="0"/>
        <v>50.89875</v>
      </c>
      <c r="Q16" s="20">
        <v>814.38</v>
      </c>
      <c r="R16" s="10">
        <v>0.36840000000000001</v>
      </c>
      <c r="S16" s="20">
        <v>21.43</v>
      </c>
      <c r="T16" s="9">
        <v>0</v>
      </c>
      <c r="U16" s="8" t="s">
        <v>27</v>
      </c>
      <c r="V16" s="8" t="s">
        <v>28</v>
      </c>
    </row>
    <row r="17" spans="1:22">
      <c r="A17" s="8" t="s">
        <v>22</v>
      </c>
      <c r="B17" s="8" t="s">
        <v>23</v>
      </c>
      <c r="C17" s="8" t="s">
        <v>24</v>
      </c>
      <c r="D17" s="9">
        <v>38</v>
      </c>
      <c r="E17" s="9">
        <v>58</v>
      </c>
      <c r="F17" s="8" t="s">
        <v>43</v>
      </c>
      <c r="G17" s="9">
        <v>14</v>
      </c>
      <c r="H17" s="9">
        <v>2</v>
      </c>
      <c r="I17" s="9">
        <v>14</v>
      </c>
      <c r="J17" s="9">
        <v>14</v>
      </c>
      <c r="K17" s="9">
        <v>0</v>
      </c>
      <c r="L17" s="9">
        <v>11</v>
      </c>
      <c r="M17" s="9">
        <v>37</v>
      </c>
      <c r="N17" s="8" t="s">
        <v>26</v>
      </c>
      <c r="O17" s="20">
        <v>62.7</v>
      </c>
      <c r="P17" s="14">
        <f t="shared" si="0"/>
        <v>49.26428571428572</v>
      </c>
      <c r="Q17" s="20">
        <v>689.7</v>
      </c>
      <c r="R17" s="10">
        <v>0.28949999999999998</v>
      </c>
      <c r="S17" s="20">
        <v>18.149999999999999</v>
      </c>
      <c r="T17" s="9">
        <v>0</v>
      </c>
      <c r="U17" s="8" t="s">
        <v>27</v>
      </c>
      <c r="V17" s="8" t="s">
        <v>28</v>
      </c>
    </row>
    <row r="18" spans="1:22">
      <c r="A18" s="8" t="s">
        <v>22</v>
      </c>
      <c r="B18" s="8" t="s">
        <v>23</v>
      </c>
      <c r="C18" s="8" t="s">
        <v>24</v>
      </c>
      <c r="D18" s="9">
        <v>38</v>
      </c>
      <c r="E18" s="9">
        <v>58</v>
      </c>
      <c r="F18" s="8" t="s">
        <v>44</v>
      </c>
      <c r="G18" s="9">
        <v>7</v>
      </c>
      <c r="H18" s="9">
        <v>6</v>
      </c>
      <c r="I18" s="9">
        <v>15</v>
      </c>
      <c r="J18" s="9">
        <v>6</v>
      </c>
      <c r="K18" s="9">
        <v>1</v>
      </c>
      <c r="L18" s="9">
        <v>10</v>
      </c>
      <c r="M18" s="9">
        <v>28</v>
      </c>
      <c r="N18" s="8" t="s">
        <v>26</v>
      </c>
      <c r="O18" s="20">
        <v>56.55</v>
      </c>
      <c r="P18" s="14">
        <f t="shared" si="0"/>
        <v>37.700000000000003</v>
      </c>
      <c r="Q18" s="20">
        <v>565.5</v>
      </c>
      <c r="R18" s="10">
        <v>0.26319999999999999</v>
      </c>
      <c r="S18" s="20">
        <v>14.88</v>
      </c>
      <c r="T18" s="9">
        <v>0</v>
      </c>
      <c r="U18" s="8" t="s">
        <v>27</v>
      </c>
      <c r="V18" s="8" t="s">
        <v>28</v>
      </c>
    </row>
    <row r="19" spans="1:22">
      <c r="A19" s="8" t="s">
        <v>22</v>
      </c>
      <c r="B19" s="8" t="s">
        <v>23</v>
      </c>
      <c r="C19" s="8" t="s">
        <v>24</v>
      </c>
      <c r="D19" s="9">
        <v>38</v>
      </c>
      <c r="E19" s="9">
        <v>58</v>
      </c>
      <c r="F19" s="8" t="s">
        <v>45</v>
      </c>
      <c r="G19" s="9">
        <v>2</v>
      </c>
      <c r="H19" s="9">
        <v>2</v>
      </c>
      <c r="I19" s="9">
        <v>3</v>
      </c>
      <c r="J19" s="9">
        <v>1</v>
      </c>
      <c r="K19" s="9">
        <v>1</v>
      </c>
      <c r="L19" s="9">
        <v>2</v>
      </c>
      <c r="M19" s="9">
        <v>35</v>
      </c>
      <c r="N19" s="8" t="s">
        <v>26</v>
      </c>
      <c r="O19" s="20">
        <v>52.59</v>
      </c>
      <c r="P19" s="14">
        <f t="shared" si="0"/>
        <v>35.06</v>
      </c>
      <c r="Q19" s="20">
        <v>105.18</v>
      </c>
      <c r="R19" s="10">
        <v>5.2600000000000001E-2</v>
      </c>
      <c r="S19" s="20">
        <v>2.77</v>
      </c>
      <c r="T19" s="9">
        <v>0</v>
      </c>
      <c r="U19" s="8" t="s">
        <v>27</v>
      </c>
      <c r="V19" s="8" t="s">
        <v>28</v>
      </c>
    </row>
    <row r="20" spans="1:22">
      <c r="A20" s="8" t="s">
        <v>22</v>
      </c>
      <c r="B20" s="8" t="s">
        <v>23</v>
      </c>
      <c r="C20" s="8" t="s">
        <v>24</v>
      </c>
      <c r="D20" s="9">
        <v>38</v>
      </c>
      <c r="E20" s="9">
        <v>58</v>
      </c>
      <c r="F20" s="8" t="s">
        <v>46</v>
      </c>
      <c r="G20" s="9">
        <v>2</v>
      </c>
      <c r="H20" s="9">
        <v>2</v>
      </c>
      <c r="I20" s="9">
        <v>3</v>
      </c>
      <c r="J20" s="9">
        <v>1</v>
      </c>
      <c r="K20" s="9">
        <v>1</v>
      </c>
      <c r="L20" s="9">
        <v>2</v>
      </c>
      <c r="M20" s="9">
        <v>35</v>
      </c>
      <c r="N20" s="8" t="s">
        <v>26</v>
      </c>
      <c r="O20" s="20">
        <v>52.69</v>
      </c>
      <c r="P20" s="14">
        <f t="shared" si="0"/>
        <v>35.06</v>
      </c>
      <c r="Q20" s="20">
        <v>105.18</v>
      </c>
      <c r="R20" s="10">
        <v>5.2600000000000001E-2</v>
      </c>
      <c r="S20" s="20">
        <v>2.77</v>
      </c>
      <c r="T20" s="9">
        <v>0</v>
      </c>
      <c r="U20" s="8" t="s">
        <v>27</v>
      </c>
      <c r="V20" s="8" t="s">
        <v>28</v>
      </c>
    </row>
    <row r="21" spans="1:22">
      <c r="A21" s="8" t="s">
        <v>22</v>
      </c>
      <c r="B21" s="8" t="s">
        <v>23</v>
      </c>
      <c r="C21" s="8" t="s">
        <v>24</v>
      </c>
      <c r="D21" s="9">
        <v>38</v>
      </c>
      <c r="E21" s="9">
        <v>58</v>
      </c>
      <c r="F21" s="8" t="s">
        <v>47</v>
      </c>
      <c r="G21" s="9">
        <v>5</v>
      </c>
      <c r="H21" s="9">
        <v>0</v>
      </c>
      <c r="I21" s="9">
        <v>12</v>
      </c>
      <c r="J21" s="9">
        <v>4</v>
      </c>
      <c r="K21" s="9">
        <v>1</v>
      </c>
      <c r="L21" s="9">
        <v>8</v>
      </c>
      <c r="M21" s="9">
        <v>28</v>
      </c>
      <c r="N21" s="8" t="s">
        <v>26</v>
      </c>
      <c r="O21" s="20">
        <v>55.12</v>
      </c>
      <c r="P21" s="14">
        <f t="shared" si="0"/>
        <v>36.746666666666663</v>
      </c>
      <c r="Q21" s="20">
        <v>440.96</v>
      </c>
      <c r="R21" s="10">
        <v>0.21049999999999999</v>
      </c>
      <c r="S21" s="20">
        <v>11.6</v>
      </c>
      <c r="T21" s="9">
        <v>0</v>
      </c>
      <c r="U21" s="8" t="s">
        <v>27</v>
      </c>
      <c r="V21" s="8" t="s">
        <v>28</v>
      </c>
    </row>
    <row r="22" spans="1:22">
      <c r="A22" s="8" t="s">
        <v>22</v>
      </c>
      <c r="B22" s="8" t="s">
        <v>23</v>
      </c>
      <c r="C22" s="8" t="s">
        <v>24</v>
      </c>
      <c r="D22" s="9">
        <v>38</v>
      </c>
      <c r="E22" s="9">
        <v>58</v>
      </c>
      <c r="F22" s="8" t="s">
        <v>48</v>
      </c>
      <c r="G22" s="9">
        <v>9</v>
      </c>
      <c r="H22" s="9">
        <v>1</v>
      </c>
      <c r="I22" s="9">
        <v>21</v>
      </c>
      <c r="J22" s="9">
        <v>9</v>
      </c>
      <c r="K22" s="9">
        <v>0</v>
      </c>
      <c r="L22" s="9">
        <v>19</v>
      </c>
      <c r="M22" s="9">
        <v>37</v>
      </c>
      <c r="N22" s="8" t="s">
        <v>26</v>
      </c>
      <c r="O22" s="20">
        <v>53.72</v>
      </c>
      <c r="P22" s="14">
        <f t="shared" si="0"/>
        <v>48.603809523809524</v>
      </c>
      <c r="Q22" s="20">
        <v>1020.68</v>
      </c>
      <c r="R22" s="10">
        <v>0.5</v>
      </c>
      <c r="S22" s="20">
        <v>26.86</v>
      </c>
      <c r="T22" s="9">
        <v>1</v>
      </c>
      <c r="U22" s="8" t="s">
        <v>27</v>
      </c>
      <c r="V22" s="8" t="s">
        <v>28</v>
      </c>
    </row>
    <row r="23" spans="1:22">
      <c r="A23" s="8" t="s">
        <v>22</v>
      </c>
      <c r="B23" s="8" t="s">
        <v>23</v>
      </c>
      <c r="C23" s="8" t="s">
        <v>24</v>
      </c>
      <c r="D23" s="9">
        <v>38</v>
      </c>
      <c r="E23" s="9">
        <v>58</v>
      </c>
      <c r="F23" s="8" t="s">
        <v>49</v>
      </c>
      <c r="G23" s="9">
        <v>3</v>
      </c>
      <c r="H23" s="9">
        <v>3</v>
      </c>
      <c r="I23" s="9">
        <v>20</v>
      </c>
      <c r="J23" s="9">
        <v>3</v>
      </c>
      <c r="K23" s="9">
        <v>0</v>
      </c>
      <c r="L23" s="9">
        <v>17</v>
      </c>
      <c r="M23" s="9">
        <v>37</v>
      </c>
      <c r="N23" s="8" t="s">
        <v>26</v>
      </c>
      <c r="O23" s="20">
        <v>54.25</v>
      </c>
      <c r="P23" s="14">
        <f t="shared" si="0"/>
        <v>46.112499999999997</v>
      </c>
      <c r="Q23" s="20">
        <v>922.25</v>
      </c>
      <c r="R23" s="10">
        <v>0.44740000000000002</v>
      </c>
      <c r="S23" s="20">
        <v>24.27</v>
      </c>
      <c r="T23" s="9">
        <v>1</v>
      </c>
      <c r="U23" s="8" t="s">
        <v>27</v>
      </c>
      <c r="V23" s="8" t="s">
        <v>28</v>
      </c>
    </row>
    <row r="24" spans="1:22">
      <c r="A24" s="8" t="s">
        <v>22</v>
      </c>
      <c r="B24" s="8" t="s">
        <v>23</v>
      </c>
      <c r="C24" s="8" t="s">
        <v>24</v>
      </c>
      <c r="D24" s="9">
        <v>38</v>
      </c>
      <c r="E24" s="9">
        <v>58</v>
      </c>
      <c r="F24" s="8" t="s">
        <v>50</v>
      </c>
      <c r="G24" s="9">
        <v>0</v>
      </c>
      <c r="H24" s="9">
        <v>6</v>
      </c>
      <c r="I24" s="9">
        <v>15</v>
      </c>
      <c r="J24" s="9">
        <v>0</v>
      </c>
      <c r="K24" s="9">
        <v>0</v>
      </c>
      <c r="L24" s="9">
        <v>11</v>
      </c>
      <c r="M24" s="9">
        <v>25</v>
      </c>
      <c r="N24" s="8" t="s">
        <v>26</v>
      </c>
      <c r="O24" s="20">
        <v>63.72</v>
      </c>
      <c r="P24" s="14">
        <f t="shared" si="0"/>
        <v>46.727999999999994</v>
      </c>
      <c r="Q24" s="20">
        <v>700.92</v>
      </c>
      <c r="R24" s="10">
        <v>0.28949999999999998</v>
      </c>
      <c r="S24" s="20">
        <v>18.45</v>
      </c>
      <c r="T24" s="9">
        <v>0</v>
      </c>
      <c r="U24" s="8" t="s">
        <v>27</v>
      </c>
      <c r="V24" s="8" t="s">
        <v>28</v>
      </c>
    </row>
    <row r="25" spans="1:22">
      <c r="A25" s="8" t="s">
        <v>22</v>
      </c>
      <c r="B25" s="8" t="s">
        <v>23</v>
      </c>
      <c r="C25" s="8" t="s">
        <v>24</v>
      </c>
      <c r="D25" s="9">
        <v>38</v>
      </c>
      <c r="E25" s="9">
        <v>58</v>
      </c>
      <c r="F25" s="8" t="s">
        <v>51</v>
      </c>
      <c r="G25" s="9">
        <v>4</v>
      </c>
      <c r="H25" s="9">
        <v>6</v>
      </c>
      <c r="I25" s="9">
        <v>6</v>
      </c>
      <c r="J25" s="9">
        <v>4</v>
      </c>
      <c r="K25" s="9">
        <v>0</v>
      </c>
      <c r="L25" s="9">
        <v>5</v>
      </c>
      <c r="M25" s="9">
        <v>31</v>
      </c>
      <c r="N25" s="8" t="s">
        <v>26</v>
      </c>
      <c r="O25" s="20">
        <v>47.4</v>
      </c>
      <c r="P25" s="14">
        <f t="shared" si="0"/>
        <v>39.5</v>
      </c>
      <c r="Q25" s="20">
        <v>237</v>
      </c>
      <c r="R25" s="10">
        <v>0.13159999999999999</v>
      </c>
      <c r="S25" s="20">
        <v>6.24</v>
      </c>
      <c r="T25" s="9">
        <v>1</v>
      </c>
      <c r="U25" s="8" t="s">
        <v>27</v>
      </c>
      <c r="V25" s="8" t="s">
        <v>28</v>
      </c>
    </row>
    <row r="26" spans="1:22">
      <c r="A26" s="8" t="s">
        <v>22</v>
      </c>
      <c r="B26" s="8" t="s">
        <v>23</v>
      </c>
      <c r="C26" s="8" t="s">
        <v>24</v>
      </c>
      <c r="D26" s="9">
        <v>38</v>
      </c>
      <c r="E26" s="9">
        <v>58</v>
      </c>
      <c r="F26" s="8" t="s">
        <v>52</v>
      </c>
      <c r="G26" s="9">
        <v>2</v>
      </c>
      <c r="H26" s="9">
        <v>4</v>
      </c>
      <c r="I26" s="9">
        <v>6</v>
      </c>
      <c r="J26" s="9">
        <v>2</v>
      </c>
      <c r="K26" s="9">
        <v>0</v>
      </c>
      <c r="L26" s="9">
        <v>5</v>
      </c>
      <c r="M26" s="9">
        <v>31</v>
      </c>
      <c r="N26" s="8" t="s">
        <v>26</v>
      </c>
      <c r="O26" s="20">
        <v>50</v>
      </c>
      <c r="P26" s="14">
        <f t="shared" si="0"/>
        <v>41.666666666666664</v>
      </c>
      <c r="Q26" s="20">
        <v>250</v>
      </c>
      <c r="R26" s="10">
        <v>0.13159999999999999</v>
      </c>
      <c r="S26" s="20">
        <v>6.58</v>
      </c>
      <c r="T26" s="9">
        <v>1</v>
      </c>
      <c r="U26" s="8" t="s">
        <v>27</v>
      </c>
      <c r="V26" s="8" t="s">
        <v>28</v>
      </c>
    </row>
    <row r="27" spans="1:22">
      <c r="A27" s="8" t="s">
        <v>22</v>
      </c>
      <c r="B27" s="8" t="s">
        <v>23</v>
      </c>
      <c r="C27" s="8" t="s">
        <v>24</v>
      </c>
      <c r="D27" s="9">
        <v>38</v>
      </c>
      <c r="E27" s="9">
        <v>58</v>
      </c>
      <c r="F27" s="8" t="s">
        <v>53</v>
      </c>
      <c r="G27" s="9">
        <v>10</v>
      </c>
      <c r="H27" s="9">
        <v>0</v>
      </c>
      <c r="I27" s="9">
        <v>10</v>
      </c>
      <c r="J27" s="9">
        <v>10</v>
      </c>
      <c r="K27" s="9">
        <v>0</v>
      </c>
      <c r="L27" s="9">
        <v>7</v>
      </c>
      <c r="M27" s="9">
        <v>29</v>
      </c>
      <c r="N27" s="8" t="s">
        <v>26</v>
      </c>
      <c r="O27" s="20">
        <v>54.09</v>
      </c>
      <c r="P27" s="14">
        <f t="shared" si="0"/>
        <v>37.863</v>
      </c>
      <c r="Q27" s="20">
        <v>378.63</v>
      </c>
      <c r="R27" s="10">
        <v>0.1842</v>
      </c>
      <c r="S27" s="20">
        <v>9.9600000000000009</v>
      </c>
      <c r="T27" s="9">
        <v>1</v>
      </c>
      <c r="U27" s="8" t="s">
        <v>27</v>
      </c>
      <c r="V27" s="8" t="s">
        <v>28</v>
      </c>
    </row>
    <row r="28" spans="1:22">
      <c r="A28" s="8" t="s">
        <v>22</v>
      </c>
      <c r="B28" s="8" t="s">
        <v>23</v>
      </c>
      <c r="C28" s="8" t="s">
        <v>24</v>
      </c>
      <c r="D28" s="9">
        <v>38</v>
      </c>
      <c r="E28" s="9">
        <v>58</v>
      </c>
      <c r="F28" s="8" t="s">
        <v>54</v>
      </c>
      <c r="G28" s="9">
        <v>6</v>
      </c>
      <c r="H28" s="9">
        <v>1</v>
      </c>
      <c r="I28" s="9">
        <v>10</v>
      </c>
      <c r="J28" s="9">
        <v>6</v>
      </c>
      <c r="K28" s="9">
        <v>0</v>
      </c>
      <c r="L28" s="9">
        <v>9</v>
      </c>
      <c r="M28" s="9">
        <v>27</v>
      </c>
      <c r="N28" s="8" t="s">
        <v>26</v>
      </c>
      <c r="O28" s="20">
        <v>53.66</v>
      </c>
      <c r="P28" s="14">
        <f t="shared" si="0"/>
        <v>48.293999999999997</v>
      </c>
      <c r="Q28" s="20">
        <v>482.94</v>
      </c>
      <c r="R28" s="10">
        <v>0.23680000000000001</v>
      </c>
      <c r="S28" s="20">
        <v>12.71</v>
      </c>
      <c r="T28" s="9">
        <v>1</v>
      </c>
      <c r="U28" s="8" t="s">
        <v>27</v>
      </c>
      <c r="V28" s="8" t="s">
        <v>28</v>
      </c>
    </row>
    <row r="29" spans="1:22">
      <c r="A29" s="8" t="s">
        <v>22</v>
      </c>
      <c r="B29" s="8" t="s">
        <v>23</v>
      </c>
      <c r="C29" s="8" t="s">
        <v>24</v>
      </c>
      <c r="D29" s="9">
        <v>38</v>
      </c>
      <c r="E29" s="9">
        <v>58</v>
      </c>
      <c r="F29" s="8" t="s">
        <v>55</v>
      </c>
      <c r="G29" s="9">
        <v>2</v>
      </c>
      <c r="H29" s="9">
        <v>13</v>
      </c>
      <c r="I29" s="9">
        <v>10</v>
      </c>
      <c r="J29" s="9">
        <v>2</v>
      </c>
      <c r="K29" s="9">
        <v>0</v>
      </c>
      <c r="L29" s="9">
        <v>7</v>
      </c>
      <c r="M29" s="9">
        <v>30</v>
      </c>
      <c r="N29" s="8" t="s">
        <v>26</v>
      </c>
      <c r="O29" s="20">
        <v>42.85</v>
      </c>
      <c r="P29" s="14">
        <f t="shared" si="0"/>
        <v>29.994999999999997</v>
      </c>
      <c r="Q29" s="20">
        <v>299.95</v>
      </c>
      <c r="R29" s="10">
        <v>0.1842</v>
      </c>
      <c r="S29" s="20">
        <v>7.89</v>
      </c>
      <c r="T29" s="9">
        <v>0</v>
      </c>
      <c r="U29" s="8" t="s">
        <v>27</v>
      </c>
      <c r="V29" s="8" t="s">
        <v>28</v>
      </c>
    </row>
    <row r="30" spans="1:22">
      <c r="A30" s="8" t="s">
        <v>22</v>
      </c>
      <c r="B30" s="8" t="s">
        <v>23</v>
      </c>
      <c r="C30" s="8" t="s">
        <v>24</v>
      </c>
      <c r="D30" s="9">
        <v>38</v>
      </c>
      <c r="E30" s="9">
        <v>58</v>
      </c>
      <c r="F30" s="8" t="s">
        <v>56</v>
      </c>
      <c r="G30" s="9">
        <v>7</v>
      </c>
      <c r="H30" s="9">
        <v>7</v>
      </c>
      <c r="I30" s="9">
        <v>16</v>
      </c>
      <c r="J30" s="9">
        <v>7</v>
      </c>
      <c r="K30" s="9">
        <v>0</v>
      </c>
      <c r="L30" s="9">
        <v>14</v>
      </c>
      <c r="M30" s="9">
        <v>24</v>
      </c>
      <c r="N30" s="8" t="s">
        <v>26</v>
      </c>
      <c r="O30" s="20">
        <v>52</v>
      </c>
      <c r="P30" s="14">
        <f t="shared" si="0"/>
        <v>45.5</v>
      </c>
      <c r="Q30" s="20">
        <v>728</v>
      </c>
      <c r="R30" s="10">
        <v>0.36840000000000001</v>
      </c>
      <c r="S30" s="20">
        <v>19.16</v>
      </c>
      <c r="T30" s="9">
        <v>0</v>
      </c>
      <c r="U30" s="8" t="s">
        <v>27</v>
      </c>
      <c r="V30" s="8" t="s">
        <v>28</v>
      </c>
    </row>
    <row r="31" spans="1:22">
      <c r="A31" s="8" t="s">
        <v>22</v>
      </c>
      <c r="B31" s="8" t="s">
        <v>23</v>
      </c>
      <c r="C31" s="8" t="s">
        <v>24</v>
      </c>
      <c r="D31" s="9">
        <v>38</v>
      </c>
      <c r="E31" s="9">
        <v>58</v>
      </c>
      <c r="F31" s="8" t="s">
        <v>57</v>
      </c>
      <c r="G31" s="9">
        <v>10</v>
      </c>
      <c r="H31" s="9">
        <v>3</v>
      </c>
      <c r="I31" s="9">
        <v>29</v>
      </c>
      <c r="J31" s="9">
        <v>5</v>
      </c>
      <c r="K31" s="9">
        <v>5</v>
      </c>
      <c r="L31" s="9">
        <v>21</v>
      </c>
      <c r="M31" s="9">
        <v>28</v>
      </c>
      <c r="N31" s="8" t="s">
        <v>26</v>
      </c>
      <c r="O31" s="20">
        <v>59.5</v>
      </c>
      <c r="P31" s="14">
        <f t="shared" si="0"/>
        <v>43.086206896551722</v>
      </c>
      <c r="Q31" s="20">
        <v>1249.5</v>
      </c>
      <c r="R31" s="10">
        <v>0.55259999999999998</v>
      </c>
      <c r="S31" s="20">
        <v>32.880000000000003</v>
      </c>
      <c r="T31" s="9">
        <v>0</v>
      </c>
      <c r="U31" s="8" t="s">
        <v>27</v>
      </c>
      <c r="V31" s="8" t="s">
        <v>28</v>
      </c>
    </row>
    <row r="32" spans="1:22">
      <c r="A32" s="8" t="s">
        <v>22</v>
      </c>
      <c r="B32" s="8" t="s">
        <v>23</v>
      </c>
      <c r="C32" s="8" t="s">
        <v>24</v>
      </c>
      <c r="D32" s="9">
        <v>38</v>
      </c>
      <c r="E32" s="9">
        <v>58</v>
      </c>
      <c r="F32" s="8" t="s">
        <v>58</v>
      </c>
      <c r="G32" s="9">
        <v>2</v>
      </c>
      <c r="H32" s="9">
        <v>13</v>
      </c>
      <c r="I32" s="9">
        <v>10</v>
      </c>
      <c r="J32" s="9">
        <v>2</v>
      </c>
      <c r="K32" s="9">
        <v>0</v>
      </c>
      <c r="L32" s="9">
        <v>7</v>
      </c>
      <c r="M32" s="9">
        <v>30</v>
      </c>
      <c r="N32" s="8" t="s">
        <v>26</v>
      </c>
      <c r="O32" s="20">
        <v>42.85</v>
      </c>
      <c r="P32" s="14">
        <f t="shared" si="0"/>
        <v>29.994999999999997</v>
      </c>
      <c r="Q32" s="20">
        <v>299.95</v>
      </c>
      <c r="R32" s="10">
        <v>0.1842</v>
      </c>
      <c r="S32" s="20">
        <v>7.89</v>
      </c>
      <c r="T32" s="9">
        <v>0</v>
      </c>
      <c r="U32" s="8" t="s">
        <v>27</v>
      </c>
      <c r="V32" s="8" t="s">
        <v>28</v>
      </c>
    </row>
    <row r="33" spans="1:22" ht="15.75" thickBot="1">
      <c r="A33" s="2" t="s">
        <v>59</v>
      </c>
      <c r="B33" s="3"/>
      <c r="C33" s="3"/>
      <c r="D33" s="4">
        <f>SUM(D2:D32)</f>
        <v>1178</v>
      </c>
      <c r="E33" s="3"/>
      <c r="F33" s="3"/>
      <c r="G33" s="4">
        <f>SUM(G2:G32)</f>
        <v>409</v>
      </c>
      <c r="H33" s="3"/>
      <c r="I33" s="4">
        <f>SUM(I2:I32)</f>
        <v>605</v>
      </c>
      <c r="J33" s="4">
        <f>SUM(J2:J32)</f>
        <v>230</v>
      </c>
      <c r="K33" s="4">
        <f>SUM(K2:K32)</f>
        <v>186</v>
      </c>
      <c r="L33" s="4">
        <f>SUM(L2:L32)</f>
        <v>414</v>
      </c>
      <c r="M33" s="4">
        <f>SUM(M2:M32)</f>
        <v>983</v>
      </c>
      <c r="N33" s="19" t="s">
        <v>26</v>
      </c>
      <c r="O33" s="5">
        <f>Q33/L33</f>
        <v>59.979444444444439</v>
      </c>
      <c r="P33" s="13">
        <f>+Q33/I33</f>
        <v>41.043785123966941</v>
      </c>
      <c r="Q33" s="5">
        <f>SUM(Q2:Q32)</f>
        <v>24831.489999999998</v>
      </c>
      <c r="R33" s="6">
        <f>L33/M33</f>
        <v>0.42115971515768058</v>
      </c>
      <c r="S33" s="5">
        <f>Q33/M33</f>
        <v>25.260925737538148</v>
      </c>
      <c r="T33" s="3"/>
      <c r="U33" s="3"/>
      <c r="V33" s="7"/>
    </row>
    <row r="35" spans="1:22">
      <c r="F35" t="s">
        <v>60</v>
      </c>
      <c r="G35">
        <f>I33/G33</f>
        <v>1.4792176039119804</v>
      </c>
    </row>
  </sheetData>
  <autoFilter ref="A1:V32" xr:uid="{00000000-0009-0000-0000-000000000000}">
    <sortState xmlns:xlrd2="http://schemas.microsoft.com/office/spreadsheetml/2017/richdata2" ref="A2:U32">
      <sortCondition ref="F1:F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4"/>
  <sheetViews>
    <sheetView topLeftCell="A9" zoomScale="65" zoomScaleNormal="65" workbookViewId="0">
      <selection activeCell="H24" sqref="H24"/>
    </sheetView>
  </sheetViews>
  <sheetFormatPr defaultColWidth="11.42578125" defaultRowHeight="15"/>
  <sheetData>
    <row r="1" spans="1:22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</row>
    <row r="2" spans="1:22">
      <c r="A2" s="8" t="s">
        <v>22</v>
      </c>
      <c r="B2" s="8" t="s">
        <v>23</v>
      </c>
      <c r="C2" s="8" t="s">
        <v>24</v>
      </c>
      <c r="D2" s="9">
        <v>38</v>
      </c>
      <c r="E2" s="9">
        <v>58</v>
      </c>
      <c r="F2" s="8" t="s">
        <v>61</v>
      </c>
      <c r="G2" s="9">
        <v>2</v>
      </c>
      <c r="H2" s="9">
        <v>2</v>
      </c>
      <c r="I2" s="9">
        <v>8</v>
      </c>
      <c r="J2" s="9">
        <v>2</v>
      </c>
      <c r="K2" s="9">
        <v>0</v>
      </c>
      <c r="L2" s="9">
        <v>5</v>
      </c>
      <c r="M2" s="9">
        <v>32</v>
      </c>
      <c r="N2" s="8" t="s">
        <v>26</v>
      </c>
      <c r="O2" s="20">
        <v>43.25</v>
      </c>
      <c r="P2" s="20">
        <f>Q2/I2</f>
        <v>27.03125</v>
      </c>
      <c r="Q2" s="20">
        <v>216.25</v>
      </c>
      <c r="R2" s="10">
        <v>0.13159999999999999</v>
      </c>
      <c r="S2" s="20">
        <v>5.69</v>
      </c>
      <c r="T2" s="9">
        <v>0</v>
      </c>
      <c r="U2" s="8" t="s">
        <v>27</v>
      </c>
      <c r="V2" s="8" t="s">
        <v>28</v>
      </c>
    </row>
    <row r="3" spans="1:22">
      <c r="A3" s="8" t="s">
        <v>22</v>
      </c>
      <c r="B3" s="8" t="s">
        <v>23</v>
      </c>
      <c r="C3" s="8" t="s">
        <v>24</v>
      </c>
      <c r="D3" s="9">
        <v>38</v>
      </c>
      <c r="E3" s="9">
        <v>58</v>
      </c>
      <c r="F3" s="8" t="s">
        <v>62</v>
      </c>
      <c r="G3" s="9">
        <v>3</v>
      </c>
      <c r="H3" s="9">
        <v>1</v>
      </c>
      <c r="I3" s="9">
        <v>3</v>
      </c>
      <c r="J3" s="9">
        <v>1</v>
      </c>
      <c r="K3" s="9">
        <v>2</v>
      </c>
      <c r="L3" s="9">
        <v>2</v>
      </c>
      <c r="M3" s="9">
        <v>34</v>
      </c>
      <c r="N3" s="8" t="s">
        <v>26</v>
      </c>
      <c r="O3" s="20">
        <v>46.87</v>
      </c>
      <c r="P3" s="20">
        <f t="shared" ref="P3:P31" si="0">Q3/I3</f>
        <v>31.246666666666666</v>
      </c>
      <c r="Q3" s="20">
        <v>93.74</v>
      </c>
      <c r="R3" s="10">
        <v>5.2600000000000001E-2</v>
      </c>
      <c r="S3" s="20">
        <v>2.4700000000000002</v>
      </c>
      <c r="T3" s="9">
        <v>1</v>
      </c>
      <c r="U3" s="8" t="s">
        <v>27</v>
      </c>
      <c r="V3" s="8" t="s">
        <v>28</v>
      </c>
    </row>
    <row r="4" spans="1:22">
      <c r="A4" s="8" t="s">
        <v>22</v>
      </c>
      <c r="B4" s="8" t="s">
        <v>23</v>
      </c>
      <c r="C4" s="8" t="s">
        <v>24</v>
      </c>
      <c r="D4" s="9">
        <v>38</v>
      </c>
      <c r="E4" s="9">
        <v>58</v>
      </c>
      <c r="F4" s="8" t="s">
        <v>63</v>
      </c>
      <c r="G4" s="9">
        <v>2</v>
      </c>
      <c r="H4" s="9">
        <v>0</v>
      </c>
      <c r="I4" s="9">
        <v>3</v>
      </c>
      <c r="J4" s="9">
        <v>1</v>
      </c>
      <c r="K4" s="9">
        <v>1</v>
      </c>
      <c r="L4" s="9">
        <v>2</v>
      </c>
      <c r="M4" s="9">
        <v>34</v>
      </c>
      <c r="N4" s="8" t="s">
        <v>26</v>
      </c>
      <c r="O4" s="20">
        <v>55</v>
      </c>
      <c r="P4" s="20">
        <f t="shared" si="0"/>
        <v>36.666666666666664</v>
      </c>
      <c r="Q4" s="20">
        <v>110</v>
      </c>
      <c r="R4" s="10">
        <v>5.2600000000000001E-2</v>
      </c>
      <c r="S4" s="20">
        <v>2.89</v>
      </c>
      <c r="T4" s="9">
        <v>0</v>
      </c>
      <c r="U4" s="8" t="s">
        <v>27</v>
      </c>
      <c r="V4" s="8" t="s">
        <v>28</v>
      </c>
    </row>
    <row r="5" spans="1:22">
      <c r="A5" s="8" t="s">
        <v>22</v>
      </c>
      <c r="B5" s="8" t="s">
        <v>23</v>
      </c>
      <c r="C5" s="8" t="s">
        <v>24</v>
      </c>
      <c r="D5" s="9">
        <v>38</v>
      </c>
      <c r="E5" s="9">
        <v>58</v>
      </c>
      <c r="F5" s="8" t="s">
        <v>64</v>
      </c>
      <c r="G5" s="9">
        <v>14</v>
      </c>
      <c r="H5" s="9">
        <v>0</v>
      </c>
      <c r="I5" s="9">
        <v>14</v>
      </c>
      <c r="J5" s="9">
        <v>13</v>
      </c>
      <c r="K5" s="9">
        <v>1</v>
      </c>
      <c r="L5" s="9">
        <v>10</v>
      </c>
      <c r="M5" s="9">
        <v>26</v>
      </c>
      <c r="N5" s="8" t="s">
        <v>26</v>
      </c>
      <c r="O5" s="20">
        <v>64.88</v>
      </c>
      <c r="P5" s="20">
        <f t="shared" si="0"/>
        <v>46.342857142857142</v>
      </c>
      <c r="Q5" s="20">
        <v>648.79999999999995</v>
      </c>
      <c r="R5" s="10">
        <v>0.26319999999999999</v>
      </c>
      <c r="S5" s="20">
        <v>17.07</v>
      </c>
      <c r="T5" s="9">
        <v>1</v>
      </c>
      <c r="U5" s="8" t="s">
        <v>27</v>
      </c>
      <c r="V5" s="8" t="s">
        <v>28</v>
      </c>
    </row>
    <row r="6" spans="1:22">
      <c r="A6" s="8" t="s">
        <v>22</v>
      </c>
      <c r="B6" s="8" t="s">
        <v>23</v>
      </c>
      <c r="C6" s="8" t="s">
        <v>24</v>
      </c>
      <c r="D6" s="9">
        <v>38</v>
      </c>
      <c r="E6" s="9">
        <v>58</v>
      </c>
      <c r="F6" s="8" t="s">
        <v>65</v>
      </c>
      <c r="G6" s="9">
        <v>9</v>
      </c>
      <c r="H6" s="9">
        <v>6</v>
      </c>
      <c r="I6" s="9">
        <v>9</v>
      </c>
      <c r="J6" s="9">
        <v>9</v>
      </c>
      <c r="K6" s="9">
        <v>0</v>
      </c>
      <c r="L6" s="9">
        <v>8</v>
      </c>
      <c r="M6" s="9">
        <v>28</v>
      </c>
      <c r="N6" s="8" t="s">
        <v>26</v>
      </c>
      <c r="O6" s="20">
        <v>63.74</v>
      </c>
      <c r="P6" s="20">
        <f t="shared" si="0"/>
        <v>56.657777777777781</v>
      </c>
      <c r="Q6" s="20">
        <v>509.92</v>
      </c>
      <c r="R6" s="10">
        <v>0.21049999999999999</v>
      </c>
      <c r="S6" s="20">
        <v>13.42</v>
      </c>
      <c r="T6" s="9">
        <v>1</v>
      </c>
      <c r="U6" s="8" t="s">
        <v>27</v>
      </c>
      <c r="V6" s="8" t="s">
        <v>28</v>
      </c>
    </row>
    <row r="7" spans="1:22">
      <c r="A7" s="8" t="s">
        <v>22</v>
      </c>
      <c r="B7" s="8" t="s">
        <v>23</v>
      </c>
      <c r="C7" s="8" t="s">
        <v>24</v>
      </c>
      <c r="D7" s="9">
        <v>38</v>
      </c>
      <c r="E7" s="9">
        <v>58</v>
      </c>
      <c r="F7" s="8" t="s">
        <v>66</v>
      </c>
      <c r="G7" s="9">
        <v>17</v>
      </c>
      <c r="H7" s="9">
        <v>8</v>
      </c>
      <c r="I7" s="9">
        <v>17</v>
      </c>
      <c r="J7" s="9">
        <v>17</v>
      </c>
      <c r="K7" s="9">
        <v>0</v>
      </c>
      <c r="L7" s="9">
        <v>14</v>
      </c>
      <c r="M7" s="9">
        <v>14</v>
      </c>
      <c r="N7" s="8" t="s">
        <v>26</v>
      </c>
      <c r="O7" s="20">
        <v>61.25</v>
      </c>
      <c r="P7" s="20">
        <f t="shared" si="0"/>
        <v>50.441176470588232</v>
      </c>
      <c r="Q7" s="20">
        <v>857.5</v>
      </c>
      <c r="R7" s="10">
        <v>0.36840000000000001</v>
      </c>
      <c r="S7" s="20">
        <v>22.57</v>
      </c>
      <c r="T7" s="9">
        <v>1</v>
      </c>
      <c r="U7" s="8" t="s">
        <v>27</v>
      </c>
      <c r="V7" s="8" t="s">
        <v>28</v>
      </c>
    </row>
    <row r="8" spans="1:22">
      <c r="A8" s="8" t="s">
        <v>22</v>
      </c>
      <c r="B8" s="8" t="s">
        <v>23</v>
      </c>
      <c r="C8" s="8" t="s">
        <v>24</v>
      </c>
      <c r="D8" s="9">
        <v>38</v>
      </c>
      <c r="E8" s="9">
        <v>58</v>
      </c>
      <c r="F8" s="8" t="s">
        <v>67</v>
      </c>
      <c r="G8" s="9">
        <v>5</v>
      </c>
      <c r="H8" s="9">
        <v>6</v>
      </c>
      <c r="I8" s="9">
        <v>18</v>
      </c>
      <c r="J8" s="9">
        <v>3</v>
      </c>
      <c r="K8" s="9">
        <v>2</v>
      </c>
      <c r="L8" s="9">
        <v>11</v>
      </c>
      <c r="M8" s="9">
        <v>30</v>
      </c>
      <c r="N8" s="8" t="s">
        <v>26</v>
      </c>
      <c r="O8" s="20">
        <v>62.27</v>
      </c>
      <c r="P8" s="20">
        <f t="shared" si="0"/>
        <v>38.053888888888892</v>
      </c>
      <c r="Q8" s="20">
        <v>684.97</v>
      </c>
      <c r="R8" s="10">
        <v>0.28949999999999998</v>
      </c>
      <c r="S8" s="20">
        <v>18.03</v>
      </c>
      <c r="T8" s="9">
        <v>1</v>
      </c>
      <c r="U8" s="8" t="s">
        <v>27</v>
      </c>
      <c r="V8" s="8" t="s">
        <v>28</v>
      </c>
    </row>
    <row r="9" spans="1:22">
      <c r="A9" s="8" t="s">
        <v>22</v>
      </c>
      <c r="B9" s="8" t="s">
        <v>23</v>
      </c>
      <c r="C9" s="8" t="s">
        <v>24</v>
      </c>
      <c r="D9" s="9">
        <v>38</v>
      </c>
      <c r="E9" s="9">
        <v>58</v>
      </c>
      <c r="F9" s="8" t="s">
        <v>68</v>
      </c>
      <c r="G9" s="9">
        <v>6</v>
      </c>
      <c r="H9" s="9">
        <v>4</v>
      </c>
      <c r="I9" s="9">
        <v>18</v>
      </c>
      <c r="J9" s="9">
        <v>6</v>
      </c>
      <c r="K9" s="9">
        <v>0</v>
      </c>
      <c r="L9" s="9">
        <v>13</v>
      </c>
      <c r="M9" s="9">
        <v>23</v>
      </c>
      <c r="N9" s="8" t="s">
        <v>26</v>
      </c>
      <c r="O9" s="20">
        <v>76.23</v>
      </c>
      <c r="P9" s="20">
        <f t="shared" si="0"/>
        <v>55.055</v>
      </c>
      <c r="Q9" s="20">
        <v>990.99</v>
      </c>
      <c r="R9" s="10">
        <v>0.34210000000000002</v>
      </c>
      <c r="S9" s="20">
        <v>26.08</v>
      </c>
      <c r="T9" s="9">
        <v>1</v>
      </c>
      <c r="U9" s="8" t="s">
        <v>27</v>
      </c>
      <c r="V9" s="8" t="s">
        <v>28</v>
      </c>
    </row>
    <row r="10" spans="1:22">
      <c r="A10" s="8" t="s">
        <v>22</v>
      </c>
      <c r="B10" s="8" t="s">
        <v>23</v>
      </c>
      <c r="C10" s="8" t="s">
        <v>24</v>
      </c>
      <c r="D10" s="9">
        <v>38</v>
      </c>
      <c r="E10" s="9">
        <v>58</v>
      </c>
      <c r="F10" s="8" t="s">
        <v>69</v>
      </c>
      <c r="G10" s="9">
        <v>5</v>
      </c>
      <c r="H10" s="9">
        <v>10</v>
      </c>
      <c r="I10" s="9">
        <v>5</v>
      </c>
      <c r="J10" s="9">
        <v>5</v>
      </c>
      <c r="K10" s="9">
        <v>0</v>
      </c>
      <c r="L10" s="9">
        <v>2</v>
      </c>
      <c r="M10" s="9">
        <v>34</v>
      </c>
      <c r="N10" s="8" t="s">
        <v>26</v>
      </c>
      <c r="O10" s="20">
        <v>76.23</v>
      </c>
      <c r="P10" s="20">
        <f t="shared" si="0"/>
        <v>30.492000000000001</v>
      </c>
      <c r="Q10" s="20">
        <v>152.46</v>
      </c>
      <c r="R10" s="10">
        <v>5.2600000000000001E-2</v>
      </c>
      <c r="S10" s="20">
        <v>4.01</v>
      </c>
      <c r="T10" s="9">
        <v>1</v>
      </c>
      <c r="U10" s="8" t="s">
        <v>27</v>
      </c>
      <c r="V10" s="8" t="s">
        <v>28</v>
      </c>
    </row>
    <row r="11" spans="1:22">
      <c r="A11" s="8" t="s">
        <v>22</v>
      </c>
      <c r="B11" s="8" t="s">
        <v>23</v>
      </c>
      <c r="C11" s="8" t="s">
        <v>24</v>
      </c>
      <c r="D11" s="9">
        <v>38</v>
      </c>
      <c r="E11" s="9">
        <v>58</v>
      </c>
      <c r="F11" s="8" t="s">
        <v>70</v>
      </c>
      <c r="G11" s="9">
        <v>12</v>
      </c>
      <c r="H11" s="9">
        <v>0</v>
      </c>
      <c r="I11" s="9">
        <v>12</v>
      </c>
      <c r="J11" s="9">
        <v>12</v>
      </c>
      <c r="K11" s="9">
        <v>0</v>
      </c>
      <c r="L11" s="9">
        <v>10</v>
      </c>
      <c r="M11" s="9">
        <v>25</v>
      </c>
      <c r="N11" s="8" t="s">
        <v>26</v>
      </c>
      <c r="O11" s="20">
        <v>65.319999999999993</v>
      </c>
      <c r="P11" s="20">
        <f t="shared" si="0"/>
        <v>54.433333333333337</v>
      </c>
      <c r="Q11" s="20">
        <v>653.20000000000005</v>
      </c>
      <c r="R11" s="10">
        <v>0.26319999999999999</v>
      </c>
      <c r="S11" s="20">
        <v>17.190000000000001</v>
      </c>
      <c r="T11" s="9">
        <v>1</v>
      </c>
      <c r="U11" s="8" t="s">
        <v>27</v>
      </c>
      <c r="V11" s="8" t="s">
        <v>28</v>
      </c>
    </row>
    <row r="12" spans="1:22">
      <c r="A12" s="8" t="s">
        <v>22</v>
      </c>
      <c r="B12" s="8" t="s">
        <v>23</v>
      </c>
      <c r="C12" s="8" t="s">
        <v>24</v>
      </c>
      <c r="D12" s="9">
        <v>38</v>
      </c>
      <c r="E12" s="9">
        <v>58</v>
      </c>
      <c r="F12" s="8" t="s">
        <v>71</v>
      </c>
      <c r="G12" s="9">
        <v>17</v>
      </c>
      <c r="H12" s="9">
        <v>2</v>
      </c>
      <c r="I12" s="9">
        <v>17</v>
      </c>
      <c r="J12" s="9">
        <v>17</v>
      </c>
      <c r="K12" s="9">
        <v>0</v>
      </c>
      <c r="L12" s="9">
        <v>15</v>
      </c>
      <c r="M12" s="9">
        <v>19</v>
      </c>
      <c r="N12" s="8" t="s">
        <v>26</v>
      </c>
      <c r="O12" s="20">
        <v>54.86</v>
      </c>
      <c r="P12" s="20">
        <f t="shared" si="0"/>
        <v>48.405882352941177</v>
      </c>
      <c r="Q12" s="20">
        <v>822.9</v>
      </c>
      <c r="R12" s="10">
        <v>0.3947</v>
      </c>
      <c r="S12" s="20">
        <v>21.66</v>
      </c>
      <c r="T12" s="9">
        <v>1</v>
      </c>
      <c r="U12" s="8" t="s">
        <v>27</v>
      </c>
      <c r="V12" s="8" t="s">
        <v>28</v>
      </c>
    </row>
    <row r="13" spans="1:22">
      <c r="A13" s="8" t="s">
        <v>22</v>
      </c>
      <c r="B13" s="8" t="s">
        <v>23</v>
      </c>
      <c r="C13" s="8" t="s">
        <v>24</v>
      </c>
      <c r="D13" s="9">
        <v>38</v>
      </c>
      <c r="E13" s="9">
        <v>58</v>
      </c>
      <c r="F13" s="8" t="s">
        <v>72</v>
      </c>
      <c r="G13" s="9">
        <v>14</v>
      </c>
      <c r="H13" s="9">
        <v>11</v>
      </c>
      <c r="I13" s="9">
        <v>14</v>
      </c>
      <c r="J13" s="9">
        <v>14</v>
      </c>
      <c r="K13" s="9">
        <v>0</v>
      </c>
      <c r="L13" s="9">
        <v>10</v>
      </c>
      <c r="M13" s="9">
        <v>24</v>
      </c>
      <c r="N13" s="8" t="s">
        <v>26</v>
      </c>
      <c r="O13" s="20">
        <v>53.25</v>
      </c>
      <c r="P13" s="20">
        <f t="shared" si="0"/>
        <v>38.035714285714285</v>
      </c>
      <c r="Q13" s="20">
        <v>532.5</v>
      </c>
      <c r="R13" s="10">
        <v>0.26319999999999999</v>
      </c>
      <c r="S13" s="20">
        <v>14.01</v>
      </c>
      <c r="T13" s="9">
        <v>1</v>
      </c>
      <c r="U13" s="8" t="s">
        <v>27</v>
      </c>
      <c r="V13" s="8" t="s">
        <v>28</v>
      </c>
    </row>
    <row r="14" spans="1:22">
      <c r="A14" s="8" t="s">
        <v>22</v>
      </c>
      <c r="B14" s="8" t="s">
        <v>23</v>
      </c>
      <c r="C14" s="8" t="s">
        <v>24</v>
      </c>
      <c r="D14" s="9">
        <v>38</v>
      </c>
      <c r="E14" s="9">
        <v>58</v>
      </c>
      <c r="F14" s="8" t="s">
        <v>73</v>
      </c>
      <c r="G14" s="9">
        <v>18</v>
      </c>
      <c r="H14" s="9">
        <v>2</v>
      </c>
      <c r="I14" s="9">
        <v>18</v>
      </c>
      <c r="J14" s="9">
        <v>18</v>
      </c>
      <c r="K14" s="9">
        <v>0</v>
      </c>
      <c r="L14" s="9">
        <v>11</v>
      </c>
      <c r="M14" s="9">
        <v>23</v>
      </c>
      <c r="N14" s="8" t="s">
        <v>26</v>
      </c>
      <c r="O14" s="20">
        <v>56.23</v>
      </c>
      <c r="P14" s="20">
        <f t="shared" si="0"/>
        <v>34.362777777777779</v>
      </c>
      <c r="Q14" s="20">
        <v>618.53</v>
      </c>
      <c r="R14" s="10">
        <v>0.28949999999999998</v>
      </c>
      <c r="S14" s="20">
        <v>16.28</v>
      </c>
      <c r="T14" s="9">
        <v>1</v>
      </c>
      <c r="U14" s="8" t="s">
        <v>27</v>
      </c>
      <c r="V14" s="8" t="s">
        <v>28</v>
      </c>
    </row>
    <row r="15" spans="1:22">
      <c r="A15" s="8" t="s">
        <v>22</v>
      </c>
      <c r="B15" s="8" t="s">
        <v>23</v>
      </c>
      <c r="C15" s="8" t="s">
        <v>24</v>
      </c>
      <c r="D15" s="9">
        <v>38</v>
      </c>
      <c r="E15" s="9">
        <v>58</v>
      </c>
      <c r="F15" s="8" t="s">
        <v>74</v>
      </c>
      <c r="G15" s="9">
        <v>24</v>
      </c>
      <c r="H15" s="9">
        <v>11</v>
      </c>
      <c r="I15" s="9">
        <v>24</v>
      </c>
      <c r="J15" s="9">
        <v>24</v>
      </c>
      <c r="K15" s="9">
        <v>0</v>
      </c>
      <c r="L15" s="9">
        <v>13</v>
      </c>
      <c r="M15" s="9">
        <v>22</v>
      </c>
      <c r="N15" s="8" t="s">
        <v>26</v>
      </c>
      <c r="O15" s="20">
        <v>50.23</v>
      </c>
      <c r="P15" s="20">
        <f t="shared" si="0"/>
        <v>27.207916666666666</v>
      </c>
      <c r="Q15" s="20">
        <v>652.99</v>
      </c>
      <c r="R15" s="10">
        <v>0.34210000000000002</v>
      </c>
      <c r="S15" s="20">
        <v>17.18</v>
      </c>
      <c r="T15" s="9">
        <v>1</v>
      </c>
      <c r="U15" s="8" t="s">
        <v>27</v>
      </c>
      <c r="V15" s="8" t="s">
        <v>28</v>
      </c>
    </row>
    <row r="16" spans="1:22">
      <c r="A16" s="8" t="s">
        <v>22</v>
      </c>
      <c r="B16" s="8" t="s">
        <v>23</v>
      </c>
      <c r="C16" s="8" t="s">
        <v>24</v>
      </c>
      <c r="D16" s="9">
        <v>38</v>
      </c>
      <c r="E16" s="9">
        <v>58</v>
      </c>
      <c r="F16" s="8" t="s">
        <v>75</v>
      </c>
      <c r="G16" s="9">
        <v>0</v>
      </c>
      <c r="H16" s="9">
        <v>8</v>
      </c>
      <c r="I16" s="9">
        <v>9</v>
      </c>
      <c r="J16" s="9">
        <v>9</v>
      </c>
      <c r="K16" s="9">
        <v>0</v>
      </c>
      <c r="L16" s="9">
        <v>4</v>
      </c>
      <c r="M16" s="9">
        <v>29</v>
      </c>
      <c r="N16" s="8" t="s">
        <v>26</v>
      </c>
      <c r="O16" s="20">
        <v>53.45</v>
      </c>
      <c r="P16" s="20">
        <f t="shared" si="0"/>
        <v>23.755555555555556</v>
      </c>
      <c r="Q16" s="20">
        <v>213.8</v>
      </c>
      <c r="R16" s="10">
        <v>0.1053</v>
      </c>
      <c r="S16" s="20">
        <v>5.63</v>
      </c>
      <c r="T16" s="9">
        <v>1</v>
      </c>
      <c r="U16" s="8" t="s">
        <v>27</v>
      </c>
      <c r="V16" s="8" t="s">
        <v>28</v>
      </c>
    </row>
    <row r="17" spans="1:22">
      <c r="A17" s="8" t="s">
        <v>22</v>
      </c>
      <c r="B17" s="8" t="s">
        <v>23</v>
      </c>
      <c r="C17" s="8" t="s">
        <v>24</v>
      </c>
      <c r="D17" s="9">
        <v>38</v>
      </c>
      <c r="E17" s="9">
        <v>58</v>
      </c>
      <c r="F17" s="8" t="s">
        <v>76</v>
      </c>
      <c r="G17" s="9">
        <v>3</v>
      </c>
      <c r="H17" s="9">
        <v>0</v>
      </c>
      <c r="I17" s="9">
        <v>10</v>
      </c>
      <c r="J17" s="9">
        <v>8</v>
      </c>
      <c r="K17" s="9">
        <v>0</v>
      </c>
      <c r="L17" s="9">
        <v>6</v>
      </c>
      <c r="M17" s="9">
        <v>24</v>
      </c>
      <c r="N17" s="8" t="s">
        <v>26</v>
      </c>
      <c r="O17" s="20">
        <v>66.680000000000007</v>
      </c>
      <c r="P17" s="20">
        <f t="shared" si="0"/>
        <v>40.007999999999996</v>
      </c>
      <c r="Q17" s="20">
        <v>400.08</v>
      </c>
      <c r="R17" s="10">
        <v>0.15790000000000001</v>
      </c>
      <c r="S17" s="20">
        <v>10.53</v>
      </c>
      <c r="T17" s="9">
        <v>1</v>
      </c>
      <c r="U17" s="8" t="s">
        <v>27</v>
      </c>
      <c r="V17" s="8" t="s">
        <v>28</v>
      </c>
    </row>
    <row r="18" spans="1:22">
      <c r="A18" s="8" t="s">
        <v>22</v>
      </c>
      <c r="B18" s="8" t="s">
        <v>23</v>
      </c>
      <c r="C18" s="8" t="s">
        <v>24</v>
      </c>
      <c r="D18" s="9">
        <v>38</v>
      </c>
      <c r="E18" s="9">
        <v>58</v>
      </c>
      <c r="F18" s="8" t="s">
        <v>77</v>
      </c>
      <c r="G18" s="9">
        <v>6</v>
      </c>
      <c r="H18" s="9">
        <v>1</v>
      </c>
      <c r="I18" s="9">
        <v>14</v>
      </c>
      <c r="J18" s="9">
        <v>12</v>
      </c>
      <c r="K18" s="9">
        <v>2</v>
      </c>
      <c r="L18" s="9">
        <v>12</v>
      </c>
      <c r="M18" s="9">
        <v>20</v>
      </c>
      <c r="N18" s="8" t="s">
        <v>26</v>
      </c>
      <c r="O18" s="20">
        <v>61.65</v>
      </c>
      <c r="P18" s="20">
        <f t="shared" si="0"/>
        <v>52.842857142857142</v>
      </c>
      <c r="Q18" s="20">
        <v>739.8</v>
      </c>
      <c r="R18" s="10">
        <v>0.31580000000000003</v>
      </c>
      <c r="S18" s="20">
        <v>19.47</v>
      </c>
      <c r="T18" s="9">
        <v>1</v>
      </c>
      <c r="U18" s="8" t="s">
        <v>27</v>
      </c>
      <c r="V18" s="8" t="s">
        <v>28</v>
      </c>
    </row>
    <row r="19" spans="1:22">
      <c r="A19" s="8" t="s">
        <v>22</v>
      </c>
      <c r="B19" s="8" t="s">
        <v>23</v>
      </c>
      <c r="C19" s="8" t="s">
        <v>24</v>
      </c>
      <c r="D19" s="9">
        <v>38</v>
      </c>
      <c r="E19" s="9">
        <v>58</v>
      </c>
      <c r="F19" s="8" t="s">
        <v>78</v>
      </c>
      <c r="G19" s="9">
        <v>3</v>
      </c>
      <c r="H19" s="9">
        <v>7</v>
      </c>
      <c r="I19" s="9">
        <v>14</v>
      </c>
      <c r="J19" s="9">
        <v>14</v>
      </c>
      <c r="K19" s="9">
        <v>0</v>
      </c>
      <c r="L19" s="9">
        <v>12</v>
      </c>
      <c r="M19" s="9">
        <v>25</v>
      </c>
      <c r="N19" s="8" t="s">
        <v>26</v>
      </c>
      <c r="O19" s="20">
        <v>50</v>
      </c>
      <c r="P19" s="20">
        <f t="shared" si="0"/>
        <v>42.857142857142854</v>
      </c>
      <c r="Q19" s="20">
        <v>600</v>
      </c>
      <c r="R19" s="10">
        <v>0.31580000000000003</v>
      </c>
      <c r="S19" s="20">
        <v>15.79</v>
      </c>
      <c r="T19" s="9">
        <v>1</v>
      </c>
      <c r="U19" s="8" t="s">
        <v>27</v>
      </c>
      <c r="V19" s="8" t="s">
        <v>28</v>
      </c>
    </row>
    <row r="20" spans="1:22">
      <c r="A20" s="8" t="s">
        <v>22</v>
      </c>
      <c r="B20" s="8" t="s">
        <v>23</v>
      </c>
      <c r="C20" s="8" t="s">
        <v>24</v>
      </c>
      <c r="D20" s="9">
        <v>38</v>
      </c>
      <c r="E20" s="9">
        <v>58</v>
      </c>
      <c r="F20" s="8" t="s">
        <v>79</v>
      </c>
      <c r="G20" s="9">
        <v>15</v>
      </c>
      <c r="H20" s="9">
        <v>6</v>
      </c>
      <c r="I20" s="9">
        <v>28</v>
      </c>
      <c r="J20" s="9">
        <v>28</v>
      </c>
      <c r="K20" s="9">
        <v>0</v>
      </c>
      <c r="L20" s="9">
        <v>21</v>
      </c>
      <c r="M20" s="9">
        <v>37</v>
      </c>
      <c r="N20" s="8" t="s">
        <v>26</v>
      </c>
      <c r="O20" s="20">
        <v>56.32</v>
      </c>
      <c r="P20" s="20">
        <f t="shared" si="0"/>
        <v>42.24</v>
      </c>
      <c r="Q20" s="20">
        <v>1182.72</v>
      </c>
      <c r="R20" s="10">
        <v>0.55259999999999998</v>
      </c>
      <c r="S20" s="20">
        <v>31.12</v>
      </c>
      <c r="T20" s="9">
        <v>1</v>
      </c>
      <c r="U20" s="8" t="s">
        <v>27</v>
      </c>
      <c r="V20" s="8" t="s">
        <v>28</v>
      </c>
    </row>
    <row r="21" spans="1:22">
      <c r="A21" s="8" t="s">
        <v>22</v>
      </c>
      <c r="B21" s="8" t="s">
        <v>23</v>
      </c>
      <c r="C21" s="8" t="s">
        <v>24</v>
      </c>
      <c r="D21" s="9">
        <v>38</v>
      </c>
      <c r="E21" s="9">
        <v>58</v>
      </c>
      <c r="F21" s="8" t="s">
        <v>80</v>
      </c>
      <c r="G21" s="9">
        <v>7</v>
      </c>
      <c r="H21" s="9">
        <v>5</v>
      </c>
      <c r="I21" s="9">
        <v>41</v>
      </c>
      <c r="J21" s="9">
        <v>41</v>
      </c>
      <c r="K21" s="9">
        <v>0</v>
      </c>
      <c r="L21" s="9">
        <v>28</v>
      </c>
      <c r="M21" s="9">
        <v>37</v>
      </c>
      <c r="N21" s="8" t="s">
        <v>26</v>
      </c>
      <c r="O21" s="20">
        <v>54.36</v>
      </c>
      <c r="P21" s="20">
        <f t="shared" si="0"/>
        <v>37.123902439024391</v>
      </c>
      <c r="Q21" s="20">
        <v>1522.08</v>
      </c>
      <c r="R21" s="10">
        <v>0.73680000000000001</v>
      </c>
      <c r="S21" s="20">
        <v>40.049999999999997</v>
      </c>
      <c r="T21" s="9">
        <v>1</v>
      </c>
      <c r="U21" s="8" t="s">
        <v>27</v>
      </c>
      <c r="V21" s="8" t="s">
        <v>28</v>
      </c>
    </row>
    <row r="22" spans="1:22">
      <c r="A22" s="8" t="s">
        <v>22</v>
      </c>
      <c r="B22" s="8" t="s">
        <v>23</v>
      </c>
      <c r="C22" s="8" t="s">
        <v>24</v>
      </c>
      <c r="D22" s="9">
        <v>38</v>
      </c>
      <c r="E22" s="9">
        <v>58</v>
      </c>
      <c r="F22" s="8" t="s">
        <v>81</v>
      </c>
      <c r="G22" s="9">
        <v>0</v>
      </c>
      <c r="H22" s="9">
        <v>21</v>
      </c>
      <c r="I22" s="9">
        <v>6</v>
      </c>
      <c r="J22" s="9">
        <v>6</v>
      </c>
      <c r="K22" s="9">
        <v>0</v>
      </c>
      <c r="L22" s="9">
        <v>5</v>
      </c>
      <c r="M22" s="9">
        <v>23</v>
      </c>
      <c r="N22" s="8" t="s">
        <v>26</v>
      </c>
      <c r="O22" s="20">
        <v>76.48</v>
      </c>
      <c r="P22" s="20">
        <f t="shared" si="0"/>
        <v>63.733333333333327</v>
      </c>
      <c r="Q22" s="20">
        <v>382.4</v>
      </c>
      <c r="R22" s="10">
        <v>0.13159999999999999</v>
      </c>
      <c r="S22" s="20">
        <v>10.06</v>
      </c>
      <c r="T22" s="9">
        <v>1</v>
      </c>
      <c r="U22" s="8" t="s">
        <v>27</v>
      </c>
      <c r="V22" s="8" t="s">
        <v>28</v>
      </c>
    </row>
    <row r="23" spans="1:22">
      <c r="A23" s="8" t="s">
        <v>22</v>
      </c>
      <c r="B23" s="8" t="s">
        <v>23</v>
      </c>
      <c r="C23" s="8" t="s">
        <v>24</v>
      </c>
      <c r="D23" s="9">
        <v>38</v>
      </c>
      <c r="E23" s="9">
        <v>58</v>
      </c>
      <c r="F23" s="8" t="s">
        <v>81</v>
      </c>
      <c r="G23" s="9">
        <v>0</v>
      </c>
      <c r="H23" s="9">
        <v>21</v>
      </c>
      <c r="I23" s="9">
        <v>6</v>
      </c>
      <c r="J23" s="9">
        <v>6</v>
      </c>
      <c r="K23" s="9">
        <v>0</v>
      </c>
      <c r="L23" s="9">
        <v>5</v>
      </c>
      <c r="M23" s="9">
        <v>23</v>
      </c>
      <c r="N23" s="8" t="s">
        <v>26</v>
      </c>
      <c r="O23" s="20">
        <v>76.48</v>
      </c>
      <c r="P23" s="20">
        <f t="shared" si="0"/>
        <v>63.733333333333327</v>
      </c>
      <c r="Q23" s="20">
        <v>382.4</v>
      </c>
      <c r="R23" s="10">
        <v>0.13159999999999999</v>
      </c>
      <c r="S23" s="20">
        <v>10.06</v>
      </c>
      <c r="T23" s="9">
        <v>1</v>
      </c>
      <c r="U23" s="8" t="s">
        <v>27</v>
      </c>
      <c r="V23" s="8" t="s">
        <v>28</v>
      </c>
    </row>
    <row r="24" spans="1:22">
      <c r="A24" s="8" t="s">
        <v>22</v>
      </c>
      <c r="B24" s="8" t="s">
        <v>23</v>
      </c>
      <c r="C24" s="8" t="s">
        <v>24</v>
      </c>
      <c r="D24" s="9">
        <v>38</v>
      </c>
      <c r="E24" s="9">
        <v>58</v>
      </c>
      <c r="F24" s="8" t="s">
        <v>82</v>
      </c>
      <c r="G24" s="9">
        <v>8</v>
      </c>
      <c r="H24" s="9">
        <v>4</v>
      </c>
      <c r="I24" s="9">
        <v>2</v>
      </c>
      <c r="J24" s="9">
        <v>2</v>
      </c>
      <c r="K24" s="9">
        <v>8</v>
      </c>
      <c r="L24" s="9">
        <v>8</v>
      </c>
      <c r="M24" s="9">
        <v>29</v>
      </c>
      <c r="N24" s="8" t="s">
        <v>26</v>
      </c>
      <c r="O24" s="20">
        <v>51.25</v>
      </c>
      <c r="P24" s="20">
        <f t="shared" si="0"/>
        <v>205</v>
      </c>
      <c r="Q24" s="20">
        <v>410</v>
      </c>
      <c r="R24" s="10">
        <v>0.21049999999999999</v>
      </c>
      <c r="S24" s="20">
        <v>10.79</v>
      </c>
      <c r="T24" s="9">
        <v>0</v>
      </c>
      <c r="U24" s="8" t="s">
        <v>27</v>
      </c>
      <c r="V24" s="8" t="s">
        <v>28</v>
      </c>
    </row>
    <row r="25" spans="1:22">
      <c r="A25" s="8" t="s">
        <v>22</v>
      </c>
      <c r="B25" s="8" t="s">
        <v>23</v>
      </c>
      <c r="C25" s="8" t="s">
        <v>24</v>
      </c>
      <c r="D25" s="9">
        <v>38</v>
      </c>
      <c r="E25" s="9">
        <v>58</v>
      </c>
      <c r="F25" s="8" t="s">
        <v>83</v>
      </c>
      <c r="G25" s="9">
        <v>0</v>
      </c>
      <c r="H25" s="9">
        <v>4</v>
      </c>
      <c r="I25" s="9">
        <v>8</v>
      </c>
      <c r="J25" s="9">
        <v>2</v>
      </c>
      <c r="K25" s="9">
        <v>0</v>
      </c>
      <c r="L25" s="9">
        <v>5</v>
      </c>
      <c r="M25" s="9">
        <v>32</v>
      </c>
      <c r="N25" s="8" t="s">
        <v>26</v>
      </c>
      <c r="O25" s="20">
        <v>96.39</v>
      </c>
      <c r="P25" s="20">
        <f t="shared" si="0"/>
        <v>60.243749999999999</v>
      </c>
      <c r="Q25" s="20">
        <v>481.95</v>
      </c>
      <c r="R25" s="10">
        <v>0.13159999999999999</v>
      </c>
      <c r="S25" s="20">
        <v>12.68</v>
      </c>
      <c r="T25" s="9">
        <v>0</v>
      </c>
      <c r="U25" s="8" t="s">
        <v>27</v>
      </c>
      <c r="V25" s="8" t="s">
        <v>28</v>
      </c>
    </row>
    <row r="26" spans="1:22">
      <c r="A26" s="8" t="s">
        <v>22</v>
      </c>
      <c r="B26" s="8" t="s">
        <v>23</v>
      </c>
      <c r="C26" s="8" t="s">
        <v>24</v>
      </c>
      <c r="D26" s="9">
        <v>38</v>
      </c>
      <c r="E26" s="9">
        <v>58</v>
      </c>
      <c r="F26" s="8" t="s">
        <v>84</v>
      </c>
      <c r="G26" s="9">
        <v>1</v>
      </c>
      <c r="H26" s="9">
        <v>4</v>
      </c>
      <c r="I26" s="9">
        <v>3</v>
      </c>
      <c r="J26" s="9">
        <v>0</v>
      </c>
      <c r="K26" s="9">
        <v>1</v>
      </c>
      <c r="L26" s="9">
        <v>2</v>
      </c>
      <c r="M26" s="9">
        <v>36</v>
      </c>
      <c r="N26" s="8" t="s">
        <v>26</v>
      </c>
      <c r="O26" s="20">
        <v>79.650000000000006</v>
      </c>
      <c r="P26" s="20">
        <f t="shared" si="0"/>
        <v>53.1</v>
      </c>
      <c r="Q26" s="20">
        <v>159.30000000000001</v>
      </c>
      <c r="R26" s="10">
        <v>5.2600000000000001E-2</v>
      </c>
      <c r="S26" s="20">
        <v>4.1900000000000004</v>
      </c>
      <c r="T26" s="9">
        <v>0</v>
      </c>
      <c r="U26" s="8" t="s">
        <v>27</v>
      </c>
      <c r="V26" s="8" t="s">
        <v>28</v>
      </c>
    </row>
    <row r="27" spans="1:22">
      <c r="A27" s="8" t="s">
        <v>22</v>
      </c>
      <c r="B27" s="8" t="s">
        <v>23</v>
      </c>
      <c r="C27" s="8" t="s">
        <v>24</v>
      </c>
      <c r="D27" s="9">
        <v>38</v>
      </c>
      <c r="E27" s="9">
        <v>58</v>
      </c>
      <c r="F27" s="8" t="s">
        <v>85</v>
      </c>
      <c r="G27" s="9">
        <v>1</v>
      </c>
      <c r="H27" s="9">
        <v>1</v>
      </c>
      <c r="I27" s="9">
        <v>2</v>
      </c>
      <c r="J27" s="9">
        <v>0</v>
      </c>
      <c r="K27" s="9">
        <v>2</v>
      </c>
      <c r="L27" s="9">
        <v>1</v>
      </c>
      <c r="M27" s="9">
        <v>37</v>
      </c>
      <c r="N27" s="8" t="s">
        <v>26</v>
      </c>
      <c r="O27" s="20">
        <v>67.5</v>
      </c>
      <c r="P27" s="20">
        <f t="shared" si="0"/>
        <v>33.75</v>
      </c>
      <c r="Q27" s="20">
        <v>67.5</v>
      </c>
      <c r="R27" s="10">
        <v>2.63E-2</v>
      </c>
      <c r="S27" s="20">
        <v>1.78</v>
      </c>
      <c r="T27" s="9">
        <v>0</v>
      </c>
      <c r="U27" s="8" t="s">
        <v>27</v>
      </c>
      <c r="V27" s="8" t="s">
        <v>28</v>
      </c>
    </row>
    <row r="28" spans="1:22">
      <c r="A28" s="8" t="s">
        <v>22</v>
      </c>
      <c r="B28" s="8" t="s">
        <v>23</v>
      </c>
      <c r="C28" s="8" t="s">
        <v>24</v>
      </c>
      <c r="D28" s="9">
        <v>38</v>
      </c>
      <c r="E28" s="9">
        <v>58</v>
      </c>
      <c r="F28" s="8" t="s">
        <v>86</v>
      </c>
      <c r="G28" s="9">
        <v>3</v>
      </c>
      <c r="H28" s="9">
        <v>0</v>
      </c>
      <c r="I28" s="9">
        <v>5</v>
      </c>
      <c r="J28" s="9">
        <v>3</v>
      </c>
      <c r="K28" s="9">
        <v>2</v>
      </c>
      <c r="L28" s="9">
        <v>4</v>
      </c>
      <c r="M28" s="9">
        <v>33</v>
      </c>
      <c r="N28" s="8" t="s">
        <v>26</v>
      </c>
      <c r="O28" s="20">
        <v>49.27</v>
      </c>
      <c r="P28" s="20">
        <f t="shared" si="0"/>
        <v>39.416000000000004</v>
      </c>
      <c r="Q28" s="20">
        <v>197.08</v>
      </c>
      <c r="R28" s="10">
        <v>0.1053</v>
      </c>
      <c r="S28" s="20">
        <v>5.19</v>
      </c>
      <c r="T28" s="9">
        <v>0</v>
      </c>
      <c r="U28" s="8" t="s">
        <v>27</v>
      </c>
      <c r="V28" s="8" t="s">
        <v>28</v>
      </c>
    </row>
    <row r="29" spans="1:22">
      <c r="A29" s="8" t="s">
        <v>22</v>
      </c>
      <c r="B29" s="8" t="s">
        <v>23</v>
      </c>
      <c r="C29" s="8" t="s">
        <v>24</v>
      </c>
      <c r="D29" s="9">
        <v>38</v>
      </c>
      <c r="E29" s="9">
        <v>58</v>
      </c>
      <c r="F29" s="8" t="s">
        <v>87</v>
      </c>
      <c r="G29" s="9">
        <v>3</v>
      </c>
      <c r="H29" s="9">
        <v>0</v>
      </c>
      <c r="I29" s="9">
        <v>9</v>
      </c>
      <c r="J29" s="9">
        <v>7</v>
      </c>
      <c r="K29" s="9">
        <v>2</v>
      </c>
      <c r="L29" s="9">
        <v>7</v>
      </c>
      <c r="M29" s="9">
        <v>30</v>
      </c>
      <c r="N29" s="8" t="s">
        <v>26</v>
      </c>
      <c r="O29" s="20">
        <v>71.709999999999994</v>
      </c>
      <c r="P29" s="20">
        <f t="shared" si="0"/>
        <v>55.774444444444448</v>
      </c>
      <c r="Q29" s="20">
        <v>501.97</v>
      </c>
      <c r="R29" s="10">
        <v>0.1842</v>
      </c>
      <c r="S29" s="20">
        <v>13.21</v>
      </c>
      <c r="T29" s="9">
        <v>0</v>
      </c>
      <c r="U29" s="8" t="s">
        <v>27</v>
      </c>
      <c r="V29" s="8" t="s">
        <v>28</v>
      </c>
    </row>
    <row r="30" spans="1:22">
      <c r="A30" s="8" t="s">
        <v>22</v>
      </c>
      <c r="B30" s="8" t="s">
        <v>23</v>
      </c>
      <c r="C30" s="8" t="s">
        <v>24</v>
      </c>
      <c r="D30" s="9">
        <v>38</v>
      </c>
      <c r="E30" s="9">
        <v>58</v>
      </c>
      <c r="F30" s="8" t="s">
        <v>88</v>
      </c>
      <c r="G30" s="9">
        <v>1</v>
      </c>
      <c r="H30" s="9">
        <v>6</v>
      </c>
      <c r="I30" s="9">
        <v>3</v>
      </c>
      <c r="J30" s="9">
        <v>1</v>
      </c>
      <c r="K30" s="9">
        <v>2</v>
      </c>
      <c r="L30" s="9">
        <v>2</v>
      </c>
      <c r="M30" s="9">
        <v>34</v>
      </c>
      <c r="N30" s="8" t="s">
        <v>26</v>
      </c>
      <c r="O30" s="20">
        <v>76.180000000000007</v>
      </c>
      <c r="P30" s="20">
        <f t="shared" si="0"/>
        <v>50.786666666666669</v>
      </c>
      <c r="Q30" s="20">
        <v>152.36000000000001</v>
      </c>
      <c r="R30" s="10">
        <v>5.2600000000000001E-2</v>
      </c>
      <c r="S30" s="20">
        <v>4.01</v>
      </c>
      <c r="T30" s="9">
        <v>0</v>
      </c>
      <c r="U30" s="8" t="s">
        <v>27</v>
      </c>
      <c r="V30" s="8" t="s">
        <v>28</v>
      </c>
    </row>
    <row r="31" spans="1:22">
      <c r="A31" s="8" t="s">
        <v>22</v>
      </c>
      <c r="B31" s="8" t="s">
        <v>23</v>
      </c>
      <c r="C31" s="8" t="s">
        <v>24</v>
      </c>
      <c r="D31" s="9">
        <v>38</v>
      </c>
      <c r="E31" s="9">
        <v>58</v>
      </c>
      <c r="F31" s="8" t="s">
        <v>89</v>
      </c>
      <c r="G31" s="9">
        <v>2</v>
      </c>
      <c r="H31" s="9">
        <v>0</v>
      </c>
      <c r="I31" s="9">
        <v>26</v>
      </c>
      <c r="J31" s="9">
        <v>2</v>
      </c>
      <c r="K31" s="9">
        <v>1</v>
      </c>
      <c r="L31" s="9">
        <v>19</v>
      </c>
      <c r="M31" s="9">
        <v>38</v>
      </c>
      <c r="N31" s="8" t="s">
        <v>26</v>
      </c>
      <c r="O31" s="20">
        <v>54.68</v>
      </c>
      <c r="P31" s="20">
        <f t="shared" si="0"/>
        <v>39.958461538461542</v>
      </c>
      <c r="Q31" s="20">
        <v>1038.92</v>
      </c>
      <c r="R31" s="10">
        <v>0.5</v>
      </c>
      <c r="S31" s="20">
        <v>27.34</v>
      </c>
      <c r="T31" s="9">
        <v>0</v>
      </c>
      <c r="U31" s="8" t="s">
        <v>27</v>
      </c>
      <c r="V31" s="8" t="s">
        <v>28</v>
      </c>
    </row>
    <row r="32" spans="1:22" ht="15.75" thickBot="1">
      <c r="A32" s="2" t="s">
        <v>59</v>
      </c>
      <c r="B32" s="3"/>
      <c r="C32" s="3"/>
      <c r="D32" s="4">
        <f>SUM(D1:D31)</f>
        <v>1140</v>
      </c>
      <c r="E32" s="3"/>
      <c r="F32" s="3"/>
      <c r="G32" s="4">
        <f>SUM(G1:G31)</f>
        <v>201</v>
      </c>
      <c r="H32" s="3"/>
      <c r="I32" s="4">
        <f>SUM(I1:I31)</f>
        <v>366</v>
      </c>
      <c r="J32" s="4">
        <f>SUM(J1:J31)</f>
        <v>283</v>
      </c>
      <c r="K32" s="4">
        <f>SUM(K1:K31)</f>
        <v>26</v>
      </c>
      <c r="L32" s="4">
        <f>SUM(L1:L31)</f>
        <v>267</v>
      </c>
      <c r="M32" s="4">
        <f>SUM(M1:M31)</f>
        <v>855</v>
      </c>
      <c r="N32" s="19" t="s">
        <v>26</v>
      </c>
      <c r="O32" s="5">
        <f>Q32/L32</f>
        <v>59.83936329588014</v>
      </c>
      <c r="P32" s="13">
        <f>+Q32/I32</f>
        <v>43.653306010928951</v>
      </c>
      <c r="Q32" s="5">
        <f>SUM(Q1:Q31)</f>
        <v>15977.109999999997</v>
      </c>
      <c r="R32" s="6">
        <f>L32/M32</f>
        <v>0.31228070175438599</v>
      </c>
      <c r="S32" s="5">
        <f>Q32/M32</f>
        <v>18.686678362573097</v>
      </c>
      <c r="T32" s="3"/>
      <c r="U32" s="3"/>
      <c r="V32" s="7"/>
    </row>
    <row r="33" spans="6:16">
      <c r="P33" s="12"/>
    </row>
    <row r="34" spans="6:16">
      <c r="F34" t="s">
        <v>60</v>
      </c>
      <c r="G34">
        <f>I32/G32</f>
        <v>1.8208955223880596</v>
      </c>
      <c r="P34" s="12"/>
    </row>
  </sheetData>
  <autoFilter ref="A1:V31" xr:uid="{00000000-0009-0000-0000-000001000000}">
    <sortState xmlns:xlrd2="http://schemas.microsoft.com/office/spreadsheetml/2017/richdata2" ref="A2:U31">
      <sortCondition ref="F1:F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5"/>
  <sheetViews>
    <sheetView workbookViewId="0">
      <pane ySplit="1" topLeftCell="A25" activePane="bottomLeft" state="frozen"/>
      <selection pane="bottomLeft" activeCell="A33" sqref="A33"/>
    </sheetView>
  </sheetViews>
  <sheetFormatPr defaultColWidth="11.42578125" defaultRowHeight="15"/>
  <cols>
    <col min="16" max="16" width="11.42578125" style="12"/>
  </cols>
  <sheetData>
    <row r="1" spans="1:22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50" t="s">
        <v>90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</row>
    <row r="2" spans="1:22" ht="15.75" customHeight="1">
      <c r="A2" s="8" t="s">
        <v>22</v>
      </c>
      <c r="B2" s="8" t="s">
        <v>23</v>
      </c>
      <c r="C2" s="8" t="s">
        <v>24</v>
      </c>
      <c r="D2" s="9">
        <v>38</v>
      </c>
      <c r="E2" s="9">
        <v>58</v>
      </c>
      <c r="F2" s="40">
        <v>43891</v>
      </c>
      <c r="G2" s="9">
        <v>4</v>
      </c>
      <c r="H2" s="9">
        <v>26</v>
      </c>
      <c r="I2" s="9">
        <v>4</v>
      </c>
      <c r="J2" s="9">
        <v>4</v>
      </c>
      <c r="K2" s="9">
        <v>0</v>
      </c>
      <c r="L2" s="9">
        <v>4</v>
      </c>
      <c r="M2" s="9">
        <v>37</v>
      </c>
      <c r="N2" s="8" t="s">
        <v>26</v>
      </c>
      <c r="O2" s="20">
        <v>56.4</v>
      </c>
      <c r="P2" s="8"/>
      <c r="Q2" s="8">
        <f>L2*O2</f>
        <v>225.6</v>
      </c>
      <c r="R2" s="41">
        <f>L2/M2</f>
        <v>0.10810810810810811</v>
      </c>
      <c r="S2" s="8">
        <v>7.11</v>
      </c>
      <c r="T2" s="9">
        <v>1</v>
      </c>
      <c r="U2" s="8" t="s">
        <v>27</v>
      </c>
      <c r="V2" s="8" t="s">
        <v>28</v>
      </c>
    </row>
    <row r="3" spans="1:22" ht="15.75" customHeight="1">
      <c r="A3" s="8" t="s">
        <v>22</v>
      </c>
      <c r="B3" s="8" t="s">
        <v>23</v>
      </c>
      <c r="C3" s="8" t="s">
        <v>24</v>
      </c>
      <c r="D3" s="9">
        <v>38</v>
      </c>
      <c r="E3" s="9">
        <v>58</v>
      </c>
      <c r="F3" s="8" t="s">
        <v>91</v>
      </c>
      <c r="G3" s="9">
        <v>2</v>
      </c>
      <c r="H3" s="9">
        <v>3</v>
      </c>
      <c r="I3" s="9">
        <v>4</v>
      </c>
      <c r="J3" s="9">
        <v>2</v>
      </c>
      <c r="K3" s="9">
        <v>0</v>
      </c>
      <c r="L3" s="9">
        <v>4</v>
      </c>
      <c r="M3" s="9">
        <v>37</v>
      </c>
      <c r="N3" s="8" t="s">
        <v>26</v>
      </c>
      <c r="O3" s="8">
        <v>67.5</v>
      </c>
      <c r="P3" s="8"/>
      <c r="Q3" s="8">
        <v>270</v>
      </c>
      <c r="R3" s="8" t="s">
        <v>92</v>
      </c>
      <c r="S3" s="8">
        <v>7.11</v>
      </c>
      <c r="T3" s="9">
        <v>1</v>
      </c>
      <c r="U3" s="8" t="s">
        <v>27</v>
      </c>
      <c r="V3" s="8" t="s">
        <v>28</v>
      </c>
    </row>
    <row r="4" spans="1:22" ht="15.75" customHeight="1">
      <c r="A4" s="8" t="s">
        <v>22</v>
      </c>
      <c r="B4" s="8" t="s">
        <v>23</v>
      </c>
      <c r="C4" s="8" t="s">
        <v>24</v>
      </c>
      <c r="D4" s="9">
        <v>38</v>
      </c>
      <c r="E4" s="9">
        <v>58</v>
      </c>
      <c r="F4" s="8" t="s">
        <v>93</v>
      </c>
      <c r="G4" s="9">
        <v>19</v>
      </c>
      <c r="H4" s="9">
        <v>0</v>
      </c>
      <c r="I4" s="9">
        <v>23</v>
      </c>
      <c r="J4" s="9">
        <v>19</v>
      </c>
      <c r="K4" s="9">
        <v>0</v>
      </c>
      <c r="L4" s="9">
        <v>19</v>
      </c>
      <c r="M4" s="9">
        <v>37</v>
      </c>
      <c r="N4" s="8" t="s">
        <v>26</v>
      </c>
      <c r="O4" s="8">
        <v>73.5</v>
      </c>
      <c r="P4" s="8"/>
      <c r="Q4" s="8">
        <v>1396.5</v>
      </c>
      <c r="R4" s="8" t="s">
        <v>94</v>
      </c>
      <c r="S4" s="8">
        <v>36.75</v>
      </c>
      <c r="T4" s="9">
        <v>1</v>
      </c>
      <c r="U4" s="8" t="s">
        <v>27</v>
      </c>
      <c r="V4" s="8" t="s">
        <v>28</v>
      </c>
    </row>
    <row r="5" spans="1:22" ht="15.75" customHeight="1">
      <c r="A5" s="8" t="s">
        <v>22</v>
      </c>
      <c r="B5" s="8" t="s">
        <v>23</v>
      </c>
      <c r="C5" s="8" t="s">
        <v>24</v>
      </c>
      <c r="D5" s="9">
        <v>38</v>
      </c>
      <c r="E5" s="9">
        <v>58</v>
      </c>
      <c r="F5" s="8" t="s">
        <v>95</v>
      </c>
      <c r="G5" s="9">
        <v>3</v>
      </c>
      <c r="H5" s="9">
        <v>7</v>
      </c>
      <c r="I5" s="9">
        <v>20</v>
      </c>
      <c r="J5" s="9">
        <v>1</v>
      </c>
      <c r="K5" s="9">
        <v>2</v>
      </c>
      <c r="L5" s="9">
        <v>19</v>
      </c>
      <c r="M5" s="9">
        <v>37</v>
      </c>
      <c r="N5" s="8" t="s">
        <v>26</v>
      </c>
      <c r="O5" s="8">
        <v>50</v>
      </c>
      <c r="P5" s="8"/>
      <c r="Q5" s="8">
        <v>950</v>
      </c>
      <c r="R5" s="8" t="s">
        <v>94</v>
      </c>
      <c r="S5" s="8">
        <v>25</v>
      </c>
      <c r="T5" s="9">
        <v>1</v>
      </c>
      <c r="U5" s="8" t="s">
        <v>27</v>
      </c>
      <c r="V5" s="8" t="s">
        <v>28</v>
      </c>
    </row>
    <row r="6" spans="1:22" ht="15.75" customHeight="1">
      <c r="A6" s="8" t="s">
        <v>22</v>
      </c>
      <c r="B6" s="8" t="s">
        <v>23</v>
      </c>
      <c r="C6" s="8" t="s">
        <v>24</v>
      </c>
      <c r="D6" s="9">
        <v>38</v>
      </c>
      <c r="E6" s="9">
        <v>58</v>
      </c>
      <c r="F6" s="8" t="s">
        <v>96</v>
      </c>
      <c r="G6" s="9">
        <v>2</v>
      </c>
      <c r="H6" s="9">
        <v>9</v>
      </c>
      <c r="I6" s="9">
        <v>13</v>
      </c>
      <c r="J6" s="9">
        <v>1</v>
      </c>
      <c r="K6" s="9">
        <v>1</v>
      </c>
      <c r="L6" s="9">
        <v>12</v>
      </c>
      <c r="M6" s="9">
        <v>37</v>
      </c>
      <c r="N6" s="8" t="s">
        <v>26</v>
      </c>
      <c r="O6" s="8">
        <v>71.81</v>
      </c>
      <c r="P6" s="8"/>
      <c r="Q6" s="8">
        <v>861.72</v>
      </c>
      <c r="R6" s="8" t="s">
        <v>97</v>
      </c>
      <c r="S6" s="8">
        <v>22.68</v>
      </c>
      <c r="T6" s="9">
        <v>1</v>
      </c>
      <c r="U6" s="8" t="s">
        <v>27</v>
      </c>
      <c r="V6" s="8" t="s">
        <v>28</v>
      </c>
    </row>
    <row r="7" spans="1:22" ht="15.75" customHeight="1">
      <c r="A7" s="8" t="s">
        <v>22</v>
      </c>
      <c r="B7" s="8" t="s">
        <v>23</v>
      </c>
      <c r="C7" s="8" t="s">
        <v>24</v>
      </c>
      <c r="D7" s="9">
        <v>38</v>
      </c>
      <c r="E7" s="9">
        <v>58</v>
      </c>
      <c r="F7" s="8" t="s">
        <v>98</v>
      </c>
      <c r="G7" s="9">
        <v>3</v>
      </c>
      <c r="H7" s="9">
        <v>4</v>
      </c>
      <c r="I7" s="9">
        <v>12</v>
      </c>
      <c r="J7" s="9">
        <v>1</v>
      </c>
      <c r="K7" s="9">
        <v>2</v>
      </c>
      <c r="L7" s="9">
        <v>10</v>
      </c>
      <c r="M7" s="9">
        <v>37</v>
      </c>
      <c r="N7" s="8" t="s">
        <v>26</v>
      </c>
      <c r="O7" s="8">
        <v>68</v>
      </c>
      <c r="P7" s="8"/>
      <c r="Q7" s="8">
        <v>680</v>
      </c>
      <c r="R7" s="8" t="s">
        <v>99</v>
      </c>
      <c r="S7" s="8">
        <v>17.89</v>
      </c>
      <c r="T7" s="9">
        <v>1</v>
      </c>
      <c r="U7" s="8" t="s">
        <v>27</v>
      </c>
      <c r="V7" s="8" t="s">
        <v>28</v>
      </c>
    </row>
    <row r="8" spans="1:22" ht="15.75" customHeight="1">
      <c r="A8" s="8" t="s">
        <v>22</v>
      </c>
      <c r="B8" s="8" t="s">
        <v>23</v>
      </c>
      <c r="C8" s="8" t="s">
        <v>24</v>
      </c>
      <c r="D8" s="9">
        <v>38</v>
      </c>
      <c r="E8" s="9">
        <v>58</v>
      </c>
      <c r="F8" s="8" t="s">
        <v>100</v>
      </c>
      <c r="G8" s="9">
        <v>1</v>
      </c>
      <c r="H8" s="9">
        <v>1</v>
      </c>
      <c r="I8" s="9">
        <v>8</v>
      </c>
      <c r="J8" s="9">
        <v>1</v>
      </c>
      <c r="K8" s="9">
        <v>0</v>
      </c>
      <c r="L8" s="9">
        <v>5</v>
      </c>
      <c r="M8" s="9">
        <v>37</v>
      </c>
      <c r="N8" s="8" t="s">
        <v>26</v>
      </c>
      <c r="O8" s="8">
        <v>56.08</v>
      </c>
      <c r="P8" s="8"/>
      <c r="Q8" s="8">
        <v>280.04000000000002</v>
      </c>
      <c r="R8" s="8" t="s">
        <v>101</v>
      </c>
      <c r="S8" s="8">
        <v>7.37</v>
      </c>
      <c r="T8" s="9">
        <v>1</v>
      </c>
      <c r="U8" s="8" t="s">
        <v>27</v>
      </c>
      <c r="V8" s="8" t="s">
        <v>28</v>
      </c>
    </row>
    <row r="9" spans="1:22" ht="15.75" customHeight="1">
      <c r="A9" s="8" t="s">
        <v>22</v>
      </c>
      <c r="B9" s="8" t="s">
        <v>23</v>
      </c>
      <c r="C9" s="8" t="s">
        <v>24</v>
      </c>
      <c r="D9" s="9">
        <v>38</v>
      </c>
      <c r="E9" s="9">
        <v>58</v>
      </c>
      <c r="F9" s="8" t="s">
        <v>102</v>
      </c>
      <c r="G9" s="9">
        <v>4</v>
      </c>
      <c r="H9" s="9">
        <v>8</v>
      </c>
      <c r="I9" s="9">
        <v>4</v>
      </c>
      <c r="J9" s="9">
        <v>3</v>
      </c>
      <c r="K9" s="9">
        <v>1</v>
      </c>
      <c r="L9" s="9">
        <v>4</v>
      </c>
      <c r="M9" s="9">
        <v>37</v>
      </c>
      <c r="N9" s="8" t="s">
        <v>26</v>
      </c>
      <c r="O9" s="8">
        <v>66.25</v>
      </c>
      <c r="P9" s="8"/>
      <c r="Q9" s="8">
        <v>265</v>
      </c>
      <c r="R9" s="8" t="s">
        <v>92</v>
      </c>
      <c r="S9" s="8">
        <v>6.97</v>
      </c>
      <c r="T9" s="9">
        <v>1</v>
      </c>
      <c r="U9" s="8" t="s">
        <v>27</v>
      </c>
      <c r="V9" s="8" t="s">
        <v>28</v>
      </c>
    </row>
    <row r="10" spans="1:22" ht="15.75" customHeight="1">
      <c r="A10" s="8" t="s">
        <v>22</v>
      </c>
      <c r="B10" s="8" t="s">
        <v>23</v>
      </c>
      <c r="C10" s="8" t="s">
        <v>24</v>
      </c>
      <c r="D10" s="9">
        <v>38</v>
      </c>
      <c r="E10" s="9">
        <v>58</v>
      </c>
      <c r="F10" s="40">
        <v>43899</v>
      </c>
      <c r="G10" s="9">
        <v>3</v>
      </c>
      <c r="H10" s="9">
        <v>3</v>
      </c>
      <c r="I10" s="9">
        <v>4</v>
      </c>
      <c r="J10" s="9">
        <v>3</v>
      </c>
      <c r="K10" s="9">
        <v>0</v>
      </c>
      <c r="L10" s="9">
        <v>4</v>
      </c>
      <c r="M10" s="9">
        <v>37</v>
      </c>
      <c r="N10" s="8" t="s">
        <v>26</v>
      </c>
      <c r="O10" s="8">
        <v>64.150000000000006</v>
      </c>
      <c r="P10" s="8"/>
      <c r="Q10" s="8">
        <v>256.60000000000002</v>
      </c>
      <c r="R10" s="41">
        <f>L10/M10</f>
        <v>0.10810810810810811</v>
      </c>
      <c r="S10" s="8">
        <v>6.97</v>
      </c>
      <c r="T10" s="9">
        <v>1</v>
      </c>
      <c r="U10" s="8" t="s">
        <v>27</v>
      </c>
      <c r="V10" s="8" t="s">
        <v>28</v>
      </c>
    </row>
    <row r="11" spans="1:22" ht="15.75" customHeight="1">
      <c r="A11" s="8" t="s">
        <v>22</v>
      </c>
      <c r="B11" s="8" t="s">
        <v>23</v>
      </c>
      <c r="C11" s="8" t="s">
        <v>24</v>
      </c>
      <c r="D11" s="9">
        <v>38</v>
      </c>
      <c r="E11" s="9">
        <v>58</v>
      </c>
      <c r="F11" s="8" t="s">
        <v>103</v>
      </c>
      <c r="G11" s="9">
        <v>12</v>
      </c>
      <c r="H11" s="9">
        <v>6</v>
      </c>
      <c r="I11" s="9">
        <v>27</v>
      </c>
      <c r="J11" s="9">
        <v>21</v>
      </c>
      <c r="K11" s="9">
        <v>0</v>
      </c>
      <c r="L11" s="9">
        <v>25</v>
      </c>
      <c r="M11" s="9">
        <v>37</v>
      </c>
      <c r="N11" s="8" t="s">
        <v>26</v>
      </c>
      <c r="O11" s="8">
        <v>69.08</v>
      </c>
      <c r="P11" s="8"/>
      <c r="Q11" s="8">
        <v>1727</v>
      </c>
      <c r="R11" s="8" t="s">
        <v>104</v>
      </c>
      <c r="S11" s="8">
        <v>45.45</v>
      </c>
      <c r="T11" s="9">
        <v>1</v>
      </c>
      <c r="U11" s="8" t="s">
        <v>105</v>
      </c>
      <c r="V11" s="8" t="s">
        <v>106</v>
      </c>
    </row>
    <row r="12" spans="1:22">
      <c r="A12" s="8"/>
      <c r="B12" s="8"/>
      <c r="C12" s="8"/>
      <c r="D12" s="9">
        <v>38</v>
      </c>
      <c r="E12" s="9"/>
      <c r="F12" s="8">
        <v>11</v>
      </c>
      <c r="G12" s="9"/>
      <c r="H12" s="9"/>
      <c r="I12" s="9"/>
      <c r="J12" s="9"/>
      <c r="K12" s="9"/>
      <c r="L12" s="9"/>
      <c r="M12" s="9">
        <v>37</v>
      </c>
      <c r="N12" s="8"/>
      <c r="O12" s="20"/>
      <c r="P12" s="14"/>
      <c r="Q12" s="20"/>
      <c r="R12" s="10"/>
      <c r="S12" s="20"/>
      <c r="T12" s="9"/>
      <c r="U12" s="8"/>
      <c r="V12" s="8"/>
    </row>
    <row r="13" spans="1:22">
      <c r="A13" s="8"/>
      <c r="B13" s="8"/>
      <c r="C13" s="8"/>
      <c r="D13" s="9">
        <v>38</v>
      </c>
      <c r="E13" s="9"/>
      <c r="F13" s="8">
        <v>12</v>
      </c>
      <c r="G13" s="9"/>
      <c r="H13" s="9"/>
      <c r="I13" s="9"/>
      <c r="J13" s="9"/>
      <c r="K13" s="9"/>
      <c r="L13" s="9"/>
      <c r="M13" s="9">
        <v>37</v>
      </c>
      <c r="N13" s="8"/>
      <c r="O13" s="20"/>
      <c r="P13" s="14"/>
      <c r="Q13" s="20"/>
      <c r="R13" s="10"/>
      <c r="S13" s="20"/>
      <c r="T13" s="9"/>
      <c r="U13" s="8"/>
      <c r="V13" s="8"/>
    </row>
    <row r="14" spans="1:22">
      <c r="A14" s="8"/>
      <c r="B14" s="8"/>
      <c r="C14" s="8"/>
      <c r="D14" s="9">
        <v>38</v>
      </c>
      <c r="E14" s="9"/>
      <c r="F14" s="8">
        <v>13</v>
      </c>
      <c r="G14" s="9"/>
      <c r="H14" s="9"/>
      <c r="I14" s="9"/>
      <c r="J14" s="9"/>
      <c r="K14" s="9"/>
      <c r="L14" s="9"/>
      <c r="M14" s="9">
        <v>37</v>
      </c>
      <c r="N14" s="8"/>
      <c r="O14" s="20"/>
      <c r="P14" s="14"/>
      <c r="Q14" s="20"/>
      <c r="R14" s="10"/>
      <c r="S14" s="20"/>
      <c r="T14" s="9"/>
      <c r="U14" s="8"/>
      <c r="V14" s="8"/>
    </row>
    <row r="15" spans="1:22">
      <c r="A15" s="8"/>
      <c r="B15" s="8"/>
      <c r="C15" s="8"/>
      <c r="D15" s="9">
        <v>38</v>
      </c>
      <c r="E15" s="9"/>
      <c r="F15" s="8">
        <v>14</v>
      </c>
      <c r="G15" s="9"/>
      <c r="H15" s="9"/>
      <c r="I15" s="9"/>
      <c r="J15" s="9"/>
      <c r="K15" s="9"/>
      <c r="L15" s="9"/>
      <c r="M15" s="9">
        <v>37</v>
      </c>
      <c r="N15" s="8"/>
      <c r="O15" s="20"/>
      <c r="P15" s="14"/>
      <c r="Q15" s="20"/>
      <c r="R15" s="10"/>
      <c r="S15" s="20"/>
      <c r="T15" s="9"/>
      <c r="U15" s="8"/>
      <c r="V15" s="8"/>
    </row>
    <row r="16" spans="1:22">
      <c r="A16" s="8"/>
      <c r="B16" s="8"/>
      <c r="C16" s="8"/>
      <c r="D16" s="9">
        <v>38</v>
      </c>
      <c r="E16" s="9"/>
      <c r="F16" s="8">
        <v>15</v>
      </c>
      <c r="G16" s="9"/>
      <c r="H16" s="9"/>
      <c r="I16" s="9"/>
      <c r="J16" s="9"/>
      <c r="K16" s="9"/>
      <c r="L16" s="9"/>
      <c r="M16" s="9">
        <v>37</v>
      </c>
      <c r="N16" s="8"/>
      <c r="O16" s="20"/>
      <c r="P16" s="14"/>
      <c r="Q16" s="20"/>
      <c r="R16" s="10"/>
      <c r="S16" s="20"/>
      <c r="T16" s="9"/>
      <c r="U16" s="8"/>
      <c r="V16" s="8"/>
    </row>
    <row r="17" spans="1:22">
      <c r="A17" s="8"/>
      <c r="B17" s="8"/>
      <c r="C17" s="8"/>
      <c r="D17" s="9">
        <v>38</v>
      </c>
      <c r="E17" s="9"/>
      <c r="F17" s="8">
        <v>16</v>
      </c>
      <c r="G17" s="9"/>
      <c r="H17" s="9"/>
      <c r="I17" s="9"/>
      <c r="J17" s="9"/>
      <c r="K17" s="9"/>
      <c r="L17" s="9"/>
      <c r="M17" s="9">
        <v>37</v>
      </c>
      <c r="N17" s="8"/>
      <c r="O17" s="20"/>
      <c r="P17" s="14"/>
      <c r="Q17" s="20"/>
      <c r="R17" s="10"/>
      <c r="S17" s="20"/>
      <c r="T17" s="9"/>
      <c r="U17" s="8"/>
      <c r="V17" s="8"/>
    </row>
    <row r="18" spans="1:22">
      <c r="A18" s="8"/>
      <c r="B18" s="8"/>
      <c r="C18" s="8"/>
      <c r="D18" s="9">
        <v>38</v>
      </c>
      <c r="E18" s="9"/>
      <c r="F18" s="8">
        <v>17</v>
      </c>
      <c r="G18" s="9"/>
      <c r="H18" s="9"/>
      <c r="I18" s="9"/>
      <c r="J18" s="9"/>
      <c r="K18" s="9"/>
      <c r="L18" s="9"/>
      <c r="M18" s="9">
        <v>37</v>
      </c>
      <c r="N18" s="8"/>
      <c r="O18" s="20"/>
      <c r="P18" s="14"/>
      <c r="Q18" s="20"/>
      <c r="R18" s="10"/>
      <c r="S18" s="20"/>
      <c r="T18" s="9"/>
      <c r="U18" s="8"/>
      <c r="V18" s="8"/>
    </row>
    <row r="19" spans="1:22">
      <c r="A19" s="8"/>
      <c r="B19" s="8"/>
      <c r="C19" s="8"/>
      <c r="D19" s="9">
        <v>38</v>
      </c>
      <c r="E19" s="9"/>
      <c r="F19" s="8">
        <v>18</v>
      </c>
      <c r="G19" s="9"/>
      <c r="H19" s="9"/>
      <c r="I19" s="9"/>
      <c r="J19" s="9"/>
      <c r="K19" s="9"/>
      <c r="L19" s="9"/>
      <c r="M19" s="9">
        <v>37</v>
      </c>
      <c r="N19" s="8"/>
      <c r="O19" s="20"/>
      <c r="P19" s="14"/>
      <c r="Q19" s="20"/>
      <c r="R19" s="10"/>
      <c r="S19" s="20"/>
      <c r="T19" s="9"/>
      <c r="U19" s="8"/>
      <c r="V19" s="8"/>
    </row>
    <row r="20" spans="1:22">
      <c r="A20" s="8"/>
      <c r="B20" s="8"/>
      <c r="C20" s="8"/>
      <c r="D20" s="9">
        <v>38</v>
      </c>
      <c r="E20" s="9"/>
      <c r="F20" s="8">
        <v>19</v>
      </c>
      <c r="G20" s="9"/>
      <c r="H20" s="9"/>
      <c r="I20" s="9"/>
      <c r="J20" s="9"/>
      <c r="K20" s="9"/>
      <c r="L20" s="9"/>
      <c r="M20" s="9">
        <v>37</v>
      </c>
      <c r="N20" s="8"/>
      <c r="O20" s="20"/>
      <c r="P20" s="14"/>
      <c r="Q20" s="20"/>
      <c r="R20" s="10"/>
      <c r="S20" s="20"/>
      <c r="T20" s="9"/>
      <c r="U20" s="8"/>
      <c r="V20" s="8"/>
    </row>
    <row r="21" spans="1:22">
      <c r="A21" s="8"/>
      <c r="B21" s="8"/>
      <c r="C21" s="8"/>
      <c r="D21" s="9">
        <v>38</v>
      </c>
      <c r="E21" s="9"/>
      <c r="F21" s="8">
        <v>20</v>
      </c>
      <c r="G21" s="9"/>
      <c r="H21" s="9"/>
      <c r="I21" s="9"/>
      <c r="J21" s="9"/>
      <c r="K21" s="9"/>
      <c r="L21" s="9"/>
      <c r="M21" s="9">
        <v>37</v>
      </c>
      <c r="N21" s="8"/>
      <c r="O21" s="20"/>
      <c r="P21" s="14"/>
      <c r="Q21" s="20"/>
      <c r="R21" s="10"/>
      <c r="S21" s="20"/>
      <c r="T21" s="9"/>
      <c r="U21" s="8"/>
      <c r="V21" s="8"/>
    </row>
    <row r="22" spans="1:22">
      <c r="A22" s="8"/>
      <c r="B22" s="8"/>
      <c r="C22" s="8"/>
      <c r="D22" s="9">
        <v>38</v>
      </c>
      <c r="E22" s="9"/>
      <c r="F22" s="8">
        <v>21</v>
      </c>
      <c r="G22" s="9"/>
      <c r="H22" s="9"/>
      <c r="I22" s="9"/>
      <c r="J22" s="9"/>
      <c r="K22" s="9"/>
      <c r="L22" s="9"/>
      <c r="M22" s="9">
        <v>37</v>
      </c>
      <c r="N22" s="8"/>
      <c r="O22" s="20"/>
      <c r="P22" s="14"/>
      <c r="Q22" s="20"/>
      <c r="R22" s="10"/>
      <c r="S22" s="20"/>
      <c r="T22" s="9"/>
      <c r="U22" s="8"/>
      <c r="V22" s="8"/>
    </row>
    <row r="23" spans="1:22">
      <c r="A23" s="8"/>
      <c r="B23" s="8"/>
      <c r="C23" s="8"/>
      <c r="D23" s="9">
        <v>38</v>
      </c>
      <c r="E23" s="9"/>
      <c r="F23" s="8">
        <v>22</v>
      </c>
      <c r="G23" s="9"/>
      <c r="H23" s="9"/>
      <c r="I23" s="9"/>
      <c r="J23" s="9"/>
      <c r="K23" s="9"/>
      <c r="L23" s="9"/>
      <c r="M23" s="9">
        <v>37</v>
      </c>
      <c r="N23" s="8"/>
      <c r="O23" s="20"/>
      <c r="P23" s="14"/>
      <c r="Q23" s="20"/>
      <c r="R23" s="10"/>
      <c r="S23" s="20"/>
      <c r="T23" s="9"/>
      <c r="U23" s="8"/>
      <c r="V23" s="8"/>
    </row>
    <row r="24" spans="1:22">
      <c r="A24" s="8"/>
      <c r="B24" s="8"/>
      <c r="C24" s="8"/>
      <c r="D24" s="9">
        <v>38</v>
      </c>
      <c r="E24" s="9"/>
      <c r="F24" s="8">
        <v>23</v>
      </c>
      <c r="G24" s="9"/>
      <c r="H24" s="9"/>
      <c r="I24" s="9"/>
      <c r="J24" s="9"/>
      <c r="K24" s="9"/>
      <c r="L24" s="9"/>
      <c r="M24" s="9">
        <v>37</v>
      </c>
      <c r="N24" s="8"/>
      <c r="O24" s="20"/>
      <c r="P24" s="14"/>
      <c r="Q24" s="20"/>
      <c r="R24" s="10"/>
      <c r="S24" s="20"/>
      <c r="T24" s="9"/>
      <c r="U24" s="8"/>
      <c r="V24" s="8"/>
    </row>
    <row r="25" spans="1:22">
      <c r="A25" s="8"/>
      <c r="B25" s="8"/>
      <c r="C25" s="8"/>
      <c r="D25" s="9">
        <v>38</v>
      </c>
      <c r="E25" s="9"/>
      <c r="F25" s="8">
        <v>24</v>
      </c>
      <c r="G25" s="9"/>
      <c r="H25" s="9"/>
      <c r="I25" s="9"/>
      <c r="J25" s="9"/>
      <c r="K25" s="9"/>
      <c r="L25" s="9"/>
      <c r="M25" s="9">
        <v>37</v>
      </c>
      <c r="N25" s="8"/>
      <c r="O25" s="20"/>
      <c r="P25" s="14"/>
      <c r="Q25" s="20"/>
      <c r="R25" s="10"/>
      <c r="S25" s="20"/>
      <c r="T25" s="9"/>
      <c r="U25" s="8"/>
      <c r="V25" s="8"/>
    </row>
    <row r="26" spans="1:22">
      <c r="A26" s="8"/>
      <c r="B26" s="8"/>
      <c r="C26" s="8"/>
      <c r="D26" s="9">
        <v>38</v>
      </c>
      <c r="E26" s="9"/>
      <c r="F26" s="8">
        <v>25</v>
      </c>
      <c r="G26" s="9"/>
      <c r="H26" s="9"/>
      <c r="I26" s="9"/>
      <c r="J26" s="9"/>
      <c r="K26" s="9"/>
      <c r="L26" s="9"/>
      <c r="M26" s="9">
        <v>37</v>
      </c>
      <c r="N26" s="8"/>
      <c r="O26" s="20"/>
      <c r="P26" s="14"/>
      <c r="Q26" s="20"/>
      <c r="R26" s="10"/>
      <c r="S26" s="20"/>
      <c r="T26" s="9"/>
      <c r="U26" s="8"/>
      <c r="V26" s="8"/>
    </row>
    <row r="27" spans="1:22">
      <c r="A27" s="8"/>
      <c r="B27" s="8"/>
      <c r="C27" s="8"/>
      <c r="D27" s="9">
        <v>38</v>
      </c>
      <c r="E27" s="9"/>
      <c r="F27" s="8">
        <v>26</v>
      </c>
      <c r="G27" s="9"/>
      <c r="H27" s="9"/>
      <c r="I27" s="9"/>
      <c r="J27" s="9"/>
      <c r="K27" s="9"/>
      <c r="L27" s="9"/>
      <c r="M27" s="9">
        <v>37</v>
      </c>
      <c r="N27" s="8"/>
      <c r="O27" s="20"/>
      <c r="P27" s="14"/>
      <c r="Q27" s="20"/>
      <c r="R27" s="10"/>
      <c r="S27" s="20"/>
      <c r="T27" s="9"/>
      <c r="U27" s="8"/>
      <c r="V27" s="8"/>
    </row>
    <row r="28" spans="1:22">
      <c r="A28" s="8"/>
      <c r="B28" s="8"/>
      <c r="C28" s="8"/>
      <c r="D28" s="9">
        <v>38</v>
      </c>
      <c r="E28" s="9"/>
      <c r="F28" s="8">
        <v>27</v>
      </c>
      <c r="G28" s="9"/>
      <c r="H28" s="9"/>
      <c r="I28" s="9"/>
      <c r="J28" s="9"/>
      <c r="K28" s="9"/>
      <c r="L28" s="9"/>
      <c r="M28" s="9">
        <v>37</v>
      </c>
      <c r="N28" s="8"/>
      <c r="O28" s="20"/>
      <c r="P28" s="14"/>
      <c r="Q28" s="20"/>
      <c r="R28" s="10"/>
      <c r="S28" s="20"/>
      <c r="T28" s="9"/>
      <c r="U28" s="8"/>
      <c r="V28" s="8"/>
    </row>
    <row r="29" spans="1:22">
      <c r="A29" s="8"/>
      <c r="B29" s="8"/>
      <c r="C29" s="8"/>
      <c r="D29" s="9">
        <v>38</v>
      </c>
      <c r="E29" s="9"/>
      <c r="F29" s="8">
        <v>28</v>
      </c>
      <c r="G29" s="9"/>
      <c r="H29" s="9"/>
      <c r="I29" s="9"/>
      <c r="J29" s="9"/>
      <c r="K29" s="9"/>
      <c r="L29" s="9"/>
      <c r="M29" s="9">
        <v>37</v>
      </c>
      <c r="N29" s="8"/>
      <c r="O29" s="20"/>
      <c r="P29" s="14"/>
      <c r="Q29" s="20"/>
      <c r="R29" s="10"/>
      <c r="S29" s="20"/>
      <c r="T29" s="9"/>
      <c r="U29" s="8"/>
      <c r="V29" s="8"/>
    </row>
    <row r="30" spans="1:22">
      <c r="A30" s="8"/>
      <c r="B30" s="8"/>
      <c r="C30" s="8"/>
      <c r="D30" s="9">
        <v>38</v>
      </c>
      <c r="E30" s="9"/>
      <c r="F30" s="8">
        <v>29</v>
      </c>
      <c r="G30" s="9"/>
      <c r="H30" s="9"/>
      <c r="I30" s="9"/>
      <c r="J30" s="9"/>
      <c r="K30" s="9"/>
      <c r="L30" s="9"/>
      <c r="M30" s="9">
        <v>37</v>
      </c>
      <c r="N30" s="8"/>
      <c r="O30" s="20"/>
      <c r="P30" s="14"/>
      <c r="Q30" s="20"/>
      <c r="R30" s="10"/>
      <c r="S30" s="20"/>
      <c r="T30" s="9"/>
      <c r="U30" s="8"/>
      <c r="V30" s="8"/>
    </row>
    <row r="31" spans="1:22">
      <c r="A31" s="8"/>
      <c r="B31" s="8"/>
      <c r="C31" s="8"/>
      <c r="D31" s="9">
        <v>38</v>
      </c>
      <c r="E31" s="9"/>
      <c r="F31" s="8">
        <v>30</v>
      </c>
      <c r="G31" s="9"/>
      <c r="H31" s="9"/>
      <c r="I31" s="9"/>
      <c r="J31" s="9"/>
      <c r="K31" s="9"/>
      <c r="L31" s="9"/>
      <c r="M31" s="9">
        <v>37</v>
      </c>
      <c r="N31" s="8"/>
      <c r="O31" s="20"/>
      <c r="P31" s="14"/>
      <c r="Q31" s="20"/>
      <c r="R31" s="10"/>
      <c r="S31" s="20"/>
      <c r="T31" s="9"/>
      <c r="U31" s="8"/>
      <c r="V31" s="8"/>
    </row>
    <row r="32" spans="1:22">
      <c r="A32" s="8"/>
      <c r="B32" s="8"/>
      <c r="C32" s="8"/>
      <c r="D32" s="9">
        <v>38</v>
      </c>
      <c r="E32" s="9"/>
      <c r="F32" s="8">
        <v>31</v>
      </c>
      <c r="G32" s="9"/>
      <c r="H32" s="9"/>
      <c r="I32" s="9"/>
      <c r="J32" s="9"/>
      <c r="K32" s="9"/>
      <c r="L32" s="9"/>
      <c r="M32" s="9">
        <v>37</v>
      </c>
      <c r="N32" s="8"/>
      <c r="O32" s="20"/>
      <c r="P32" s="14"/>
      <c r="Q32" s="20"/>
      <c r="R32" s="10"/>
      <c r="S32" s="20"/>
      <c r="T32" s="9"/>
      <c r="U32" s="8"/>
      <c r="V32" s="8"/>
    </row>
    <row r="33" spans="1:22">
      <c r="A33" s="37" t="s">
        <v>59</v>
      </c>
      <c r="B33" s="15"/>
      <c r="C33" s="15"/>
      <c r="D33" s="38">
        <f>SUM(D2:D32)</f>
        <v>1178</v>
      </c>
      <c r="E33" s="15"/>
      <c r="F33" s="15"/>
      <c r="G33" s="38">
        <f>SUM(G2:G32)</f>
        <v>53</v>
      </c>
      <c r="H33" s="15"/>
      <c r="I33" s="38">
        <f>SUM(I2:I32)</f>
        <v>119</v>
      </c>
      <c r="J33" s="38">
        <f>SUM(J2:J32)</f>
        <v>56</v>
      </c>
      <c r="K33" s="38">
        <f>SUM(K2:K32)</f>
        <v>6</v>
      </c>
      <c r="L33" s="38">
        <f>SUM(L2:L32)</f>
        <v>106</v>
      </c>
      <c r="M33" s="38">
        <f>SUM(M2:M32)</f>
        <v>1147</v>
      </c>
      <c r="N33" s="15" t="s">
        <v>26</v>
      </c>
      <c r="O33" s="31">
        <f>Q33/L33</f>
        <v>65.21188679245283</v>
      </c>
      <c r="P33" s="14">
        <f>+Q33/I33</f>
        <v>58.087899159663863</v>
      </c>
      <c r="Q33" s="31">
        <f>SUM(Q2:Q32)</f>
        <v>6912.46</v>
      </c>
      <c r="R33" s="39">
        <f>L33/M33</f>
        <v>9.2414995640802092E-2</v>
      </c>
      <c r="S33" s="31">
        <f>Q33/M33</f>
        <v>6.0265562336530083</v>
      </c>
      <c r="T33" s="15"/>
      <c r="U33" s="15"/>
      <c r="V33" s="15"/>
    </row>
    <row r="35" spans="1:22">
      <c r="F35" t="s">
        <v>60</v>
      </c>
      <c r="G35">
        <f>I33/G33</f>
        <v>2.2452830188679247</v>
      </c>
    </row>
  </sheetData>
  <autoFilter ref="A1:V1" xr:uid="{00000000-0009-0000-0000-000002000000}">
    <sortState xmlns:xlrd2="http://schemas.microsoft.com/office/spreadsheetml/2017/richdata2" ref="A11:O18">
      <sortCondition ref="F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zoomScale="92" zoomScaleNormal="92" workbookViewId="0">
      <pane xSplit="1" ySplit="2" topLeftCell="B3" activePane="bottomRight" state="frozen"/>
      <selection pane="bottomRight" activeCell="G14" sqref="G14"/>
      <selection pane="bottomLeft" activeCell="A3" sqref="A3"/>
      <selection pane="topRight" activeCell="B1" sqref="B1"/>
    </sheetView>
  </sheetViews>
  <sheetFormatPr defaultColWidth="11.42578125" defaultRowHeight="15"/>
  <sheetData>
    <row r="1" spans="1:9" s="1" customFormat="1">
      <c r="A1" s="48" t="s">
        <v>107</v>
      </c>
      <c r="B1" s="45" t="s">
        <v>108</v>
      </c>
      <c r="C1" s="45" t="s">
        <v>109</v>
      </c>
      <c r="D1" s="45" t="s">
        <v>110</v>
      </c>
      <c r="E1" s="49" t="s">
        <v>111</v>
      </c>
      <c r="F1" s="49"/>
      <c r="G1" s="45" t="s">
        <v>112</v>
      </c>
      <c r="H1" s="45" t="s">
        <v>113</v>
      </c>
      <c r="I1" s="46" t="s">
        <v>114</v>
      </c>
    </row>
    <row r="2" spans="1:9" ht="33.75" customHeight="1">
      <c r="A2" s="48"/>
      <c r="B2" s="45"/>
      <c r="C2" s="45"/>
      <c r="D2" s="45"/>
      <c r="E2" s="33" t="s">
        <v>115</v>
      </c>
      <c r="F2" s="34" t="s">
        <v>116</v>
      </c>
      <c r="G2" s="45"/>
      <c r="H2" s="45"/>
      <c r="I2" s="47"/>
    </row>
    <row r="3" spans="1:9">
      <c r="A3" s="35" t="s">
        <v>117</v>
      </c>
      <c r="B3" s="42">
        <f>MAR!D33</f>
        <v>1178</v>
      </c>
      <c r="C3" s="42">
        <f>MAR!L33</f>
        <v>106</v>
      </c>
      <c r="D3" s="42">
        <f>MAR!M33</f>
        <v>1147</v>
      </c>
      <c r="E3" s="43">
        <f>MAR!O33</f>
        <v>65.21188679245283</v>
      </c>
      <c r="F3" s="43">
        <f>MAR!P33</f>
        <v>58.087899159663863</v>
      </c>
      <c r="G3" s="43">
        <f>MAR!O33</f>
        <v>65.21188679245283</v>
      </c>
      <c r="H3" s="43">
        <f>MAR!Q33</f>
        <v>6912.46</v>
      </c>
      <c r="I3" s="42">
        <f>MAR!I33</f>
        <v>119</v>
      </c>
    </row>
    <row r="4" spans="1:9">
      <c r="A4" s="35" t="s">
        <v>118</v>
      </c>
      <c r="B4" s="33">
        <f>38*30</f>
        <v>1140</v>
      </c>
      <c r="C4" s="33">
        <v>0</v>
      </c>
      <c r="D4" s="33">
        <v>0</v>
      </c>
      <c r="E4" s="33">
        <v>0</v>
      </c>
      <c r="F4" s="33"/>
      <c r="G4" s="33">
        <v>0</v>
      </c>
      <c r="H4" s="33">
        <v>0</v>
      </c>
      <c r="I4" s="33">
        <v>0</v>
      </c>
    </row>
    <row r="5" spans="1:9">
      <c r="A5" s="35" t="s">
        <v>119</v>
      </c>
      <c r="B5" s="33">
        <f>38*31</f>
        <v>1178</v>
      </c>
      <c r="C5" s="33">
        <f>[1]Datos!$C$17</f>
        <v>12</v>
      </c>
      <c r="D5" s="33">
        <f>38*31</f>
        <v>1178</v>
      </c>
      <c r="E5" s="33">
        <f>[1]Datos!$F$17</f>
        <v>46.298749999999998</v>
      </c>
      <c r="F5" s="43">
        <f>H5/I5</f>
        <v>39.684642857142862</v>
      </c>
      <c r="G5" s="43">
        <f>[1]Datos!$F$17</f>
        <v>46.298749999999998</v>
      </c>
      <c r="H5" s="43">
        <f>C5*G5</f>
        <v>555.58500000000004</v>
      </c>
      <c r="I5" s="33">
        <f>[1]Datos!$E$17</f>
        <v>14</v>
      </c>
    </row>
    <row r="6" spans="1:9">
      <c r="A6" s="36" t="s">
        <v>120</v>
      </c>
      <c r="B6" s="33">
        <f>38*30</f>
        <v>1140</v>
      </c>
      <c r="C6" s="33">
        <f>[2]Datos!$C$28</f>
        <v>56</v>
      </c>
      <c r="D6" s="33">
        <f>38*30</f>
        <v>1140</v>
      </c>
      <c r="E6" s="43">
        <f>[2]Datos!$F$28</f>
        <v>51.86701578947369</v>
      </c>
      <c r="F6" s="43">
        <f>H6/I6</f>
        <v>44.008377033492827</v>
      </c>
      <c r="G6" s="43">
        <f>[2]Datos!$F$28</f>
        <v>51.86701578947369</v>
      </c>
      <c r="H6" s="43">
        <f>C6*G6</f>
        <v>2904.5528842105268</v>
      </c>
      <c r="I6" s="33">
        <f>[2]Datos!$E$28</f>
        <v>66</v>
      </c>
    </row>
    <row r="7" spans="1:9">
      <c r="A7" s="36" t="s">
        <v>121</v>
      </c>
      <c r="B7" s="33">
        <f>38*31</f>
        <v>1178</v>
      </c>
      <c r="C7" s="33">
        <f>[3]Datos!$C$39</f>
        <v>757</v>
      </c>
      <c r="D7" s="33">
        <f>38*31</f>
        <v>1178</v>
      </c>
      <c r="E7" s="43">
        <f>[3]Datos!$F$39</f>
        <v>49.559463333333333</v>
      </c>
      <c r="F7" s="43">
        <f>H7/I7</f>
        <v>48.470947988802763</v>
      </c>
      <c r="G7" s="43">
        <f>[3]Datos!$F$39</f>
        <v>49.559463333333333</v>
      </c>
      <c r="H7" s="43">
        <f>C7*G7</f>
        <v>37516.513743333337</v>
      </c>
      <c r="I7" s="33">
        <f>[3]Datos!$E$39</f>
        <v>774</v>
      </c>
    </row>
    <row r="8" spans="1:9">
      <c r="A8" s="36" t="s">
        <v>122</v>
      </c>
      <c r="B8" s="33">
        <f>38*31</f>
        <v>1178</v>
      </c>
      <c r="C8" s="33">
        <f>[4]Datos!$C$40</f>
        <v>759</v>
      </c>
      <c r="D8" s="33">
        <f>38*31</f>
        <v>1178</v>
      </c>
      <c r="E8" s="43">
        <f>[4]Datos!$F$40</f>
        <v>46.678816129032256</v>
      </c>
      <c r="F8" s="43">
        <f>H8/I8</f>
        <v>45.24804781856384</v>
      </c>
      <c r="G8" s="43">
        <f>[4]Datos!$F$40</f>
        <v>46.678816129032256</v>
      </c>
      <c r="H8" s="43">
        <f>C8*G8</f>
        <v>35429.221441935486</v>
      </c>
      <c r="I8" s="33">
        <f>[4]Datos!$E$40</f>
        <v>783</v>
      </c>
    </row>
  </sheetData>
  <mergeCells count="8">
    <mergeCell ref="H1:H2"/>
    <mergeCell ref="I1:I2"/>
    <mergeCell ref="A1:A2"/>
    <mergeCell ref="B1:B2"/>
    <mergeCell ref="C1:C2"/>
    <mergeCell ref="D1:D2"/>
    <mergeCell ref="E1:F1"/>
    <mergeCell ref="G1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1"/>
  <sheetViews>
    <sheetView tabSelected="1" topLeftCell="F1" workbookViewId="0">
      <pane ySplit="1" topLeftCell="A23" activePane="bottomLeft" state="frozen"/>
      <selection pane="bottomLeft" activeCell="P33" sqref="P33"/>
    </sheetView>
  </sheetViews>
  <sheetFormatPr defaultColWidth="11.42578125" defaultRowHeight="15"/>
  <cols>
    <col min="1" max="14" width="10.7109375" customWidth="1"/>
    <col min="15" max="15" width="10.7109375" style="17" customWidth="1"/>
    <col min="16" max="16" width="10.7109375" style="24" customWidth="1"/>
    <col min="17" max="17" width="10.7109375" style="17" customWidth="1"/>
    <col min="18" max="18" width="10.7109375" customWidth="1"/>
    <col min="19" max="19" width="10.7109375" style="17" customWidth="1"/>
    <col min="20" max="27" width="10.7109375" customWidth="1"/>
  </cols>
  <sheetData>
    <row r="1" spans="1:22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51" t="s">
        <v>14</v>
      </c>
      <c r="P1" s="44" t="s">
        <v>123</v>
      </c>
      <c r="Q1" s="51" t="s">
        <v>16</v>
      </c>
      <c r="R1" s="32" t="s">
        <v>17</v>
      </c>
      <c r="S1" s="51" t="s">
        <v>18</v>
      </c>
      <c r="T1" s="32" t="s">
        <v>19</v>
      </c>
      <c r="U1" s="32" t="s">
        <v>20</v>
      </c>
      <c r="V1" s="32" t="s">
        <v>21</v>
      </c>
    </row>
    <row r="2" spans="1:22">
      <c r="A2" s="8" t="s">
        <v>22</v>
      </c>
      <c r="B2" s="8" t="s">
        <v>23</v>
      </c>
      <c r="C2" s="8" t="s">
        <v>24</v>
      </c>
      <c r="D2" s="9">
        <v>38</v>
      </c>
      <c r="E2" s="9">
        <v>58</v>
      </c>
      <c r="F2" s="8" t="s">
        <v>124</v>
      </c>
      <c r="G2" s="9">
        <v>1</v>
      </c>
      <c r="H2" s="9">
        <v>17</v>
      </c>
      <c r="I2" s="9">
        <v>6</v>
      </c>
      <c r="J2" s="9">
        <v>1</v>
      </c>
      <c r="K2" s="9">
        <v>0</v>
      </c>
      <c r="L2" s="9">
        <v>6</v>
      </c>
      <c r="M2" s="9">
        <v>38</v>
      </c>
      <c r="N2" s="8" t="s">
        <v>125</v>
      </c>
      <c r="O2" s="8">
        <v>47.5</v>
      </c>
      <c r="P2" s="8">
        <f>Q2/L2</f>
        <v>47.5</v>
      </c>
      <c r="Q2" s="8">
        <v>285</v>
      </c>
      <c r="R2" s="8" t="s">
        <v>126</v>
      </c>
      <c r="S2" s="8">
        <v>7.5</v>
      </c>
      <c r="T2" s="9">
        <v>0</v>
      </c>
      <c r="U2" s="8" t="s">
        <v>27</v>
      </c>
      <c r="V2" s="8" t="s">
        <v>28</v>
      </c>
    </row>
    <row r="3" spans="1:22">
      <c r="A3" s="8" t="s">
        <v>22</v>
      </c>
      <c r="B3" s="8" t="s">
        <v>23</v>
      </c>
      <c r="C3" s="8" t="s">
        <v>24</v>
      </c>
      <c r="D3" s="9">
        <v>38</v>
      </c>
      <c r="E3" s="9">
        <v>58</v>
      </c>
      <c r="F3" s="8" t="s">
        <v>127</v>
      </c>
      <c r="G3" s="9">
        <v>4</v>
      </c>
      <c r="H3" s="9">
        <v>1</v>
      </c>
      <c r="I3" s="9">
        <v>9</v>
      </c>
      <c r="J3" s="9">
        <v>4</v>
      </c>
      <c r="K3" s="9">
        <v>0</v>
      </c>
      <c r="L3" s="9">
        <v>9</v>
      </c>
      <c r="M3" s="9">
        <v>38</v>
      </c>
      <c r="N3" s="8" t="s">
        <v>125</v>
      </c>
      <c r="O3" s="8">
        <v>47.5</v>
      </c>
      <c r="P3" s="8">
        <f t="shared" ref="P3:P28" si="0">Q3/L3</f>
        <v>47.5</v>
      </c>
      <c r="Q3" s="8">
        <v>427.5</v>
      </c>
      <c r="R3" s="8" t="s">
        <v>128</v>
      </c>
      <c r="S3" s="8">
        <v>11.25</v>
      </c>
      <c r="T3" s="9">
        <v>0</v>
      </c>
      <c r="U3" s="8" t="s">
        <v>27</v>
      </c>
      <c r="V3" s="8" t="s">
        <v>28</v>
      </c>
    </row>
    <row r="4" spans="1:22">
      <c r="A4" s="8" t="s">
        <v>22</v>
      </c>
      <c r="B4" s="8" t="s">
        <v>23</v>
      </c>
      <c r="C4" s="8" t="s">
        <v>24</v>
      </c>
      <c r="D4" s="9">
        <v>38</v>
      </c>
      <c r="E4" s="9">
        <v>58</v>
      </c>
      <c r="F4" s="8" t="s">
        <v>129</v>
      </c>
      <c r="G4" s="9">
        <v>9</v>
      </c>
      <c r="H4" s="9">
        <v>3</v>
      </c>
      <c r="I4" s="9">
        <v>17</v>
      </c>
      <c r="J4" s="9">
        <v>9</v>
      </c>
      <c r="K4" s="9">
        <v>0</v>
      </c>
      <c r="L4" s="9">
        <v>15</v>
      </c>
      <c r="M4" s="9">
        <v>38</v>
      </c>
      <c r="N4" s="8" t="s">
        <v>125</v>
      </c>
      <c r="O4" s="8">
        <v>47.5</v>
      </c>
      <c r="P4" s="20">
        <f t="shared" si="0"/>
        <v>53.833333333333336</v>
      </c>
      <c r="Q4" s="8">
        <v>807.5</v>
      </c>
      <c r="R4" s="8" t="s">
        <v>130</v>
      </c>
      <c r="S4" s="8">
        <v>21.25</v>
      </c>
      <c r="T4" s="9">
        <v>0</v>
      </c>
      <c r="U4" s="8" t="s">
        <v>27</v>
      </c>
      <c r="V4" s="8" t="s">
        <v>28</v>
      </c>
    </row>
    <row r="5" spans="1:22">
      <c r="A5" s="8" t="s">
        <v>22</v>
      </c>
      <c r="B5" s="8" t="s">
        <v>23</v>
      </c>
      <c r="C5" s="8" t="s">
        <v>24</v>
      </c>
      <c r="D5" s="9">
        <v>38</v>
      </c>
      <c r="E5" s="9">
        <v>58</v>
      </c>
      <c r="F5" s="8" t="s">
        <v>131</v>
      </c>
      <c r="G5" s="9">
        <v>0</v>
      </c>
      <c r="H5" s="9">
        <v>8</v>
      </c>
      <c r="I5" s="9">
        <v>9</v>
      </c>
      <c r="J5" s="9">
        <v>0</v>
      </c>
      <c r="K5" s="9">
        <v>0</v>
      </c>
      <c r="L5" s="9">
        <v>9</v>
      </c>
      <c r="M5" s="9">
        <v>38</v>
      </c>
      <c r="N5" s="8" t="s">
        <v>125</v>
      </c>
      <c r="O5" s="8">
        <v>47.5</v>
      </c>
      <c r="P5" s="8">
        <f t="shared" si="0"/>
        <v>47.5</v>
      </c>
      <c r="Q5" s="8">
        <v>427.5</v>
      </c>
      <c r="R5" s="8" t="s">
        <v>128</v>
      </c>
      <c r="S5" s="8">
        <v>11.25</v>
      </c>
      <c r="T5" s="9">
        <v>0</v>
      </c>
      <c r="U5" s="8" t="s">
        <v>27</v>
      </c>
      <c r="V5" s="8" t="s">
        <v>28</v>
      </c>
    </row>
    <row r="6" spans="1:22">
      <c r="A6" s="8" t="s">
        <v>22</v>
      </c>
      <c r="B6" s="8" t="s">
        <v>23</v>
      </c>
      <c r="C6" s="8" t="s">
        <v>24</v>
      </c>
      <c r="D6" s="9">
        <v>38</v>
      </c>
      <c r="E6" s="9">
        <v>58</v>
      </c>
      <c r="F6" s="8" t="s">
        <v>132</v>
      </c>
      <c r="G6" s="9">
        <v>0</v>
      </c>
      <c r="H6" s="9">
        <v>3</v>
      </c>
      <c r="I6" s="9">
        <v>6</v>
      </c>
      <c r="J6" s="9">
        <v>0</v>
      </c>
      <c r="K6" s="9">
        <v>0</v>
      </c>
      <c r="L6" s="9">
        <v>6</v>
      </c>
      <c r="M6" s="9">
        <v>38</v>
      </c>
      <c r="N6" s="8" t="s">
        <v>125</v>
      </c>
      <c r="O6" s="8">
        <v>47.5</v>
      </c>
      <c r="P6" s="8">
        <f t="shared" si="0"/>
        <v>47.5</v>
      </c>
      <c r="Q6" s="8">
        <v>285</v>
      </c>
      <c r="R6" s="8" t="s">
        <v>126</v>
      </c>
      <c r="S6" s="8">
        <v>7.5</v>
      </c>
      <c r="T6" s="9">
        <v>0</v>
      </c>
      <c r="U6" s="8" t="s">
        <v>27</v>
      </c>
      <c r="V6" s="8" t="s">
        <v>28</v>
      </c>
    </row>
    <row r="7" spans="1:22">
      <c r="A7" s="8" t="s">
        <v>22</v>
      </c>
      <c r="B7" s="8" t="s">
        <v>23</v>
      </c>
      <c r="C7" s="8" t="s">
        <v>24</v>
      </c>
      <c r="D7" s="9">
        <v>38</v>
      </c>
      <c r="E7" s="9">
        <v>58</v>
      </c>
      <c r="F7" s="8" t="s">
        <v>133</v>
      </c>
      <c r="G7" s="9">
        <v>16</v>
      </c>
      <c r="H7" s="9">
        <v>0</v>
      </c>
      <c r="I7" s="9">
        <v>22</v>
      </c>
      <c r="J7" s="9">
        <v>16</v>
      </c>
      <c r="K7" s="9">
        <v>0</v>
      </c>
      <c r="L7" s="9">
        <v>22</v>
      </c>
      <c r="M7" s="9">
        <v>38</v>
      </c>
      <c r="N7" s="8" t="s">
        <v>125</v>
      </c>
      <c r="O7" s="8">
        <v>47.5</v>
      </c>
      <c r="P7" s="8">
        <f t="shared" si="0"/>
        <v>47.5</v>
      </c>
      <c r="Q7" s="8">
        <v>1045</v>
      </c>
      <c r="R7" s="8" t="s">
        <v>134</v>
      </c>
      <c r="S7" s="8">
        <v>27.5</v>
      </c>
      <c r="T7" s="9">
        <v>0</v>
      </c>
      <c r="U7" s="8" t="s">
        <v>27</v>
      </c>
      <c r="V7" s="8" t="s">
        <v>28</v>
      </c>
    </row>
    <row r="8" spans="1:22">
      <c r="A8" s="8" t="s">
        <v>22</v>
      </c>
      <c r="B8" s="8" t="s">
        <v>23</v>
      </c>
      <c r="C8" s="8" t="s">
        <v>24</v>
      </c>
      <c r="D8" s="9">
        <v>38</v>
      </c>
      <c r="E8" s="9">
        <v>58</v>
      </c>
      <c r="F8" s="8" t="s">
        <v>135</v>
      </c>
      <c r="G8" s="9">
        <v>2</v>
      </c>
      <c r="H8" s="9">
        <v>0</v>
      </c>
      <c r="I8" s="9">
        <v>26</v>
      </c>
      <c r="J8" s="9">
        <v>2</v>
      </c>
      <c r="K8" s="9">
        <v>0</v>
      </c>
      <c r="L8" s="9">
        <v>24</v>
      </c>
      <c r="M8" s="9">
        <v>38</v>
      </c>
      <c r="N8" s="8" t="s">
        <v>125</v>
      </c>
      <c r="O8" s="8">
        <v>47.5</v>
      </c>
      <c r="P8" s="20">
        <f t="shared" si="0"/>
        <v>51.458333333333336</v>
      </c>
      <c r="Q8" s="8">
        <v>1235</v>
      </c>
      <c r="R8" s="8" t="s">
        <v>136</v>
      </c>
      <c r="S8" s="8">
        <v>32.5</v>
      </c>
      <c r="T8" s="9">
        <v>0</v>
      </c>
      <c r="U8" s="8" t="s">
        <v>27</v>
      </c>
      <c r="V8" s="8" t="s">
        <v>28</v>
      </c>
    </row>
    <row r="9" spans="1:22">
      <c r="A9" s="8" t="s">
        <v>22</v>
      </c>
      <c r="B9" s="8" t="s">
        <v>23</v>
      </c>
      <c r="C9" s="8" t="s">
        <v>24</v>
      </c>
      <c r="D9" s="9">
        <v>38</v>
      </c>
      <c r="E9" s="9">
        <v>58</v>
      </c>
      <c r="F9" s="8" t="s">
        <v>137</v>
      </c>
      <c r="G9" s="9">
        <v>12</v>
      </c>
      <c r="H9" s="9">
        <v>3</v>
      </c>
      <c r="I9" s="9">
        <v>35</v>
      </c>
      <c r="J9" s="9">
        <v>12</v>
      </c>
      <c r="K9" s="9">
        <v>0</v>
      </c>
      <c r="L9" s="9">
        <v>35</v>
      </c>
      <c r="M9" s="9">
        <v>38</v>
      </c>
      <c r="N9" s="8" t="s">
        <v>125</v>
      </c>
      <c r="O9" s="8">
        <v>47.5</v>
      </c>
      <c r="P9" s="20">
        <f t="shared" si="0"/>
        <v>47.5</v>
      </c>
      <c r="Q9" s="8">
        <v>1662.5</v>
      </c>
      <c r="R9" s="8" t="s">
        <v>138</v>
      </c>
      <c r="S9" s="8">
        <v>43.75</v>
      </c>
      <c r="T9" s="9">
        <v>0</v>
      </c>
      <c r="U9" s="8" t="s">
        <v>27</v>
      </c>
      <c r="V9" s="8" t="s">
        <v>28</v>
      </c>
    </row>
    <row r="10" spans="1:22">
      <c r="A10" s="8" t="s">
        <v>22</v>
      </c>
      <c r="B10" s="8" t="s">
        <v>23</v>
      </c>
      <c r="C10" s="8" t="s">
        <v>24</v>
      </c>
      <c r="D10" s="9">
        <v>38</v>
      </c>
      <c r="E10" s="9">
        <v>58</v>
      </c>
      <c r="F10" s="8" t="s">
        <v>139</v>
      </c>
      <c r="G10" s="9">
        <v>5</v>
      </c>
      <c r="H10" s="9">
        <v>3</v>
      </c>
      <c r="I10" s="9">
        <v>40</v>
      </c>
      <c r="J10" s="9">
        <v>5</v>
      </c>
      <c r="K10" s="9">
        <v>0</v>
      </c>
      <c r="L10" s="9">
        <v>37</v>
      </c>
      <c r="M10" s="9">
        <v>38</v>
      </c>
      <c r="N10" s="8" t="s">
        <v>125</v>
      </c>
      <c r="O10" s="8">
        <v>47.5</v>
      </c>
      <c r="P10" s="20">
        <f t="shared" si="0"/>
        <v>51.351351351351354</v>
      </c>
      <c r="Q10" s="8">
        <v>1900</v>
      </c>
      <c r="R10" s="8" t="s">
        <v>140</v>
      </c>
      <c r="S10" s="8">
        <v>50</v>
      </c>
      <c r="T10" s="9">
        <v>0</v>
      </c>
      <c r="U10" s="8" t="s">
        <v>27</v>
      </c>
      <c r="V10" s="8" t="s">
        <v>28</v>
      </c>
    </row>
    <row r="11" spans="1:22">
      <c r="A11" s="8" t="s">
        <v>22</v>
      </c>
      <c r="B11" s="8" t="s">
        <v>23</v>
      </c>
      <c r="C11" s="8" t="s">
        <v>24</v>
      </c>
      <c r="D11" s="9">
        <v>38</v>
      </c>
      <c r="E11" s="9">
        <v>58</v>
      </c>
      <c r="F11" s="8" t="s">
        <v>141</v>
      </c>
      <c r="G11" s="9">
        <v>2</v>
      </c>
      <c r="H11" s="9">
        <v>8</v>
      </c>
      <c r="I11" s="9">
        <v>34</v>
      </c>
      <c r="J11" s="9">
        <v>2</v>
      </c>
      <c r="K11" s="9">
        <v>0</v>
      </c>
      <c r="L11" s="9">
        <v>33</v>
      </c>
      <c r="M11" s="9">
        <v>38</v>
      </c>
      <c r="N11" s="8" t="s">
        <v>125</v>
      </c>
      <c r="O11" s="8">
        <v>47.5</v>
      </c>
      <c r="P11" s="20">
        <f t="shared" si="0"/>
        <v>48.939393939393938</v>
      </c>
      <c r="Q11" s="8">
        <v>1615</v>
      </c>
      <c r="R11" s="8" t="s">
        <v>142</v>
      </c>
      <c r="S11" s="8">
        <v>42.5</v>
      </c>
      <c r="T11" s="9">
        <v>0</v>
      </c>
      <c r="U11" s="8" t="s">
        <v>27</v>
      </c>
      <c r="V11" s="8" t="s">
        <v>28</v>
      </c>
    </row>
    <row r="12" spans="1:22">
      <c r="A12" s="8" t="s">
        <v>22</v>
      </c>
      <c r="B12" s="8" t="s">
        <v>23</v>
      </c>
      <c r="C12" s="8" t="s">
        <v>24</v>
      </c>
      <c r="D12" s="9">
        <v>38</v>
      </c>
      <c r="E12" s="9">
        <v>58</v>
      </c>
      <c r="F12" s="8" t="s">
        <v>143</v>
      </c>
      <c r="G12" s="9">
        <v>0</v>
      </c>
      <c r="H12" s="9">
        <v>3</v>
      </c>
      <c r="I12" s="9">
        <v>31</v>
      </c>
      <c r="J12" s="9">
        <v>0</v>
      </c>
      <c r="K12" s="9">
        <v>0</v>
      </c>
      <c r="L12" s="9">
        <v>30</v>
      </c>
      <c r="M12" s="9">
        <v>38</v>
      </c>
      <c r="N12" s="8" t="s">
        <v>125</v>
      </c>
      <c r="O12" s="8">
        <v>47.5</v>
      </c>
      <c r="P12" s="20">
        <f t="shared" si="0"/>
        <v>49.083333333333336</v>
      </c>
      <c r="Q12" s="8">
        <v>1472.5</v>
      </c>
      <c r="R12" s="8" t="s">
        <v>144</v>
      </c>
      <c r="S12" s="8">
        <v>38.75</v>
      </c>
      <c r="T12" s="9">
        <v>0</v>
      </c>
      <c r="U12" s="8" t="s">
        <v>27</v>
      </c>
      <c r="V12" s="8" t="s">
        <v>28</v>
      </c>
    </row>
    <row r="13" spans="1:22">
      <c r="A13" s="8" t="s">
        <v>22</v>
      </c>
      <c r="B13" s="8" t="s">
        <v>23</v>
      </c>
      <c r="C13" s="8" t="s">
        <v>24</v>
      </c>
      <c r="D13" s="9">
        <v>38</v>
      </c>
      <c r="E13" s="9">
        <v>58</v>
      </c>
      <c r="F13" s="8" t="s">
        <v>145</v>
      </c>
      <c r="G13" s="9">
        <v>0</v>
      </c>
      <c r="H13" s="9">
        <v>2</v>
      </c>
      <c r="I13" s="9">
        <v>29</v>
      </c>
      <c r="J13" s="9">
        <v>0</v>
      </c>
      <c r="K13" s="9">
        <v>0</v>
      </c>
      <c r="L13" s="9">
        <v>28</v>
      </c>
      <c r="M13" s="9">
        <v>38</v>
      </c>
      <c r="N13" s="8" t="s">
        <v>125</v>
      </c>
      <c r="O13" s="8">
        <v>47.5</v>
      </c>
      <c r="P13" s="20">
        <f t="shared" si="0"/>
        <v>49.196428571428569</v>
      </c>
      <c r="Q13" s="8">
        <v>1377.5</v>
      </c>
      <c r="R13" s="8" t="s">
        <v>146</v>
      </c>
      <c r="S13" s="8">
        <v>36.25</v>
      </c>
      <c r="T13" s="9">
        <v>0</v>
      </c>
      <c r="U13" s="8" t="s">
        <v>27</v>
      </c>
      <c r="V13" s="8" t="s">
        <v>28</v>
      </c>
    </row>
    <row r="14" spans="1:22">
      <c r="A14" s="8" t="s">
        <v>22</v>
      </c>
      <c r="B14" s="8" t="s">
        <v>23</v>
      </c>
      <c r="C14" s="8" t="s">
        <v>24</v>
      </c>
      <c r="D14" s="9">
        <v>38</v>
      </c>
      <c r="E14" s="9">
        <v>58</v>
      </c>
      <c r="F14" s="8" t="s">
        <v>147</v>
      </c>
      <c r="G14" s="9">
        <v>7</v>
      </c>
      <c r="H14" s="9">
        <v>2</v>
      </c>
      <c r="I14" s="9">
        <v>34</v>
      </c>
      <c r="J14" s="9">
        <v>7</v>
      </c>
      <c r="K14" s="9">
        <v>0</v>
      </c>
      <c r="L14" s="9">
        <v>33</v>
      </c>
      <c r="M14" s="9">
        <v>38</v>
      </c>
      <c r="N14" s="8" t="s">
        <v>125</v>
      </c>
      <c r="O14" s="8">
        <v>47.5</v>
      </c>
      <c r="P14" s="20">
        <f t="shared" si="0"/>
        <v>48.939393939393938</v>
      </c>
      <c r="Q14" s="8">
        <v>1615</v>
      </c>
      <c r="R14" s="8" t="s">
        <v>142</v>
      </c>
      <c r="S14" s="8">
        <v>42.5</v>
      </c>
      <c r="T14" s="9">
        <v>0</v>
      </c>
      <c r="U14" s="8" t="s">
        <v>27</v>
      </c>
      <c r="V14" s="8" t="s">
        <v>28</v>
      </c>
    </row>
    <row r="15" spans="1:22">
      <c r="A15" s="8" t="s">
        <v>22</v>
      </c>
      <c r="B15" s="8" t="s">
        <v>23</v>
      </c>
      <c r="C15" s="8" t="s">
        <v>24</v>
      </c>
      <c r="D15" s="9">
        <v>38</v>
      </c>
      <c r="E15" s="9">
        <v>58</v>
      </c>
      <c r="F15" s="8" t="s">
        <v>148</v>
      </c>
      <c r="G15" s="9">
        <v>4</v>
      </c>
      <c r="H15" s="9">
        <v>3</v>
      </c>
      <c r="I15" s="9">
        <v>35</v>
      </c>
      <c r="J15" s="9">
        <v>4</v>
      </c>
      <c r="K15" s="9">
        <v>0</v>
      </c>
      <c r="L15" s="9">
        <v>34</v>
      </c>
      <c r="M15" s="9">
        <v>38</v>
      </c>
      <c r="N15" s="8" t="s">
        <v>125</v>
      </c>
      <c r="O15" s="8">
        <v>47.5</v>
      </c>
      <c r="P15" s="20">
        <f t="shared" si="0"/>
        <v>48.897058823529413</v>
      </c>
      <c r="Q15" s="8">
        <v>1662.5</v>
      </c>
      <c r="R15" s="8" t="s">
        <v>149</v>
      </c>
      <c r="S15" s="8">
        <v>43.75</v>
      </c>
      <c r="T15" s="9">
        <v>0</v>
      </c>
      <c r="U15" s="8" t="s">
        <v>27</v>
      </c>
      <c r="V15" s="8" t="s">
        <v>28</v>
      </c>
    </row>
    <row r="16" spans="1:22">
      <c r="A16" s="8" t="s">
        <v>22</v>
      </c>
      <c r="B16" s="8" t="s">
        <v>23</v>
      </c>
      <c r="C16" s="8" t="s">
        <v>24</v>
      </c>
      <c r="D16" s="9">
        <v>38</v>
      </c>
      <c r="E16" s="9">
        <v>58</v>
      </c>
      <c r="F16" s="8" t="s">
        <v>150</v>
      </c>
      <c r="G16" s="9">
        <v>3</v>
      </c>
      <c r="H16" s="9">
        <v>1</v>
      </c>
      <c r="I16" s="9">
        <v>36</v>
      </c>
      <c r="J16" s="9">
        <v>3</v>
      </c>
      <c r="K16" s="9">
        <v>0</v>
      </c>
      <c r="L16" s="9">
        <v>36</v>
      </c>
      <c r="M16" s="9">
        <v>38</v>
      </c>
      <c r="N16" s="8" t="s">
        <v>125</v>
      </c>
      <c r="O16" s="8">
        <v>47.5</v>
      </c>
      <c r="P16" s="8">
        <f t="shared" si="0"/>
        <v>47.5</v>
      </c>
      <c r="Q16" s="8">
        <v>1710</v>
      </c>
      <c r="R16" s="8" t="s">
        <v>151</v>
      </c>
      <c r="S16" s="8">
        <v>45</v>
      </c>
      <c r="T16" s="9">
        <v>0</v>
      </c>
      <c r="U16" s="8" t="s">
        <v>27</v>
      </c>
      <c r="V16" s="8" t="s">
        <v>28</v>
      </c>
    </row>
    <row r="17" spans="1:22">
      <c r="A17" s="8" t="s">
        <v>22</v>
      </c>
      <c r="B17" s="8" t="s">
        <v>23</v>
      </c>
      <c r="C17" s="8" t="s">
        <v>24</v>
      </c>
      <c r="D17" s="9">
        <v>38</v>
      </c>
      <c r="E17" s="9">
        <v>58</v>
      </c>
      <c r="F17" s="8" t="s">
        <v>152</v>
      </c>
      <c r="G17" s="9">
        <v>8</v>
      </c>
      <c r="H17" s="9">
        <v>18</v>
      </c>
      <c r="I17" s="9">
        <v>26</v>
      </c>
      <c r="J17" s="9">
        <v>8</v>
      </c>
      <c r="K17" s="9">
        <v>0</v>
      </c>
      <c r="L17" s="9">
        <v>24</v>
      </c>
      <c r="M17" s="9">
        <v>38</v>
      </c>
      <c r="N17" s="8" t="s">
        <v>125</v>
      </c>
      <c r="O17" s="8">
        <v>47.5</v>
      </c>
      <c r="P17" s="20">
        <f t="shared" si="0"/>
        <v>51.458333333333336</v>
      </c>
      <c r="Q17" s="8">
        <v>1235</v>
      </c>
      <c r="R17" s="8" t="s">
        <v>136</v>
      </c>
      <c r="S17" s="8">
        <v>32.5</v>
      </c>
      <c r="T17" s="9">
        <v>0</v>
      </c>
      <c r="U17" s="8" t="s">
        <v>27</v>
      </c>
      <c r="V17" s="8" t="s">
        <v>28</v>
      </c>
    </row>
    <row r="18" spans="1:22">
      <c r="A18" s="8" t="s">
        <v>22</v>
      </c>
      <c r="B18" s="8" t="s">
        <v>23</v>
      </c>
      <c r="C18" s="8" t="s">
        <v>24</v>
      </c>
      <c r="D18" s="9">
        <v>38</v>
      </c>
      <c r="E18" s="9">
        <v>58</v>
      </c>
      <c r="F18" s="8" t="s">
        <v>153</v>
      </c>
      <c r="G18" s="9">
        <v>4</v>
      </c>
      <c r="H18" s="9">
        <v>4</v>
      </c>
      <c r="I18" s="9">
        <v>28</v>
      </c>
      <c r="J18" s="9">
        <v>4</v>
      </c>
      <c r="K18" s="9">
        <v>0</v>
      </c>
      <c r="L18" s="9">
        <v>26</v>
      </c>
      <c r="M18" s="9">
        <v>38</v>
      </c>
      <c r="N18" s="8" t="s">
        <v>125</v>
      </c>
      <c r="O18" s="8">
        <v>47.5</v>
      </c>
      <c r="P18" s="20">
        <f t="shared" si="0"/>
        <v>51.153846153846153</v>
      </c>
      <c r="Q18" s="8">
        <v>1330</v>
      </c>
      <c r="R18" s="8" t="s">
        <v>154</v>
      </c>
      <c r="S18" s="8">
        <v>35</v>
      </c>
      <c r="T18" s="9">
        <v>0</v>
      </c>
      <c r="U18" s="8" t="s">
        <v>27</v>
      </c>
      <c r="V18" s="8" t="s">
        <v>28</v>
      </c>
    </row>
    <row r="19" spans="1:22">
      <c r="A19" s="8" t="s">
        <v>22</v>
      </c>
      <c r="B19" s="8" t="s">
        <v>23</v>
      </c>
      <c r="C19" s="8" t="s">
        <v>24</v>
      </c>
      <c r="D19" s="9">
        <v>38</v>
      </c>
      <c r="E19" s="9">
        <v>58</v>
      </c>
      <c r="F19" s="8" t="s">
        <v>155</v>
      </c>
      <c r="G19" s="9">
        <v>9</v>
      </c>
      <c r="H19" s="9">
        <v>10</v>
      </c>
      <c r="I19" s="9">
        <v>25</v>
      </c>
      <c r="J19" s="9">
        <v>9</v>
      </c>
      <c r="K19" s="9">
        <v>0</v>
      </c>
      <c r="L19" s="9">
        <v>20</v>
      </c>
      <c r="M19" s="9">
        <v>38</v>
      </c>
      <c r="N19" s="8" t="s">
        <v>125</v>
      </c>
      <c r="O19" s="8">
        <v>47.5</v>
      </c>
      <c r="P19" s="20">
        <f t="shared" si="0"/>
        <v>59.375</v>
      </c>
      <c r="Q19" s="8">
        <v>1187.5</v>
      </c>
      <c r="R19" s="8" t="s">
        <v>156</v>
      </c>
      <c r="S19" s="8">
        <v>31.25</v>
      </c>
      <c r="T19" s="9">
        <v>0</v>
      </c>
      <c r="U19" s="8" t="s">
        <v>27</v>
      </c>
      <c r="V19" s="8" t="s">
        <v>28</v>
      </c>
    </row>
    <row r="20" spans="1:22">
      <c r="A20" s="8" t="s">
        <v>22</v>
      </c>
      <c r="B20" s="8" t="s">
        <v>23</v>
      </c>
      <c r="C20" s="8" t="s">
        <v>24</v>
      </c>
      <c r="D20" s="9">
        <v>38</v>
      </c>
      <c r="E20" s="9">
        <v>58</v>
      </c>
      <c r="F20" s="8" t="s">
        <v>157</v>
      </c>
      <c r="G20" s="9">
        <v>24</v>
      </c>
      <c r="H20" s="9">
        <v>12</v>
      </c>
      <c r="I20" s="9">
        <v>37</v>
      </c>
      <c r="J20" s="9">
        <v>24</v>
      </c>
      <c r="K20" s="9">
        <v>0</v>
      </c>
      <c r="L20" s="9">
        <v>32</v>
      </c>
      <c r="M20" s="9">
        <v>38</v>
      </c>
      <c r="N20" s="8" t="s">
        <v>125</v>
      </c>
      <c r="O20" s="8">
        <v>47.5</v>
      </c>
      <c r="P20" s="20">
        <f t="shared" si="0"/>
        <v>54.921875</v>
      </c>
      <c r="Q20" s="8">
        <v>1757.5</v>
      </c>
      <c r="R20" s="8" t="s">
        <v>158</v>
      </c>
      <c r="S20" s="8">
        <v>46.25</v>
      </c>
      <c r="T20" s="9">
        <v>0</v>
      </c>
      <c r="U20" s="8" t="s">
        <v>27</v>
      </c>
      <c r="V20" s="8" t="s">
        <v>28</v>
      </c>
    </row>
    <row r="21" spans="1:22">
      <c r="A21" s="8" t="s">
        <v>22</v>
      </c>
      <c r="B21" s="8" t="s">
        <v>23</v>
      </c>
      <c r="C21" s="8" t="s">
        <v>24</v>
      </c>
      <c r="D21" s="9">
        <v>38</v>
      </c>
      <c r="E21" s="9">
        <v>58</v>
      </c>
      <c r="F21" s="8" t="s">
        <v>159</v>
      </c>
      <c r="G21" s="9">
        <v>3</v>
      </c>
      <c r="H21" s="9">
        <v>8</v>
      </c>
      <c r="I21" s="9">
        <v>32</v>
      </c>
      <c r="J21" s="9">
        <v>3</v>
      </c>
      <c r="K21" s="9">
        <v>0</v>
      </c>
      <c r="L21" s="9">
        <v>29</v>
      </c>
      <c r="M21" s="9">
        <v>38</v>
      </c>
      <c r="N21" s="8" t="s">
        <v>125</v>
      </c>
      <c r="O21" s="8">
        <v>47.5</v>
      </c>
      <c r="P21" s="20">
        <f t="shared" si="0"/>
        <v>52.413793103448278</v>
      </c>
      <c r="Q21" s="8">
        <v>1520</v>
      </c>
      <c r="R21" s="8" t="s">
        <v>160</v>
      </c>
      <c r="S21" s="8">
        <v>40</v>
      </c>
      <c r="T21" s="9">
        <v>0</v>
      </c>
      <c r="U21" s="8" t="s">
        <v>27</v>
      </c>
      <c r="V21" s="8" t="s">
        <v>28</v>
      </c>
    </row>
    <row r="22" spans="1:22">
      <c r="A22" s="8" t="s">
        <v>22</v>
      </c>
      <c r="B22" s="8" t="s">
        <v>23</v>
      </c>
      <c r="C22" s="8" t="s">
        <v>24</v>
      </c>
      <c r="D22" s="9">
        <v>38</v>
      </c>
      <c r="E22" s="9">
        <v>58</v>
      </c>
      <c r="F22" s="8" t="s">
        <v>161</v>
      </c>
      <c r="G22" s="9">
        <v>1</v>
      </c>
      <c r="H22" s="9">
        <v>4</v>
      </c>
      <c r="I22" s="9">
        <v>26</v>
      </c>
      <c r="J22" s="9">
        <v>1</v>
      </c>
      <c r="K22" s="9">
        <v>0</v>
      </c>
      <c r="L22" s="9">
        <v>26</v>
      </c>
      <c r="M22" s="9">
        <v>38</v>
      </c>
      <c r="N22" s="8" t="s">
        <v>125</v>
      </c>
      <c r="O22" s="8">
        <v>47.5</v>
      </c>
      <c r="P22" s="8">
        <f t="shared" si="0"/>
        <v>47.5</v>
      </c>
      <c r="Q22" s="8">
        <v>1235</v>
      </c>
      <c r="R22" s="8" t="s">
        <v>154</v>
      </c>
      <c r="S22" s="8">
        <v>32.5</v>
      </c>
      <c r="T22" s="9">
        <v>0</v>
      </c>
      <c r="U22" s="8" t="s">
        <v>27</v>
      </c>
      <c r="V22" s="8" t="s">
        <v>28</v>
      </c>
    </row>
    <row r="23" spans="1:22">
      <c r="A23" s="8" t="s">
        <v>22</v>
      </c>
      <c r="B23" s="8" t="s">
        <v>23</v>
      </c>
      <c r="C23" s="8" t="s">
        <v>24</v>
      </c>
      <c r="D23" s="9">
        <v>38</v>
      </c>
      <c r="E23" s="9">
        <v>58</v>
      </c>
      <c r="F23" s="8" t="s">
        <v>162</v>
      </c>
      <c r="G23" s="9">
        <v>10</v>
      </c>
      <c r="H23" s="9">
        <v>0</v>
      </c>
      <c r="I23" s="9">
        <v>36</v>
      </c>
      <c r="J23" s="9">
        <v>10</v>
      </c>
      <c r="K23" s="9">
        <v>0</v>
      </c>
      <c r="L23" s="9">
        <v>36</v>
      </c>
      <c r="M23" s="9">
        <v>38</v>
      </c>
      <c r="N23" s="8" t="s">
        <v>125</v>
      </c>
      <c r="O23" s="8">
        <v>47.5</v>
      </c>
      <c r="P23" s="8">
        <f t="shared" si="0"/>
        <v>47.5</v>
      </c>
      <c r="Q23" s="8">
        <v>1710</v>
      </c>
      <c r="R23" s="8" t="s">
        <v>151</v>
      </c>
      <c r="S23" s="8">
        <v>45</v>
      </c>
      <c r="T23" s="9">
        <v>0</v>
      </c>
      <c r="U23" s="8" t="s">
        <v>27</v>
      </c>
      <c r="V23" s="8" t="s">
        <v>28</v>
      </c>
    </row>
    <row r="24" spans="1:22">
      <c r="A24" s="8" t="s">
        <v>22</v>
      </c>
      <c r="B24" s="8" t="s">
        <v>23</v>
      </c>
      <c r="C24" s="8" t="s">
        <v>24</v>
      </c>
      <c r="D24" s="9">
        <v>38</v>
      </c>
      <c r="E24" s="9">
        <v>58</v>
      </c>
      <c r="F24" s="8" t="s">
        <v>163</v>
      </c>
      <c r="G24" s="9">
        <v>3</v>
      </c>
      <c r="H24" s="9">
        <v>17</v>
      </c>
      <c r="I24" s="9">
        <v>22</v>
      </c>
      <c r="J24" s="9">
        <v>3</v>
      </c>
      <c r="K24" s="9">
        <v>0</v>
      </c>
      <c r="L24" s="9">
        <v>21</v>
      </c>
      <c r="M24" s="9">
        <v>38</v>
      </c>
      <c r="N24" s="8" t="s">
        <v>125</v>
      </c>
      <c r="O24" s="8">
        <v>47.5</v>
      </c>
      <c r="P24" s="20">
        <f t="shared" si="0"/>
        <v>49.761904761904759</v>
      </c>
      <c r="Q24" s="8">
        <v>1045</v>
      </c>
      <c r="R24" s="8" t="s">
        <v>164</v>
      </c>
      <c r="S24" s="8">
        <v>27.5</v>
      </c>
      <c r="T24" s="9">
        <v>0</v>
      </c>
      <c r="U24" s="8" t="s">
        <v>27</v>
      </c>
      <c r="V24" s="8" t="s">
        <v>28</v>
      </c>
    </row>
    <row r="25" spans="1:22">
      <c r="A25" s="8" t="s">
        <v>22</v>
      </c>
      <c r="B25" s="8" t="s">
        <v>23</v>
      </c>
      <c r="C25" s="8" t="s">
        <v>24</v>
      </c>
      <c r="D25" s="9">
        <v>38</v>
      </c>
      <c r="E25" s="9">
        <v>58</v>
      </c>
      <c r="F25" s="8" t="s">
        <v>165</v>
      </c>
      <c r="G25" s="9">
        <v>5</v>
      </c>
      <c r="H25" s="9">
        <v>3</v>
      </c>
      <c r="I25" s="9">
        <v>24</v>
      </c>
      <c r="J25" s="9">
        <v>5</v>
      </c>
      <c r="K25" s="9">
        <v>0</v>
      </c>
      <c r="L25" s="9">
        <v>22</v>
      </c>
      <c r="M25" s="9">
        <v>38</v>
      </c>
      <c r="N25" s="8" t="s">
        <v>125</v>
      </c>
      <c r="O25" s="8">
        <v>47.5</v>
      </c>
      <c r="P25" s="20">
        <f t="shared" si="0"/>
        <v>51.81818181818182</v>
      </c>
      <c r="Q25" s="8">
        <v>1140</v>
      </c>
      <c r="R25" s="8" t="s">
        <v>134</v>
      </c>
      <c r="S25" s="8">
        <v>30</v>
      </c>
      <c r="T25" s="9">
        <v>0</v>
      </c>
      <c r="U25" s="8" t="s">
        <v>27</v>
      </c>
      <c r="V25" s="8" t="s">
        <v>28</v>
      </c>
    </row>
    <row r="26" spans="1:22">
      <c r="A26" s="8" t="s">
        <v>22</v>
      </c>
      <c r="B26" s="8" t="s">
        <v>23</v>
      </c>
      <c r="C26" s="8" t="s">
        <v>24</v>
      </c>
      <c r="D26" s="9">
        <v>38</v>
      </c>
      <c r="E26" s="9">
        <v>58</v>
      </c>
      <c r="F26" s="8" t="s">
        <v>166</v>
      </c>
      <c r="G26" s="9">
        <v>5</v>
      </c>
      <c r="H26" s="9">
        <v>5</v>
      </c>
      <c r="I26" s="9">
        <v>24</v>
      </c>
      <c r="J26" s="9">
        <v>5</v>
      </c>
      <c r="K26" s="9">
        <v>0</v>
      </c>
      <c r="L26" s="9">
        <v>22</v>
      </c>
      <c r="M26" s="9">
        <v>38</v>
      </c>
      <c r="N26" s="8" t="s">
        <v>125</v>
      </c>
      <c r="O26" s="8">
        <v>47.5</v>
      </c>
      <c r="P26" s="20">
        <f t="shared" si="0"/>
        <v>51.81818181818182</v>
      </c>
      <c r="Q26" s="8">
        <v>1140</v>
      </c>
      <c r="R26" s="8" t="s">
        <v>134</v>
      </c>
      <c r="S26" s="8">
        <v>30</v>
      </c>
      <c r="T26" s="9">
        <v>0</v>
      </c>
      <c r="U26" s="8" t="s">
        <v>27</v>
      </c>
      <c r="V26" s="8" t="s">
        <v>28</v>
      </c>
    </row>
    <row r="27" spans="1:22">
      <c r="A27" s="8" t="s">
        <v>22</v>
      </c>
      <c r="B27" s="8" t="s">
        <v>23</v>
      </c>
      <c r="C27" s="8" t="s">
        <v>24</v>
      </c>
      <c r="D27" s="9">
        <v>38</v>
      </c>
      <c r="E27" s="9">
        <v>58</v>
      </c>
      <c r="F27" s="8" t="s">
        <v>167</v>
      </c>
      <c r="G27" s="9">
        <v>12</v>
      </c>
      <c r="H27" s="9">
        <v>8</v>
      </c>
      <c r="I27" s="9">
        <v>28</v>
      </c>
      <c r="J27" s="9">
        <v>12</v>
      </c>
      <c r="K27" s="9">
        <v>0</v>
      </c>
      <c r="L27" s="9">
        <v>21</v>
      </c>
      <c r="M27" s="9">
        <v>38</v>
      </c>
      <c r="N27" s="8" t="s">
        <v>125</v>
      </c>
      <c r="O27" s="8">
        <v>47.5</v>
      </c>
      <c r="P27" s="20">
        <f t="shared" si="0"/>
        <v>63.333333333333336</v>
      </c>
      <c r="Q27" s="8">
        <v>1330</v>
      </c>
      <c r="R27" s="8" t="s">
        <v>164</v>
      </c>
      <c r="S27" s="8">
        <v>35</v>
      </c>
      <c r="T27" s="9">
        <v>0</v>
      </c>
      <c r="U27" s="8" t="s">
        <v>27</v>
      </c>
      <c r="V27" s="8" t="s">
        <v>28</v>
      </c>
    </row>
    <row r="28" spans="1:22">
      <c r="A28" s="8" t="s">
        <v>22</v>
      </c>
      <c r="B28" s="8" t="s">
        <v>23</v>
      </c>
      <c r="C28" s="8" t="s">
        <v>24</v>
      </c>
      <c r="D28" s="9">
        <v>38</v>
      </c>
      <c r="E28" s="9">
        <v>58</v>
      </c>
      <c r="F28" s="8" t="s">
        <v>168</v>
      </c>
      <c r="G28" s="9">
        <v>0</v>
      </c>
      <c r="H28" s="9">
        <v>17</v>
      </c>
      <c r="I28" s="9">
        <v>11</v>
      </c>
      <c r="J28" s="9">
        <v>0</v>
      </c>
      <c r="K28" s="9">
        <v>0</v>
      </c>
      <c r="L28" s="9">
        <v>11</v>
      </c>
      <c r="M28" s="9">
        <v>38</v>
      </c>
      <c r="N28" s="8" t="s">
        <v>125</v>
      </c>
      <c r="O28" s="8">
        <v>47.5</v>
      </c>
      <c r="P28" s="8">
        <f t="shared" si="0"/>
        <v>47.5</v>
      </c>
      <c r="Q28" s="8">
        <v>522.5</v>
      </c>
      <c r="R28" s="8" t="s">
        <v>169</v>
      </c>
      <c r="S28" s="8">
        <v>13.75</v>
      </c>
      <c r="T28" s="9">
        <v>0</v>
      </c>
      <c r="U28" s="8" t="s">
        <v>27</v>
      </c>
      <c r="V28" s="8" t="s">
        <v>28</v>
      </c>
    </row>
    <row r="29" spans="1:22">
      <c r="A29" s="8" t="s">
        <v>22</v>
      </c>
      <c r="B29" s="8" t="s">
        <v>23</v>
      </c>
      <c r="C29" s="8" t="s">
        <v>24</v>
      </c>
      <c r="D29" s="9">
        <v>38</v>
      </c>
      <c r="E29" s="9">
        <v>58</v>
      </c>
      <c r="F29" s="8" t="s">
        <v>170</v>
      </c>
      <c r="G29" s="9">
        <v>13</v>
      </c>
      <c r="H29" s="9">
        <v>11</v>
      </c>
      <c r="I29" s="9">
        <v>13</v>
      </c>
      <c r="J29" s="9">
        <v>13</v>
      </c>
      <c r="K29" s="9">
        <v>0</v>
      </c>
      <c r="L29" s="9">
        <v>13</v>
      </c>
      <c r="M29" s="9">
        <v>38</v>
      </c>
      <c r="N29" s="8" t="s">
        <v>125</v>
      </c>
      <c r="O29" s="20">
        <f>Q29/I29</f>
        <v>47.37</v>
      </c>
      <c r="P29" s="8">
        <v>47.37</v>
      </c>
      <c r="Q29" s="8">
        <f>L29*P29</f>
        <v>615.80999999999995</v>
      </c>
      <c r="R29" s="8" t="s">
        <v>171</v>
      </c>
      <c r="S29" s="8">
        <v>1.63</v>
      </c>
      <c r="T29" s="9">
        <v>0</v>
      </c>
      <c r="U29" s="8" t="s">
        <v>27</v>
      </c>
      <c r="V29" s="8" t="s">
        <v>28</v>
      </c>
    </row>
    <row r="30" spans="1:22">
      <c r="A30" s="8" t="s">
        <v>22</v>
      </c>
      <c r="B30" s="8" t="s">
        <v>23</v>
      </c>
      <c r="C30" s="8" t="s">
        <v>24</v>
      </c>
      <c r="D30" s="9">
        <v>38</v>
      </c>
      <c r="E30" s="9">
        <v>58</v>
      </c>
      <c r="F30" s="8" t="s">
        <v>172</v>
      </c>
      <c r="G30" s="9">
        <v>8</v>
      </c>
      <c r="H30" s="9">
        <v>13</v>
      </c>
      <c r="I30" s="9">
        <v>8</v>
      </c>
      <c r="J30" s="9">
        <v>8</v>
      </c>
      <c r="K30" s="9">
        <v>0</v>
      </c>
      <c r="L30" s="9">
        <v>4</v>
      </c>
      <c r="M30" s="9">
        <v>38</v>
      </c>
      <c r="N30" s="8" t="s">
        <v>125</v>
      </c>
      <c r="O30" s="20">
        <f t="shared" ref="O30:O31" si="1">Q30/I30</f>
        <v>31.14</v>
      </c>
      <c r="P30" s="8">
        <v>63.28</v>
      </c>
      <c r="Q30" s="8">
        <v>249.12</v>
      </c>
      <c r="R30" s="8" t="s">
        <v>92</v>
      </c>
      <c r="S30" s="8">
        <v>6.56</v>
      </c>
      <c r="T30" s="9">
        <v>0</v>
      </c>
      <c r="U30" s="8" t="s">
        <v>27</v>
      </c>
      <c r="V30" s="8" t="s">
        <v>28</v>
      </c>
    </row>
    <row r="31" spans="1:22">
      <c r="A31" s="8" t="s">
        <v>22</v>
      </c>
      <c r="B31" s="8" t="s">
        <v>23</v>
      </c>
      <c r="C31" s="8" t="s">
        <v>24</v>
      </c>
      <c r="D31" s="9">
        <v>38</v>
      </c>
      <c r="E31" s="9">
        <v>58</v>
      </c>
      <c r="F31" s="8" t="s">
        <v>173</v>
      </c>
      <c r="G31" s="9">
        <v>16</v>
      </c>
      <c r="H31" s="9">
        <v>8</v>
      </c>
      <c r="I31" s="9">
        <v>16</v>
      </c>
      <c r="J31" s="9">
        <v>16</v>
      </c>
      <c r="K31" s="9">
        <v>0</v>
      </c>
      <c r="L31" s="9">
        <v>16</v>
      </c>
      <c r="M31" s="9">
        <v>38</v>
      </c>
      <c r="N31" s="8" t="s">
        <v>125</v>
      </c>
      <c r="O31" s="20">
        <f t="shared" si="1"/>
        <v>49.21</v>
      </c>
      <c r="P31" s="8">
        <v>49.21</v>
      </c>
      <c r="Q31" s="8">
        <v>787.36</v>
      </c>
      <c r="R31" s="8" t="s">
        <v>174</v>
      </c>
      <c r="S31" s="8">
        <v>20.72</v>
      </c>
      <c r="T31" s="9">
        <v>0</v>
      </c>
      <c r="U31" s="8" t="s">
        <v>27</v>
      </c>
      <c r="V31" s="8" t="s">
        <v>28</v>
      </c>
    </row>
    <row r="32" spans="1:22">
      <c r="A32" s="37" t="s">
        <v>59</v>
      </c>
      <c r="B32" s="15"/>
      <c r="C32" s="15"/>
      <c r="D32" s="38">
        <f>SUM(D2:D31)</f>
        <v>1140</v>
      </c>
      <c r="E32" s="15"/>
      <c r="F32" s="15"/>
      <c r="G32" s="38">
        <f>SUM(G2:G31)</f>
        <v>186</v>
      </c>
      <c r="H32" s="15"/>
      <c r="I32" s="38">
        <f>SUM(I2:I31)</f>
        <v>725</v>
      </c>
      <c r="J32" s="38">
        <f>SUM(J2:J31)</f>
        <v>186</v>
      </c>
      <c r="K32" s="38">
        <f>SUM(K2:K31)</f>
        <v>0</v>
      </c>
      <c r="L32" s="38">
        <f>SUM(L2:L31)</f>
        <v>680</v>
      </c>
      <c r="M32" s="38">
        <f>SUM(M2:M31)</f>
        <v>1140</v>
      </c>
      <c r="N32" s="8" t="s">
        <v>125</v>
      </c>
      <c r="O32" s="31">
        <f>Q32/I32</f>
        <v>47.35488275862069</v>
      </c>
      <c r="P32" s="14">
        <f>Q32/L32</f>
        <v>50.488661764705881</v>
      </c>
      <c r="Q32" s="31">
        <f>SUM(Q2:Q31)</f>
        <v>34332.29</v>
      </c>
      <c r="R32" s="39">
        <f>L32/M32</f>
        <v>0.59649122807017541</v>
      </c>
      <c r="S32" s="31">
        <f>Q32/M32</f>
        <v>30.116043859649125</v>
      </c>
      <c r="T32" s="15"/>
      <c r="U32" s="15"/>
      <c r="V32" s="15"/>
    </row>
    <row r="33" spans="6:17">
      <c r="O33" s="16"/>
      <c r="P33" s="23"/>
      <c r="Q33" s="16"/>
    </row>
    <row r="34" spans="6:17">
      <c r="F34" t="s">
        <v>60</v>
      </c>
      <c r="G34">
        <f>I32/G32</f>
        <v>3.8978494623655915</v>
      </c>
      <c r="O34" s="16"/>
      <c r="P34" s="23"/>
      <c r="Q34" s="16"/>
    </row>
    <row r="35" spans="6:17">
      <c r="O35" s="16"/>
      <c r="P35" s="23"/>
      <c r="Q35" s="16"/>
    </row>
    <row r="36" spans="6:17">
      <c r="O36" s="16"/>
      <c r="P36" s="23"/>
      <c r="Q36" s="16"/>
    </row>
    <row r="37" spans="6:17">
      <c r="O37" s="16"/>
      <c r="P37" s="23"/>
      <c r="Q37" s="16"/>
    </row>
    <row r="38" spans="6:17" ht="14.45">
      <c r="O38" s="16"/>
      <c r="P38" s="23"/>
      <c r="Q38" s="16"/>
    </row>
    <row r="39" spans="6:17">
      <c r="O39" s="16"/>
      <c r="P39" s="23"/>
      <c r="Q39" s="16"/>
    </row>
    <row r="40" spans="6:17">
      <c r="O40" s="16"/>
      <c r="P40" s="23"/>
      <c r="Q40" s="16"/>
    </row>
    <row r="41" spans="6:17">
      <c r="O41" s="16"/>
      <c r="P41" s="23"/>
      <c r="Q41" s="16"/>
    </row>
  </sheetData>
  <autoFilter ref="E1:V31" xr:uid="{00000000-0009-0000-0000-000004000000}">
    <sortState xmlns:xlrd2="http://schemas.microsoft.com/office/spreadsheetml/2017/richdata2" ref="E2:V32">
      <sortCondition ref="F1:F3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5"/>
  <sheetViews>
    <sheetView workbookViewId="0">
      <pane xSplit="1" ySplit="1" topLeftCell="B2" activePane="bottomRight" state="frozen"/>
      <selection pane="bottomRight" sqref="A1:XFD1048576"/>
      <selection pane="bottomLeft" activeCell="A2" sqref="A2"/>
      <selection pane="topRight" activeCell="B1" sqref="B1"/>
    </sheetView>
  </sheetViews>
  <sheetFormatPr defaultColWidth="11.42578125" defaultRowHeight="15"/>
  <cols>
    <col min="16" max="16" width="11.5703125" style="12"/>
  </cols>
  <sheetData>
    <row r="1" spans="1:22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50" t="s">
        <v>90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</row>
    <row r="2" spans="1:22">
      <c r="A2" s="8"/>
      <c r="B2" s="8"/>
      <c r="C2" s="8"/>
      <c r="D2" s="9"/>
      <c r="E2" s="9"/>
      <c r="F2" s="8"/>
      <c r="G2" s="9"/>
      <c r="H2" s="9"/>
      <c r="I2" s="9"/>
      <c r="J2" s="9"/>
      <c r="K2" s="9"/>
      <c r="L2" s="9"/>
      <c r="M2" s="9"/>
      <c r="N2" s="8"/>
      <c r="O2" s="20"/>
      <c r="P2" s="14"/>
      <c r="Q2" s="20"/>
      <c r="R2" s="10"/>
      <c r="S2" s="20"/>
      <c r="T2" s="9"/>
      <c r="U2" s="8"/>
      <c r="V2" s="8"/>
    </row>
    <row r="3" spans="1:22">
      <c r="A3" s="8"/>
      <c r="B3" s="8"/>
      <c r="C3" s="8"/>
      <c r="D3" s="9"/>
      <c r="E3" s="9"/>
      <c r="F3" s="8"/>
      <c r="G3" s="9"/>
      <c r="H3" s="9"/>
      <c r="I3" s="9"/>
      <c r="J3" s="9"/>
      <c r="K3" s="9"/>
      <c r="L3" s="9"/>
      <c r="M3" s="9"/>
      <c r="N3" s="8"/>
      <c r="O3" s="20"/>
      <c r="P3" s="14"/>
      <c r="Q3" s="20"/>
      <c r="R3" s="10"/>
      <c r="S3" s="20"/>
      <c r="T3" s="9"/>
      <c r="U3" s="8"/>
      <c r="V3" s="8"/>
    </row>
    <row r="4" spans="1:22">
      <c r="A4" s="8"/>
      <c r="B4" s="8"/>
      <c r="C4" s="8"/>
      <c r="D4" s="9"/>
      <c r="E4" s="9"/>
      <c r="F4" s="8"/>
      <c r="G4" s="9"/>
      <c r="H4" s="9"/>
      <c r="I4" s="9"/>
      <c r="J4" s="9"/>
      <c r="K4" s="9"/>
      <c r="L4" s="9"/>
      <c r="M4" s="9"/>
      <c r="N4" s="8"/>
      <c r="O4" s="20"/>
      <c r="P4" s="14"/>
      <c r="Q4" s="20"/>
      <c r="R4" s="10"/>
      <c r="S4" s="20"/>
      <c r="T4" s="9"/>
      <c r="U4" s="8"/>
      <c r="V4" s="8"/>
    </row>
    <row r="5" spans="1:22">
      <c r="A5" s="8"/>
      <c r="B5" s="8"/>
      <c r="C5" s="8"/>
      <c r="D5" s="9"/>
      <c r="E5" s="9"/>
      <c r="F5" s="8"/>
      <c r="G5" s="9"/>
      <c r="H5" s="9"/>
      <c r="I5" s="9"/>
      <c r="J5" s="9"/>
      <c r="K5" s="9"/>
      <c r="L5" s="9"/>
      <c r="M5" s="9"/>
      <c r="N5" s="8"/>
      <c r="O5" s="20"/>
      <c r="P5" s="14"/>
      <c r="Q5" s="20"/>
      <c r="R5" s="10"/>
      <c r="S5" s="20"/>
      <c r="T5" s="9"/>
      <c r="U5" s="8"/>
      <c r="V5" s="8"/>
    </row>
    <row r="6" spans="1:22">
      <c r="A6" s="8"/>
      <c r="B6" s="8"/>
      <c r="C6" s="8"/>
      <c r="D6" s="9"/>
      <c r="E6" s="9"/>
      <c r="F6" s="8"/>
      <c r="G6" s="9"/>
      <c r="H6" s="9"/>
      <c r="I6" s="9"/>
      <c r="J6" s="9"/>
      <c r="K6" s="9"/>
      <c r="L6" s="9"/>
      <c r="M6" s="9"/>
      <c r="N6" s="8"/>
      <c r="O6" s="20"/>
      <c r="P6" s="14"/>
      <c r="Q6" s="20"/>
      <c r="R6" s="10"/>
      <c r="S6" s="20"/>
      <c r="T6" s="9"/>
      <c r="U6" s="8"/>
      <c r="V6" s="8"/>
    </row>
    <row r="7" spans="1:22">
      <c r="A7" s="8"/>
      <c r="B7" s="8"/>
      <c r="C7" s="8"/>
      <c r="D7" s="9"/>
      <c r="E7" s="9"/>
      <c r="F7" s="8"/>
      <c r="G7" s="9"/>
      <c r="H7" s="9"/>
      <c r="I7" s="9"/>
      <c r="J7" s="9"/>
      <c r="K7" s="9"/>
      <c r="L7" s="9"/>
      <c r="M7" s="9"/>
      <c r="N7" s="8"/>
      <c r="O7" s="20"/>
      <c r="P7" s="14"/>
      <c r="Q7" s="20"/>
      <c r="R7" s="10"/>
      <c r="S7" s="20"/>
      <c r="T7" s="9"/>
      <c r="U7" s="8"/>
      <c r="V7" s="8"/>
    </row>
    <row r="8" spans="1:22">
      <c r="A8" s="8"/>
      <c r="B8" s="8"/>
      <c r="C8" s="8"/>
      <c r="D8" s="9"/>
      <c r="E8" s="9"/>
      <c r="F8" s="8"/>
      <c r="G8" s="9"/>
      <c r="H8" s="9"/>
      <c r="I8" s="9"/>
      <c r="J8" s="9"/>
      <c r="K8" s="9"/>
      <c r="L8" s="9"/>
      <c r="M8" s="9"/>
      <c r="N8" s="8"/>
      <c r="O8" s="20"/>
      <c r="P8" s="14"/>
      <c r="Q8" s="20"/>
      <c r="R8" s="10"/>
      <c r="S8" s="20"/>
      <c r="T8" s="9"/>
      <c r="U8" s="8"/>
      <c r="V8" s="8"/>
    </row>
    <row r="9" spans="1:22">
      <c r="A9" s="8"/>
      <c r="B9" s="8"/>
      <c r="C9" s="8"/>
      <c r="D9" s="9"/>
      <c r="E9" s="9"/>
      <c r="F9" s="8"/>
      <c r="G9" s="9"/>
      <c r="H9" s="9"/>
      <c r="I9" s="9"/>
      <c r="J9" s="9"/>
      <c r="K9" s="9"/>
      <c r="L9" s="9"/>
      <c r="M9" s="9"/>
      <c r="N9" s="8"/>
      <c r="O9" s="20"/>
      <c r="P9" s="14"/>
      <c r="Q9" s="20"/>
      <c r="R9" s="10"/>
      <c r="S9" s="20"/>
      <c r="T9" s="9"/>
      <c r="U9" s="8"/>
      <c r="V9" s="8"/>
    </row>
    <row r="10" spans="1:22">
      <c r="A10" s="8"/>
      <c r="B10" s="8"/>
      <c r="C10" s="8"/>
      <c r="D10" s="9"/>
      <c r="E10" s="9"/>
      <c r="F10" s="8"/>
      <c r="G10" s="9"/>
      <c r="H10" s="9"/>
      <c r="I10" s="9"/>
      <c r="J10" s="9"/>
      <c r="K10" s="9"/>
      <c r="L10" s="9"/>
      <c r="M10" s="9"/>
      <c r="N10" s="8"/>
      <c r="O10" s="20"/>
      <c r="P10" s="14"/>
      <c r="Q10" s="20"/>
      <c r="R10" s="10"/>
      <c r="S10" s="20"/>
      <c r="T10" s="9"/>
      <c r="U10" s="8"/>
      <c r="V10" s="8"/>
    </row>
    <row r="11" spans="1:22">
      <c r="A11" s="8"/>
      <c r="B11" s="8"/>
      <c r="C11" s="8"/>
      <c r="D11" s="9"/>
      <c r="E11" s="9"/>
      <c r="F11" s="8"/>
      <c r="G11" s="9"/>
      <c r="H11" s="9"/>
      <c r="I11" s="9"/>
      <c r="J11" s="9"/>
      <c r="K11" s="9"/>
      <c r="L11" s="9"/>
      <c r="M11" s="9"/>
      <c r="N11" s="8"/>
      <c r="O11" s="20"/>
      <c r="P11" s="14"/>
      <c r="Q11" s="20"/>
      <c r="R11" s="10"/>
      <c r="S11" s="20"/>
      <c r="T11" s="9"/>
      <c r="U11" s="8"/>
      <c r="V11" s="8"/>
    </row>
    <row r="12" spans="1:22">
      <c r="A12" s="8"/>
      <c r="B12" s="8"/>
      <c r="C12" s="8"/>
      <c r="D12" s="9"/>
      <c r="E12" s="9"/>
      <c r="F12" s="8"/>
      <c r="G12" s="9"/>
      <c r="H12" s="9"/>
      <c r="I12" s="9"/>
      <c r="J12" s="9"/>
      <c r="K12" s="9"/>
      <c r="L12" s="9"/>
      <c r="M12" s="9"/>
      <c r="N12" s="8"/>
      <c r="O12" s="20"/>
      <c r="P12" s="14"/>
      <c r="Q12" s="20"/>
      <c r="R12" s="10"/>
      <c r="S12" s="20"/>
      <c r="T12" s="9"/>
      <c r="U12" s="8"/>
      <c r="V12" s="8"/>
    </row>
    <row r="13" spans="1:22">
      <c r="A13" s="8"/>
      <c r="B13" s="8"/>
      <c r="C13" s="8"/>
      <c r="D13" s="9"/>
      <c r="E13" s="9"/>
      <c r="F13" s="8"/>
      <c r="G13" s="9"/>
      <c r="H13" s="9"/>
      <c r="I13" s="9"/>
      <c r="J13" s="9"/>
      <c r="K13" s="9"/>
      <c r="L13" s="9"/>
      <c r="M13" s="9"/>
      <c r="N13" s="8"/>
      <c r="O13" s="20"/>
      <c r="P13" s="14"/>
      <c r="Q13" s="20"/>
      <c r="R13" s="10"/>
      <c r="S13" s="20"/>
      <c r="T13" s="9"/>
      <c r="U13" s="8"/>
      <c r="V13" s="8"/>
    </row>
    <row r="14" spans="1:22">
      <c r="A14" s="8"/>
      <c r="B14" s="8"/>
      <c r="C14" s="8"/>
      <c r="D14" s="9"/>
      <c r="E14" s="9"/>
      <c r="F14" s="8"/>
      <c r="G14" s="9"/>
      <c r="H14" s="9"/>
      <c r="I14" s="9"/>
      <c r="J14" s="9"/>
      <c r="K14" s="9"/>
      <c r="L14" s="9"/>
      <c r="M14" s="9"/>
      <c r="N14" s="8"/>
      <c r="O14" s="20"/>
      <c r="P14" s="14"/>
      <c r="Q14" s="20"/>
      <c r="R14" s="10"/>
      <c r="S14" s="20"/>
      <c r="T14" s="9"/>
      <c r="U14" s="8"/>
      <c r="V14" s="8"/>
    </row>
    <row r="15" spans="1:22">
      <c r="A15" s="8"/>
      <c r="B15" s="8"/>
      <c r="C15" s="8"/>
      <c r="D15" s="9"/>
      <c r="E15" s="9"/>
      <c r="F15" s="8"/>
      <c r="G15" s="9"/>
      <c r="H15" s="9"/>
      <c r="I15" s="9"/>
      <c r="J15" s="9"/>
      <c r="K15" s="9"/>
      <c r="L15" s="9"/>
      <c r="M15" s="9"/>
      <c r="N15" s="8"/>
      <c r="O15" s="20"/>
      <c r="P15" s="14"/>
      <c r="Q15" s="20"/>
      <c r="R15" s="10"/>
      <c r="S15" s="20"/>
      <c r="T15" s="9"/>
      <c r="U15" s="8"/>
      <c r="V15" s="8"/>
    </row>
    <row r="16" spans="1:22">
      <c r="A16" s="8"/>
      <c r="B16" s="8"/>
      <c r="C16" s="8"/>
      <c r="D16" s="9"/>
      <c r="E16" s="9"/>
      <c r="F16" s="8"/>
      <c r="G16" s="9"/>
      <c r="H16" s="9"/>
      <c r="I16" s="9"/>
      <c r="J16" s="9"/>
      <c r="K16" s="9"/>
      <c r="L16" s="9"/>
      <c r="M16" s="9"/>
      <c r="N16" s="8"/>
      <c r="O16" s="20"/>
      <c r="P16" s="14"/>
      <c r="Q16" s="20"/>
      <c r="R16" s="10"/>
      <c r="S16" s="20"/>
      <c r="T16" s="9"/>
      <c r="U16" s="8"/>
      <c r="V16" s="8"/>
    </row>
    <row r="17" spans="1:22">
      <c r="A17" s="8"/>
      <c r="B17" s="8"/>
      <c r="C17" s="8"/>
      <c r="D17" s="9"/>
      <c r="E17" s="9"/>
      <c r="F17" s="8"/>
      <c r="G17" s="9"/>
      <c r="H17" s="9"/>
      <c r="I17" s="9"/>
      <c r="J17" s="9"/>
      <c r="K17" s="9"/>
      <c r="L17" s="9"/>
      <c r="M17" s="9"/>
      <c r="N17" s="8"/>
      <c r="O17" s="20"/>
      <c r="P17" s="14"/>
      <c r="Q17" s="20"/>
      <c r="R17" s="10"/>
      <c r="S17" s="20"/>
      <c r="T17" s="9"/>
      <c r="U17" s="8"/>
      <c r="V17" s="8"/>
    </row>
    <row r="18" spans="1:22">
      <c r="A18" s="8"/>
      <c r="B18" s="8"/>
      <c r="C18" s="8"/>
      <c r="D18" s="9"/>
      <c r="E18" s="9"/>
      <c r="F18" s="8"/>
      <c r="G18" s="9"/>
      <c r="H18" s="9"/>
      <c r="I18" s="9"/>
      <c r="J18" s="9"/>
      <c r="K18" s="9"/>
      <c r="L18" s="9"/>
      <c r="M18" s="9"/>
      <c r="N18" s="8"/>
      <c r="O18" s="20"/>
      <c r="P18" s="14"/>
      <c r="Q18" s="20"/>
      <c r="R18" s="10"/>
      <c r="S18" s="20"/>
      <c r="T18" s="9"/>
      <c r="U18" s="8"/>
      <c r="V18" s="8"/>
    </row>
    <row r="19" spans="1:22">
      <c r="A19" s="8"/>
      <c r="B19" s="8"/>
      <c r="C19" s="8"/>
      <c r="D19" s="9"/>
      <c r="E19" s="9"/>
      <c r="F19" s="8"/>
      <c r="G19" s="9"/>
      <c r="H19" s="9"/>
      <c r="I19" s="9"/>
      <c r="J19" s="9"/>
      <c r="K19" s="9"/>
      <c r="L19" s="9"/>
      <c r="M19" s="9"/>
      <c r="N19" s="8"/>
      <c r="O19" s="20"/>
      <c r="P19" s="14"/>
      <c r="Q19" s="20"/>
      <c r="R19" s="10"/>
      <c r="S19" s="20"/>
      <c r="T19" s="9"/>
      <c r="U19" s="8"/>
      <c r="V19" s="8"/>
    </row>
    <row r="20" spans="1:22">
      <c r="A20" s="8"/>
      <c r="B20" s="8"/>
      <c r="C20" s="8"/>
      <c r="D20" s="9"/>
      <c r="E20" s="9"/>
      <c r="F20" s="8"/>
      <c r="G20" s="9"/>
      <c r="H20" s="9"/>
      <c r="I20" s="9"/>
      <c r="J20" s="9"/>
      <c r="K20" s="9"/>
      <c r="L20" s="9"/>
      <c r="M20" s="9"/>
      <c r="N20" s="8"/>
      <c r="O20" s="20"/>
      <c r="P20" s="14"/>
      <c r="Q20" s="20"/>
      <c r="R20" s="10"/>
      <c r="S20" s="20"/>
      <c r="T20" s="9"/>
      <c r="U20" s="8"/>
      <c r="V20" s="8"/>
    </row>
    <row r="21" spans="1:22">
      <c r="A21" s="8"/>
      <c r="B21" s="8"/>
      <c r="C21" s="8"/>
      <c r="D21" s="9"/>
      <c r="E21" s="9"/>
      <c r="F21" s="8"/>
      <c r="G21" s="9"/>
      <c r="H21" s="9"/>
      <c r="I21" s="9"/>
      <c r="J21" s="9"/>
      <c r="K21" s="9"/>
      <c r="L21" s="9"/>
      <c r="M21" s="9"/>
      <c r="N21" s="8"/>
      <c r="O21" s="20"/>
      <c r="P21" s="14"/>
      <c r="Q21" s="20"/>
      <c r="R21" s="10"/>
      <c r="S21" s="20"/>
      <c r="T21" s="9"/>
      <c r="U21" s="8"/>
      <c r="V21" s="8"/>
    </row>
    <row r="22" spans="1:22">
      <c r="A22" s="8"/>
      <c r="B22" s="8"/>
      <c r="C22" s="8"/>
      <c r="D22" s="9"/>
      <c r="E22" s="9"/>
      <c r="F22" s="8"/>
      <c r="G22" s="9"/>
      <c r="H22" s="9"/>
      <c r="I22" s="9"/>
      <c r="J22" s="9"/>
      <c r="K22" s="9"/>
      <c r="L22" s="9"/>
      <c r="M22" s="9"/>
      <c r="N22" s="8"/>
      <c r="O22" s="20"/>
      <c r="P22" s="14"/>
      <c r="Q22" s="20"/>
      <c r="R22" s="10"/>
      <c r="S22" s="20"/>
      <c r="T22" s="9"/>
      <c r="U22" s="8"/>
      <c r="V22" s="8"/>
    </row>
    <row r="23" spans="1:22">
      <c r="A23" s="8"/>
      <c r="B23" s="8"/>
      <c r="C23" s="8"/>
      <c r="D23" s="9"/>
      <c r="E23" s="9"/>
      <c r="F23" s="8"/>
      <c r="G23" s="9"/>
      <c r="H23" s="9"/>
      <c r="I23" s="9"/>
      <c r="J23" s="9"/>
      <c r="K23" s="9"/>
      <c r="L23" s="9"/>
      <c r="M23" s="9"/>
      <c r="N23" s="8"/>
      <c r="O23" s="20"/>
      <c r="P23" s="14"/>
      <c r="Q23" s="20"/>
      <c r="R23" s="10"/>
      <c r="S23" s="20"/>
      <c r="T23" s="9"/>
      <c r="U23" s="8"/>
      <c r="V23" s="8"/>
    </row>
    <row r="24" spans="1:22">
      <c r="A24" s="8"/>
      <c r="B24" s="8"/>
      <c r="C24" s="8"/>
      <c r="D24" s="9"/>
      <c r="E24" s="9"/>
      <c r="F24" s="8"/>
      <c r="G24" s="9"/>
      <c r="H24" s="9"/>
      <c r="I24" s="9"/>
      <c r="J24" s="9"/>
      <c r="K24" s="9"/>
      <c r="L24" s="9"/>
      <c r="M24" s="9"/>
      <c r="N24" s="8"/>
      <c r="O24" s="20"/>
      <c r="P24" s="14"/>
      <c r="Q24" s="20"/>
      <c r="R24" s="10"/>
      <c r="S24" s="20"/>
      <c r="T24" s="9"/>
      <c r="U24" s="8"/>
      <c r="V24" s="8"/>
    </row>
    <row r="25" spans="1:22">
      <c r="A25" s="8"/>
      <c r="B25" s="8"/>
      <c r="C25" s="8"/>
      <c r="D25" s="9"/>
      <c r="E25" s="9"/>
      <c r="F25" s="8"/>
      <c r="G25" s="9"/>
      <c r="H25" s="9"/>
      <c r="I25" s="9"/>
      <c r="J25" s="9"/>
      <c r="K25" s="9"/>
      <c r="L25" s="9"/>
      <c r="M25" s="9"/>
      <c r="N25" s="8"/>
      <c r="O25" s="20"/>
      <c r="P25" s="14"/>
      <c r="Q25" s="20"/>
      <c r="R25" s="10"/>
      <c r="S25" s="20"/>
      <c r="T25" s="9"/>
      <c r="U25" s="8"/>
      <c r="V25" s="8"/>
    </row>
    <row r="26" spans="1:22">
      <c r="A26" s="8"/>
      <c r="B26" s="8"/>
      <c r="C26" s="8"/>
      <c r="D26" s="9"/>
      <c r="E26" s="9"/>
      <c r="F26" s="8"/>
      <c r="G26" s="9"/>
      <c r="H26" s="9"/>
      <c r="I26" s="9"/>
      <c r="J26" s="9"/>
      <c r="K26" s="9"/>
      <c r="L26" s="9"/>
      <c r="M26" s="9"/>
      <c r="N26" s="8"/>
      <c r="O26" s="20"/>
      <c r="P26" s="14"/>
      <c r="Q26" s="20"/>
      <c r="R26" s="10"/>
      <c r="S26" s="20"/>
      <c r="T26" s="9"/>
      <c r="U26" s="8"/>
      <c r="V26" s="8"/>
    </row>
    <row r="27" spans="1:22">
      <c r="A27" s="8"/>
      <c r="B27" s="8"/>
      <c r="C27" s="8"/>
      <c r="D27" s="9"/>
      <c r="E27" s="9"/>
      <c r="F27" s="8"/>
      <c r="G27" s="9"/>
      <c r="H27" s="9"/>
      <c r="I27" s="9"/>
      <c r="J27" s="9"/>
      <c r="K27" s="9"/>
      <c r="L27" s="9"/>
      <c r="M27" s="9"/>
      <c r="N27" s="8"/>
      <c r="O27" s="20"/>
      <c r="P27" s="14"/>
      <c r="Q27" s="20"/>
      <c r="R27" s="10"/>
      <c r="S27" s="20"/>
      <c r="T27" s="9"/>
      <c r="U27" s="8"/>
      <c r="V27" s="8"/>
    </row>
    <row r="28" spans="1:22">
      <c r="A28" s="8"/>
      <c r="B28" s="8"/>
      <c r="C28" s="8"/>
      <c r="D28" s="9"/>
      <c r="E28" s="9"/>
      <c r="F28" s="8"/>
      <c r="G28" s="9"/>
      <c r="H28" s="9"/>
      <c r="I28" s="9"/>
      <c r="J28" s="9"/>
      <c r="K28" s="9"/>
      <c r="L28" s="9"/>
      <c r="M28" s="9"/>
      <c r="N28" s="8"/>
      <c r="O28" s="20"/>
      <c r="P28" s="14"/>
      <c r="Q28" s="20"/>
      <c r="R28" s="10"/>
      <c r="S28" s="20"/>
      <c r="T28" s="9"/>
      <c r="U28" s="8"/>
      <c r="V28" s="8"/>
    </row>
    <row r="29" spans="1:22">
      <c r="A29" s="8"/>
      <c r="B29" s="8"/>
      <c r="C29" s="8"/>
      <c r="D29" s="9"/>
      <c r="E29" s="9"/>
      <c r="F29" s="8"/>
      <c r="G29" s="9"/>
      <c r="H29" s="9"/>
      <c r="I29" s="9"/>
      <c r="J29" s="9"/>
      <c r="K29" s="9"/>
      <c r="L29" s="9"/>
      <c r="M29" s="9"/>
      <c r="N29" s="8"/>
      <c r="O29" s="20"/>
      <c r="P29" s="14"/>
      <c r="Q29" s="20"/>
      <c r="R29" s="10"/>
      <c r="S29" s="20"/>
      <c r="T29" s="9"/>
      <c r="U29" s="8"/>
      <c r="V29" s="8"/>
    </row>
    <row r="30" spans="1:22">
      <c r="A30" s="8"/>
      <c r="B30" s="8"/>
      <c r="C30" s="8"/>
      <c r="D30" s="9"/>
      <c r="E30" s="9"/>
      <c r="F30" s="8"/>
      <c r="G30" s="9"/>
      <c r="H30" s="9"/>
      <c r="I30" s="9"/>
      <c r="J30" s="9"/>
      <c r="K30" s="9"/>
      <c r="L30" s="9"/>
      <c r="M30" s="9"/>
      <c r="N30" s="8"/>
      <c r="O30" s="20"/>
      <c r="P30" s="14"/>
      <c r="Q30" s="20"/>
      <c r="R30" s="10"/>
      <c r="S30" s="20"/>
      <c r="T30" s="9"/>
      <c r="U30" s="8"/>
      <c r="V30" s="8"/>
    </row>
    <row r="31" spans="1:22">
      <c r="A31" s="8"/>
      <c r="B31" s="8"/>
      <c r="C31" s="8"/>
      <c r="D31" s="9"/>
      <c r="E31" s="9"/>
      <c r="F31" s="8"/>
      <c r="G31" s="9"/>
      <c r="H31" s="9"/>
      <c r="I31" s="9"/>
      <c r="J31" s="9"/>
      <c r="K31" s="9"/>
      <c r="L31" s="9"/>
      <c r="M31" s="9"/>
      <c r="N31" s="8"/>
      <c r="O31" s="20"/>
      <c r="P31" s="14"/>
      <c r="Q31" s="20"/>
      <c r="R31" s="10"/>
      <c r="S31" s="20"/>
      <c r="T31" s="9"/>
      <c r="U31" s="8"/>
      <c r="V31" s="8"/>
    </row>
    <row r="32" spans="1:22">
      <c r="A32" s="8"/>
      <c r="B32" s="8"/>
      <c r="C32" s="8"/>
      <c r="D32" s="9"/>
      <c r="E32" s="9"/>
      <c r="F32" s="8"/>
      <c r="G32" s="9"/>
      <c r="H32" s="9"/>
      <c r="I32" s="9"/>
      <c r="J32" s="9"/>
      <c r="K32" s="9"/>
      <c r="L32" s="9"/>
      <c r="M32" s="9"/>
      <c r="N32" s="8"/>
      <c r="O32" s="20"/>
      <c r="P32" s="14"/>
      <c r="Q32" s="20"/>
      <c r="R32" s="10"/>
      <c r="S32" s="20"/>
      <c r="T32" s="9"/>
      <c r="U32" s="8"/>
      <c r="V32" s="8"/>
    </row>
    <row r="33" spans="1:22" ht="15.75" thickBot="1">
      <c r="A33" s="2" t="s">
        <v>59</v>
      </c>
      <c r="B33" s="3"/>
      <c r="C33" s="3"/>
      <c r="D33" s="4">
        <f>SUM(D2:D32)</f>
        <v>0</v>
      </c>
      <c r="E33" s="3"/>
      <c r="F33" s="3"/>
      <c r="G33" s="4">
        <f>SUM(G2:G32)</f>
        <v>0</v>
      </c>
      <c r="H33" s="3"/>
      <c r="I33" s="4">
        <f>SUM(I2:I32)</f>
        <v>0</v>
      </c>
      <c r="J33" s="4">
        <f>SUM(J2:J32)</f>
        <v>0</v>
      </c>
      <c r="K33" s="4">
        <f>SUM(K2:K32)</f>
        <v>0</v>
      </c>
      <c r="L33" s="4">
        <f>SUM(L2:L32)</f>
        <v>0</v>
      </c>
      <c r="M33" s="4">
        <f>SUM(M2:M32)</f>
        <v>0</v>
      </c>
      <c r="N33" s="19" t="s">
        <v>26</v>
      </c>
      <c r="O33" s="5" t="e">
        <f>Q33/L33</f>
        <v>#DIV/0!</v>
      </c>
      <c r="P33" s="13" t="e">
        <f>+Q33/I33</f>
        <v>#DIV/0!</v>
      </c>
      <c r="Q33" s="5">
        <f>SUM(Q2:Q32)</f>
        <v>0</v>
      </c>
      <c r="R33" s="6" t="e">
        <f>L33/M33</f>
        <v>#DIV/0!</v>
      </c>
      <c r="S33" s="5" t="e">
        <f>Q33/M33</f>
        <v>#DIV/0!</v>
      </c>
      <c r="T33" s="3"/>
      <c r="U33" s="3"/>
      <c r="V33" s="7"/>
    </row>
    <row r="35" spans="1:22">
      <c r="F35" t="s">
        <v>60</v>
      </c>
      <c r="G35" t="e">
        <f>I33/G33</f>
        <v>#DIV/0!</v>
      </c>
    </row>
  </sheetData>
  <autoFilter ref="A1:V32" xr:uid="{00000000-0009-0000-0000-000005000000}">
    <sortState xmlns:xlrd2="http://schemas.microsoft.com/office/spreadsheetml/2017/richdata2" ref="A2:U32">
      <sortCondition ref="F1:F3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4"/>
  <sheetViews>
    <sheetView workbookViewId="0">
      <pane xSplit="1" ySplit="1" topLeftCell="B2" activePane="bottomRight" state="frozen"/>
      <selection pane="bottomRight" activeCell="H15" sqref="H15"/>
      <selection pane="bottomLeft" activeCell="A2" sqref="A2"/>
      <selection pane="topRight" activeCell="B1" sqref="B1"/>
    </sheetView>
  </sheetViews>
  <sheetFormatPr defaultColWidth="11.42578125" defaultRowHeight="15"/>
  <cols>
    <col min="16" max="16" width="11.42578125" style="12"/>
  </cols>
  <sheetData>
    <row r="1" spans="1:22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50" t="s">
        <v>175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</row>
    <row r="2" spans="1:22" s="18" customFormat="1">
      <c r="A2" s="21"/>
      <c r="B2" s="21"/>
      <c r="C2" s="21"/>
      <c r="D2" s="22"/>
      <c r="E2" s="22"/>
      <c r="F2" s="21"/>
      <c r="G2" s="22"/>
      <c r="H2" s="22"/>
      <c r="I2" s="22"/>
      <c r="J2" s="22"/>
      <c r="K2" s="22"/>
      <c r="L2" s="22"/>
      <c r="M2" s="22"/>
      <c r="N2" s="21"/>
      <c r="O2" s="29"/>
      <c r="P2" s="14"/>
      <c r="Q2" s="29"/>
      <c r="R2" s="30"/>
      <c r="S2" s="29"/>
      <c r="T2" s="22"/>
      <c r="U2" s="21"/>
      <c r="V2" s="21"/>
    </row>
    <row r="3" spans="1:22">
      <c r="A3" s="8"/>
      <c r="B3" s="8"/>
      <c r="C3" s="8"/>
      <c r="D3" s="9"/>
      <c r="E3" s="9"/>
      <c r="F3" s="8"/>
      <c r="G3" s="9"/>
      <c r="H3" s="9"/>
      <c r="I3" s="9"/>
      <c r="J3" s="9"/>
      <c r="K3" s="9"/>
      <c r="L3" s="9"/>
      <c r="M3" s="9"/>
      <c r="N3" s="8"/>
      <c r="O3" s="25"/>
      <c r="P3" s="14"/>
      <c r="Q3" s="25"/>
      <c r="R3" s="26"/>
      <c r="S3" s="25"/>
      <c r="T3" s="9"/>
      <c r="U3" s="8"/>
      <c r="V3" s="8"/>
    </row>
    <row r="4" spans="1:22">
      <c r="A4" s="8"/>
      <c r="B4" s="8"/>
      <c r="C4" s="8"/>
      <c r="D4" s="9"/>
      <c r="E4" s="9"/>
      <c r="F4" s="8"/>
      <c r="G4" s="9"/>
      <c r="H4" s="9"/>
      <c r="I4" s="9"/>
      <c r="J4" s="9"/>
      <c r="K4" s="9"/>
      <c r="L4" s="9"/>
      <c r="M4" s="9"/>
      <c r="N4" s="8"/>
      <c r="O4" s="25"/>
      <c r="P4" s="14"/>
      <c r="Q4" s="25"/>
      <c r="R4" s="26"/>
      <c r="S4" s="25"/>
      <c r="T4" s="9"/>
      <c r="U4" s="8"/>
      <c r="V4" s="8"/>
    </row>
    <row r="5" spans="1:22">
      <c r="A5" s="8"/>
      <c r="B5" s="8"/>
      <c r="C5" s="8"/>
      <c r="D5" s="9"/>
      <c r="E5" s="9"/>
      <c r="F5" s="8"/>
      <c r="G5" s="9"/>
      <c r="H5" s="9"/>
      <c r="I5" s="9"/>
      <c r="J5" s="9"/>
      <c r="K5" s="9"/>
      <c r="L5" s="9"/>
      <c r="M5" s="9"/>
      <c r="N5" s="8"/>
      <c r="O5" s="25"/>
      <c r="P5" s="14"/>
      <c r="Q5" s="25"/>
      <c r="R5" s="26"/>
      <c r="S5" s="25"/>
      <c r="T5" s="9"/>
      <c r="U5" s="8"/>
      <c r="V5" s="8"/>
    </row>
    <row r="6" spans="1:22">
      <c r="A6" s="8"/>
      <c r="B6" s="8"/>
      <c r="C6" s="8"/>
      <c r="D6" s="9"/>
      <c r="E6" s="9"/>
      <c r="F6" s="8"/>
      <c r="G6" s="9"/>
      <c r="H6" s="9"/>
      <c r="I6" s="9"/>
      <c r="J6" s="9"/>
      <c r="K6" s="9"/>
      <c r="L6" s="9"/>
      <c r="M6" s="9"/>
      <c r="N6" s="8"/>
      <c r="O6" s="25"/>
      <c r="P6" s="14"/>
      <c r="Q6" s="25"/>
      <c r="R6" s="26"/>
      <c r="S6" s="25"/>
      <c r="T6" s="9"/>
      <c r="U6" s="8"/>
      <c r="V6" s="8"/>
    </row>
    <row r="7" spans="1:22">
      <c r="A7" s="8"/>
      <c r="B7" s="8"/>
      <c r="C7" s="8"/>
      <c r="D7" s="9"/>
      <c r="E7" s="9"/>
      <c r="F7" s="8"/>
      <c r="G7" s="9"/>
      <c r="H7" s="9"/>
      <c r="I7" s="9"/>
      <c r="J7" s="9"/>
      <c r="K7" s="9"/>
      <c r="L7" s="9"/>
      <c r="M7" s="9"/>
      <c r="N7" s="8"/>
      <c r="O7" s="25"/>
      <c r="P7" s="14"/>
      <c r="Q7" s="25"/>
      <c r="R7" s="26"/>
      <c r="S7" s="25"/>
      <c r="T7" s="9"/>
      <c r="U7" s="8"/>
      <c r="V7" s="8"/>
    </row>
    <row r="8" spans="1:22">
      <c r="A8" s="8"/>
      <c r="B8" s="8"/>
      <c r="C8" s="8"/>
      <c r="D8" s="9"/>
      <c r="E8" s="9"/>
      <c r="F8" s="8"/>
      <c r="G8" s="9"/>
      <c r="H8" s="9"/>
      <c r="I8" s="9"/>
      <c r="J8" s="9"/>
      <c r="K8" s="9"/>
      <c r="L8" s="9"/>
      <c r="M8" s="9"/>
      <c r="N8" s="8"/>
      <c r="O8" s="25"/>
      <c r="P8" s="14"/>
      <c r="Q8" s="25"/>
      <c r="R8" s="26"/>
      <c r="S8" s="25"/>
      <c r="T8" s="9"/>
      <c r="U8" s="8"/>
      <c r="V8" s="8"/>
    </row>
    <row r="9" spans="1:22">
      <c r="A9" s="8"/>
      <c r="B9" s="8"/>
      <c r="C9" s="8"/>
      <c r="D9" s="9"/>
      <c r="E9" s="9"/>
      <c r="F9" s="8"/>
      <c r="G9" s="9"/>
      <c r="H9" s="9"/>
      <c r="I9" s="9"/>
      <c r="J9" s="9"/>
      <c r="K9" s="9"/>
      <c r="L9" s="9"/>
      <c r="M9" s="9"/>
      <c r="N9" s="8"/>
      <c r="O9" s="25"/>
      <c r="P9" s="14"/>
      <c r="Q9" s="25"/>
      <c r="R9" s="26"/>
      <c r="S9" s="25"/>
      <c r="T9" s="9"/>
      <c r="U9" s="8"/>
      <c r="V9" s="8"/>
    </row>
    <row r="10" spans="1:22">
      <c r="A10" s="8"/>
      <c r="B10" s="8"/>
      <c r="C10" s="8"/>
      <c r="D10" s="9"/>
      <c r="E10" s="9"/>
      <c r="F10" s="8"/>
      <c r="G10" s="9"/>
      <c r="H10" s="9"/>
      <c r="I10" s="9"/>
      <c r="J10" s="9"/>
      <c r="K10" s="9"/>
      <c r="L10" s="9"/>
      <c r="M10" s="9"/>
      <c r="N10" s="8"/>
      <c r="O10" s="25"/>
      <c r="P10" s="14"/>
      <c r="Q10" s="25"/>
      <c r="R10" s="26"/>
      <c r="S10" s="25"/>
      <c r="T10" s="9"/>
      <c r="U10" s="8"/>
      <c r="V10" s="8"/>
    </row>
    <row r="11" spans="1:22">
      <c r="A11" s="8"/>
      <c r="B11" s="8"/>
      <c r="C11" s="8"/>
      <c r="D11" s="9"/>
      <c r="E11" s="9"/>
      <c r="F11" s="8"/>
      <c r="G11" s="9"/>
      <c r="H11" s="9"/>
      <c r="I11" s="9"/>
      <c r="J11" s="9"/>
      <c r="K11" s="9"/>
      <c r="L11" s="9"/>
      <c r="M11" s="9"/>
      <c r="N11" s="8"/>
      <c r="O11" s="25"/>
      <c r="P11" s="14"/>
      <c r="Q11" s="25"/>
      <c r="R11" s="26"/>
      <c r="S11" s="25"/>
      <c r="T11" s="9"/>
      <c r="U11" s="8"/>
      <c r="V11" s="8"/>
    </row>
    <row r="12" spans="1:22">
      <c r="A12" s="8"/>
      <c r="B12" s="8"/>
      <c r="C12" s="8"/>
      <c r="D12" s="9"/>
      <c r="E12" s="9"/>
      <c r="F12" s="8"/>
      <c r="G12" s="9"/>
      <c r="H12" s="9"/>
      <c r="I12" s="9"/>
      <c r="J12" s="9"/>
      <c r="K12" s="9"/>
      <c r="L12" s="9"/>
      <c r="M12" s="9"/>
      <c r="N12" s="8"/>
      <c r="O12" s="25"/>
      <c r="P12" s="14"/>
      <c r="Q12" s="25"/>
      <c r="R12" s="26"/>
      <c r="S12" s="25"/>
      <c r="T12" s="9"/>
      <c r="U12" s="8"/>
      <c r="V12" s="8"/>
    </row>
    <row r="13" spans="1:22">
      <c r="A13" s="8"/>
      <c r="B13" s="8"/>
      <c r="C13" s="8"/>
      <c r="D13" s="9"/>
      <c r="E13" s="9"/>
      <c r="F13" s="8"/>
      <c r="G13" s="9"/>
      <c r="H13" s="9"/>
      <c r="I13" s="9"/>
      <c r="J13" s="9"/>
      <c r="K13" s="9"/>
      <c r="L13" s="9"/>
      <c r="M13" s="9"/>
      <c r="N13" s="8"/>
      <c r="O13" s="25"/>
      <c r="P13" s="14"/>
      <c r="Q13" s="25"/>
      <c r="R13" s="26"/>
      <c r="S13" s="25"/>
      <c r="T13" s="9"/>
      <c r="U13" s="8"/>
      <c r="V13" s="8"/>
    </row>
    <row r="14" spans="1:22">
      <c r="A14" s="8"/>
      <c r="B14" s="8"/>
      <c r="C14" s="8"/>
      <c r="D14" s="9"/>
      <c r="E14" s="9"/>
      <c r="F14" s="8"/>
      <c r="G14" s="9"/>
      <c r="H14" s="9"/>
      <c r="I14" s="9"/>
      <c r="J14" s="9"/>
      <c r="K14" s="9"/>
      <c r="L14" s="9"/>
      <c r="M14" s="9"/>
      <c r="N14" s="8"/>
      <c r="O14" s="25"/>
      <c r="P14" s="14"/>
      <c r="Q14" s="25"/>
      <c r="R14" s="26"/>
      <c r="S14" s="25"/>
      <c r="T14" s="9"/>
      <c r="U14" s="8"/>
      <c r="V14" s="8"/>
    </row>
    <row r="15" spans="1:22">
      <c r="A15" s="8"/>
      <c r="B15" s="8"/>
      <c r="C15" s="8"/>
      <c r="D15" s="9"/>
      <c r="E15" s="9"/>
      <c r="F15" s="8"/>
      <c r="G15" s="9"/>
      <c r="H15" s="9"/>
      <c r="I15" s="9"/>
      <c r="J15" s="9"/>
      <c r="K15" s="9"/>
      <c r="L15" s="9"/>
      <c r="M15" s="9"/>
      <c r="N15" s="8"/>
      <c r="O15" s="25"/>
      <c r="P15" s="14"/>
      <c r="Q15" s="25"/>
      <c r="R15" s="26"/>
      <c r="S15" s="25"/>
      <c r="T15" s="9"/>
      <c r="U15" s="8"/>
      <c r="V15" s="8"/>
    </row>
    <row r="16" spans="1:22">
      <c r="A16" s="8"/>
      <c r="B16" s="8"/>
      <c r="C16" s="8"/>
      <c r="D16" s="9"/>
      <c r="E16" s="9"/>
      <c r="F16" s="8"/>
      <c r="G16" s="9"/>
      <c r="H16" s="9"/>
      <c r="I16" s="9"/>
      <c r="J16" s="9"/>
      <c r="K16" s="9"/>
      <c r="L16" s="9"/>
      <c r="M16" s="9"/>
      <c r="N16" s="8"/>
      <c r="O16" s="25"/>
      <c r="P16" s="14"/>
      <c r="Q16" s="25"/>
      <c r="R16" s="26"/>
      <c r="S16" s="25"/>
      <c r="T16" s="9"/>
      <c r="U16" s="8"/>
      <c r="V16" s="8"/>
    </row>
    <row r="17" spans="1:22">
      <c r="A17" s="8"/>
      <c r="B17" s="8"/>
      <c r="C17" s="8"/>
      <c r="D17" s="9"/>
      <c r="E17" s="9"/>
      <c r="F17" s="8"/>
      <c r="G17" s="9"/>
      <c r="H17" s="9"/>
      <c r="I17" s="9"/>
      <c r="J17" s="9"/>
      <c r="K17" s="9"/>
      <c r="L17" s="9"/>
      <c r="M17" s="9"/>
      <c r="N17" s="8"/>
      <c r="O17" s="25"/>
      <c r="P17" s="14"/>
      <c r="Q17" s="25"/>
      <c r="R17" s="26"/>
      <c r="S17" s="25"/>
      <c r="T17" s="9"/>
      <c r="U17" s="8"/>
      <c r="V17" s="8"/>
    </row>
    <row r="18" spans="1:22">
      <c r="A18" s="8"/>
      <c r="B18" s="8"/>
      <c r="C18" s="8"/>
      <c r="D18" s="9"/>
      <c r="E18" s="9"/>
      <c r="F18" s="8"/>
      <c r="G18" s="9"/>
      <c r="H18" s="9"/>
      <c r="I18" s="9"/>
      <c r="J18" s="9"/>
      <c r="K18" s="9"/>
      <c r="L18" s="9"/>
      <c r="M18" s="9"/>
      <c r="N18" s="8"/>
      <c r="O18" s="25"/>
      <c r="P18" s="14"/>
      <c r="Q18" s="25"/>
      <c r="R18" s="26"/>
      <c r="S18" s="25"/>
      <c r="T18" s="9"/>
      <c r="U18" s="8"/>
      <c r="V18" s="8"/>
    </row>
    <row r="19" spans="1:22">
      <c r="A19" s="8"/>
      <c r="B19" s="8"/>
      <c r="C19" s="8"/>
      <c r="D19" s="9"/>
      <c r="E19" s="9"/>
      <c r="F19" s="8"/>
      <c r="G19" s="9"/>
      <c r="H19" s="9"/>
      <c r="I19" s="9"/>
      <c r="J19" s="9"/>
      <c r="K19" s="9"/>
      <c r="L19" s="9"/>
      <c r="M19" s="9"/>
      <c r="N19" s="8"/>
      <c r="O19" s="25"/>
      <c r="P19" s="14"/>
      <c r="Q19" s="25"/>
      <c r="R19" s="26"/>
      <c r="S19" s="25"/>
      <c r="T19" s="9"/>
      <c r="U19" s="8"/>
      <c r="V19" s="8"/>
    </row>
    <row r="20" spans="1:22">
      <c r="A20" s="8"/>
      <c r="B20" s="8"/>
      <c r="C20" s="8"/>
      <c r="D20" s="9"/>
      <c r="E20" s="9"/>
      <c r="F20" s="8"/>
      <c r="G20" s="9"/>
      <c r="H20" s="9"/>
      <c r="I20" s="9"/>
      <c r="J20" s="9"/>
      <c r="K20" s="9"/>
      <c r="L20" s="9"/>
      <c r="M20" s="9"/>
      <c r="N20" s="8"/>
      <c r="O20" s="25"/>
      <c r="P20" s="14"/>
      <c r="Q20" s="25"/>
      <c r="R20" s="26"/>
      <c r="S20" s="25"/>
      <c r="T20" s="9"/>
      <c r="U20" s="8"/>
      <c r="V20" s="8"/>
    </row>
    <row r="21" spans="1:22">
      <c r="A21" s="8"/>
      <c r="B21" s="8"/>
      <c r="C21" s="8"/>
      <c r="D21" s="9"/>
      <c r="E21" s="9"/>
      <c r="F21" s="8"/>
      <c r="G21" s="9"/>
      <c r="H21" s="9"/>
      <c r="I21" s="9"/>
      <c r="J21" s="9"/>
      <c r="K21" s="9"/>
      <c r="L21" s="9"/>
      <c r="M21" s="9"/>
      <c r="N21" s="8"/>
      <c r="O21" s="25"/>
      <c r="P21" s="14"/>
      <c r="Q21" s="25"/>
      <c r="R21" s="26"/>
      <c r="S21" s="25"/>
      <c r="T21" s="9"/>
      <c r="U21" s="8"/>
      <c r="V21" s="8"/>
    </row>
    <row r="22" spans="1:22">
      <c r="A22" s="8"/>
      <c r="B22" s="8"/>
      <c r="C22" s="8"/>
      <c r="D22" s="9"/>
      <c r="E22" s="9"/>
      <c r="F22" s="8"/>
      <c r="G22" s="9"/>
      <c r="H22" s="9"/>
      <c r="I22" s="9"/>
      <c r="J22" s="9"/>
      <c r="K22" s="9"/>
      <c r="L22" s="9"/>
      <c r="M22" s="9"/>
      <c r="N22" s="8"/>
      <c r="O22" s="25"/>
      <c r="P22" s="14"/>
      <c r="Q22" s="25"/>
      <c r="R22" s="26"/>
      <c r="S22" s="25"/>
      <c r="T22" s="9"/>
      <c r="U22" s="8"/>
      <c r="V22" s="8"/>
    </row>
    <row r="23" spans="1:22">
      <c r="A23" s="8"/>
      <c r="B23" s="8"/>
      <c r="C23" s="8"/>
      <c r="D23" s="9"/>
      <c r="E23" s="9"/>
      <c r="F23" s="8"/>
      <c r="G23" s="9"/>
      <c r="H23" s="9"/>
      <c r="I23" s="9"/>
      <c r="J23" s="9"/>
      <c r="K23" s="9"/>
      <c r="L23" s="9"/>
      <c r="M23" s="9"/>
      <c r="N23" s="8"/>
      <c r="O23" s="25"/>
      <c r="P23" s="14"/>
      <c r="Q23" s="25"/>
      <c r="R23" s="26"/>
      <c r="S23" s="25"/>
      <c r="T23" s="9"/>
      <c r="U23" s="8"/>
      <c r="V23" s="8"/>
    </row>
    <row r="24" spans="1:22">
      <c r="A24" s="8"/>
      <c r="B24" s="8"/>
      <c r="C24" s="8"/>
      <c r="D24" s="9"/>
      <c r="E24" s="9"/>
      <c r="F24" s="8"/>
      <c r="G24" s="9"/>
      <c r="H24" s="9"/>
      <c r="I24" s="9"/>
      <c r="J24" s="9"/>
      <c r="K24" s="9"/>
      <c r="L24" s="9"/>
      <c r="M24" s="9"/>
      <c r="N24" s="8"/>
      <c r="O24" s="25"/>
      <c r="P24" s="14"/>
      <c r="Q24" s="25"/>
      <c r="R24" s="26"/>
      <c r="S24" s="25"/>
      <c r="T24" s="9"/>
      <c r="U24" s="8"/>
      <c r="V24" s="8"/>
    </row>
    <row r="25" spans="1:22">
      <c r="A25" s="8"/>
      <c r="B25" s="8"/>
      <c r="C25" s="8"/>
      <c r="D25" s="9"/>
      <c r="E25" s="9"/>
      <c r="F25" s="8"/>
      <c r="G25" s="9"/>
      <c r="H25" s="9"/>
      <c r="I25" s="9"/>
      <c r="J25" s="9"/>
      <c r="K25" s="9"/>
      <c r="L25" s="9"/>
      <c r="M25" s="9"/>
      <c r="N25" s="8"/>
      <c r="O25" s="25"/>
      <c r="P25" s="14"/>
      <c r="Q25" s="25"/>
      <c r="R25" s="26"/>
      <c r="S25" s="25"/>
      <c r="T25" s="9"/>
      <c r="U25" s="8"/>
      <c r="V25" s="8"/>
    </row>
    <row r="26" spans="1:22">
      <c r="A26" s="8"/>
      <c r="B26" s="8"/>
      <c r="C26" s="8"/>
      <c r="D26" s="9"/>
      <c r="E26" s="9"/>
      <c r="F26" s="8"/>
      <c r="G26" s="9"/>
      <c r="H26" s="9"/>
      <c r="I26" s="9"/>
      <c r="J26" s="9"/>
      <c r="K26" s="9"/>
      <c r="L26" s="9"/>
      <c r="M26" s="9"/>
      <c r="N26" s="8"/>
      <c r="O26" s="25"/>
      <c r="P26" s="14"/>
      <c r="Q26" s="25"/>
      <c r="R26" s="26"/>
      <c r="S26" s="25"/>
      <c r="T26" s="9"/>
      <c r="U26" s="8"/>
      <c r="V26" s="8"/>
    </row>
    <row r="27" spans="1:22">
      <c r="A27" s="8"/>
      <c r="B27" s="8"/>
      <c r="C27" s="8"/>
      <c r="D27" s="9"/>
      <c r="E27" s="9"/>
      <c r="F27" s="28"/>
      <c r="G27" s="9"/>
      <c r="H27" s="9"/>
      <c r="I27" s="9"/>
      <c r="J27" s="9"/>
      <c r="K27" s="9"/>
      <c r="L27" s="9"/>
      <c r="M27" s="9"/>
      <c r="N27" s="8"/>
      <c r="O27" s="25"/>
      <c r="P27" s="14"/>
      <c r="Q27" s="25"/>
      <c r="R27" s="26"/>
      <c r="S27" s="25"/>
      <c r="T27" s="9"/>
      <c r="U27" s="8"/>
      <c r="V27" s="8"/>
    </row>
    <row r="28" spans="1:22">
      <c r="A28" s="8"/>
      <c r="B28" s="8"/>
      <c r="C28" s="8"/>
      <c r="D28" s="9"/>
      <c r="E28" s="9"/>
      <c r="F28" s="28"/>
      <c r="G28" s="9"/>
      <c r="H28" s="9"/>
      <c r="I28" s="9"/>
      <c r="J28" s="9"/>
      <c r="K28" s="9"/>
      <c r="L28" s="9"/>
      <c r="M28" s="9"/>
      <c r="N28" s="8"/>
      <c r="O28" s="25"/>
      <c r="P28" s="14"/>
      <c r="Q28" s="25"/>
      <c r="R28" s="26"/>
      <c r="S28" s="25"/>
      <c r="T28" s="9"/>
      <c r="U28" s="8"/>
      <c r="V28" s="8"/>
    </row>
    <row r="29" spans="1:22">
      <c r="A29" s="8"/>
      <c r="B29" s="8"/>
      <c r="C29" s="8"/>
      <c r="D29" s="9"/>
      <c r="E29" s="9"/>
      <c r="F29" s="8"/>
      <c r="G29" s="9"/>
      <c r="H29" s="9"/>
      <c r="I29" s="9"/>
      <c r="J29" s="9"/>
      <c r="K29" s="9"/>
      <c r="L29" s="9"/>
      <c r="M29" s="9"/>
      <c r="N29" s="8"/>
      <c r="O29" s="25"/>
      <c r="P29" s="14"/>
      <c r="Q29" s="25"/>
      <c r="R29" s="26"/>
      <c r="S29" s="25"/>
      <c r="T29" s="9"/>
      <c r="U29" s="8"/>
      <c r="V29" s="8"/>
    </row>
    <row r="30" spans="1:22">
      <c r="A30" s="8"/>
      <c r="B30" s="8"/>
      <c r="C30" s="8"/>
      <c r="D30" s="9"/>
      <c r="E30" s="9"/>
      <c r="F30" s="8"/>
      <c r="G30" s="9"/>
      <c r="H30" s="9"/>
      <c r="I30" s="9"/>
      <c r="J30" s="9"/>
      <c r="K30" s="9"/>
      <c r="L30" s="9"/>
      <c r="M30" s="9"/>
      <c r="N30" s="8"/>
      <c r="O30" s="25"/>
      <c r="P30" s="14"/>
      <c r="Q30" s="25"/>
      <c r="R30" s="26"/>
      <c r="S30" s="25"/>
      <c r="T30" s="9"/>
      <c r="U30" s="8"/>
      <c r="V30" s="8"/>
    </row>
    <row r="31" spans="1:22">
      <c r="A31" s="8"/>
      <c r="B31" s="8"/>
      <c r="C31" s="8"/>
      <c r="D31" s="9"/>
      <c r="E31" s="9"/>
      <c r="F31" s="8"/>
      <c r="G31" s="9"/>
      <c r="H31" s="9"/>
      <c r="I31" s="9"/>
      <c r="J31" s="9"/>
      <c r="K31" s="9"/>
      <c r="L31" s="9"/>
      <c r="M31" s="9"/>
      <c r="N31" s="8"/>
      <c r="O31" s="25"/>
      <c r="P31" s="14"/>
      <c r="Q31" s="25"/>
      <c r="R31" s="26"/>
      <c r="S31" s="25"/>
      <c r="T31" s="9"/>
      <c r="U31" s="8"/>
      <c r="V31" s="8"/>
    </row>
    <row r="32" spans="1:22" ht="15.75" thickBot="1">
      <c r="A32" s="2" t="s">
        <v>59</v>
      </c>
      <c r="B32" s="3"/>
      <c r="C32" s="3"/>
      <c r="D32" s="4">
        <f>SUM(D2:D31)</f>
        <v>0</v>
      </c>
      <c r="E32" s="3"/>
      <c r="F32" s="3"/>
      <c r="G32" s="4">
        <f>SUM(G2:G31)</f>
        <v>0</v>
      </c>
      <c r="H32" s="3"/>
      <c r="I32" s="4">
        <f>SUM(I2:I31)</f>
        <v>0</v>
      </c>
      <c r="J32" s="4">
        <f>SUM(J2:J31)</f>
        <v>0</v>
      </c>
      <c r="K32" s="4">
        <f>SUM(K2:K31)</f>
        <v>0</v>
      </c>
      <c r="L32" s="4">
        <f>SUM(L2:L31)</f>
        <v>0</v>
      </c>
      <c r="M32" s="4">
        <f>SUM(M2:M31)</f>
        <v>0</v>
      </c>
      <c r="N32" s="15" t="s">
        <v>26</v>
      </c>
      <c r="O32" s="5" t="e">
        <f>Q32/L32</f>
        <v>#DIV/0!</v>
      </c>
      <c r="P32" s="13" t="e">
        <f>Q32/I32</f>
        <v>#DIV/0!</v>
      </c>
      <c r="Q32" s="3">
        <f>SUM(Q2:Q31)</f>
        <v>0</v>
      </c>
      <c r="R32" s="6" t="e">
        <f>L32/M32</f>
        <v>#DIV/0!</v>
      </c>
      <c r="S32" s="5" t="e">
        <f>Q32/M32</f>
        <v>#DIV/0!</v>
      </c>
      <c r="T32" s="3"/>
      <c r="U32" s="3"/>
      <c r="V32" s="7"/>
    </row>
    <row r="34" spans="6:7">
      <c r="F34" t="s">
        <v>60</v>
      </c>
      <c r="G34" t="e">
        <f>I32/G32</f>
        <v>#DIV/0!</v>
      </c>
    </row>
  </sheetData>
  <autoFilter ref="A1:V31" xr:uid="{00000000-0009-0000-0000-000006000000}">
    <sortState xmlns:xlrd2="http://schemas.microsoft.com/office/spreadsheetml/2017/richdata2" ref="A2:U29">
      <sortCondition ref="F1:F2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5"/>
  <sheetViews>
    <sheetView zoomScale="82" zoomScaleNormal="82" workbookViewId="0">
      <pane xSplit="1" ySplit="1" topLeftCell="B2" activePane="bottomRight" state="frozen"/>
      <selection pane="bottomRight" activeCell="E19" sqref="E19"/>
      <selection pane="bottomLeft" activeCell="A2" sqref="A2"/>
      <selection pane="topRight" activeCell="B1" sqref="B1"/>
    </sheetView>
  </sheetViews>
  <sheetFormatPr defaultColWidth="11.42578125" defaultRowHeight="15"/>
  <cols>
    <col min="10" max="11" width="11.42578125" style="12"/>
    <col min="16" max="16" width="11.42578125" style="12"/>
  </cols>
  <sheetData>
    <row r="1" spans="1:22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50" t="s">
        <v>9</v>
      </c>
      <c r="K1" s="50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50" t="s">
        <v>176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</row>
    <row r="2" spans="1:22">
      <c r="A2" s="8"/>
      <c r="B2" s="8"/>
      <c r="C2" s="8"/>
      <c r="D2" s="9"/>
      <c r="E2" s="9"/>
      <c r="F2" s="8"/>
      <c r="G2" s="9"/>
      <c r="H2" s="9"/>
      <c r="I2" s="9"/>
      <c r="J2" s="11"/>
      <c r="K2" s="11"/>
      <c r="L2" s="9"/>
      <c r="M2" s="9"/>
      <c r="N2" s="8"/>
      <c r="O2" s="20"/>
      <c r="P2" s="14"/>
      <c r="Q2" s="20"/>
      <c r="R2" s="10"/>
      <c r="S2" s="20"/>
      <c r="T2" s="9"/>
      <c r="U2" s="8"/>
      <c r="V2" s="8"/>
    </row>
    <row r="3" spans="1:22">
      <c r="A3" s="8"/>
      <c r="B3" s="8"/>
      <c r="C3" s="8"/>
      <c r="D3" s="9"/>
      <c r="E3" s="9"/>
      <c r="F3" s="8"/>
      <c r="G3" s="9"/>
      <c r="H3" s="9"/>
      <c r="I3" s="9"/>
      <c r="J3" s="11"/>
      <c r="K3" s="11"/>
      <c r="L3" s="9"/>
      <c r="M3" s="9"/>
      <c r="N3" s="8"/>
      <c r="O3" s="20"/>
      <c r="P3" s="14"/>
      <c r="Q3" s="20"/>
      <c r="R3" s="10"/>
      <c r="S3" s="20"/>
      <c r="T3" s="9"/>
      <c r="U3" s="8"/>
      <c r="V3" s="8"/>
    </row>
    <row r="4" spans="1:22">
      <c r="A4" s="8"/>
      <c r="B4" s="8"/>
      <c r="C4" s="8"/>
      <c r="D4" s="9"/>
      <c r="E4" s="9"/>
      <c r="F4" s="8"/>
      <c r="G4" s="9"/>
      <c r="H4" s="9"/>
      <c r="I4" s="9"/>
      <c r="J4" s="11"/>
      <c r="K4" s="11"/>
      <c r="L4" s="9"/>
      <c r="M4" s="9"/>
      <c r="N4" s="8"/>
      <c r="O4" s="20"/>
      <c r="P4" s="14"/>
      <c r="Q4" s="20"/>
      <c r="R4" s="10"/>
      <c r="S4" s="20"/>
      <c r="T4" s="9"/>
      <c r="U4" s="8"/>
      <c r="V4" s="8"/>
    </row>
    <row r="5" spans="1:22">
      <c r="A5" s="8"/>
      <c r="B5" s="8"/>
      <c r="C5" s="8"/>
      <c r="D5" s="9"/>
      <c r="E5" s="9"/>
      <c r="F5" s="8"/>
      <c r="G5" s="9"/>
      <c r="H5" s="9"/>
      <c r="I5" s="9"/>
      <c r="J5" s="11"/>
      <c r="K5" s="11"/>
      <c r="L5" s="9"/>
      <c r="M5" s="9"/>
      <c r="N5" s="8"/>
      <c r="O5" s="20"/>
      <c r="P5" s="14"/>
      <c r="Q5" s="20"/>
      <c r="R5" s="10"/>
      <c r="S5" s="20"/>
      <c r="T5" s="9"/>
      <c r="U5" s="8"/>
      <c r="V5" s="8"/>
    </row>
    <row r="6" spans="1:22">
      <c r="A6" s="8"/>
      <c r="B6" s="8"/>
      <c r="C6" s="8"/>
      <c r="D6" s="9"/>
      <c r="E6" s="9"/>
      <c r="F6" s="8"/>
      <c r="G6" s="9"/>
      <c r="H6" s="9"/>
      <c r="I6" s="9"/>
      <c r="J6" s="11"/>
      <c r="K6" s="11"/>
      <c r="L6" s="9"/>
      <c r="M6" s="9"/>
      <c r="N6" s="8"/>
      <c r="O6" s="20"/>
      <c r="P6" s="14"/>
      <c r="Q6" s="20"/>
      <c r="R6" s="10"/>
      <c r="S6" s="20"/>
      <c r="T6" s="9"/>
      <c r="U6" s="8"/>
      <c r="V6" s="8"/>
    </row>
    <row r="7" spans="1:22">
      <c r="A7" s="8"/>
      <c r="B7" s="8"/>
      <c r="C7" s="8"/>
      <c r="D7" s="9"/>
      <c r="E7" s="9"/>
      <c r="F7" s="8"/>
      <c r="G7" s="9"/>
      <c r="H7" s="9"/>
      <c r="I7" s="9"/>
      <c r="J7" s="11"/>
      <c r="K7" s="11"/>
      <c r="L7" s="9"/>
      <c r="M7" s="9"/>
      <c r="N7" s="8"/>
      <c r="O7" s="20"/>
      <c r="P7" s="14"/>
      <c r="Q7" s="20"/>
      <c r="R7" s="10"/>
      <c r="S7" s="20"/>
      <c r="T7" s="9"/>
      <c r="U7" s="8"/>
      <c r="V7" s="8"/>
    </row>
    <row r="8" spans="1:22">
      <c r="A8" s="8"/>
      <c r="B8" s="8"/>
      <c r="C8" s="8"/>
      <c r="D8" s="9"/>
      <c r="E8" s="9"/>
      <c r="F8" s="8"/>
      <c r="G8" s="9"/>
      <c r="H8" s="9"/>
      <c r="I8" s="9"/>
      <c r="J8" s="11"/>
      <c r="K8" s="11"/>
      <c r="L8" s="9"/>
      <c r="M8" s="9"/>
      <c r="N8" s="8"/>
      <c r="O8" s="20"/>
      <c r="P8" s="14"/>
      <c r="Q8" s="20"/>
      <c r="R8" s="10"/>
      <c r="S8" s="20"/>
      <c r="T8" s="9"/>
      <c r="U8" s="8"/>
      <c r="V8" s="8"/>
    </row>
    <row r="9" spans="1:22">
      <c r="A9" s="8"/>
      <c r="B9" s="8"/>
      <c r="C9" s="8"/>
      <c r="D9" s="9"/>
      <c r="E9" s="9"/>
      <c r="F9" s="8"/>
      <c r="G9" s="9"/>
      <c r="H9" s="9"/>
      <c r="I9" s="9"/>
      <c r="J9" s="11"/>
      <c r="K9" s="11"/>
      <c r="L9" s="9"/>
      <c r="M9" s="9"/>
      <c r="N9" s="8"/>
      <c r="O9" s="20"/>
      <c r="P9" s="14"/>
      <c r="Q9" s="20"/>
      <c r="R9" s="10"/>
      <c r="S9" s="20"/>
      <c r="T9" s="9"/>
      <c r="U9" s="8"/>
      <c r="V9" s="8"/>
    </row>
    <row r="10" spans="1:22">
      <c r="A10" s="8"/>
      <c r="B10" s="8"/>
      <c r="C10" s="8"/>
      <c r="D10" s="9"/>
      <c r="E10" s="9"/>
      <c r="F10" s="8"/>
      <c r="G10" s="9"/>
      <c r="H10" s="9"/>
      <c r="I10" s="9"/>
      <c r="J10" s="11"/>
      <c r="K10" s="11"/>
      <c r="L10" s="9"/>
      <c r="M10" s="9"/>
      <c r="N10" s="8"/>
      <c r="O10" s="20"/>
      <c r="P10" s="14"/>
      <c r="Q10" s="20"/>
      <c r="R10" s="10"/>
      <c r="S10" s="20"/>
      <c r="T10" s="9"/>
      <c r="U10" s="8"/>
      <c r="V10" s="8"/>
    </row>
    <row r="11" spans="1:22">
      <c r="A11" s="8"/>
      <c r="B11" s="8"/>
      <c r="C11" s="8"/>
      <c r="D11" s="9"/>
      <c r="E11" s="9"/>
      <c r="F11" s="8"/>
      <c r="G11" s="9"/>
      <c r="H11" s="9"/>
      <c r="I11" s="9"/>
      <c r="J11" s="11"/>
      <c r="K11" s="11"/>
      <c r="L11" s="9"/>
      <c r="M11" s="9"/>
      <c r="N11" s="8"/>
      <c r="O11" s="20"/>
      <c r="P11" s="14"/>
      <c r="Q11" s="20"/>
      <c r="R11" s="10"/>
      <c r="S11" s="20"/>
      <c r="T11" s="9"/>
      <c r="U11" s="8"/>
      <c r="V11" s="8"/>
    </row>
    <row r="12" spans="1:22">
      <c r="A12" s="8"/>
      <c r="B12" s="8"/>
      <c r="C12" s="8"/>
      <c r="D12" s="9"/>
      <c r="E12" s="9"/>
      <c r="F12" s="8"/>
      <c r="G12" s="9"/>
      <c r="H12" s="9"/>
      <c r="I12" s="9"/>
      <c r="J12" s="11"/>
      <c r="K12" s="11"/>
      <c r="L12" s="9"/>
      <c r="M12" s="9"/>
      <c r="N12" s="8"/>
      <c r="O12" s="20"/>
      <c r="P12" s="14"/>
      <c r="Q12" s="20"/>
      <c r="R12" s="10"/>
      <c r="S12" s="20"/>
      <c r="T12" s="9"/>
      <c r="U12" s="8"/>
      <c r="V12" s="8"/>
    </row>
    <row r="13" spans="1:22">
      <c r="A13" s="8"/>
      <c r="B13" s="8"/>
      <c r="C13" s="8"/>
      <c r="D13" s="9"/>
      <c r="E13" s="9"/>
      <c r="F13" s="8"/>
      <c r="G13" s="9"/>
      <c r="H13" s="9"/>
      <c r="I13" s="9"/>
      <c r="J13" s="11"/>
      <c r="K13" s="11"/>
      <c r="L13" s="9"/>
      <c r="M13" s="9"/>
      <c r="N13" s="8"/>
      <c r="O13" s="20"/>
      <c r="P13" s="14"/>
      <c r="Q13" s="20"/>
      <c r="R13" s="10"/>
      <c r="S13" s="20"/>
      <c r="T13" s="9"/>
      <c r="U13" s="8"/>
      <c r="V13" s="8"/>
    </row>
    <row r="14" spans="1:22">
      <c r="A14" s="8"/>
      <c r="B14" s="8"/>
      <c r="C14" s="8"/>
      <c r="D14" s="9"/>
      <c r="E14" s="9"/>
      <c r="F14" s="8"/>
      <c r="G14" s="9"/>
      <c r="H14" s="9"/>
      <c r="I14" s="9"/>
      <c r="J14" s="11"/>
      <c r="K14" s="11"/>
      <c r="L14" s="9"/>
      <c r="M14" s="9"/>
      <c r="N14" s="8"/>
      <c r="O14" s="20"/>
      <c r="P14" s="14"/>
      <c r="Q14" s="20"/>
      <c r="R14" s="10"/>
      <c r="S14" s="20"/>
      <c r="T14" s="9"/>
      <c r="U14" s="8"/>
      <c r="V14" s="8"/>
    </row>
    <row r="15" spans="1:22">
      <c r="A15" s="8"/>
      <c r="B15" s="8"/>
      <c r="C15" s="8"/>
      <c r="D15" s="9"/>
      <c r="E15" s="9"/>
      <c r="F15" s="8"/>
      <c r="G15" s="9"/>
      <c r="H15" s="9"/>
      <c r="I15" s="9"/>
      <c r="J15" s="11"/>
      <c r="K15" s="11"/>
      <c r="L15" s="9"/>
      <c r="M15" s="9"/>
      <c r="N15" s="8"/>
      <c r="O15" s="20"/>
      <c r="P15" s="14"/>
      <c r="Q15" s="20"/>
      <c r="R15" s="10"/>
      <c r="S15" s="20"/>
      <c r="T15" s="9"/>
      <c r="U15" s="8"/>
      <c r="V15" s="8"/>
    </row>
    <row r="16" spans="1:22">
      <c r="A16" s="8"/>
      <c r="B16" s="8"/>
      <c r="C16" s="8"/>
      <c r="D16" s="9"/>
      <c r="E16" s="9"/>
      <c r="F16" s="8"/>
      <c r="G16" s="9"/>
      <c r="H16" s="9"/>
      <c r="I16" s="9"/>
      <c r="J16" s="11"/>
      <c r="K16" s="11"/>
      <c r="L16" s="9"/>
      <c r="M16" s="9"/>
      <c r="N16" s="8"/>
      <c r="O16" s="20"/>
      <c r="P16" s="14"/>
      <c r="Q16" s="20"/>
      <c r="R16" s="10"/>
      <c r="S16" s="20"/>
      <c r="T16" s="9"/>
      <c r="U16" s="8"/>
      <c r="V16" s="8"/>
    </row>
    <row r="17" spans="1:22">
      <c r="A17" s="8"/>
      <c r="B17" s="8"/>
      <c r="C17" s="8"/>
      <c r="D17" s="9"/>
      <c r="E17" s="9"/>
      <c r="F17" s="8"/>
      <c r="G17" s="9"/>
      <c r="H17" s="9"/>
      <c r="I17" s="9"/>
      <c r="J17" s="11"/>
      <c r="K17" s="11"/>
      <c r="L17" s="9"/>
      <c r="M17" s="9"/>
      <c r="N17" s="8"/>
      <c r="O17" s="20"/>
      <c r="P17" s="14"/>
      <c r="Q17" s="20"/>
      <c r="R17" s="10"/>
      <c r="S17" s="20"/>
      <c r="T17" s="9"/>
      <c r="U17" s="8"/>
      <c r="V17" s="8"/>
    </row>
    <row r="18" spans="1:22">
      <c r="A18" s="8"/>
      <c r="B18" s="8"/>
      <c r="C18" s="8"/>
      <c r="D18" s="9"/>
      <c r="E18" s="9"/>
      <c r="F18" s="8"/>
      <c r="G18" s="9"/>
      <c r="H18" s="9"/>
      <c r="I18" s="9"/>
      <c r="J18" s="11"/>
      <c r="K18" s="11"/>
      <c r="L18" s="9"/>
      <c r="M18" s="9"/>
      <c r="N18" s="8"/>
      <c r="O18" s="20"/>
      <c r="P18" s="14"/>
      <c r="Q18" s="20"/>
      <c r="R18" s="10"/>
      <c r="S18" s="20"/>
      <c r="T18" s="9"/>
      <c r="U18" s="8"/>
      <c r="V18" s="8"/>
    </row>
    <row r="19" spans="1:22">
      <c r="A19" s="8"/>
      <c r="B19" s="8"/>
      <c r="C19" s="8"/>
      <c r="D19" s="9"/>
      <c r="E19" s="9"/>
      <c r="F19" s="8"/>
      <c r="G19" s="9"/>
      <c r="H19" s="9"/>
      <c r="I19" s="9"/>
      <c r="J19" s="11"/>
      <c r="K19" s="11"/>
      <c r="L19" s="9"/>
      <c r="M19" s="9"/>
      <c r="N19" s="8"/>
      <c r="O19" s="20"/>
      <c r="P19" s="14"/>
      <c r="Q19" s="20"/>
      <c r="R19" s="10"/>
      <c r="S19" s="20"/>
      <c r="T19" s="9"/>
      <c r="U19" s="8"/>
      <c r="V19" s="8"/>
    </row>
    <row r="20" spans="1:22">
      <c r="A20" s="8"/>
      <c r="B20" s="8"/>
      <c r="C20" s="8"/>
      <c r="D20" s="9"/>
      <c r="E20" s="9"/>
      <c r="F20" s="8"/>
      <c r="G20" s="9"/>
      <c r="H20" s="9"/>
      <c r="I20" s="9"/>
      <c r="J20" s="11"/>
      <c r="K20" s="11"/>
      <c r="L20" s="9"/>
      <c r="M20" s="9"/>
      <c r="N20" s="8"/>
      <c r="O20" s="20"/>
      <c r="P20" s="14"/>
      <c r="Q20" s="20"/>
      <c r="R20" s="10"/>
      <c r="S20" s="20"/>
      <c r="T20" s="9"/>
      <c r="U20" s="8"/>
      <c r="V20" s="8"/>
    </row>
    <row r="21" spans="1:22">
      <c r="A21" s="8"/>
      <c r="B21" s="8"/>
      <c r="C21" s="8"/>
      <c r="D21" s="9"/>
      <c r="E21" s="9"/>
      <c r="F21" s="8"/>
      <c r="G21" s="9"/>
      <c r="H21" s="9"/>
      <c r="I21" s="9"/>
      <c r="J21" s="11"/>
      <c r="K21" s="11"/>
      <c r="L21" s="9"/>
      <c r="M21" s="9"/>
      <c r="N21" s="8"/>
      <c r="O21" s="20"/>
      <c r="P21" s="14"/>
      <c r="Q21" s="20"/>
      <c r="R21" s="10"/>
      <c r="S21" s="20"/>
      <c r="T21" s="9"/>
      <c r="U21" s="8"/>
      <c r="V21" s="8"/>
    </row>
    <row r="22" spans="1:22">
      <c r="A22" s="8"/>
      <c r="B22" s="8"/>
      <c r="C22" s="8"/>
      <c r="D22" s="9"/>
      <c r="E22" s="9"/>
      <c r="F22" s="8"/>
      <c r="G22" s="9"/>
      <c r="H22" s="9"/>
      <c r="I22" s="9"/>
      <c r="J22" s="11"/>
      <c r="K22" s="11"/>
      <c r="L22" s="9"/>
      <c r="M22" s="9"/>
      <c r="N22" s="8"/>
      <c r="O22" s="20"/>
      <c r="P22" s="14"/>
      <c r="Q22" s="20"/>
      <c r="R22" s="10"/>
      <c r="S22" s="20"/>
      <c r="T22" s="9"/>
      <c r="U22" s="8"/>
      <c r="V22" s="8"/>
    </row>
    <row r="23" spans="1:22">
      <c r="A23" s="8"/>
      <c r="B23" s="8"/>
      <c r="C23" s="8"/>
      <c r="D23" s="9"/>
      <c r="E23" s="9"/>
      <c r="F23" s="8"/>
      <c r="G23" s="9"/>
      <c r="H23" s="9"/>
      <c r="I23" s="9"/>
      <c r="J23" s="11"/>
      <c r="K23" s="11"/>
      <c r="L23" s="9"/>
      <c r="M23" s="9"/>
      <c r="N23" s="8"/>
      <c r="O23" s="20"/>
      <c r="P23" s="14"/>
      <c r="Q23" s="20"/>
      <c r="R23" s="10"/>
      <c r="S23" s="20"/>
      <c r="T23" s="9"/>
      <c r="U23" s="8"/>
      <c r="V23" s="8"/>
    </row>
    <row r="24" spans="1:22">
      <c r="A24" s="8"/>
      <c r="B24" s="8"/>
      <c r="C24" s="8"/>
      <c r="D24" s="9"/>
      <c r="E24" s="9"/>
      <c r="F24" s="8"/>
      <c r="G24" s="9"/>
      <c r="H24" s="9"/>
      <c r="I24" s="9"/>
      <c r="J24" s="11"/>
      <c r="K24" s="11"/>
      <c r="L24" s="9"/>
      <c r="M24" s="9"/>
      <c r="N24" s="8"/>
      <c r="O24" s="20"/>
      <c r="P24" s="14"/>
      <c r="Q24" s="20"/>
      <c r="R24" s="10"/>
      <c r="S24" s="20"/>
      <c r="T24" s="9"/>
      <c r="U24" s="8"/>
      <c r="V24" s="8"/>
    </row>
    <row r="25" spans="1:22">
      <c r="A25" s="8"/>
      <c r="B25" s="8"/>
      <c r="C25" s="8"/>
      <c r="D25" s="9"/>
      <c r="E25" s="9"/>
      <c r="F25" s="8"/>
      <c r="G25" s="9"/>
      <c r="H25" s="9"/>
      <c r="I25" s="9"/>
      <c r="J25" s="11"/>
      <c r="K25" s="11"/>
      <c r="L25" s="9"/>
      <c r="M25" s="9"/>
      <c r="N25" s="8"/>
      <c r="O25" s="20"/>
      <c r="P25" s="14"/>
      <c r="Q25" s="20"/>
      <c r="R25" s="10"/>
      <c r="S25" s="20"/>
      <c r="T25" s="9"/>
      <c r="U25" s="8"/>
      <c r="V25" s="8"/>
    </row>
    <row r="26" spans="1:22">
      <c r="A26" s="8"/>
      <c r="B26" s="8"/>
      <c r="C26" s="8"/>
      <c r="D26" s="9"/>
      <c r="E26" s="9"/>
      <c r="F26" s="8"/>
      <c r="G26" s="9"/>
      <c r="H26" s="9"/>
      <c r="I26" s="9"/>
      <c r="J26" s="11"/>
      <c r="K26" s="11"/>
      <c r="L26" s="9"/>
      <c r="M26" s="9"/>
      <c r="N26" s="8"/>
      <c r="O26" s="20"/>
      <c r="P26" s="14"/>
      <c r="Q26" s="20"/>
      <c r="R26" s="10"/>
      <c r="S26" s="20"/>
      <c r="T26" s="9"/>
      <c r="U26" s="8"/>
      <c r="V26" s="8"/>
    </row>
    <row r="27" spans="1:22">
      <c r="A27" s="8"/>
      <c r="B27" s="8"/>
      <c r="C27" s="8"/>
      <c r="D27" s="9"/>
      <c r="E27" s="9"/>
      <c r="F27" s="8"/>
      <c r="G27" s="9"/>
      <c r="H27" s="9"/>
      <c r="I27" s="9"/>
      <c r="J27" s="11"/>
      <c r="K27" s="11"/>
      <c r="L27" s="9"/>
      <c r="M27" s="9"/>
      <c r="N27" s="8"/>
      <c r="O27" s="20"/>
      <c r="P27" s="14"/>
      <c r="Q27" s="20"/>
      <c r="R27" s="10"/>
      <c r="S27" s="20"/>
      <c r="T27" s="9"/>
      <c r="U27" s="8"/>
      <c r="V27" s="8"/>
    </row>
    <row r="28" spans="1:22">
      <c r="A28" s="8"/>
      <c r="B28" s="8"/>
      <c r="C28" s="8"/>
      <c r="D28" s="9"/>
      <c r="E28" s="9"/>
      <c r="F28" s="8"/>
      <c r="G28" s="9"/>
      <c r="H28" s="9"/>
      <c r="I28" s="9"/>
      <c r="J28" s="11"/>
      <c r="K28" s="11"/>
      <c r="L28" s="9"/>
      <c r="M28" s="9"/>
      <c r="N28" s="8"/>
      <c r="O28" s="20"/>
      <c r="P28" s="14"/>
      <c r="Q28" s="20"/>
      <c r="R28" s="10"/>
      <c r="S28" s="20"/>
      <c r="T28" s="9"/>
      <c r="U28" s="8"/>
      <c r="V28" s="8"/>
    </row>
    <row r="29" spans="1:22">
      <c r="A29" s="8"/>
      <c r="B29" s="8"/>
      <c r="C29" s="8"/>
      <c r="D29" s="9"/>
      <c r="E29" s="9"/>
      <c r="F29" s="8"/>
      <c r="G29" s="9"/>
      <c r="H29" s="9"/>
      <c r="I29" s="9"/>
      <c r="J29" s="11"/>
      <c r="K29" s="11"/>
      <c r="L29" s="9"/>
      <c r="M29" s="9"/>
      <c r="N29" s="8"/>
      <c r="O29" s="20"/>
      <c r="P29" s="14"/>
      <c r="Q29" s="20"/>
      <c r="R29" s="10"/>
      <c r="S29" s="20"/>
      <c r="T29" s="9"/>
      <c r="U29" s="8"/>
      <c r="V29" s="8"/>
    </row>
    <row r="30" spans="1:22">
      <c r="A30" s="8"/>
      <c r="B30" s="8"/>
      <c r="C30" s="8"/>
      <c r="D30" s="9"/>
      <c r="E30" s="9"/>
      <c r="F30" s="8"/>
      <c r="G30" s="9"/>
      <c r="H30" s="9"/>
      <c r="I30" s="9"/>
      <c r="J30" s="11"/>
      <c r="K30" s="11"/>
      <c r="L30" s="9"/>
      <c r="M30" s="9"/>
      <c r="N30" s="8"/>
      <c r="O30" s="20"/>
      <c r="P30" s="14"/>
      <c r="Q30" s="20"/>
      <c r="R30" s="10"/>
      <c r="S30" s="20"/>
      <c r="T30" s="9"/>
      <c r="U30" s="8"/>
      <c r="V30" s="8"/>
    </row>
    <row r="31" spans="1:22">
      <c r="A31" s="8"/>
      <c r="B31" s="8"/>
      <c r="C31" s="8"/>
      <c r="D31" s="9"/>
      <c r="E31" s="9"/>
      <c r="F31" s="8"/>
      <c r="G31" s="9"/>
      <c r="H31" s="9"/>
      <c r="I31" s="9"/>
      <c r="J31" s="11"/>
      <c r="K31" s="11"/>
      <c r="L31" s="9"/>
      <c r="M31" s="9"/>
      <c r="N31" s="8"/>
      <c r="O31" s="20"/>
      <c r="P31" s="14"/>
      <c r="Q31" s="20"/>
      <c r="R31" s="10"/>
      <c r="S31" s="20"/>
      <c r="T31" s="9"/>
      <c r="U31" s="8"/>
      <c r="V31" s="8"/>
    </row>
    <row r="32" spans="1:22">
      <c r="A32" s="8"/>
      <c r="B32" s="8"/>
      <c r="C32" s="8"/>
      <c r="D32" s="9"/>
      <c r="E32" s="9"/>
      <c r="F32" s="8"/>
      <c r="G32" s="9"/>
      <c r="H32" s="9"/>
      <c r="I32" s="9"/>
      <c r="J32" s="11"/>
      <c r="K32" s="11"/>
      <c r="L32" s="9"/>
      <c r="M32" s="9"/>
      <c r="N32" s="8"/>
      <c r="O32" s="20"/>
      <c r="P32" s="14"/>
      <c r="Q32" s="20"/>
      <c r="R32" s="10"/>
      <c r="S32" s="20"/>
      <c r="T32" s="9"/>
      <c r="U32" s="8"/>
      <c r="V32" s="8"/>
    </row>
    <row r="33" spans="1:22" ht="15.75" thickBot="1">
      <c r="A33" s="2" t="s">
        <v>59</v>
      </c>
      <c r="B33" s="3"/>
      <c r="C33" s="3"/>
      <c r="D33" s="4">
        <f>SUM(D2:D32)</f>
        <v>0</v>
      </c>
      <c r="E33" s="3"/>
      <c r="F33" s="3"/>
      <c r="G33" s="4">
        <f>SUM(G2:G32)</f>
        <v>0</v>
      </c>
      <c r="H33" s="3"/>
      <c r="I33" s="4">
        <f>SUM(I2:I32)</f>
        <v>0</v>
      </c>
      <c r="J33" s="27">
        <f>SUM(J2:J32)</f>
        <v>0</v>
      </c>
      <c r="K33" s="27">
        <f>SUM(K2:K32)</f>
        <v>0</v>
      </c>
      <c r="L33" s="4">
        <f>SUM(L2:L32)</f>
        <v>0</v>
      </c>
      <c r="M33" s="4">
        <f>SUM(M2:M32)</f>
        <v>0</v>
      </c>
      <c r="N33" s="19" t="s">
        <v>26</v>
      </c>
      <c r="O33" s="5" t="e">
        <f>Q33/L33</f>
        <v>#DIV/0!</v>
      </c>
      <c r="P33" s="13" t="e">
        <f>+Q33/I33</f>
        <v>#DIV/0!</v>
      </c>
      <c r="Q33" s="5">
        <f>SUM(Q2:Q32)</f>
        <v>0</v>
      </c>
      <c r="R33" s="6" t="e">
        <f>L33/M33</f>
        <v>#DIV/0!</v>
      </c>
      <c r="S33" s="5" t="e">
        <f>Q33/M33</f>
        <v>#DIV/0!</v>
      </c>
      <c r="T33" s="3"/>
      <c r="U33" s="3"/>
      <c r="V33" s="7"/>
    </row>
    <row r="35" spans="1:22">
      <c r="F35" t="s">
        <v>60</v>
      </c>
      <c r="G35" t="e">
        <f>I33/G33</f>
        <v>#DIV/0!</v>
      </c>
    </row>
  </sheetData>
  <autoFilter ref="A1:V32" xr:uid="{00000000-0009-0000-0000-000007000000}">
    <sortState xmlns:xlrd2="http://schemas.microsoft.com/office/spreadsheetml/2017/richdata2" ref="A2:U32">
      <sortCondition ref="F1:F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LUZ CLARA GONZAGA VALLEJO</dc:creator>
  <cp:keywords/>
  <dc:description/>
  <cp:lastModifiedBy>Usuario invitado</cp:lastModifiedBy>
  <cp:revision/>
  <dcterms:created xsi:type="dcterms:W3CDTF">2019-06-05T15:49:53Z</dcterms:created>
  <dcterms:modified xsi:type="dcterms:W3CDTF">2021-01-20T22:41:32Z</dcterms:modified>
  <cp:category/>
  <cp:contentStatus/>
</cp:coreProperties>
</file>