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revisions/revisionHeaders.xml" ContentType="application/vnd.openxmlformats-officedocument.spreadsheetml.revisionHeaders+xml"/>
  <Override PartName="/xl/revisions/revisionLog105.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6.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47.xml" ContentType="application/vnd.openxmlformats-officedocument.spreadsheetml.revisionLog+xml"/>
  <Override PartName="/xl/revisions/revisionLog63.xml" ContentType="application/vnd.openxmlformats-officedocument.spreadsheetml.revisionLog+xml"/>
  <Override PartName="/xl/revisions/revisionLog68.xml" ContentType="application/vnd.openxmlformats-officedocument.spreadsheetml.revisionLog+xml"/>
  <Override PartName="/xl/revisions/revisionLog84.xml" ContentType="application/vnd.openxmlformats-officedocument.spreadsheetml.revisionLog+xml"/>
  <Override PartName="/xl/revisions/revisionLog89.xml" ContentType="application/vnd.openxmlformats-officedocument.spreadsheetml.revisionLog+xml"/>
  <Override PartName="/xl/revisions/revisionLog16.xml" ContentType="application/vnd.openxmlformats-officedocument.spreadsheetml.revisionLog+xml"/>
  <Override PartName="/xl/revisions/revisionLog11.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53.xml" ContentType="application/vnd.openxmlformats-officedocument.spreadsheetml.revisionLog+xml"/>
  <Override PartName="/xl/revisions/revisionLog58.xml" ContentType="application/vnd.openxmlformats-officedocument.spreadsheetml.revisionLog+xml"/>
  <Override PartName="/xl/revisions/revisionLog74.xml" ContentType="application/vnd.openxmlformats-officedocument.spreadsheetml.revisionLog+xml"/>
  <Override PartName="/xl/revisions/revisionLog79.xml" ContentType="application/vnd.openxmlformats-officedocument.spreadsheetml.revisionLog+xml"/>
  <Override PartName="/xl/revisions/revisionLog102.xml" ContentType="application/vnd.openxmlformats-officedocument.spreadsheetml.revisionLog+xml"/>
  <Override PartName="/xl/revisions/revisionLog5.xml" ContentType="application/vnd.openxmlformats-officedocument.spreadsheetml.revisionLog+xml"/>
  <Override PartName="/xl/revisions/revisionLog90.xml" ContentType="application/vnd.openxmlformats-officedocument.spreadsheetml.revisionLog+xml"/>
  <Override PartName="/xl/revisions/revisionLog95.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64.xml" ContentType="application/vnd.openxmlformats-officedocument.spreadsheetml.revisionLog+xml"/>
  <Override PartName="/xl/revisions/revisionLog69.xml" ContentType="application/vnd.openxmlformats-officedocument.spreadsheetml.revisionLog+xml"/>
  <Override PartName="/xl/revisions/revisionLog80.xml" ContentType="application/vnd.openxmlformats-officedocument.spreadsheetml.revisionLog+xml"/>
  <Override PartName="/xl/revisions/revisionLog85.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46.xml" ContentType="application/vnd.openxmlformats-officedocument.spreadsheetml.revisionLog+xml"/>
  <Override PartName="/xl/revisions/revisionLog59.xml" ContentType="application/vnd.openxmlformats-officedocument.spreadsheetml.revisionLog+xml"/>
  <Override PartName="/xl/revisions/revisionLog67.xml" ContentType="application/vnd.openxmlformats-officedocument.spreadsheetml.revisionLog+xml"/>
  <Override PartName="/xl/revisions/revisionLog103.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54.xml" ContentType="application/vnd.openxmlformats-officedocument.spreadsheetml.revisionLog+xml"/>
  <Override PartName="/xl/revisions/revisionLog62.xml" ContentType="application/vnd.openxmlformats-officedocument.spreadsheetml.revisionLog+xml"/>
  <Override PartName="/xl/revisions/revisionLog70.xml" ContentType="application/vnd.openxmlformats-officedocument.spreadsheetml.revisionLog+xml"/>
  <Override PartName="/xl/revisions/revisionLog75.xml" ContentType="application/vnd.openxmlformats-officedocument.spreadsheetml.revisionLog+xml"/>
  <Override PartName="/xl/revisions/revisionLog83.xml" ContentType="application/vnd.openxmlformats-officedocument.spreadsheetml.revisionLog+xml"/>
  <Override PartName="/xl/revisions/revisionLog88.xml" ContentType="application/vnd.openxmlformats-officedocument.spreadsheetml.revisionLog+xml"/>
  <Override PartName="/xl/revisions/revisionLog91.xml" ContentType="application/vnd.openxmlformats-officedocument.spreadsheetml.revisionLog+xml"/>
  <Override PartName="/xl/revisions/revisionLog96.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36.xml" ContentType="application/vnd.openxmlformats-officedocument.spreadsheetml.revisionLog+xml"/>
  <Override PartName="/xl/revisions/revisionLog49.xml" ContentType="application/vnd.openxmlformats-officedocument.spreadsheetml.revisionLog+xml"/>
  <Override PartName="/xl/revisions/revisionLog57.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44.xml" ContentType="application/vnd.openxmlformats-officedocument.spreadsheetml.revisionLog+xml"/>
  <Override PartName="/xl/revisions/revisionLog52.xml" ContentType="application/vnd.openxmlformats-officedocument.spreadsheetml.revisionLog+xml"/>
  <Override PartName="/xl/revisions/revisionLog60.xml" ContentType="application/vnd.openxmlformats-officedocument.spreadsheetml.revisionLog+xml"/>
  <Override PartName="/xl/revisions/revisionLog65.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81.xml" ContentType="application/vnd.openxmlformats-officedocument.spreadsheetml.revisionLog+xml"/>
  <Override PartName="/xl/revisions/revisionLog86.xml" ContentType="application/vnd.openxmlformats-officedocument.spreadsheetml.revisionLog+xml"/>
  <Override PartName="/xl/revisions/revisionLog94.xml" ContentType="application/vnd.openxmlformats-officedocument.spreadsheetml.revisionLog+xml"/>
  <Override PartName="/xl/revisions/revisionLog99.xml" ContentType="application/vnd.openxmlformats-officedocument.spreadsheetml.revisionLog+xml"/>
  <Override PartName="/xl/revisions/revisionLog101.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34.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6.xml" ContentType="application/vnd.openxmlformats-officedocument.spreadsheetml.revisionLog+xml"/>
  <Override PartName="/xl/revisions/revisionLog97.xml" ContentType="application/vnd.openxmlformats-officedocument.spreadsheetml.revisionLog+xml"/>
  <Override PartName="/xl/revisions/revisionLog104.xml" ContentType="application/vnd.openxmlformats-officedocument.spreadsheetml.revisionLog+xml"/>
  <Override PartName="/xl/revisions/revisionLog7.xml" ContentType="application/vnd.openxmlformats-officedocument.spreadsheetml.revisionLog+xml"/>
  <Override PartName="/xl/revisions/revisionLog71.xml" ContentType="application/vnd.openxmlformats-officedocument.spreadsheetml.revisionLog+xml"/>
  <Override PartName="/xl/revisions/revisionLog92.xml" ContentType="application/vnd.openxmlformats-officedocument.spreadsheetml.revisionLog+xml"/>
  <Override PartName="/xl/revisions/revisionLog2.xml" ContentType="application/vnd.openxmlformats-officedocument.spreadsheetml.revisionLog+xml"/>
  <Override PartName="/xl/revisions/revisionLog29.xml" ContentType="application/vnd.openxmlformats-officedocument.spreadsheetml.revisionLog+xml"/>
  <Override PartName="/xl/revisions/revisionLog24.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66.xml" ContentType="application/vnd.openxmlformats-officedocument.spreadsheetml.revisionLog+xml"/>
  <Override PartName="/xl/revisions/revisionLog87.xml" ContentType="application/vnd.openxmlformats-officedocument.spreadsheetml.revisionLog+xml"/>
  <Override PartName="/xl/revisions/revisionLog61.xml" ContentType="application/vnd.openxmlformats-officedocument.spreadsheetml.revisionLog+xml"/>
  <Override PartName="/xl/revisions/revisionLog82.xml" ContentType="application/vnd.openxmlformats-officedocument.spreadsheetml.revisionLog+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56.xml" ContentType="application/vnd.openxmlformats-officedocument.spreadsheetml.revisionLog+xml"/>
  <Override PartName="/xl/revisions/revisionLog77.xml" ContentType="application/vnd.openxmlformats-officedocument.spreadsheetml.revisionLog+xml"/>
  <Override PartName="/xl/revisions/revisionLog100.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93.xml" ContentType="application/vnd.openxmlformats-officedocument.spreadsheetml.revisionLog+xml"/>
  <Override PartName="/xl/revisions/revisionLog98.xml" ContentType="application/vnd.openxmlformats-officedocument.spreadsheetml.revisionLog+xml"/>
  <Override PartName="/xl/revisions/revisionLog3.xml" ContentType="application/vnd.openxmlformats-officedocument.spreadsheetml.revisionLog+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EstaPasta_de_trabalho"/>
  <mc:AlternateContent xmlns:mc="http://schemas.openxmlformats.org/markup-compatibility/2006">
    <mc:Choice Requires="x15">
      <x15ac:absPath xmlns:x15ac="http://schemas.microsoft.com/office/spreadsheetml/2010/11/ac" url="\\10.14.246.12\Coapi\COAPI\NOTAS TÉCNICAS COAPI\2024-2026\PANORAMA\2026\"/>
    </mc:Choice>
  </mc:AlternateContent>
  <xr:revisionPtr revIDLastSave="0" documentId="13_ncr:81_{AD5F1530-4F9C-4344-8A10-09B9366D9499}" xr6:coauthVersionLast="47" xr6:coauthVersionMax="47" xr10:uidLastSave="{00000000-0000-0000-0000-000000000000}"/>
  <bookViews>
    <workbookView xWindow="-108" yWindow="-108" windowWidth="23256" windowHeight="12456" xr2:uid="{00000000-000D-0000-FFFF-FFFF00000000}"/>
  </bookViews>
  <sheets>
    <sheet name="PAC" sheetId="1" r:id="rId1"/>
    <sheet name="Planilha10" sheetId="2" state="hidden" r:id="rId2"/>
    <sheet name="Planilha9" sheetId="3" state="hidden" r:id="rId3"/>
    <sheet name="Planilha8" sheetId="4" state="hidden" r:id="rId4"/>
    <sheet name="Planilha7" sheetId="5" state="hidden" r:id="rId5"/>
    <sheet name="Planilha6" sheetId="6" state="hidden" r:id="rId6"/>
    <sheet name="Planilha1" sheetId="7" state="hidden" r:id="rId7"/>
    <sheet name="Planilha5" sheetId="8" state="hidden" r:id="rId8"/>
    <sheet name="Planilha4" sheetId="9" state="hidden" r:id="rId9"/>
    <sheet name="Planilha3" sheetId="10" state="hidden" r:id="rId10"/>
    <sheet name="Planilha2" sheetId="11" state="hidden" r:id="rId11"/>
    <sheet name="OUTRAS AÇÕES" sheetId="12" r:id="rId12"/>
    <sheet name="Domínios" sheetId="13" r:id="rId13"/>
  </sheets>
  <externalReferences>
    <externalReference r:id="rId14"/>
    <externalReference r:id="rId15"/>
  </externalReferences>
  <definedNames>
    <definedName name="_xlnm._FilterDatabase" localSheetId="11" hidden="1">'OUTRAS AÇÕES'!$A$3:$AZ$22</definedName>
    <definedName name="_xlnm._FilterDatabase" localSheetId="0" hidden="1">PAC!$A$5:$BF$582</definedName>
    <definedName name="_xleta.AND" hidden="1">#NAME?</definedName>
    <definedName name="_xleta.FORECAST" hidden="1">#NAME?</definedName>
    <definedName name="a">#REF!</definedName>
    <definedName name="_xlnm.Print_Area" localSheetId="0">PAC!$A$2:$AZ$206</definedName>
    <definedName name="B">#REF!</definedName>
    <definedName name="PAC_ORIGINAL">Domínios!#REF!</definedName>
    <definedName name="PAC_SELEÇÕES">Domínios!$AG$3:$AG$25</definedName>
    <definedName name="status_intervencao">Domínios!$L$3:$L$10</definedName>
    <definedName name="status_pleito">Domínios!$L$8:$L$8</definedName>
    <definedName name="_xlnm.Print_Titles" localSheetId="0">PAC!$2:$5</definedName>
    <definedName name="Z_0010F7C7_679C_4EFD_B756_B71A14846982_.wvu.FilterData" localSheetId="0" hidden="1">PAC!$A$5:$BF$582</definedName>
    <definedName name="Z_00267332_D857_4AE1_84C6_5E9D62EC706B_.wvu.FilterData" localSheetId="0" hidden="1">PAC!$A$5:$AZ$581</definedName>
    <definedName name="Z_003A37D7_B1F7_4F1A_BFCB_CDDC6A67E72F_.wvu.FilterData" localSheetId="0" hidden="1">PAC!$A$5:$BF$582</definedName>
    <definedName name="Z_00FE7268_3853_4055_9A0D_55E866E0FECF_.wvu.FilterData" localSheetId="0" hidden="1">PAC!$A$5:$BF$581</definedName>
    <definedName name="Z_012FB113_A2D7_4FD7_BF4F_F9FE0BAEA78D_.wvu.FilterData" localSheetId="0" hidden="1">PAC!$A$5:$AZ$581</definedName>
    <definedName name="Z_01315A36_B456_46A2_BD06_D9A30CF7F179_.wvu.FilterData" localSheetId="0" hidden="1">PAC!$A$5:$BF$582</definedName>
    <definedName name="Z_018C4E92_546B_4B67_B161_5CCB61530D90_.wvu.FilterData" localSheetId="0" hidden="1">PAC!$A$5:$BS$665</definedName>
    <definedName name="Z_02011D39_2740_42F3_AC12_5836148D8C07_.wvu.FilterData" localSheetId="0" hidden="1">PAC!$A$5:$BF$582</definedName>
    <definedName name="Z_022DDEBE_C886_4A17_A132_EC0C8F1090D7_.wvu.FilterData" localSheetId="0" hidden="1">PAC!$A$5:$AZ$581</definedName>
    <definedName name="Z_0233FDBF_FB6D_4D28_A7F0_D332BB00EF41_.wvu.FilterData" localSheetId="0" hidden="1">PAC!$A$5:$AZ$581</definedName>
    <definedName name="Z_026FFD8E_9377_404F_89DA_9686325D4308_.wvu.FilterData" localSheetId="0" hidden="1">PAC!$A$5:$BF$581</definedName>
    <definedName name="Z_028B0C79_003A_4706_AF41_3340634A7AF2_.wvu.FilterData" localSheetId="0" hidden="1">PAC!$A$5:$BF$582</definedName>
    <definedName name="Z_02B4712F_6D3C_4AEF_B731_50CE58CA7C31_.wvu.FilterData" localSheetId="0" hidden="1">PAC!$A$5:$BS$665</definedName>
    <definedName name="Z_02EF9793_54D1_47D9_8E08_517B9B444C83_.wvu.FilterData" localSheetId="0" hidden="1">PAC!$A$5:$BD$581</definedName>
    <definedName name="Z_0348BEB9_4F93_4BDD_8677_0576818368FE_.wvu.FilterData" localSheetId="0" hidden="1">PAC!$A$5:$BF$581</definedName>
    <definedName name="Z_03EE2C8E_39D9_4733_9C8B_88223ADC81AE_.wvu.FilterData" localSheetId="0" hidden="1">PAC!$A$5:$AZ$581</definedName>
    <definedName name="Z_04088FDF_03A3_4ADB_938C_CEFFCA91E3C8_.wvu.FilterData" localSheetId="0" hidden="1">PAC!$A$5:$BF$582</definedName>
    <definedName name="Z_04917589_7BF4_4D2B_8BAE_137F4C73830E_.wvu.FilterData" localSheetId="0" hidden="1">PAC!$A$5:$BS$665</definedName>
    <definedName name="Z_04D84796_8B72_4492_AC27_FDD89F6C7BE3_.wvu.FilterData" localSheetId="0" hidden="1">PAC!$A$5:$BS$665</definedName>
    <definedName name="Z_04ED45EE_8057_4859_9CE8_BD8176949FBB_.wvu.FilterData" localSheetId="0" hidden="1">PAC!$A$5:$AZ$426</definedName>
    <definedName name="Z_0543FFFD_4FEE_4E09_95CB_06AAA90A04B8_.wvu.FilterData" localSheetId="0" hidden="1">PAC!$A$5:$BF$581</definedName>
    <definedName name="Z_05608F5D_907E_42CE_95D6_BB82BFC1ACF1_.wvu.FilterData" localSheetId="0" hidden="1">PAC!$A$5:$BF$582</definedName>
    <definedName name="Z_0579975A_1DBD_4C44_A45E_4942F5A6BC47_.wvu.FilterData" localSheetId="0" hidden="1">PAC!$A$5:$AZ$430</definedName>
    <definedName name="Z_0584BC7D_4874_4DC3_AC91_5C7939CD1BF2_.wvu.FilterData" localSheetId="0" hidden="1">PAC!$A$5:$BF$582</definedName>
    <definedName name="Z_05BBF4B9_930D_4690_B7E5_C796454EABF5_.wvu.FilterData" localSheetId="0" hidden="1">PAC!$A$5:$BS$665</definedName>
    <definedName name="Z_063447BF_4196_4462_8326_B349A52E2FF4_.wvu.FilterData" localSheetId="0" hidden="1">PAC!$A$5:$BS$665</definedName>
    <definedName name="Z_06388881_60C9_4E66_BA1D_C0E3ED6C6F6F_.wvu.FilterData" localSheetId="0" hidden="1">PAC!$A$5:$AZ$581</definedName>
    <definedName name="Z_06418C4D_6EB2_41FC_98D3_4F42E9DB792E_.wvu.FilterData" localSheetId="0" hidden="1">PAC!$A$5:$BF$582</definedName>
    <definedName name="Z_06750FF2_B355_4A0E_B21F_52187042DE87_.wvu.FilterData" localSheetId="0" hidden="1">PAC!$A$5:$AZ$426</definedName>
    <definedName name="Z_06BFA5BD_BCFA_4A08_9E7F_34B852EB98EF_.wvu.FilterData" localSheetId="0" hidden="1">PAC!$A$5:$BS$665</definedName>
    <definedName name="Z_06C7EEAE_2100_4581_8DEA_F546F6A76BE3_.wvu.FilterData" localSheetId="0" hidden="1">PAC!$A$5:$AZ$206</definedName>
    <definedName name="Z_06DE6C44_66EF_428E_958C_2693D2B35858_.wvu.FilterData" localSheetId="0" hidden="1">PAC!$A$5:$BF$582</definedName>
    <definedName name="Z_06F931B2_4531_4FF7_BCCC_42672668CF1C_.wvu.FilterData" localSheetId="0" hidden="1">PAC!$A$5:$BF$582</definedName>
    <definedName name="Z_0751AF78_49CC_4FE3_81AF_60ED0742562B_.wvu.FilterData" localSheetId="0" hidden="1">PAC!$A$5:$BS$665</definedName>
    <definedName name="Z_07555211_37F9_4029_9DD3_FC162A9053BD_.wvu.FilterData" localSheetId="0" hidden="1">PAC!$A$5:$BF$582</definedName>
    <definedName name="Z_0807F7C9_B415_4B77_AF61_7D94C8B48AAB_.wvu.FilterData" localSheetId="0" hidden="1">PAC!$A$5:$BF$581</definedName>
    <definedName name="Z_083D9386_A209_4E4D_86CD_025B1176CEB5_.wvu.Cols" localSheetId="0" hidden="1">PAC!$A:$A,PAC!$C:$C</definedName>
    <definedName name="Z_083D9386_A209_4E4D_86CD_025B1176CEB5_.wvu.FilterData" localSheetId="11" hidden="1">'OUTRAS AÇÕES'!$A$3:$AZ$22</definedName>
    <definedName name="Z_083D9386_A209_4E4D_86CD_025B1176CEB5_.wvu.FilterData" localSheetId="0" hidden="1">PAC!$A$5:$BF$582</definedName>
    <definedName name="Z_083D9386_A209_4E4D_86CD_025B1176CEB5_.wvu.PrintArea" localSheetId="0" hidden="1">PAC!$A$2:$AZ$206</definedName>
    <definedName name="Z_083D9386_A209_4E4D_86CD_025B1176CEB5_.wvu.PrintTitles" localSheetId="0" hidden="1">PAC!$2:$5</definedName>
    <definedName name="Z_08827C30_F4AB_4B52_BBB1_0267C953E63C_.wvu.FilterData" localSheetId="0" hidden="1">PAC!$A$5:$AZ$581</definedName>
    <definedName name="Z_092D96AE_3B48_4C62_9A31_4E81EAA1A7C3_.wvu.FilterData" localSheetId="0" hidden="1">PAC!$A$5:$BF$581</definedName>
    <definedName name="Z_09FCB9ED_E552_4D5F_B2B6_2011BB9580AA_.wvu.FilterData" localSheetId="0" hidden="1">PAC!$A$5:$BS$665</definedName>
    <definedName name="Z_0A75D3C7_FAA8_4D80_8D6A_2838DFE253F6_.wvu.FilterData" localSheetId="0" hidden="1">PAC!$A$5:$BS$665</definedName>
    <definedName name="Z_0A981866_B4F2_45AB_9AF4_20968B22C227_.wvu.FilterData" localSheetId="0" hidden="1">PAC!$A$5:$BF$581</definedName>
    <definedName name="Z_0AE17A7D_A726_48E6_BEA6_4B33FBB29E97_.wvu.FilterData" localSheetId="0" hidden="1">PAC!$A$5:$BF$582</definedName>
    <definedName name="Z_0B3B967B_92EA_4912_A6D3_5E6F129465E4_.wvu.FilterData" localSheetId="0" hidden="1">PAC!$A$5:$BD$581</definedName>
    <definedName name="Z_0B86704D_3F9F_4D27_A95D_0D1EBF363F1C_.wvu.FilterData" localSheetId="0" hidden="1">PAC!$A$5:$BD$581</definedName>
    <definedName name="Z_0BB001C1_7329_4E62_B8E2_E13B6C83C3C9_.wvu.FilterData" localSheetId="0" hidden="1">PAC!$A$5:$BF$581</definedName>
    <definedName name="Z_0BBD63F2_5C5A_48D0_8E22_9B8EDDCAB3E8_.wvu.FilterData" localSheetId="0" hidden="1">PAC!$A$5:$BF$582</definedName>
    <definedName name="Z_0C0BDFE7_5576_40BC_BB31_ACE0FC7A8875_.wvu.FilterData" localSheetId="0" hidden="1">PAC!$A$5:$AZ$581</definedName>
    <definedName name="Z_0C5269D4_76D8_4C5F_A740_B983EEEFB9AC_.wvu.FilterData" localSheetId="0" hidden="1">PAC!$A$5:$BF$582</definedName>
    <definedName name="Z_0C57D671_5F0F_4C4E_B137_82EA3CDBBC2D_.wvu.FilterData" localSheetId="0" hidden="1">PAC!$A$5:$BF$581</definedName>
    <definedName name="Z_0C61D18B_F9CA_4511_B38C_A9FA2262EA92_.wvu.FilterData" localSheetId="0" hidden="1">PAC!$A$5:$AZ$581</definedName>
    <definedName name="Z_0C6B3872_A010_4327_A811_01115A885FF0_.wvu.FilterData" localSheetId="0" hidden="1">PAC!$A$5:$BF$582</definedName>
    <definedName name="Z_0CB2C2DE_2404_483B_B634_84842725A6C8_.wvu.FilterData" localSheetId="0" hidden="1">PAC!$A$5:$BF$581</definedName>
    <definedName name="Z_0CDC8AF7_4426_47DE_BEB7_8E2CEEE6BDAF_.wvu.FilterData" localSheetId="0" hidden="1">PAC!$A$5:$BD$581</definedName>
    <definedName name="Z_0CEFFEA0_C776_4F65_BF54_1BBB6932E9C8_.wvu.FilterData" localSheetId="0" hidden="1">PAC!$A$5:$AZ$581</definedName>
    <definedName name="Z_0D047CD3_CFDA_4151_8A35_EEAB1103EECA_.wvu.FilterData" localSheetId="0" hidden="1">PAC!$A$5:$AZ$581</definedName>
    <definedName name="Z_0D24B3D2_CB02_45AC_83FC_4C0EE9B30C93_.wvu.FilterData" localSheetId="0" hidden="1">PAC!$A$5:$AZ$581</definedName>
    <definedName name="Z_0D2EA1EE_FF08_402C_B2D7_34E16C773EDF_.wvu.FilterData" localSheetId="0" hidden="1">PAC!$A$5:$BF$582</definedName>
    <definedName name="Z_0D8A65CA_EF08_4A01_AE76_D867B86F35C8_.wvu.FilterData" localSheetId="0" hidden="1">PAC!$A$5:$BS$665</definedName>
    <definedName name="Z_0E1BCB7B_AFCB_4409_8D9C_2DC061AB2225_.wvu.FilterData" localSheetId="0" hidden="1">PAC!$A$5:$BF$582</definedName>
    <definedName name="Z_0E211340_AD89_4DA2_9D06_4155105F561A_.wvu.FilterData" localSheetId="0" hidden="1">PAC!$A$5:$AZ$581</definedName>
    <definedName name="Z_0E5D3A37_91F6_4125_BAE0_D1B4CD6D6B20_.wvu.FilterData" localSheetId="0" hidden="1">PAC!$A$5:$BF$581</definedName>
    <definedName name="Z_0E818AFC_9067_4D0E_A64F_283D10E62A6F_.wvu.FilterData" localSheetId="0" hidden="1">PAC!$A$5:$AZ$581</definedName>
    <definedName name="Z_0E9E5435_7F65_4089_92D8_A760ABB18B4F_.wvu.FilterData" localSheetId="0" hidden="1">PAC!$A$5:$AZ$426</definedName>
    <definedName name="Z_0EA3E309_6DB5_426D_812A_5123534CD4DB_.wvu.FilterData" localSheetId="0" hidden="1">PAC!$A$5:$BF$582</definedName>
    <definedName name="Z_0EB81911_DAFE_454C_AC58_9C4FF4FC7191_.wvu.FilterData" localSheetId="0" hidden="1">PAC!$A$5:$BF$581</definedName>
    <definedName name="Z_0F4E0615_3F9B_42C6_B1C8_3613EB68D215_.wvu.FilterData" localSheetId="0" hidden="1">PAC!$A$5:$AZ$581</definedName>
    <definedName name="Z_0F57ED43_51E1_4A78_A39D_A31C5B81CC0B_.wvu.FilterData" localSheetId="0" hidden="1">PAC!$A$5:$BS$665</definedName>
    <definedName name="Z_0F5F5C3D_A43E_4065_887A_F16E5552C2EE_.wvu.FilterData" localSheetId="0" hidden="1">PAC!$A$5:$BS$665</definedName>
    <definedName name="Z_0F603DA0_BD11_4BA3_9B85_E8BB46E545D8_.wvu.FilterData" localSheetId="0" hidden="1">PAC!$A$5:$BF$582</definedName>
    <definedName name="Z_0FAC594D_3BE9_4117_90D6_9E2276EEA1D1_.wvu.FilterData" localSheetId="0" hidden="1">PAC!$A$5:$BS$665</definedName>
    <definedName name="Z_0FB74A6A_4A44_4BA5_9EB0_B86297CD9790_.wvu.Cols" localSheetId="0" hidden="1">PAC!$B:$B,PAC!$D:$D,PAC!$F:$F,PAC!$K:$P,PAC!$V:$V,PAC!$Z:$Z,PAC!$AB:$AB,PAC!$AF:$AF,PAC!$AJ:$AQ</definedName>
    <definedName name="Z_0FB74A6A_4A44_4BA5_9EB0_B86297CD9790_.wvu.FilterData" localSheetId="11" hidden="1">'OUTRAS AÇÕES'!$A$3:$AZ$22</definedName>
    <definedName name="Z_0FB74A6A_4A44_4BA5_9EB0_B86297CD9790_.wvu.FilterData" localSheetId="0" hidden="1">PAC!$A$5:$BF$582</definedName>
    <definedName name="Z_0FB74A6A_4A44_4BA5_9EB0_B86297CD9790_.wvu.PrintArea" localSheetId="0" hidden="1">PAC!$A$5:$AJ$488</definedName>
    <definedName name="Z_0FB74A6A_4A44_4BA5_9EB0_B86297CD9790_.wvu.PrintTitles" localSheetId="0" hidden="1">PAC!$4:$5</definedName>
    <definedName name="Z_0FCACA15_33C6_4B39_B0DF_F7410B8104DE_.wvu.FilterData" localSheetId="0" hidden="1">PAC!$A$5:$BS$665</definedName>
    <definedName name="Z_0FCFEBB7_4C34_4085_9896_4B337072A0AF_.wvu.FilterData" localSheetId="0" hidden="1">PAC!$A$5:$BF$582</definedName>
    <definedName name="Z_101345E0_9409_4D12_ABE5_33853E05054E_.wvu.FilterData" localSheetId="0" hidden="1">PAC!$A$5:$BS$665</definedName>
    <definedName name="Z_102E7417_9B9D_41FF_94D4_7EFAB3DE321E_.wvu.FilterData" localSheetId="0" hidden="1">PAC!$A$5:$BD$581</definedName>
    <definedName name="Z_1043D237_F57C_49DE_91D0_FF787F92160F_.wvu.FilterData" localSheetId="0" hidden="1">PAC!$A$5:$BF$582</definedName>
    <definedName name="Z_104E6C95_F17E_4F68_BDDD_71C49B886B58_.wvu.FilterData" localSheetId="0" hidden="1">PAC!$A$5:$BF$581</definedName>
    <definedName name="Z_1063B82D_823F_4E22_9BC0_2A29A7856988_.wvu.FilterData" localSheetId="0" hidden="1">PAC!$A$5:$BF$582</definedName>
    <definedName name="Z_1101FCB2_86CA_494D_9E09_3471DDEFE687_.wvu.FilterData" localSheetId="0" hidden="1">PAC!$A$5:$AZ$581</definedName>
    <definedName name="Z_116FB59F_3847_4C12_80CD_1C07EE9F0832_.wvu.FilterData" localSheetId="0" hidden="1">PAC!$A$5:$BS$665</definedName>
    <definedName name="Z_117B7F6D_953E_41DF_8621_E2D9CB5CF1FF_.wvu.FilterData" localSheetId="0" hidden="1">PAC!$A$5:$BF$582</definedName>
    <definedName name="Z_118BE86F_FC8D_4154_9B1F_E792D30A8ECD_.wvu.FilterData" localSheetId="0" hidden="1">PAC!$A$5:$BF$582</definedName>
    <definedName name="Z_11BA9D42_56B9_4F55_9A78_F2B7E1E2B87A_.wvu.FilterData" localSheetId="0" hidden="1">PAC!$A$5:$AZ$581</definedName>
    <definedName name="Z_11C27F76_3436_4D77_93AC_90DECDEA7C5D_.wvu.FilterData" localSheetId="0" hidden="1">PAC!$A$5:$BS$665</definedName>
    <definedName name="Z_123B4181_9B76_45A7_9004_9D1621305C0A_.wvu.FilterData" localSheetId="0" hidden="1">PAC!$A$5:$BD$581</definedName>
    <definedName name="Z_124B8C47_7814_4286_BB87_2C54737CB48C_.wvu.FilterData" localSheetId="0" hidden="1">PAC!$A$5:$BF$581</definedName>
    <definedName name="Z_1292BAB7_4660_42C2_9617_91F222D4D56C_.wvu.FilterData" localSheetId="0" hidden="1">PAC!$A$5:$BF$582</definedName>
    <definedName name="Z_129416D2_3637_48C1_A749_90B02AD0693E_.wvu.Cols" localSheetId="0" hidden="1">PAC!$A:$D,PAC!$BK:$BK</definedName>
    <definedName name="Z_129416D2_3637_48C1_A749_90B02AD0693E_.wvu.FilterData" localSheetId="11" hidden="1">'OUTRAS AÇÕES'!$A$3:$AZ$22</definedName>
    <definedName name="Z_129416D2_3637_48C1_A749_90B02AD0693E_.wvu.FilterData" localSheetId="0" hidden="1">PAC!$A$5:$BF$582</definedName>
    <definedName name="Z_129416D2_3637_48C1_A749_90B02AD0693E_.wvu.PrintArea" localSheetId="0" hidden="1">PAC!$B$2:$AG$471</definedName>
    <definedName name="Z_129416D2_3637_48C1_A749_90B02AD0693E_.wvu.PrintTitles" localSheetId="0" hidden="1">PAC!$4:$5</definedName>
    <definedName name="Z_130F7395_CC7D_44EB_928D_F50E3848E2A6_.wvu.FilterData" localSheetId="0" hidden="1">PAC!$A$5:$BF$582</definedName>
    <definedName name="Z_132B5F31_D208_4A2D_9478_B746B4D4152D_.wvu.FilterData" localSheetId="0" hidden="1">PAC!$A$5:$AZ$581</definedName>
    <definedName name="Z_133DF305_B73A_45A6_BD8A_0631472675C0_.wvu.FilterData" localSheetId="0" hidden="1">PAC!$A$5:$BF$582</definedName>
    <definedName name="Z_13DD4A2F_8C95_47CB_8388_7F2791D5AC32_.wvu.FilterData" localSheetId="0" hidden="1">PAC!$A$5:$BS$665</definedName>
    <definedName name="Z_13E94A3C_CB3A_4F58_A512_0396BF6DE7DC_.wvu.Cols" localSheetId="0" hidden="1">PAC!$BI:$BI</definedName>
    <definedName name="Z_13E94A3C_CB3A_4F58_A512_0396BF6DE7DC_.wvu.FilterData" localSheetId="11" hidden="1">'OUTRAS AÇÕES'!$A$3:$AZ$22</definedName>
    <definedName name="Z_13E94A3C_CB3A_4F58_A512_0396BF6DE7DC_.wvu.FilterData" localSheetId="0" hidden="1">PAC!$A$5:$BF$582</definedName>
    <definedName name="Z_13E94A3C_CB3A_4F58_A512_0396BF6DE7DC_.wvu.PrintArea" localSheetId="0" hidden="1">PAC!$A$5:$AJ$488</definedName>
    <definedName name="Z_13E94A3C_CB3A_4F58_A512_0396BF6DE7DC_.wvu.PrintTitles" localSheetId="0" hidden="1">PAC!$4:$5</definedName>
    <definedName name="Z_140C73D2_5476_48B0_848F_8503C5BA31E1_.wvu.FilterData" localSheetId="0" hidden="1">PAC!$A$5:$BF$581</definedName>
    <definedName name="Z_1459FEBB_5C15_499A_971F_B31158C64983_.wvu.FilterData" localSheetId="0" hidden="1">PAC!$A$5:$AZ$581</definedName>
    <definedName name="Z_1463D0C8_E285_4605_B02E_97601E41883E_.wvu.FilterData" localSheetId="0" hidden="1">PAC!$A$5:$BF$582</definedName>
    <definedName name="Z_14CFBCE3_74FE_40D0_BA3C_0E1103C07B47_.wvu.FilterData" localSheetId="0" hidden="1">PAC!$A$5:$BF$582</definedName>
    <definedName name="Z_151D538F_8FE9_40D5_A5E0_819AD47E44D6_.wvu.FilterData" localSheetId="0" hidden="1">PAC!$A$5:$BF$581</definedName>
    <definedName name="Z_153FBDD9_9345_450A_8C49_CECFC270F4E1_.wvu.FilterData" localSheetId="0" hidden="1">PAC!$A$5:$BF$582</definedName>
    <definedName name="Z_154740AC_F41A_4670_B420_36782C584944_.wvu.FilterData" localSheetId="0" hidden="1">PAC!$A$5:$BF$582</definedName>
    <definedName name="Z_1570BD79_E3E0_4CD1_AAF6_79272AB0EDB5_.wvu.FilterData" localSheetId="0" hidden="1">PAC!$A$5:$BF$582</definedName>
    <definedName name="Z_158CCAF3_3127_4979_911C_6045D6190891_.wvu.FilterData" localSheetId="0" hidden="1">PAC!$A$5:$BS$665</definedName>
    <definedName name="Z_158DC405_2996_4FBC_9037_EB03A285C313_.wvu.FilterData" localSheetId="0" hidden="1">PAC!$A$5:$AZ$206</definedName>
    <definedName name="Z_159CD5C3_80A9_4051_A5A1_AA0EAE03ECCF_.wvu.FilterData" localSheetId="0" hidden="1">PAC!$A$5:$BF$582</definedName>
    <definedName name="Z_15D5F0AA_86D7_45C3_9943_58F40A95AD4D_.wvu.FilterData" localSheetId="0" hidden="1">PAC!$A$5:$AZ$581</definedName>
    <definedName name="Z_15E93609_C419_49A8_8071_CC2B684C3217_.wvu.FilterData" localSheetId="0" hidden="1">PAC!$A$5:$AZ$581</definedName>
    <definedName name="Z_15FD74A3_DE82_44A3_934D_AB9F2192AF2F_.wvu.FilterData" localSheetId="0" hidden="1">PAC!$A$5:$BF$582</definedName>
    <definedName name="Z_1617B8DF_7BC8_46AF_82EC_7A22624795AC_.wvu.FilterData" localSheetId="0" hidden="1">PAC!$A$5:$AZ$430</definedName>
    <definedName name="Z_1633D49D_4480_49B4_8917_9A38BC0DDE70_.wvu.FilterData" localSheetId="0" hidden="1">PAC!$A$5:$BF$581</definedName>
    <definedName name="Z_1646C9F6_AA96_49E8_BBAA_412B278B9CA8_.wvu.FilterData" localSheetId="0" hidden="1">PAC!$A$5:$BF$582</definedName>
    <definedName name="Z_16C90D33_BB2E_4913_BB0E_7B1AAB175582_.wvu.FilterData" localSheetId="0" hidden="1">PAC!$FUM5637:$BS$665</definedName>
    <definedName name="Z_1726B802_34E5_41C9_B628_700F6D91EBEA_.wvu.FilterData" localSheetId="0" hidden="1">PAC!$A$5:$BF$581</definedName>
    <definedName name="Z_1772585A_B771_4B2B_8462_786A8DAB936F_.wvu.FilterData" localSheetId="0" hidden="1">PAC!$A$5:$BF$582</definedName>
    <definedName name="Z_17957E87_79C9_41B2_A941_91A86E863A52_.wvu.FilterData" localSheetId="0" hidden="1">PAC!$A$5:$BF$582</definedName>
    <definedName name="Z_17ABC783_04D8_4AF1_AB07_871A4DDB51C2_.wvu.FilterData" localSheetId="0" hidden="1">PAC!$A$5:$BF$582</definedName>
    <definedName name="Z_17B0B04A_34B7_4536_9D3A_8A32538E16CC_.wvu.FilterData" localSheetId="0" hidden="1">PAC!$A$5:$BF$582</definedName>
    <definedName name="Z_18401603_5D29_4C7B_9571_DE594CD13A93_.wvu.FilterData" localSheetId="0" hidden="1">PAC!$A$5:$BF$582</definedName>
    <definedName name="Z_1847CE3E_6087_4998_91B8_7AB519A28B9B_.wvu.FilterData" localSheetId="0" hidden="1">PAC!$A$5:$AZ$581</definedName>
    <definedName name="Z_189D3BC9_CAA4_43F6_9000_E7BA2F981753_.wvu.FilterData" localSheetId="0" hidden="1">PAC!$A$5:$BS$665</definedName>
    <definedName name="Z_196ACC3C_6B6C_43A6_B0E7_992652098119_.wvu.FilterData" localSheetId="0" hidden="1">PAC!$A$5:$BF$582</definedName>
    <definedName name="Z_1973D6F1_BF55_4EA0_8783_C0090844FB29_.wvu.FilterData" localSheetId="0" hidden="1">PAC!$A$5:$BF$582</definedName>
    <definedName name="Z_19B86607_F458_4FEE_B2A0_93EF2DA61C01_.wvu.FilterData" localSheetId="0" hidden="1">PAC!$A$5:$BS$665</definedName>
    <definedName name="Z_19BA7D41_3BC1_44A7_86EC_37B2DA1330F9_.wvu.FilterData" localSheetId="0" hidden="1">PAC!$A$5:$AZ$581</definedName>
    <definedName name="Z_19DAA0A9_2886_46E0_9956_710136098FD0_.wvu.FilterData" localSheetId="0" hidden="1">PAC!$A$5:$BS$665</definedName>
    <definedName name="Z_19FDC53C_4E4D_4B28_943C_21BF0AE206BF_.wvu.FilterData" localSheetId="0" hidden="1">PAC!$A$5:$BD$581</definedName>
    <definedName name="Z_1A4A6726_2FED_46F5_8D28_31C7B8C10F07_.wvu.FilterData" localSheetId="0" hidden="1">PAC!$A$5:$BF$581</definedName>
    <definedName name="Z_1A6E12E3_B528_43A3_AE4F_96F00D7E161B_.wvu.FilterData" localSheetId="0" hidden="1">PAC!$A$5:$BS$665</definedName>
    <definedName name="Z_1AAE946C_4052_4AEE_BCE9_A524A632FCF3_.wvu.FilterData" localSheetId="0" hidden="1">PAC!$A$5:$AZ$206</definedName>
    <definedName name="Z_1B08A297_E2A1_4152_84FD_497E20F5D860_.wvu.FilterData" localSheetId="0" hidden="1">PAC!$A$5:$BF$582</definedName>
    <definedName name="Z_1C375FDE_6CB8_4209_8AAF_32F786A18922_.wvu.FilterData" localSheetId="0" hidden="1">PAC!$A$5:$BF$582</definedName>
    <definedName name="Z_1C49D8C5_CA80_4545_8B0C_8D9CB31AE3AC_.wvu.FilterData" localSheetId="0" hidden="1">PAC!$A$5:$AZ$206</definedName>
    <definedName name="Z_1C5C22DF_2B49_4755_B53E_2C67F0D0C8A5_.wvu.FilterData" localSheetId="0" hidden="1">PAC!$A$5:$BS$665</definedName>
    <definedName name="Z_1C6AABF1_09C8_49DE_8D89_AC39CE806F8D_.wvu.FilterData" localSheetId="0" hidden="1">PAC!$A$5:$BF$582</definedName>
    <definedName name="Z_1CA4B471_30CC_4D78_B595_88AC62DCF40C_.wvu.FilterData" localSheetId="0" hidden="1">PAC!$A$5:$BF$581</definedName>
    <definedName name="Z_1CD856E2_B6B7_4017_A173_9B98E8E11BEF_.wvu.FilterData" localSheetId="0" hidden="1">PAC!$A$5:$BF$582</definedName>
    <definedName name="Z_1CDAB1CB_0BFD_41BC_AB82_835262CB9671_.wvu.FilterData" localSheetId="0" hidden="1">PAC!$A$5:$BD$581</definedName>
    <definedName name="Z_1D69A01A_CADB_46F0_8526_CEDC09A7615B_.wvu.FilterData" localSheetId="0" hidden="1">PAC!$A$5:$BS$665</definedName>
    <definedName name="Z_1D9C17B6_DC6C_4F65_B3A0_8F0C71CBAD82_.wvu.FilterData" localSheetId="0" hidden="1">PAC!$A$5:$AZ$581</definedName>
    <definedName name="Z_1DEACD51_E1F5_4136_8718_FFCBDAAE70F5_.wvu.FilterData" localSheetId="0" hidden="1">PAC!$A$5:$AZ$206</definedName>
    <definedName name="Z_1DF53ED1_660E_48D7_873A_F0C6502E13AE_.wvu.FilterData" localSheetId="0" hidden="1">PAC!$A$5:$AZ$581</definedName>
    <definedName name="Z_1E82B9D4_E352_4484_87C9_34C1A4EA03FC_.wvu.FilterData" localSheetId="0" hidden="1">PAC!$A$5:$AZ$581</definedName>
    <definedName name="Z_1E8F3D88_5B3E_4173_9A27_C68E8FB11546_.wvu.FilterData" localSheetId="0" hidden="1">PAC!$A$5:$BD$581</definedName>
    <definedName name="Z_1EB6674C_B9FA_45D4_8C0B_64ADD22D6F36_.wvu.FilterData" localSheetId="0" hidden="1">PAC!$A$5:$AZ$581</definedName>
    <definedName name="Z_1F5D5C3B_584A_4E1D_921E_CC88F424DC57_.wvu.FilterData" localSheetId="11" hidden="1">'OUTRAS AÇÕES'!$A$3:$AZ$22</definedName>
    <definedName name="Z_1F5D5C3B_584A_4E1D_921E_CC88F424DC57_.wvu.FilterData" localSheetId="0" hidden="1">PAC!$A$5:$BF$582</definedName>
    <definedName name="Z_1F5D5C3B_584A_4E1D_921E_CC88F424DC57_.wvu.PrintArea" localSheetId="0" hidden="1">PAC!$A$2:$AZ$206</definedName>
    <definedName name="Z_1F5D5C3B_584A_4E1D_921E_CC88F424DC57_.wvu.PrintTitles" localSheetId="0" hidden="1">PAC!$2:$5</definedName>
    <definedName name="Z_1F88C7A4_7904_4259_A0B8_7555DA23C658_.wvu.FilterData" localSheetId="0" hidden="1">PAC!$A$5:$BF$582</definedName>
    <definedName name="Z_1FCF303D_AD79_4177_B72E_9C59EB88B57E_.wvu.FilterData" localSheetId="0" hidden="1">PAC!$A$5:$BS$665</definedName>
    <definedName name="Z_1FEF2AB3_7ECB_4141_9EE7_EE2BE5C150DB_.wvu.FilterData" localSheetId="0" hidden="1">PAC!$A$5:$AZ$581</definedName>
    <definedName name="Z_1FFA5F05_6463_4998_A8B4_24644BD5E1E6_.wvu.FilterData" localSheetId="0" hidden="1">PAC!$A$5:$BS$665</definedName>
    <definedName name="Z_2099D8FD_35B6_4B41_90E4_D6F242BA0837_.wvu.FilterData" localSheetId="0" hidden="1">PAC!$A$5:$AZ$581</definedName>
    <definedName name="Z_20B872E1_347D_4A49_B1C1_A44FE9D874DF_.wvu.FilterData" localSheetId="0" hidden="1">PAC!$A$5:$BF$582</definedName>
    <definedName name="Z_20E1F7FF_823D_42BD_AF09_31E7374EAB10_.wvu.FilterData" localSheetId="0" hidden="1">PAC!$A$5:$BS$665</definedName>
    <definedName name="Z_20EC18DE_FAE6_4CB4_82BC_6FABF815E990_.wvu.FilterData" localSheetId="0" hidden="1">PAC!$A$5:$BF$582</definedName>
    <definedName name="Z_21315DA2_BA81_4B1E_BB09_FC44ADC6654F_.wvu.FilterData" localSheetId="0" hidden="1">PAC!$A$5:$AZ$206</definedName>
    <definedName name="Z_2154C052_CED1_4DD8_AA13_1E85AC34F269_.wvu.FilterData" localSheetId="0" hidden="1">PAC!$A$5:$BD$581</definedName>
    <definedName name="Z_21861091_AE2C_4759_B703_6C83F6D6AE6D_.wvu.FilterData" localSheetId="0" hidden="1">PAC!$A$5:$BS$665</definedName>
    <definedName name="Z_21AFC34E_80AF_4E7D_A948_13FFB6E398A7_.wvu.FilterData" localSheetId="0" hidden="1">PAC!$A$5:$BS$665</definedName>
    <definedName name="Z_21B58B53_6C81_4777_BE69_5CC5426BEB76_.wvu.FilterData" localSheetId="0" hidden="1">PAC!$A$5:$BF$582</definedName>
    <definedName name="Z_21C59313_DC57_4D0E_90ED_C69ABDE736B7_.wvu.FilterData" localSheetId="0" hidden="1">PAC!$A$5:$BS$665</definedName>
    <definedName name="Z_220F2844_CD44_4CCF_842E_FAA9056A2A26_.wvu.FilterData" localSheetId="0" hidden="1">PAC!$A$5:$BS$665</definedName>
    <definedName name="Z_22B51E25_62B8_4087_B705_4FF6C981289F_.wvu.FilterData" localSheetId="0" hidden="1">PAC!$A$5:$BD$581</definedName>
    <definedName name="Z_22C31938_9CDD_4156_9A19_1E2ED670FD29_.wvu.FilterData" localSheetId="0" hidden="1">PAC!$A$5:$BF$581</definedName>
    <definedName name="Z_22C3EC8C_5645_4D5B_8A8A_BE9D3D0D085D_.wvu.FilterData" localSheetId="0" hidden="1">PAC!$A$5:$BF$582</definedName>
    <definedName name="Z_22FA5CA7_57B3_433A_9C6E_ED474EA33367_.wvu.FilterData" localSheetId="0" hidden="1">PAC!$A$5:$BS$665</definedName>
    <definedName name="Z_237925B1_B30E_477E_888A_81D7AB4FA7E4_.wvu.FilterData" localSheetId="0" hidden="1">PAC!$A$5:$BF$581</definedName>
    <definedName name="Z_237FC9CB_3C98_4C02_946D_05A5619E1E06_.wvu.FilterData" localSheetId="0" hidden="1">PAC!$A$5:$BF$582</definedName>
    <definedName name="Z_2399898A_128E_4BC8_8CA2_824CAADB9F8C_.wvu.FilterData" localSheetId="0" hidden="1">PAC!$A$5:$AZ$206</definedName>
    <definedName name="Z_23F2A2E4_1F80_4EA8_BF10_06016CF404C5_.wvu.FilterData" localSheetId="0" hidden="1">PAC!$A$5:$BF$582</definedName>
    <definedName name="Z_241AFE8A_940B_41EF_A094_5DF9E82A1E8B_.wvu.FilterData" localSheetId="0" hidden="1">PAC!$A$5:$BF$582</definedName>
    <definedName name="Z_241C1BCB_2FFC_4B4A_A3D3_3742E8024895_.wvu.FilterData" localSheetId="0" hidden="1">PAC!$A$5:$BF$581</definedName>
    <definedName name="Z_2453ABA3_2291_4032_B3AB_8BCF986256C7_.wvu.FilterData" localSheetId="0" hidden="1">PAC!$A$5:$BF$581</definedName>
    <definedName name="Z_2465FA93_52F4_4E50_B8F3_0231B895E41A_.wvu.FilterData" localSheetId="0" hidden="1">PAC!$A$5:$BS$665</definedName>
    <definedName name="Z_251B6516_231F_4B2C_91AF_6917B5ADAA0D_.wvu.FilterData" localSheetId="0" hidden="1">PAC!$A$5:$AZ$581</definedName>
    <definedName name="Z_254A4F3D_682F_4973_85C9_F183A83AF9B5_.wvu.FilterData" localSheetId="0" hidden="1">PAC!$A$5:$BF$581</definedName>
    <definedName name="Z_258032F4_BCDB_4AFD_88F1_FED0FB035908_.wvu.FilterData" localSheetId="0" hidden="1">PAC!$A$5:$BS$665</definedName>
    <definedName name="Z_25872FC8_97A4_4015_A8C5_E14C3717C29C_.wvu.FilterData" localSheetId="0" hidden="1">PAC!$A$5:$AZ$430</definedName>
    <definedName name="Z_25C80CEF_EA97_4D68_A050_A1BF12ECF02B_.wvu.FilterData" localSheetId="0" hidden="1">PAC!$A$5:$AZ$206</definedName>
    <definedName name="Z_25E87850_A3D5_4585_9E93_57457C3E7DCC_.wvu.FilterData" localSheetId="0" hidden="1">PAC!$A$5:$BS$665</definedName>
    <definedName name="Z_25EB87E2_0F49_4D92_B5F9_1F7974C828C6_.wvu.FilterData" localSheetId="0" hidden="1">PAC!$A$5:$BS$665</definedName>
    <definedName name="Z_264F5C36_61E2_4BC1_9B04_1FA62F9474A1_.wvu.FilterData" localSheetId="0" hidden="1">PAC!$A$5:$BS$665</definedName>
    <definedName name="Z_265E6B7C_C10A_4A9D_AD3B_5487A9AFF067_.wvu.FilterData" localSheetId="0" hidden="1">PAC!$A$5:$BS$665</definedName>
    <definedName name="Z_26D50E9D_4073_41DD_B40A_A242B5CB0526_.wvu.FilterData" localSheetId="0" hidden="1">PAC!$A$5:$BF$582</definedName>
    <definedName name="Z_26F9D0EC_552E_42AF_BBBC_DCB180C9C433_.wvu.FilterData" localSheetId="0" hidden="1">PAC!$A$5:$BF$582</definedName>
    <definedName name="Z_270E95A7_3B6C_4D9D_97B0_E7320BA4DFF7_.wvu.FilterData" localSheetId="11" hidden="1">'OUTRAS AÇÕES'!$A$3:$AZ$22</definedName>
    <definedName name="Z_270E95A7_3B6C_4D9D_97B0_E7320BA4DFF7_.wvu.FilterData" localSheetId="0" hidden="1">PAC!$A$5:$BF$582</definedName>
    <definedName name="Z_270E95A7_3B6C_4D9D_97B0_E7320BA4DFF7_.wvu.PrintArea" localSheetId="0" hidden="1">PAC!$E$5:$AJ$488</definedName>
    <definedName name="Z_270E95A7_3B6C_4D9D_97B0_E7320BA4DFF7_.wvu.PrintTitles" localSheetId="0" hidden="1">PAC!$4:$5</definedName>
    <definedName name="Z_27517B77_0309_4D4D_B7CF_32A06CB2DA19_.wvu.FilterData" localSheetId="0" hidden="1">PAC!$A$5:$BD$581</definedName>
    <definedName name="Z_276EA8AE_4FCB_42C8_82C7_3EC3F2C570B9_.wvu.FilterData" localSheetId="0" hidden="1">PAC!$A$5:$BS$665</definedName>
    <definedName name="Z_27707720_EC4C_4498_81D4_BA49D6882EDE_.wvu.FilterData" localSheetId="0" hidden="1">PAC!$A$5:$AZ$426</definedName>
    <definedName name="Z_2822E7F6_9F98_48D2_A9FB_9133CB833F23_.wvu.FilterData" localSheetId="0" hidden="1">PAC!$A$5:$BF$581</definedName>
    <definedName name="Z_2823EE9C_283E_4E7D_B845_69B8ADB7AC95_.wvu.FilterData" localSheetId="0" hidden="1">PAC!$A$5:$AZ$581</definedName>
    <definedName name="Z_2846A613_3D53_428B_BC51_6D57B577FCCE_.wvu.FilterData" localSheetId="0" hidden="1">PAC!$A$5:$AZ$430</definedName>
    <definedName name="Z_28869C0E_5520_41F3_B3C9_EE731442C2D1_.wvu.FilterData" localSheetId="0" hidden="1">PAC!$A$5:$BS$665</definedName>
    <definedName name="Z_28959597_032E_4755_AD5E_8FC5FBF6A855_.wvu.FilterData" localSheetId="0" hidden="1">PAC!$A$5:$BF$582</definedName>
    <definedName name="Z_28CF62DF_1D9F_40FA_B5CF_BFED8B6E30B0_.wvu.FilterData" localSheetId="0" hidden="1">PAC!$A$5:$BF$582</definedName>
    <definedName name="Z_28EB6BA3_1827_407C_BC12_B8CD3BF131AF_.wvu.FilterData" localSheetId="0" hidden="1">PAC!$A$5:$BS$665</definedName>
    <definedName name="Z_292831B2_2910_49F2_8307_89D69F878842_.wvu.FilterData" localSheetId="0" hidden="1">PAC!$A$5:$AZ$581</definedName>
    <definedName name="Z_29480FF6_B331_4A1C_82FA_F33A244887BC_.wvu.FilterData" localSheetId="0" hidden="1">PAC!$A$5:$BF$581</definedName>
    <definedName name="Z_29757601_4854_4127_A9C0_EDBA2EF158C1_.wvu.FilterData" localSheetId="0" hidden="1">PAC!$A$5:$BF$582</definedName>
    <definedName name="Z_2979C417_506F_4944_963B_5F6B230ACB51_.wvu.FilterData" localSheetId="0" hidden="1">PAC!$A$5:$AZ$581</definedName>
    <definedName name="Z_297D32C8_DADD_4300_91DC_79F9F1DAF4B7_.wvu.FilterData" localSheetId="0" hidden="1">PAC!$A$5:$BS$665</definedName>
    <definedName name="Z_299DEE59_703C_4306_B1C2_08DCE52651B5_.wvu.FilterData" localSheetId="0" hidden="1">PAC!$A$5:$BS$665</definedName>
    <definedName name="Z_29BEFE9D_55A9_429F_9AC7_400ABD206F22_.wvu.FilterData" localSheetId="0" hidden="1">PAC!$A$5:$BD$581</definedName>
    <definedName name="Z_29EEFDD8_EFFE_4027_872C_9EE9DA97DCE3_.wvu.FilterData" localSheetId="0" hidden="1">PAC!$A$5:$BF$582</definedName>
    <definedName name="Z_2A1C4F15_41E9_4CEC_A1DE_5266A0D671E7_.wvu.FilterData" localSheetId="0" hidden="1">PAC!$A$5:$BS$665</definedName>
    <definedName name="Z_2B0C5703_6F04_42D5_9B88_2B421E802842_.wvu.FilterData" localSheetId="0" hidden="1">PAC!$A$5:$BF$582</definedName>
    <definedName name="Z_2B272C61_B09B_4423_9092_D645388266D7_.wvu.FilterData" localSheetId="0" hidden="1">PAC!$A$5:$BD$581</definedName>
    <definedName name="Z_2BB71C5B_9523_46D2_9B93_188EA5EC912F_.wvu.FilterData" localSheetId="0" hidden="1">PAC!$A$5:$BF$582</definedName>
    <definedName name="Z_2BC012BD_FFB4_4F9B_844D_0DC4B5755B6E_.wvu.FilterData" localSheetId="0" hidden="1">PAC!$A$5:$BF$582</definedName>
    <definedName name="Z_2BC7B6D6_B44F_487B_AB85_A68F409DC3F0_.wvu.FilterData" localSheetId="0" hidden="1">PAC!$A$5:$BS$665</definedName>
    <definedName name="Z_2BEFA783_8290_468F_939E_C61213ACE59C_.wvu.FilterData" localSheetId="0" hidden="1">PAC!$A$5:$BS$665</definedName>
    <definedName name="Z_2C0E9010_5FA6_4E94_8634_9150B7D946C0_.wvu.FilterData" localSheetId="0" hidden="1">PAC!$A$5:$BF$581</definedName>
    <definedName name="Z_2C3FC674_D0CD_4937_BAF0_2149699D40BA_.wvu.FilterData" localSheetId="0" hidden="1">PAC!$A$5:$AZ$581</definedName>
    <definedName name="Z_2C45D68A_51A7_4B3C_AD75_1202D92256AB_.wvu.FilterData" localSheetId="0" hidden="1">PAC!$A$5:$BS$665</definedName>
    <definedName name="Z_2C55B93A_F696_46E0_857A_8AB8E39B6389_.wvu.FilterData" localSheetId="0" hidden="1">PAC!$A$5:$AZ$430</definedName>
    <definedName name="Z_2C773743_A5DC_4C4B_B692_C4EDCB871481_.wvu.FilterData" localSheetId="0" hidden="1">PAC!$A$5:$BF$581</definedName>
    <definedName name="Z_2C96CAA1_DA7D_476F_ACBE_B6839DAC84FC_.wvu.FilterData" localSheetId="0" hidden="1">PAC!$A$5:$BS$665</definedName>
    <definedName name="Z_2D06BFB7_CF18_462B_B607_D837F39C494C_.wvu.FilterData" localSheetId="0" hidden="1">PAC!$A$5:$BF$582</definedName>
    <definedName name="Z_2D1D3D27_3080_48F4_A419_3E03E4E0429C_.wvu.FilterData" localSheetId="0" hidden="1">PAC!$A$5:$BF$582</definedName>
    <definedName name="Z_2D433DF2_5FE1_41FE_93E9_C9A88379E6C1_.wvu.FilterData" localSheetId="0" hidden="1">PAC!$A$5:$BS$665</definedName>
    <definedName name="Z_2D5F4E44_23DC_401D_A77F_FDE2305E7ECF_.wvu.FilterData" localSheetId="0" hidden="1">PAC!$A$5:$BS$665</definedName>
    <definedName name="Z_2D82FE3D_2F17_460C_8658_D9B5EE857AF7_.wvu.FilterData" localSheetId="0" hidden="1">PAC!$A$5:$BS$665</definedName>
    <definedName name="Z_2DCB2293_0399_40F2_83B5_B7FDB779DD73_.wvu.FilterData" localSheetId="0" hidden="1">PAC!$A$5:$AZ$430</definedName>
    <definedName name="Z_2DD4D82B_614C_41F2_A26B_E5FA91A124FA_.wvu.FilterData" localSheetId="0" hidden="1">PAC!$A$5:$AZ$206</definedName>
    <definedName name="Z_2DF0E64D_9F49_47D1_BDE0_7B11EEE9C5EC_.wvu.FilterData" localSheetId="0" hidden="1">PAC!$A$5:$BF$582</definedName>
    <definedName name="Z_2E41E865_C6F4_4984_9EC5_ABC5DAAADD30_.wvu.FilterData" localSheetId="0" hidden="1">PAC!$A$5:$AZ$426</definedName>
    <definedName name="Z_2E5DA020_AADE_43E2_A021_A834DC2AA08D_.wvu.FilterData" localSheetId="0" hidden="1">PAC!$A$5:$BS$665</definedName>
    <definedName name="Z_2ECE52BA_80E2_45E7_A3E4_C2E962F9973C_.wvu.FilterData" localSheetId="0" hidden="1">PAC!$A$5:$AZ$581</definedName>
    <definedName name="Z_2EE04A73_1EB7_4EC7_912A_87973E19B8D3_.wvu.FilterData" localSheetId="0" hidden="1">PAC!$A$5:$BF$581</definedName>
    <definedName name="Z_2F08E364_6290_4155_BDAF_7F682FC1EA44_.wvu.FilterData" localSheetId="0" hidden="1">PAC!$A$5:$BS$665</definedName>
    <definedName name="Z_2F206468_EFCF_407B_93DB_BAC2E178DB9C_.wvu.FilterData" localSheetId="0" hidden="1">PAC!$A$5:$AZ$581</definedName>
    <definedName name="Z_2F34694C_A1A4_42C9_831C_E400186D0D49_.wvu.FilterData" localSheetId="0" hidden="1">PAC!$A$5:$BF$582</definedName>
    <definedName name="Z_2F3D8D4D_25DB_4CA5_8B50_275101B6EA7B_.wvu.FilterData" localSheetId="0" hidden="1">PAC!$A$5:$AZ$430</definedName>
    <definedName name="Z_2FA04239_C247_4473_A850_C428CA61C2C5_.wvu.FilterData" localSheetId="0" hidden="1">PAC!$A$5:$BF$582</definedName>
    <definedName name="Z_2FA1492A_B097_4ADD_A354_53C89FA71B05_.wvu.FilterData" localSheetId="0" hidden="1">PAC!$A$5:$BS$665</definedName>
    <definedName name="Z_2FC803F5_5490_4C47_8279_86BC04CC8EA6_.wvu.FilterData" localSheetId="0" hidden="1">PAC!$A$5:$AZ$206</definedName>
    <definedName name="Z_301A38C4_1A06_4E95_8096_24B6800ABB67_.wvu.FilterData" localSheetId="0" hidden="1">PAC!$A$5:$BD$581</definedName>
    <definedName name="Z_3022C89C_43B5_4D4C_BC5A_330723339770_.wvu.FilterData" localSheetId="0" hidden="1">PAC!$A$5:$BF$581</definedName>
    <definedName name="Z_30365740_A703_441C_A36B_E500BD977155_.wvu.FilterData" localSheetId="0" hidden="1">PAC!$A$5:$AZ$426</definedName>
    <definedName name="Z_305C82AF_2FE6_46C0_BBDF_AF9DCD300EBF_.wvu.FilterData" localSheetId="0" hidden="1">PAC!$A$5:$BS$665</definedName>
    <definedName name="Z_305CCDC6_811B_4838_BC16_B1EF0D29BCA6_.wvu.FilterData" localSheetId="0" hidden="1">PAC!$A$5:$AZ$206</definedName>
    <definedName name="Z_306B837C_5317_47B7_AAF8_ED2ECC20C971_.wvu.FilterData" localSheetId="0" hidden="1">PAC!$A$5:$BS$665</definedName>
    <definedName name="Z_307E558C_C52A_4E00_8903_239B302E1E58_.wvu.FilterData" localSheetId="0" hidden="1">PAC!$A$5:$BF$582</definedName>
    <definedName name="Z_30800ABA_595F_4344_B3DC_09E74BCEC006_.wvu.FilterData" localSheetId="0" hidden="1">PAC!$A$5:$BF$581</definedName>
    <definedName name="Z_30BCF87A_393A_4605_8ED3_31C0D5EDFF64_.wvu.FilterData" localSheetId="0" hidden="1">PAC!$A$5:$BF$581</definedName>
    <definedName name="Z_30C4383E_0A76_4569_8B65_A3BF81D3EC44_.wvu.FilterData" localSheetId="0" hidden="1">PAC!$A$5:$BF$582</definedName>
    <definedName name="Z_30E5A944_2578_43E6_9702_B8D9A7918620_.wvu.FilterData" localSheetId="0" hidden="1">PAC!$A$5:$BS$665</definedName>
    <definedName name="Z_30EA1686_68FE_41B9_8A24_FA5986DC4F16_.wvu.FilterData" localSheetId="0" hidden="1">PAC!$A$5:$AZ$430</definedName>
    <definedName name="Z_311E9FE8_1EC3_44DB_9F1A_397A07F4CBBE_.wvu.FilterData" localSheetId="0" hidden="1">PAC!$A$5:$AZ$581</definedName>
    <definedName name="Z_31880711_016D_4D58_BF82_3A909C6DAF0F_.wvu.FilterData" localSheetId="0" hidden="1">PAC!$A$5:$BF$582</definedName>
    <definedName name="Z_318EA677_B557_4669_AFFD_78707E4C0D1A_.wvu.FilterData" localSheetId="0" hidden="1">PAC!$A$5:$BS$665</definedName>
    <definedName name="Z_32C51A3E_5E79_448F_A6A2_3E70C6845B1C_.wvu.FilterData" localSheetId="0" hidden="1">PAC!$A$5:$BF$581</definedName>
    <definedName name="Z_3322963B_F42A_40AF_B8ED_5B7D98FBF9D6_.wvu.FilterData" localSheetId="0" hidden="1">PAC!$A$5:$BS$665</definedName>
    <definedName name="Z_3354E66E_6816_41E4_97FF_26205040EB3D_.wvu.FilterData" localSheetId="0" hidden="1">PAC!$A$5:$AZ$581</definedName>
    <definedName name="Z_3358776B_4CE9_4EDD_A53A_723B551E86A4_.wvu.FilterData" localSheetId="0" hidden="1">PAC!$A$5:$BF$582</definedName>
    <definedName name="Z_340DF0B9_B3C7_4389_B476_9986801AA04E_.wvu.FilterData" localSheetId="0" hidden="1">PAC!$A$5:$BF$581</definedName>
    <definedName name="Z_340DF607_47CF_4E92_84F5_13A1986165AE_.wvu.FilterData" localSheetId="0" hidden="1">PAC!$A$5:$AZ$206</definedName>
    <definedName name="Z_3424C4B8_BF42_477D_95CF_269AC8CF0826_.wvu.FilterData" localSheetId="0" hidden="1">PAC!$A$5:$BS$665</definedName>
    <definedName name="Z_349AE76E_F736_42F8_B026_45ED5BC8ECA9_.wvu.FilterData" localSheetId="0" hidden="1">PAC!$A$5:$AZ$581</definedName>
    <definedName name="Z_34CCACCA_660D_4E37_8439_2CED7D3D315C_.wvu.FilterData" localSheetId="0" hidden="1">PAC!$A$5:$BS$665</definedName>
    <definedName name="Z_34EDFE61_695E_4022_893B_3300B1A9D2D3_.wvu.FilterData" localSheetId="0" hidden="1">PAC!$A$5:$BD$581</definedName>
    <definedName name="Z_34EFDC74_29F1_4629_B382_585B600CBACB_.wvu.FilterData" localSheetId="0" hidden="1">PAC!$A$5:$BS$665</definedName>
    <definedName name="Z_34F9BE04_3CB6_46AE_977C_B97934A89D77_.wvu.FilterData" localSheetId="0" hidden="1">PAC!$A$5:$BD$581</definedName>
    <definedName name="Z_34FAEA2F_57DF_428D_B7E4_26C88045C11A_.wvu.FilterData" localSheetId="0" hidden="1">PAC!$A$5:$BF$582</definedName>
    <definedName name="Z_356B473C_3F7B_488A_B941_9CE17A5A2171_.wvu.FilterData" localSheetId="0" hidden="1">PAC!$A$5:$BS$665</definedName>
    <definedName name="Z_357E1B4C_7BE2_4ED7_B00D_E5DE7C35A893_.wvu.FilterData" localSheetId="0" hidden="1">PAC!$A$5:$BF$581</definedName>
    <definedName name="Z_3598F714_D163_4083_AF38_4523A83928B7_.wvu.FilterData" localSheetId="0" hidden="1">PAC!$A$5:$AZ$430</definedName>
    <definedName name="Z_3599A797_B52D_4753_939E_1D0A29464FA7_.wvu.FilterData" localSheetId="0" hidden="1">PAC!$A$5:$AZ$581</definedName>
    <definedName name="Z_35F42F7A_5BA0_46A9_A261_FD6A61DD903D_.wvu.FilterData" localSheetId="0" hidden="1">PAC!$A$5:$BD$581</definedName>
    <definedName name="Z_35F97F04_A1BA_4530_A9BB_06699F05E736_.wvu.FilterData" localSheetId="0" hidden="1">PAC!$A$5:$BF$581</definedName>
    <definedName name="Z_360EA95D_7723_4CF3_B3D1_A9B7BEDE95D9_.wvu.FilterData" localSheetId="0" hidden="1">PAC!$A$5:$BD$581</definedName>
    <definedName name="Z_36682764_AAD1_4580_95BA_2A3C26B38313_.wvu.FilterData" localSheetId="0" hidden="1">PAC!$A$5:$AZ$581</definedName>
    <definedName name="Z_366DA353_6F3F_44F3_B006_51951FCBC628_.wvu.FilterData" localSheetId="0" hidden="1">PAC!$A$5:$BF$582</definedName>
    <definedName name="Z_36BA7497_1139_4DBC_8AA2_ADBC8A579737_.wvu.FilterData" localSheetId="0" hidden="1">PAC!$A$5:$BS$665</definedName>
    <definedName name="Z_36E92A66_F6C0_48AB_B3F1_6B18432B7842_.wvu.FilterData" localSheetId="0" hidden="1">PAC!$A$5:$BF$582</definedName>
    <definedName name="Z_370D66D5_FED6_4AC6_A987_F297F5772758_.wvu.FilterData" localSheetId="0" hidden="1">PAC!$A$5:$BS$665</definedName>
    <definedName name="Z_3715F5FB_572F_4FF4_BD39_C11C217BD77F_.wvu.FilterData" localSheetId="0" hidden="1">PAC!$A$5:$BS$665</definedName>
    <definedName name="Z_3732CB41_F144_424B_8A06_34AEB61E7FF9_.wvu.FilterData" localSheetId="0" hidden="1">PAC!$A$5:$BF$581</definedName>
    <definedName name="Z_374D3508_CDCA_4D8F_859B_40CC82676568_.wvu.FilterData" localSheetId="0" hidden="1">PAC!$A$5:$BS$665</definedName>
    <definedName name="Z_37FBCFD0_A5DF_400E_B736_9BD3CE5C628A_.wvu.FilterData" localSheetId="0" hidden="1">PAC!$A$5:$BF$582</definedName>
    <definedName name="Z_384AD98B_A7B3_40E6_9E50_AD20C9D03FE5_.wvu.FilterData" localSheetId="0" hidden="1">PAC!$A$5:$BS$665</definedName>
    <definedName name="Z_384E90C4_62B0_43F2_B7DA_F44D0BF70001_.wvu.FilterData" localSheetId="0" hidden="1">PAC!$A$5:$BD$581</definedName>
    <definedName name="Z_38AB18E7_9620_41C4_A62A_51D1FB662E37_.wvu.FilterData" localSheetId="0" hidden="1">PAC!$A$5:$BF$582</definedName>
    <definedName name="Z_38E6B208_4834_4AE0_9DD7_467338323C8B_.wvu.FilterData" localSheetId="0" hidden="1">PAC!$A$5:$AZ$581</definedName>
    <definedName name="Z_393AEC1B_ECC3_4537_844E_8F31A1DF3CCA_.wvu.FilterData" localSheetId="0" hidden="1">PAC!$A$5:$BS$665</definedName>
    <definedName name="Z_394B2F9B_7366_4E63_9056_37769B593897_.wvu.FilterData" localSheetId="0" hidden="1">PAC!$A$5:$BS$665</definedName>
    <definedName name="Z_396540F3_C1E7_41F8_B8DB_E47799FEBF9D_.wvu.FilterData" localSheetId="0" hidden="1">PAC!$A$5:$BS$665</definedName>
    <definedName name="Z_39732E46_6AF4_4FC9_872C_F8494590FF63_.wvu.FilterData" localSheetId="0" hidden="1">PAC!$A$5:$BF$582</definedName>
    <definedName name="Z_39ACE31F_74A9_495D_AD3A_E62237386245_.wvu.FilterData" localSheetId="0" hidden="1">PAC!$A$5:$BF$582</definedName>
    <definedName name="Z_39EEE442_2701_4091_8831_00C70A5C1D77_.wvu.FilterData" localSheetId="0" hidden="1">PAC!$A$5:$BD$581</definedName>
    <definedName name="Z_3AA77325_221F_4F74_AC96_F23708343266_.wvu.FilterData" localSheetId="0" hidden="1">PAC!$A$5:$BF$582</definedName>
    <definedName name="Z_3B00C46D_42CC_4638_9A80_C0F6D158A207_.wvu.FilterData" localSheetId="0" hidden="1">PAC!$A$5:$AZ$581</definedName>
    <definedName name="Z_3B13EB8F_8DD2_4B9E_8DE1_8D2F683F76C8_.wvu.FilterData" localSheetId="0" hidden="1">PAC!$A$5:$BF$581</definedName>
    <definedName name="Z_3B7B6CD2_AFBD_4DBD_BCA6_ECD786E663F5_.wvu.FilterData" localSheetId="0" hidden="1">PAC!$A$5:$BF$581</definedName>
    <definedName name="Z_3B990B2D_E14E_4EB9_A442_FB418C23FC39_.wvu.FilterData" localSheetId="0" hidden="1">PAC!$A$5:$BF$582</definedName>
    <definedName name="Z_3BDB6E1C_7E48_4507_BED4_5590F6DDB678_.wvu.FilterData" localSheetId="0" hidden="1">PAC!$A$5:$BF$582</definedName>
    <definedName name="Z_3BF64C36_C6D3_46A9_89C5_F13537774413_.wvu.FilterData" localSheetId="0" hidden="1">PAC!$A$5:$AZ$206</definedName>
    <definedName name="Z_3CFC0205_E6A2_4753_846B_85FB0446F600_.wvu.FilterData" localSheetId="0" hidden="1">PAC!$A$5:$BF$582</definedName>
    <definedName name="Z_3D026182_8F13_4670_AD67_555A233F4F45_.wvu.FilterData" localSheetId="0" hidden="1">PAC!$A$5:$BF$582</definedName>
    <definedName name="Z_3D74B304_189A_442A_B7F1_902584183DB1_.wvu.FilterData" localSheetId="0" hidden="1">PAC!$A$5:$BS$665</definedName>
    <definedName name="Z_3D7D71A1_FFC3_4791_B091_603B1D4E5F01_.wvu.FilterData" localSheetId="0" hidden="1">PAC!$A$5:$BF$581</definedName>
    <definedName name="Z_3DD32DAC_5D95_46C8_B88F_C9674F5407FF_.wvu.FilterData" localSheetId="0" hidden="1">PAC!$A$5:$BF$581</definedName>
    <definedName name="Z_3E2A66C6_F087_44E9_BAFD_2AC5F084BF1C_.wvu.FilterData" localSheetId="0" hidden="1">PAC!$A$5:$BF$582</definedName>
    <definedName name="Z_3EE61C2E_A8AC_4C1E_91AF_3FB1D63B2796_.wvu.FilterData" localSheetId="0" hidden="1">PAC!$A$5:$BS$665</definedName>
    <definedName name="Z_3F1D818C_8D72_4B98_B61D_FE6456145435_.wvu.FilterData" localSheetId="0" hidden="1">PAC!$A$5:$AZ$206</definedName>
    <definedName name="Z_3F211E03_4318_49E2_B8B8_35E68667FB52_.wvu.FilterData" localSheetId="0" hidden="1">PAC!$A$5:$BF$582</definedName>
    <definedName name="Z_3FAC9501_AF83_43C2_B286_B9675A5BD29A_.wvu.FilterData" localSheetId="0" hidden="1">PAC!$A$5:$AZ$581</definedName>
    <definedName name="Z_3FCA7592_75F6_42CC_BD34_9DD135156D43_.wvu.FilterData" localSheetId="0" hidden="1">PAC!$A$5:$BS$665</definedName>
    <definedName name="Z_40094052_AE41_44BA_899A_5E53465908C2_.wvu.FilterData" localSheetId="0" hidden="1">PAC!$A$5:$AZ$581</definedName>
    <definedName name="Z_403F333E_660B_4389_B6B3_A893EAC2D8C9_.wvu.FilterData" localSheetId="0" hidden="1">PAC!$A$5:$AZ$206</definedName>
    <definedName name="Z_40660A51_D260_4AD0_A5AF_B69B6428B3F5_.wvu.FilterData" localSheetId="0" hidden="1">PAC!$A$5:$BF$582</definedName>
    <definedName name="Z_4099BED1_9019_469D_855E_EF58CB42E64F_.wvu.FilterData" localSheetId="0" hidden="1">PAC!$A$5:$BF$581</definedName>
    <definedName name="Z_40AA4E20_C5C0_42EE_90CF_0C2D2B20160E_.wvu.FilterData" localSheetId="0" hidden="1">PAC!$A$5:$BS$665</definedName>
    <definedName name="Z_40CFB7AE_0430_43C1_8770_11B58F1D8384_.wvu.FilterData" localSheetId="0" hidden="1">PAC!$A$5:$BF$582</definedName>
    <definedName name="Z_40F8C621_FEB2_4477_BEFF_3872AB877A42_.wvu.FilterData" localSheetId="0" hidden="1">PAC!$A$5:$AZ$430</definedName>
    <definedName name="Z_4126EF62_3231_4D78_A5A2_B9876DAF2901_.wvu.FilterData" localSheetId="0" hidden="1">PAC!$A$5:$BF$582</definedName>
    <definedName name="Z_414793E4_A3AF_40D9_BFEF_32D20D994273_.wvu.FilterData" localSheetId="0" hidden="1">PAC!$A$5:$BS$665</definedName>
    <definedName name="Z_4153A1E5_3D85_4A64_A515_ACDFC66D3A94_.wvu.FilterData" localSheetId="0" hidden="1">PAC!$A$5:$BS$665</definedName>
    <definedName name="Z_41662CEE_46A5_415B_BDA3_14880130C666_.wvu.FilterData" localSheetId="0" hidden="1">PAC!$A$5:$AZ$581</definedName>
    <definedName name="Z_41839DCD_40CD_4D55_848F_834438A7A5E5_.wvu.FilterData" localSheetId="0" hidden="1">PAC!$A$5:$AZ$581</definedName>
    <definedName name="Z_41B4D75C_9154_4C0A_9462_BF16396C45E3_.wvu.FilterData" localSheetId="0" hidden="1">PAC!$A$5:$BD$581</definedName>
    <definedName name="Z_41C4900B_1DF3_4A0E_82A0_1D463AEB6415_.wvu.FilterData" localSheetId="0" hidden="1">PAC!$A$5:$AZ$206</definedName>
    <definedName name="Z_4206DDEE_9214_44AA_88C2_96B60A34D828_.wvu.FilterData" localSheetId="0" hidden="1">PAC!$A$5:$BD$581</definedName>
    <definedName name="Z_421FBB61_5861_4919_A52F_6E909B43BC1E_.wvu.FilterData" localSheetId="0" hidden="1">PAC!$A$5:$AZ$581</definedName>
    <definedName name="Z_422EA88C_A8AF_4233_9E6A_E9146DB903FC_.wvu.FilterData" localSheetId="0" hidden="1">PAC!$A$5:$BF$582</definedName>
    <definedName name="Z_42E1FF3C_F356_4E66_B0CA_E045C0D66BE3_.wvu.FilterData" localSheetId="0" hidden="1">PAC!$A$5:$BD$581</definedName>
    <definedName name="Z_4327C61B_D672_4176_8F16_294231392B23_.wvu.FilterData" localSheetId="0" hidden="1">PAC!$A$5:$BS$665</definedName>
    <definedName name="Z_432DAE30_33FD_4CC6_809E_3A73FEC9F883_.wvu.FilterData" localSheetId="0" hidden="1">PAC!$A$5:$BF$582</definedName>
    <definedName name="Z_4380C437_3D63_4B8E_9C47_B3D4F02260BF_.wvu.FilterData" localSheetId="0" hidden="1">PAC!$A$5:$BS$665</definedName>
    <definedName name="Z_43CB15A9_5FEA_4F13_83A7_F4C44330FC9D_.wvu.FilterData" localSheetId="0" hidden="1">PAC!$A$5:$BD$581</definedName>
    <definedName name="Z_43FE0B39_2D72_418C_817B_A2724F488F38_.wvu.FilterData" localSheetId="0" hidden="1">PAC!$A$5:$AZ$206</definedName>
    <definedName name="Z_4449F1D3_4707_466E_B41F_A8C1013A797B_.wvu.FilterData" localSheetId="0" hidden="1">PAC!$A$5:$AZ$581</definedName>
    <definedName name="Z_445F15E1_5D2A_4529_9071_98DF9AA44635_.wvu.FilterData" localSheetId="0" hidden="1">PAC!$A$5:$BS$665</definedName>
    <definedName name="Z_44BC3E9F_3355_4675_8796_34BEF31AA67A_.wvu.FilterData" localSheetId="0" hidden="1">PAC!$A$5:$BS$665</definedName>
    <definedName name="Z_451BE6F7_DAF4_4332_8F59_190200E471AC_.wvu.FilterData" localSheetId="0" hidden="1">PAC!$A$5:$AZ$581</definedName>
    <definedName name="Z_452D7018_3271_44B3_83AB_8FD5F6CDA107_.wvu.FilterData" localSheetId="0" hidden="1">PAC!$A$5:$BF$581</definedName>
    <definedName name="Z_4533C58F_5BD9_4E86_A01A_C11DF3DD0E5C_.wvu.FilterData" localSheetId="0" hidden="1">PAC!$A$5:$BF$581</definedName>
    <definedName name="Z_45374152_2EFB_4B5D_8314_BFF7E0FCDD2D_.wvu.FilterData" localSheetId="0" hidden="1">PAC!$A$5:$BF$582</definedName>
    <definedName name="Z_457FF51B_25E5_4105_9BBC_2F5B415650DC_.wvu.FilterData" localSheetId="0" hidden="1">PAC!$A$5:$BS$665</definedName>
    <definedName name="Z_45C511D2_91C0_43BC_A9C6_B98FA8B388EB_.wvu.FilterData" localSheetId="0" hidden="1">PAC!$A$5:$BF$582</definedName>
    <definedName name="Z_45D2078A_0F32_4592_9972_52C521C39E0E_.wvu.FilterData" localSheetId="0" hidden="1">PAC!$A$5:$BS$665</definedName>
    <definedName name="Z_469029C4_FD36_4530_A09C_0FE1DB895A50_.wvu.FilterData" localSheetId="0" hidden="1">PAC!$A$5:$AZ$581</definedName>
    <definedName name="Z_46BB051B_272B_49C8_A4C3_B4237F6E1B7D_.wvu.FilterData" localSheetId="11" hidden="1">'OUTRAS AÇÕES'!$A$3:$AZ$22</definedName>
    <definedName name="Z_46BB051B_272B_49C8_A4C3_B4237F6E1B7D_.wvu.FilterData" localSheetId="0" hidden="1">PAC!$A$5:$BF$582</definedName>
    <definedName name="Z_46BB051B_272B_49C8_A4C3_B4237F6E1B7D_.wvu.PrintArea" localSheetId="0" hidden="1">PAC!$E$1:$AI$488</definedName>
    <definedName name="Z_46BB051B_272B_49C8_A4C3_B4237F6E1B7D_.wvu.PrintTitles" localSheetId="0" hidden="1">PAC!$1:$5</definedName>
    <definedName name="Z_46BDE5D7_17C4_4C14_8227_F3B015B8B60A_.wvu.FilterData" localSheetId="0" hidden="1">PAC!$A$5:$BF$582</definedName>
    <definedName name="Z_46F4A31A_6E12_48C1_A69F_6252EA9C625A_.wvu.FilterData" localSheetId="0" hidden="1">PAC!$A$5:$BF$582</definedName>
    <definedName name="Z_46F52715_8AB7_48D8_8115_EF4F1ED50C1E_.wvu.FilterData" localSheetId="0" hidden="1">PAC!$A$5:$AZ$581</definedName>
    <definedName name="Z_478A83E1_7D0A_4412_81BC_74EA4060B164_.wvu.FilterData" localSheetId="0" hidden="1">PAC!$A$5:$BF$581</definedName>
    <definedName name="Z_47A6FA86_8A8C_4D97_BC3C_0D3EE3391A46_.wvu.FilterData" localSheetId="0" hidden="1">PAC!$A$5:$AZ$581</definedName>
    <definedName name="Z_47C20C75_D317_4A70_B5B3_2A049B0D512E_.wvu.FilterData" localSheetId="0" hidden="1">PAC!$A$5:$BS$665</definedName>
    <definedName name="Z_47E70C33_5A03_4C40_80E6_A80E9306FCF1_.wvu.FilterData" localSheetId="0" hidden="1">PAC!$A$5:$AZ$581</definedName>
    <definedName name="Z_48723363_5138_483E_9ECF_9F0B590DBDB4_.wvu.FilterData" localSheetId="0" hidden="1">PAC!$A$5:$BS$665</definedName>
    <definedName name="Z_4874AACB_82D1_4561_987F_AA7B1DCB51DC_.wvu.FilterData" localSheetId="0" hidden="1">PAC!$A$2:$BL$580</definedName>
    <definedName name="Z_48908D10_BE7E_4D9E_9FC1_4B4862EFAB90_.wvu.FilterData" localSheetId="0" hidden="1">PAC!$A$5:$AZ$581</definedName>
    <definedName name="Z_493986E5_43FA_46AB_9BF0_5E4DCF434293_.wvu.FilterData" localSheetId="0" hidden="1">PAC!$A$5:$AZ$206</definedName>
    <definedName name="Z_49505F03_5D35_4E24_AE13_8BE52DE6AACE_.wvu.FilterData" localSheetId="0" hidden="1">PAC!$A$5:$BF$582</definedName>
    <definedName name="Z_495A3B5A_AD7E_41EB_95B5_D3265EAC6DAE_.wvu.FilterData" localSheetId="0" hidden="1">PAC!$A$5:$BD$581</definedName>
    <definedName name="Z_4977CD32_F6E8_430C_A825_EB7B758A712A_.wvu.FilterData" localSheetId="0" hidden="1">PAC!$A$5:$BF$581</definedName>
    <definedName name="Z_49785E0B_7255_48E8_82E7_1E30B9D7A805_.wvu.FilterData" localSheetId="0" hidden="1">PAC!$A$5:$BF$582</definedName>
    <definedName name="Z_4A4B0A08_F8D8_4124_8EC4_CE1B9D0C89C4_.wvu.FilterData" localSheetId="0" hidden="1">PAC!$A$5:$BS$665</definedName>
    <definedName name="Z_4A72B4EC_4E9A_489F_A2EF_DF3D82B68BD4_.wvu.FilterData" localSheetId="0" hidden="1">PAC!$A$5:$BF$582</definedName>
    <definedName name="Z_4ABA932A_20BF_44CB_92E9_DAB00BD00F49_.wvu.FilterData" localSheetId="0" hidden="1">PAC!$A$5:$BS$665</definedName>
    <definedName name="Z_4AE750AC_C3A9_4F57_9394_6BA1E193FC3B_.wvu.FilterData" localSheetId="0" hidden="1">PAC!$A$5:$AZ$206</definedName>
    <definedName name="Z_4B14409D_516F_4C39_A8E6_574ED8264689_.wvu.FilterData" localSheetId="0" hidden="1">PAC!$A$5:$BF$582</definedName>
    <definedName name="Z_4BBD7B1B_21DC_4D45_8E7D_52D93BF256C7_.wvu.FilterData" localSheetId="0" hidden="1">PAC!$A$5:$BF$582</definedName>
    <definedName name="Z_4C15BAB6_33E9_44B2_9C3F_55CB9966EE5A_.wvu.FilterData" localSheetId="0" hidden="1">PAC!$A$5:$BF$582</definedName>
    <definedName name="Z_4C742748_78D3_417A_A012_AE090EB5CBEA_.wvu.FilterData" localSheetId="0" hidden="1">PAC!$A$5:$BD$581</definedName>
    <definedName name="Z_4D2516A0_DBB7_4607_AA0E_861B48BBABB4_.wvu.FilterData" localSheetId="0" hidden="1">PAC!$A$5:$BD$581</definedName>
    <definedName name="Z_4D80B159_5AC2_4A78_BC31_ED965684CA6D_.wvu.FilterData" localSheetId="0" hidden="1">PAC!$A$5:$BF$582</definedName>
    <definedName name="Z_4D87F2E3_A7C6_4F7B_A7D8_02C91F5E8A7B_.wvu.FilterData" localSheetId="0" hidden="1">PAC!$A$5:$BF$582</definedName>
    <definedName name="Z_4DE18856_6DB9_4817_B8B2_9DD3B8B1E64F_.wvu.FilterData" localSheetId="0" hidden="1">PAC!$A$5:$BF$582</definedName>
    <definedName name="Z_4DEF2871_9FB0_425E_890C_BCEA6C13CC6B_.wvu.FilterData" localSheetId="0" hidden="1">PAC!$A$5:$BS$665</definedName>
    <definedName name="Z_4E385DBF_09D7_4250_8B28_47992F96C8D7_.wvu.FilterData" localSheetId="0" hidden="1">PAC!$A$5:$BS$665</definedName>
    <definedName name="Z_4E6F156C_7C52_4163_B58E_533DDD0A6749_.wvu.FilterData" localSheetId="0" hidden="1">PAC!$A$5:$BF$582</definedName>
    <definedName name="Z_4E9FCA01_B8BF_4FDF_8748_B0D4E265E60E_.wvu.FilterData" localSheetId="0" hidden="1">PAC!$A$5:$BD$581</definedName>
    <definedName name="Z_4EA97B6C_B0D5_4B33_9F4C_B956B76DBC1D_.wvu.FilterData" localSheetId="0" hidden="1">PAC!$A$5:$BS$665</definedName>
    <definedName name="Z_4F8ABC55_F304_460A_AB57_DD4F751FD352_.wvu.FilterData" localSheetId="0" hidden="1">PAC!$A$5:$AZ$581</definedName>
    <definedName name="Z_4FABECBD_980F_48FA_ADDC_9964075203D2_.wvu.FilterData" localSheetId="0" hidden="1">PAC!$A$5:$BF$581</definedName>
    <definedName name="Z_50457024_7B23_4F30_97F8_A947CD22265D_.wvu.FilterData" localSheetId="0" hidden="1">PAC!$A$5:$BD$581</definedName>
    <definedName name="Z_507DF20A_2514_48E4_ABF3_3DCF53B3C563_.wvu.FilterData" localSheetId="0" hidden="1">PAC!$A$5:$BF$582</definedName>
    <definedName name="Z_50B164DC_B2E1_4D9E_B60A_2C272DD3960E_.wvu.FilterData" localSheetId="0" hidden="1">PAC!$A$5:$BF$582</definedName>
    <definedName name="Z_50B3C9F9_0FB7_4019_8DC1_2311E47C1D9B_.wvu.FilterData" localSheetId="0" hidden="1">PAC!$A$5:$BF$582</definedName>
    <definedName name="Z_510A197E_FEF9_4E70_8C92_80008A21F2EA_.wvu.FilterData" localSheetId="0" hidden="1">PAC!$A$5:$BS$665</definedName>
    <definedName name="Z_510DAF0A_4282_4E16_9046_7E0BC14EB03B_.wvu.FilterData" localSheetId="0" hidden="1">PAC!$A$5:$AZ$581</definedName>
    <definedName name="Z_5129ED1E_69AF_4AE2_BA2D_A859F2A495F0_.wvu.FilterData" localSheetId="0" hidden="1">PAC!$A$5:$AZ$581</definedName>
    <definedName name="Z_512BC657_2E72_49FD_8719_2A1DFA67AA82_.wvu.FilterData" localSheetId="0" hidden="1">PAC!$A$5:$BF$581</definedName>
    <definedName name="Z_517C6964_008E_46CC_98E2_C4B780A19294_.wvu.FilterData" localSheetId="0" hidden="1">PAC!$A$5:$BF$581</definedName>
    <definedName name="Z_51843C34_40BF_4DBB_8F4B_152D9647A449_.wvu.FilterData" localSheetId="0" hidden="1">PAC!$A$5:$BF$582</definedName>
    <definedName name="Z_52847E36_91FC_480E_9552_2FDDF0E94FB7_.wvu.FilterData" localSheetId="0" hidden="1">PAC!$A$5:$BF$582</definedName>
    <definedName name="Z_52A99BF6_6A66_41E7_B294_728F591039B6_.wvu.FilterData" localSheetId="0" hidden="1">PAC!$A$5:$BS$665</definedName>
    <definedName name="Z_52CE78DF_34E6_450B_8F42_E83D9947128A_.wvu.FilterData" localSheetId="0" hidden="1">PAC!$A$5:$BF$582</definedName>
    <definedName name="Z_5344E3D1_D8C3_423D_921F_6F594B3D10CA_.wvu.FilterData" localSheetId="0" hidden="1">PAC!$A$5:$BS$665</definedName>
    <definedName name="Z_53593709_3ECB_4110_AA99_3356960970EA_.wvu.FilterData" localSheetId="0" hidden="1">PAC!$A$5:$BF$582</definedName>
    <definedName name="Z_535F29DD_DAB5_45F1_B721_096B9A19B9FA_.wvu.Cols" localSheetId="0" hidden="1">PAC!$A:$A</definedName>
    <definedName name="Z_535F29DD_DAB5_45F1_B721_096B9A19B9FA_.wvu.FilterData" localSheetId="11" hidden="1">'OUTRAS AÇÕES'!$A$3:$AZ$22</definedName>
    <definedName name="Z_535F29DD_DAB5_45F1_B721_096B9A19B9FA_.wvu.FilterData" localSheetId="0" hidden="1">PAC!$A$5:$BF$581</definedName>
    <definedName name="Z_535F29DD_DAB5_45F1_B721_096B9A19B9FA_.wvu.PrintArea" localSheetId="12" hidden="1">Domínios!$L$2:$L$20</definedName>
    <definedName name="Z_535F29DD_DAB5_45F1_B721_096B9A19B9FA_.wvu.PrintArea" localSheetId="0" hidden="1">PAC!$A$1:$BF$488</definedName>
    <definedName name="Z_535F29DD_DAB5_45F1_B721_096B9A19B9FA_.wvu.PrintTitles" localSheetId="0" hidden="1">PAC!$4:$5</definedName>
    <definedName name="Z_5361BF06_1D44_4FCF_987E_99A25755DFA5_.wvu.FilterData" localSheetId="0" hidden="1">PAC!$A$5:$BS$665</definedName>
    <definedName name="Z_537BC513_E96A_4330_8B13_1B303487988A_.wvu.FilterData" localSheetId="0" hidden="1">PAC!$A$5:$BS$665</definedName>
    <definedName name="Z_5388001E_3267_4EAA_8746_AA0103E24A28_.wvu.FilterData" localSheetId="0" hidden="1">PAC!$A$5:$BD$581</definedName>
    <definedName name="Z_53CA08D7_9E7D_4AD8_92AE_891CF1221576_.wvu.FilterData" localSheetId="0" hidden="1">PAC!$A$5:$BF$581</definedName>
    <definedName name="Z_5472B3D9_70B4_4EDC_9FB5_AE9C31352A82_.wvu.FilterData" localSheetId="0" hidden="1">PAC!$A$5:$AZ$430</definedName>
    <definedName name="Z_5501C989_551C_4B68_94E2_17D13D6A711A_.wvu.FilterData" localSheetId="0" hidden="1">PAC!$A$5:$BF$582</definedName>
    <definedName name="Z_555497B8_15C8_4BDA_B4BE_41C0547778CC_.wvu.FilterData" localSheetId="11" hidden="1">'OUTRAS AÇÕES'!$A$3:$AZ$22</definedName>
    <definedName name="Z_555497B8_15C8_4BDA_B4BE_41C0547778CC_.wvu.FilterData" localSheetId="0" hidden="1">PAC!$A$5:$BF$581</definedName>
    <definedName name="Z_5573ECA7_4175_4AC9_8EF7_69EE1386B581_.wvu.FilterData" localSheetId="0" hidden="1">PAC!$A$5:$AZ$581</definedName>
    <definedName name="Z_55B8400C_77C0_43CE_AA39_F5718AC0E4C8_.wvu.FilterData" localSheetId="0" hidden="1">PAC!$A$5:$BS$665</definedName>
    <definedName name="Z_55E851E4_2502_4D55_A0AF_DE3F95B859FB_.wvu.FilterData" localSheetId="0" hidden="1">PAC!$A$5:$BS$665</definedName>
    <definedName name="Z_565E9F92_E95A_424F_B673_701CC8D6BA60_.wvu.FilterData" localSheetId="0" hidden="1">PAC!$A$5:$BS$665</definedName>
    <definedName name="Z_566D9DCE_78E3_4D1C_B023_F44FF0612F1F_.wvu.FilterData" localSheetId="0" hidden="1">PAC!$A$5:$BD$581</definedName>
    <definedName name="Z_56AC9652_8392_4125_9DFC_C2D43294B0DD_.wvu.FilterData" localSheetId="0" hidden="1">PAC!$A$5:$BF$582</definedName>
    <definedName name="Z_56D2657F_A551_4C76_BFFC_28F330AABD11_.wvu.FilterData" localSheetId="0" hidden="1">PAC!$A$5:$BF$582</definedName>
    <definedName name="Z_56EF9EE2_29D9_4928_BCC4_3A55D38AE013_.wvu.FilterData" localSheetId="0" hidden="1">PAC!$A$5:$BF$582</definedName>
    <definedName name="Z_57197A22_86B6_4045_A03D_6779D5DD6C6C_.wvu.FilterData" localSheetId="0" hidden="1">PAC!$A$5:$AZ$581</definedName>
    <definedName name="Z_574EFD40_2C92_48A1_9463_4554B7DC3157_.wvu.FilterData" localSheetId="0" hidden="1">PAC!$A$5:$BS$665</definedName>
    <definedName name="Z_5758D3CB_AF39_4706_822F_08CDC4180400_.wvu.FilterData" localSheetId="0" hidden="1">PAC!$A$5:$BF$581</definedName>
    <definedName name="Z_5788DCDE_0B0F_42FB_8AEB_481B1DFC8BE5_.wvu.FilterData" localSheetId="0" hidden="1">PAC!$A$5:$BS$665</definedName>
    <definedName name="Z_57928630_A4A1_49C7_A0AB_066591E47E7E_.wvu.FilterData" localSheetId="0" hidden="1">PAC!$A$5:$BS$665</definedName>
    <definedName name="Z_57A0FF5D_D0B7_4820_A028_186ED8C259EF_.wvu.FilterData" localSheetId="0" hidden="1">PAC!$A$5:$BS$665</definedName>
    <definedName name="Z_57BCF5EA_AF6A_42DF_A207_51CCFD1FA275_.wvu.FilterData" localSheetId="0" hidden="1">PAC!$A$5:$BS$665</definedName>
    <definedName name="Z_5801F0DE_2224_40B0_978B_DE1E32F8074C_.wvu.FilterData" localSheetId="0" hidden="1">PAC!$A$5:$BS$665</definedName>
    <definedName name="Z_5806306F_B2B3_4333_89E0_967751982D92_.wvu.FilterData" localSheetId="0" hidden="1">PAC!$A$5:$BF$582</definedName>
    <definedName name="Z_5826481C_9FED_4C49_8DA2_AE2F5441B93C_.wvu.FilterData" localSheetId="0" hidden="1">PAC!$A$5:$AZ$581</definedName>
    <definedName name="Z_5853C985_95CA_4438_9306_8D960999A22F_.wvu.FilterData" localSheetId="0" hidden="1">PAC!$A$5:$BS$665</definedName>
    <definedName name="Z_5862EF1E_B3DB_4804_8A41_24F2E566C7AE_.wvu.FilterData" localSheetId="0" hidden="1">PAC!$A$5:$BF$582</definedName>
    <definedName name="Z_58CA9DC9_4C2F_4371_9F65_E03EF2714CCE_.wvu.FilterData" localSheetId="0" hidden="1">PAC!$A$5:$BS$665</definedName>
    <definedName name="Z_590FCA76_5C48_4AC9_9CCD_E062D343EDB0_.wvu.FilterData" localSheetId="0" hidden="1">PAC!$A$5:$BF$581</definedName>
    <definedName name="Z_59B07315_6FA0_40D7_84C2_98EEBFD3F474_.wvu.FilterData" localSheetId="0" hidden="1">PAC!$A$5:$AZ$426</definedName>
    <definedName name="Z_59B8280C_B8EB_43FE_A588_CA65D825CA9A_.wvu.FilterData" localSheetId="0" hidden="1">PAC!$A$5:$AZ$426</definedName>
    <definedName name="Z_59DA1570_120D_491D_802D_051D90FE1927_.wvu.FilterData" localSheetId="0" hidden="1">PAC!$A$5:$AZ$430</definedName>
    <definedName name="Z_59DBE3A7_E5D7_4860_A6AB_AC8053B34204_.wvu.FilterData" localSheetId="0" hidden="1">PAC!$A$5:$AZ$581</definedName>
    <definedName name="Z_59E6A624_20F2_48BB_B1D4_EAA9B8AC01DA_.wvu.FilterData" localSheetId="0" hidden="1">PAC!$A$5:$BS$665</definedName>
    <definedName name="Z_5A0672BC_7C06_4505_8F8F_05251EA867B0_.wvu.FilterData" localSheetId="0" hidden="1">PAC!$A$5:$BF$582</definedName>
    <definedName name="Z_5A1E66CA_B484_4DFC_869A_CCC74BA1B1B0_.wvu.FilterData" localSheetId="0" hidden="1">PAC!$A$5:$BS$665</definedName>
    <definedName name="Z_5B0E8EED_2AEF_486E_9272_430FF5678405_.wvu.FilterData" localSheetId="0" hidden="1">PAC!$A$5:$BS$665</definedName>
    <definedName name="Z_5B3A3388_3251_4730_B100_E9BEFE73C160_.wvu.FilterData" localSheetId="0" hidden="1">PAC!$A$5:$AZ$581</definedName>
    <definedName name="Z_5B575E20_676D_4E0D_BC09_05F43939B7C8_.wvu.FilterData" localSheetId="0" hidden="1">PAC!$A$5:$AZ$581</definedName>
    <definedName name="Z_5B8386C2_E5B4_47C2_A9B4_18EBAA1EF5A0_.wvu.FilterData" localSheetId="0" hidden="1">PAC!$A$5:$BS$665</definedName>
    <definedName name="Z_5BA8D08E_7B97_468F_A4FB_F343D6822469_.wvu.FilterData" localSheetId="0" hidden="1">PAC!$A$5:$BF$582</definedName>
    <definedName name="Z_5BB822CA_BB2E_458E_9BCF_867678758CA4_.wvu.FilterData" localSheetId="0" hidden="1">PAC!$A$5:$BS$665</definedName>
    <definedName name="Z_5C157D82_504F_4837_8E17_B3AB6B2D93B5_.wvu.FilterData" localSheetId="0" hidden="1">PAC!$A$5:$BS$665</definedName>
    <definedName name="Z_5C3D50EC_450A_4C8F_9D40_BE0A7E37A600_.wvu.FilterData" localSheetId="0" hidden="1">PAC!$A$5:$AZ$430</definedName>
    <definedName name="Z_5CAED59C_0B21_4402_B6A7_D2CB074D877F_.wvu.FilterData" localSheetId="0" hidden="1">PAC!$A$5:$AZ$206</definedName>
    <definedName name="Z_5D0A1BF7_FC56_4908_9E19_1A88AE0C1E1D_.wvu.FilterData" localSheetId="0" hidden="1">PAC!$A$5:$BF$582</definedName>
    <definedName name="Z_5D5326ED_E6E3_4BBD_8842_BCE1301F0695_.wvu.FilterData" localSheetId="0" hidden="1">PAC!$A$5:$BF$582</definedName>
    <definedName name="Z_5D970EB2_3E0E_46F0_A59C_6F1290239AC6_.wvu.FilterData" localSheetId="0" hidden="1">PAC!$A$5:$AZ$581</definedName>
    <definedName name="Z_5DE6D0C6_0C0B_4A07_A2C7_E474AA785914_.wvu.FilterData" localSheetId="0" hidden="1">PAC!$A$5:$BF$582</definedName>
    <definedName name="Z_5E0D7732_8E57_4FA0_9614_8B0A0DE75E92_.wvu.FilterData" localSheetId="0" hidden="1">PAC!$A$5:$BF$582</definedName>
    <definedName name="Z_5E0F7B81_3C89_496A_90E6_100FABF030C7_.wvu.FilterData" localSheetId="0" hidden="1">PAC!$A$5:$BF$582</definedName>
    <definedName name="Z_5E284212_E2E3_4F76_AD21_8CA642F7ED97_.wvu.FilterData" localSheetId="0" hidden="1">PAC!$A$5:$BD$581</definedName>
    <definedName name="Z_5E2E608C_4250_4FAE_8FA6_5672711B52CF_.wvu.FilterData" localSheetId="0" hidden="1">PAC!$A$5:$BF$581</definedName>
    <definedName name="Z_5E3F0EDA_B1DE_4A2C_ADAB_BABFAB686E4F_.wvu.FilterData" localSheetId="0" hidden="1">PAC!$A$5:$BF$582</definedName>
    <definedName name="Z_5E5BDC7A_2BE4_4C9B_A1F0_E60622B8967A_.wvu.FilterData" localSheetId="0" hidden="1">PAC!$A$5:$BD$581</definedName>
    <definedName name="Z_5EA53239_590D_452F_8D0B_F15AC7292F29_.wvu.FilterData" localSheetId="0" hidden="1">PAC!$A$5:$BD$581</definedName>
    <definedName name="Z_5ED03C53_0AC4_4A67_9E4A_86DAA039B75E_.wvu.FilterData" localSheetId="0" hidden="1">PAC!$A$5:$BF$582</definedName>
    <definedName name="Z_5F28F79D_E162_431D_9615_DDCC643D21D9_.wvu.FilterData" localSheetId="0" hidden="1">PAC!$A$5:$BF$582</definedName>
    <definedName name="Z_5F36F595_7837_433C_BAFB_ACC4D05448A9_.wvu.FilterData" localSheetId="0" hidden="1">PAC!$A$5:$BF$582</definedName>
    <definedName name="Z_5F54879C_FB2F_43C1_879F_2806A1EEA5BC_.wvu.FilterData" localSheetId="0" hidden="1">PAC!$A$5:$AZ$581</definedName>
    <definedName name="Z_5F62211D_91B0_4BF3_9152_FCD730E9C428_.wvu.FilterData" localSheetId="0" hidden="1">PAC!$A$5:$BS$665</definedName>
    <definedName name="Z_5F676BD5_D2AC_4B18_9867_E866A3A0BE9B_.wvu.FilterData" localSheetId="0" hidden="1">PAC!$A$5:$BF$582</definedName>
    <definedName name="Z_5FCBF23C_8B94_4351_8D1C_D2D4D015035B_.wvu.FilterData" localSheetId="0" hidden="1">PAC!$A$5:$AZ$581</definedName>
    <definedName name="Z_6030B71B_01C3_4546_925A_24DADEB91A57_.wvu.FilterData" localSheetId="0" hidden="1">PAC!$A$5:$BS$665</definedName>
    <definedName name="Z_6033FD27_26E4_4DAF_81B7_9FBECAB8330B_.wvu.FilterData" localSheetId="0" hidden="1">PAC!$A$5:$BF$582</definedName>
    <definedName name="Z_603ADB84_44B1_4866_9066_D91B355FA672_.wvu.FilterData" localSheetId="0" hidden="1">PAC!$A$5:$BD$581</definedName>
    <definedName name="Z_6085B728_B590_482C_9401_61722DEB640A_.wvu.FilterData" localSheetId="0" hidden="1">PAC!$A$5:$BD$581</definedName>
    <definedName name="Z_60D7DA9B_882C_4CC8_B04B_861C8F8EA7D0_.wvu.FilterData" localSheetId="0" hidden="1">PAC!$A$5:$AZ$430</definedName>
    <definedName name="Z_611FE04C_3E55_497E_A224_08174AA391E9_.wvu.FilterData" localSheetId="0" hidden="1">PAC!$A$5:$BS$665</definedName>
    <definedName name="Z_612A2909_0322_4928_9CA7_F392D41D780F_.wvu.FilterData" localSheetId="0" hidden="1">PAC!$A$5:$BF$582</definedName>
    <definedName name="Z_61714F9E_7560_4841_BE99_43385D055D04_.wvu.FilterData" localSheetId="0" hidden="1">PAC!$A$5:$BS$665</definedName>
    <definedName name="Z_61CDAFB4_B459_4BE6_97FD_D9054947CC0F_.wvu.FilterData" localSheetId="0" hidden="1">PAC!$A$5:$BF$582</definedName>
    <definedName name="Z_62001C44_A5FD_4691_918F_7EFAC1EEBAAC_.wvu.FilterData" localSheetId="0" hidden="1">PAC!$A$5:$AZ$581</definedName>
    <definedName name="Z_620218AA_1E36_422B_8162_FF4FFD807E1B_.wvu.FilterData" localSheetId="0" hidden="1">PAC!$A$5:$BF$581</definedName>
    <definedName name="Z_620407B7_4274_48F5_BEB1_DC377566EB74_.wvu.FilterData" localSheetId="0" hidden="1">PAC!$A$5:$BD$581</definedName>
    <definedName name="Z_623DDA8F_018E_4471_82F1_50470D31CA7F_.wvu.FilterData" localSheetId="0" hidden="1">PAC!$A$5:$BS$665</definedName>
    <definedName name="Z_624DCEB0_1F78_401B_9DD1_E162E7E9A6B6_.wvu.FilterData" localSheetId="0" hidden="1">PAC!$A$5:$AZ$581</definedName>
    <definedName name="Z_624FEDB2_1A26_44DF_A11D_552756B69B48_.wvu.FilterData" localSheetId="0" hidden="1">PAC!$A$5:$AZ$430</definedName>
    <definedName name="Z_6258193B_339B_4D48_9E16_63E0A34F70B2_.wvu.FilterData" localSheetId="0" hidden="1">PAC!$A$5:$BF$581</definedName>
    <definedName name="Z_628C1000_57D9_4078_955F_1A2A9E8555C0_.wvu.FilterData" localSheetId="0" hidden="1">PAC!$A$5:$BF$582</definedName>
    <definedName name="Z_62A2C635_A0BE_486F_8831_2B74CF620D66_.wvu.FilterData" localSheetId="0" hidden="1">PAC!$A$5:$BF$582</definedName>
    <definedName name="Z_62E7084B_E9AB_40E1_BA0F_FB510700F4E6_.wvu.FilterData" localSheetId="0" hidden="1">PAC!$A$5:$BF$582</definedName>
    <definedName name="Z_630F327E_5082_4C27_A70A_3EEA44C4C7C5_.wvu.FilterData" localSheetId="0" hidden="1">PAC!$A$5:$BS$665</definedName>
    <definedName name="Z_637A6A3D_46FD_4ADD_93F5_11CE8375F386_.wvu.FilterData" localSheetId="0" hidden="1">PAC!$A$5:$BS$665</definedName>
    <definedName name="Z_63BBF896_8615_4B3C_9331_03E46FA2B45D_.wvu.FilterData" localSheetId="0" hidden="1">PAC!$A$5:$BD$581</definedName>
    <definedName name="Z_63CCBD57_4C02_474F_A941_E37F5CA7DA80_.wvu.FilterData" localSheetId="0" hidden="1">PAC!$A$5:$BD$581</definedName>
    <definedName name="Z_649FFB8C_ED36_4D36_89E5_83E466C1E82F_.wvu.FilterData" localSheetId="0" hidden="1">PAC!$A$5:$BF$582</definedName>
    <definedName name="Z_64C86B25_C764_4C40_A33F_0506DB5FE5B1_.wvu.FilterData" localSheetId="0" hidden="1">PAC!$A$5:$BS$665</definedName>
    <definedName name="Z_650C7FD6_1755_4668_8EF1_3B7C3B405ED0_.wvu.FilterData" localSheetId="11" hidden="1">'OUTRAS AÇÕES'!$A$3:$AZ$22</definedName>
    <definedName name="Z_650C7FD6_1755_4668_8EF1_3B7C3B405ED0_.wvu.FilterData" localSheetId="0" hidden="1">PAC!$A$5:$BV$582</definedName>
    <definedName name="Z_650C7FD6_1755_4668_8EF1_3B7C3B405ED0_.wvu.PrintArea" localSheetId="0" hidden="1">PAC!$B$2:$AG$471</definedName>
    <definedName name="Z_650C7FD6_1755_4668_8EF1_3B7C3B405ED0_.wvu.PrintTitles" localSheetId="0" hidden="1">PAC!$4:$5</definedName>
    <definedName name="Z_65233E0D_C9CB_4B54_B6F2_0B3091F2E062_.wvu.FilterData" localSheetId="0" hidden="1">PAC!$A$5:$BF$582</definedName>
    <definedName name="Z_65377995_1350_426F_A2CF_A50A7D4FE262_.wvu.FilterData" localSheetId="0" hidden="1">PAC!$A$5:$AZ$581</definedName>
    <definedName name="Z_65B7D7D6_2E84_40C9_B8F2_D19E1097BC17_.wvu.FilterData" localSheetId="0" hidden="1">PAC!$A$5:$AZ$581</definedName>
    <definedName name="Z_65E2B7B2_FDC1_4D96_8440_D624B7CEC2A8_.wvu.FilterData" localSheetId="0" hidden="1">PAC!$A$5:$BF$581</definedName>
    <definedName name="Z_6669DDC5_42FC_4353_AFA3_096CA39E7157_.wvu.FilterData" localSheetId="0" hidden="1">PAC!$A$5:$BF$581</definedName>
    <definedName name="Z_66A5AF60_9043_454C_916A_2B6B49392A2A_.wvu.FilterData" localSheetId="0" hidden="1">PAC!$A$5:$BF$582</definedName>
    <definedName name="Z_66B4BA1A_C8C4_4AAA_B02F_3876518F4217_.wvu.FilterData" localSheetId="0" hidden="1">PAC!$A$5:$BF$581</definedName>
    <definedName name="Z_66B94130_EF0D_4C3A_ADB1_64DF51405FE8_.wvu.FilterData" localSheetId="0" hidden="1">PAC!$A$5:$BS$665</definedName>
    <definedName name="Z_66D4D6AD_E071_4E08_822D_5626CF29A57B_.wvu.FilterData" localSheetId="0" hidden="1">PAC!$A$5:$BS$665</definedName>
    <definedName name="Z_67D017ED_EFE7_4D38_9525_AF7039C84E04_.wvu.FilterData" localSheetId="0" hidden="1">PAC!$A$5:$BS$665</definedName>
    <definedName name="Z_67DA4F18_61E1_4FEB_A36E_B534EC2A8CAC_.wvu.FilterData" localSheetId="0" hidden="1">PAC!$A$5:$BD$581</definedName>
    <definedName name="Z_6805046A_EF21_4DF5_91AC_45BEAF115311_.wvu.FilterData" localSheetId="0" hidden="1">PAC!$A$5:$AZ$426</definedName>
    <definedName name="Z_6809FE45_CF61_4A48_8437_A4697037B84F_.wvu.FilterData" localSheetId="0" hidden="1">PAC!$A$5:$BS$665</definedName>
    <definedName name="Z_6836C4E1_F69B_4E66_B6ED_9DD84D78B231_.wvu.FilterData" localSheetId="0" hidden="1">PAC!$A$5:$BF$582</definedName>
    <definedName name="Z_68445969_DCAB_4D28_8209_8E4FBE629804_.wvu.FilterData" localSheetId="0" hidden="1">PAC!$A$5:$BF$582</definedName>
    <definedName name="Z_68479DCB_9C8D_4C8B_AB74_9090A274A2AF_.wvu.FilterData" localSheetId="0" hidden="1">PAC!$A$5:$BF$582</definedName>
    <definedName name="Z_68494A40_F264_42D0_9611_961D827B5995_.wvu.FilterData" localSheetId="0" hidden="1">PAC!$A$5:$BF$582</definedName>
    <definedName name="Z_6899B53B_0A74_4513_864D_B645A3993D54_.wvu.FilterData" localSheetId="0" hidden="1">PAC!$A$5:$BF$582</definedName>
    <definedName name="Z_692C9A15_BA34_4256_B26F_FF136626B65F_.wvu.FilterData" localSheetId="0" hidden="1">PAC!$A$5:$BS$665</definedName>
    <definedName name="Z_69A5BE27_AE48_4C41_B03C_A69365E9F891_.wvu.FilterData" localSheetId="0" hidden="1">PAC!$A$5:$AZ$430</definedName>
    <definedName name="Z_69C0652F_2474_4483_8740_849DDBD2AE27_.wvu.FilterData" localSheetId="0" hidden="1">PAC!$A$5:$AZ$581</definedName>
    <definedName name="Z_69CA609E_3800_441B_A84D_167394BC2DC2_.wvu.FilterData" localSheetId="0" hidden="1">PAC!$A$5:$BF$582</definedName>
    <definedName name="Z_6A040C4E_6C68_4FB2_A5CD_419DF7506202_.wvu.FilterData" localSheetId="0" hidden="1">PAC!$A$5:$BF$581</definedName>
    <definedName name="Z_6A298B8B_B556_49F9_9C5B_86C1E8BBDDAB_.wvu.FilterData" localSheetId="0" hidden="1">PAC!$A$5:$AZ$581</definedName>
    <definedName name="Z_6A89A04D_DB04_448E_A5A2_A53A1DFB4C54_.wvu.FilterData" localSheetId="0" hidden="1">PAC!$A$5:$BS$665</definedName>
    <definedName name="Z_6A9181BA_0D60_4E60_86FF_7F1713AB18E8_.wvu.FilterData" localSheetId="0" hidden="1">PAC!$A$5:$BF$581</definedName>
    <definedName name="Z_6B08FE73_E986_49D4_B5ED_F8C456277B67_.wvu.FilterData" localSheetId="0" hidden="1">PAC!$A$5:$BF$581</definedName>
    <definedName name="Z_6B2D70A9_F6A0_4675_A2C8_9560F9D71E53_.wvu.FilterData" localSheetId="0" hidden="1">PAC!$A$5:$BF$581</definedName>
    <definedName name="Z_6B84309C_EDE6_4EF7_AF4B_C802456B5B61_.wvu.FilterData" localSheetId="0" hidden="1">PAC!$A$5:$BD$581</definedName>
    <definedName name="Z_6BC3A53A_761A_42BC_8B3A_25A26954EE95_.wvu.FilterData" localSheetId="0" hidden="1">PAC!$A$5:$BF$581</definedName>
    <definedName name="Z_6C0EFCA7_2F9F_4955_B8DA_FC69A0194BCE_.wvu.FilterData" localSheetId="0" hidden="1">PAC!$A$5:$BF$581</definedName>
    <definedName name="Z_6C6C1AC2_DFB9_4CBE_9505_103D3D0C7C43_.wvu.FilterData" localSheetId="0" hidden="1">PAC!$A$5:$BS$665</definedName>
    <definedName name="Z_6C8A2C4D_4DC1_4C0B_B419_2686CC6F4F19_.wvu.FilterData" localSheetId="0" hidden="1">PAC!$A$5:$AZ$430</definedName>
    <definedName name="Z_6C8FB9A6_1EFB_4B19_959C_C056546A9CC6_.wvu.FilterData" localSheetId="0" hidden="1">PAC!$A$5:$AZ$206</definedName>
    <definedName name="Z_6CBADB44_6CEA_447F_B9B3_3F538C995614_.wvu.FilterData" localSheetId="0" hidden="1">PAC!$A$5:$BS$665</definedName>
    <definedName name="Z_6CBADB44_6CEA_447F_B9B3_3F538C995614_.wvu.PrintArea" localSheetId="12" hidden="1">Domínios!$B$2:$N$40</definedName>
    <definedName name="Z_6CBADB44_6CEA_447F_B9B3_3F538C995614_.wvu.PrintArea" localSheetId="0" hidden="1">PAC!$A$2:$AZ$206</definedName>
    <definedName name="Z_6CBADB44_6CEA_447F_B9B3_3F538C995614_.wvu.PrintTitles" localSheetId="0" hidden="1">PAC!$2:$5</definedName>
    <definedName name="Z_6D345E24_F54F_4031_8CB4_D3CC7A32A208_.wvu.FilterData" localSheetId="0" hidden="1">PAC!$A$5:$BF$581</definedName>
    <definedName name="Z_6DD49797_BDF4_4175_BD12_DCDCB8B041AD_.wvu.FilterData" localSheetId="0" hidden="1">PAC!$A$5:$BF$582</definedName>
    <definedName name="Z_6DDBCE9C_B5E5_41E7_B44E_6BB4B09700E0_.wvu.FilterData" localSheetId="0" hidden="1">PAC!$A$5:$BD$581</definedName>
    <definedName name="Z_6DFC0C77_CB95_4E88_A471_D51F24EF50EE_.wvu.FilterData" localSheetId="0" hidden="1">PAC!$A$5:$BF$581</definedName>
    <definedName name="Z_6DFD8EC6_AC7F_4047_A880_B18E99AABA45_.wvu.FilterData" localSheetId="0" hidden="1">PAC!$A$5:$BD$581</definedName>
    <definedName name="Z_6E0C01B4_5A15_45FF_B4FC_E33A94C47DD9_.wvu.FilterData" localSheetId="0" hidden="1">PAC!$A$5:$AZ$206</definedName>
    <definedName name="Z_6E275DD1_F218_46D0_853E_6B589CD6927B_.wvu.FilterData" localSheetId="0" hidden="1">PAC!$A$5:$BF$582</definedName>
    <definedName name="Z_6E328B2C_3182_4F70_B71C_10434255B04B_.wvu.FilterData" localSheetId="0" hidden="1">PAC!$A$5:$BF$581</definedName>
    <definedName name="Z_6EDF7F8A_48E5_48B8_BE71_FC9D93123EA8_.wvu.FilterData" localSheetId="0" hidden="1">PAC!$A$5:$BF$582</definedName>
    <definedName name="Z_6EE8208C_1381_4BDD_916B_7D05F60556A3_.wvu.FilterData" localSheetId="0" hidden="1">PAC!$A$5:$BS$665</definedName>
    <definedName name="Z_6F3DA5DC_AAF4_4C2C_BB4C_729C8D215DBB_.wvu.FilterData" localSheetId="0" hidden="1">PAC!$A$5:$BS$665</definedName>
    <definedName name="Z_6F48FA16_7A54_4839_BE23_BFBBCEB17329_.wvu.FilterData" localSheetId="0" hidden="1">PAC!$A$5:$BF$581</definedName>
    <definedName name="Z_6F63174A_013D_4E4E_B80E_C87777610E5D_.wvu.FilterData" localSheetId="0" hidden="1">PAC!$A$5:$BS$665</definedName>
    <definedName name="Z_6F662B9C_51B7_4D78_91BC_85DF3380855A_.wvu.FilterData" localSheetId="0" hidden="1">PAC!$A$5:$BS$665</definedName>
    <definedName name="Z_6F76EFA3_A901_47EA_993F_DB0F07369710_.wvu.FilterData" localSheetId="0" hidden="1">PAC!$A$5:$BS$665</definedName>
    <definedName name="Z_6FC1E770_70FF_4A3F_8513_81093ECDD90C_.wvu.FilterData" localSheetId="0" hidden="1">PAC!$A$5:$AZ$581</definedName>
    <definedName name="Z_6FD66D4A_E063_40E7_A34F_60301B6D7952_.wvu.FilterData" localSheetId="0" hidden="1">PAC!$A$5:$BS$665</definedName>
    <definedName name="Z_70404252_C3C6_476B_8D09_E859664E7AE6_.wvu.FilterData" localSheetId="0" hidden="1">PAC!$A$5:$BF$582</definedName>
    <definedName name="Z_70411623_9740_44F9_B650_6721E099E40E_.wvu.FilterData" localSheetId="0" hidden="1">PAC!$A$5:$BF$581</definedName>
    <definedName name="Z_706784A7_9525_4EB9_A941_FF5F3E77E09E_.wvu.FilterData" localSheetId="0" hidden="1">PAC!$A$5:$BD$581</definedName>
    <definedName name="Z_70A907C5_55C8_4DA2_A491_047B40F71DF8_.wvu.FilterData" localSheetId="0" hidden="1">PAC!$A$5:$AZ$430</definedName>
    <definedName name="Z_70FBEC5F_001F_43B6_92E3_3B5B3768D0D4_.wvu.FilterData" localSheetId="0" hidden="1">PAC!$A$5:$BF$582</definedName>
    <definedName name="Z_710ED0AD_2E9F_4C69_8D35_603CD1C511BE_.wvu.FilterData" localSheetId="0" hidden="1">PAC!$A$5:$AZ$206</definedName>
    <definedName name="Z_72158BE9_CB6B_4B7E_B83A_15E561BBC9C3_.wvu.FilterData" localSheetId="0" hidden="1">PAC!$A$5:$AZ$581</definedName>
    <definedName name="Z_722C319C_9B42_4101_A2AA_C2C4F2214AAC_.wvu.FilterData" localSheetId="0" hidden="1">PAC!$A$5:$BS$665</definedName>
    <definedName name="Z_724FD624_4FA5_4872_BF70_904F4A67D929_.wvu.FilterData" localSheetId="0" hidden="1">PAC!$A$5:$BD$581</definedName>
    <definedName name="Z_72868015_0B64_4CE9_824F_7A48934C517D_.wvu.FilterData" localSheetId="0" hidden="1">PAC!$A$5:$BS$665</definedName>
    <definedName name="Z_72BA40F3_DBAF_4666_BE80_C046B48BACF7_.wvu.FilterData" localSheetId="0" hidden="1">PAC!$A$5:$AZ$581</definedName>
    <definedName name="Z_72FB0021_A0C7_497D_8323_9E7CCB8DA960_.wvu.FilterData" localSheetId="0" hidden="1">PAC!$A$5:$BD$581</definedName>
    <definedName name="Z_7365C3B2_AA37_4300_94B3_D16812684E83_.wvu.FilterData" localSheetId="0" hidden="1">PAC!$A$5:$AZ$206</definedName>
    <definedName name="Z_73DE3E3E_4635_4CEE_9706_B03ADEA9AB39_.wvu.FilterData" localSheetId="0" hidden="1">PAC!$A$5:$BD$581</definedName>
    <definedName name="Z_74300BCE_D53A_4E0A_B882_63B4893E6A0D_.wvu.FilterData" localSheetId="0" hidden="1">PAC!$A$5:$BF$581</definedName>
    <definedName name="Z_747904CB_F255_4BBC_8D8E_D2BD0B3A5D23_.wvu.FilterData" localSheetId="0" hidden="1">PAC!$A$5:$BF$582</definedName>
    <definedName name="Z_74A0EE73_C6EC_464F_B145_A566D4046E9E_.wvu.FilterData" localSheetId="0" hidden="1">PAC!$A$5:$BF$582</definedName>
    <definedName name="Z_74A66A32_63A3_495A_94BF_42A375F968E1_.wvu.FilterData" localSheetId="0" hidden="1">PAC!$A$5:$BF$582</definedName>
    <definedName name="Z_750CA14B_760D_449E_8439_AA7DA4138A76_.wvu.FilterData" localSheetId="0" hidden="1">PAC!$A$5:$BD$581</definedName>
    <definedName name="Z_751220D0_A75E_4E9D_A099_11C5265B7723_.wvu.FilterData" localSheetId="0" hidden="1">PAC!$A$5:$BF$581</definedName>
    <definedName name="Z_75566516_61E1_4B3C_9450_92FDF0291736_.wvu.FilterData" localSheetId="0" hidden="1">PAC!$A$5:$BD$581</definedName>
    <definedName name="Z_75797F20_9115_41AD_8F59_F7CF250B509F_.wvu.FilterData" localSheetId="0" hidden="1">PAC!$A$5:$AZ$581</definedName>
    <definedName name="Z_75E23F37_652B_4808_8481_A825765A1C1A_.wvu.FilterData" localSheetId="0" hidden="1">PAC!$A$5:$BF$582</definedName>
    <definedName name="Z_75F8A7DC_5253_4F0E_BE6C_0545281B9C23_.wvu.FilterData" localSheetId="0" hidden="1">PAC!$A$5:$BD$581</definedName>
    <definedName name="Z_75FE1498_6F52_4319_B625_50644FB5B233_.wvu.FilterData" localSheetId="0" hidden="1">PAC!$A$5:$BS$665</definedName>
    <definedName name="Z_763F1D07_9886_4FA2_B904_C1D6A57B335E_.wvu.FilterData" localSheetId="0" hidden="1">PAC!$A$5:$BF$581</definedName>
    <definedName name="Z_76B0FE62_73B2_4F9D_BE9C_4F49D7F506A0_.wvu.FilterData" localSheetId="0" hidden="1">PAC!$A$5:$BF$582</definedName>
    <definedName name="Z_76D6D523_3A20_4FC6_B305_B0C40BA9EF5B_.wvu.FilterData" localSheetId="11" hidden="1">'OUTRAS AÇÕES'!$A$3:$AZ$22</definedName>
    <definedName name="Z_76D6D523_3A20_4FC6_B305_B0C40BA9EF5B_.wvu.FilterData" localSheetId="0" hidden="1">PAC!$A$5:$BF$582</definedName>
    <definedName name="Z_76D6D523_3A20_4FC6_B305_B0C40BA9EF5B_.wvu.PrintArea" localSheetId="0" hidden="1">PAC!$A$5:$AJ$488</definedName>
    <definedName name="Z_76D6D523_3A20_4FC6_B305_B0C40BA9EF5B_.wvu.PrintTitles" localSheetId="0" hidden="1">PAC!$4:$5</definedName>
    <definedName name="Z_7725CF6F_F70B_466E_BA10_180929B7E64D_.wvu.FilterData" localSheetId="0" hidden="1">PAC!$A$5:$BS$665</definedName>
    <definedName name="Z_776273E8_85B4_4C2F_B060_6E4CC9D3F70E_.wvu.FilterData" localSheetId="0" hidden="1">PAC!$A$5:$BD$581</definedName>
    <definedName name="Z_7766FA4F_2014_4905_A5A6_7524F408EE83_.wvu.FilterData" localSheetId="0" hidden="1">PAC!$A$5:$AZ$206</definedName>
    <definedName name="Z_77C02D37_0826_4175_A751_4360B3EBEC4F_.wvu.FilterData" localSheetId="0" hidden="1">PAC!$A$5:$BF$582</definedName>
    <definedName name="Z_77F5915A_6707_4E10_BA04_7E8C6B2B15C1_.wvu.FilterData" localSheetId="0" hidden="1">PAC!$A$5:$AZ$581</definedName>
    <definedName name="Z_7839B5BF_64E2_4C4D_B41F_24A1293D75E4_.wvu.FilterData" localSheetId="0" hidden="1">PAC!$A$5:$BF$582</definedName>
    <definedName name="Z_7875DB45_110A_45AA_B50E_AD19E09884E6_.wvu.FilterData" localSheetId="0" hidden="1">PAC!$A$5:$BS$665</definedName>
    <definedName name="Z_7895E148_4391_4C80_83D7_0FC6D2F05AA0_.wvu.FilterData" localSheetId="0" hidden="1">PAC!$A$5:$BF$582</definedName>
    <definedName name="Z_78AB1F1B_629F_48BB_BC04_70CAEAC44402_.wvu.FilterData" localSheetId="0" hidden="1">PAC!$A$5:$BS$665</definedName>
    <definedName name="Z_78CD5D8F_0C03_46A9_9287_E8DBC0C3A548_.wvu.FilterData" localSheetId="0" hidden="1">PAC!$A$5:$BF$581</definedName>
    <definedName name="Z_79275D93_F786_480E_88DF_05F24286892F_.wvu.FilterData" localSheetId="0" hidden="1">PAC!$A$5:$BD$581</definedName>
    <definedName name="Z_792F79D6_CC1D_402C_8009_ADF1F427C5CF_.wvu.FilterData" localSheetId="0" hidden="1">PAC!$A$5:$BF$582</definedName>
    <definedName name="Z_79416717_4FB2_4C50_9CD2_1E255B4BBAD9_.wvu.FilterData" localSheetId="0" hidden="1">PAC!$A$5:$BS$665</definedName>
    <definedName name="Z_798974EA_AF6A_4074_AC05_CBB7F854E75B_.wvu.FilterData" localSheetId="0" hidden="1">PAC!$A$5:$BS$665</definedName>
    <definedName name="Z_79A74620_DAC8_48D9_A7B3_4225D509300E_.wvu.FilterData" localSheetId="0" hidden="1">PAC!$A$5:$BS$665</definedName>
    <definedName name="Z_79C376CB_8485_4DF4_AF2A_C4D87AE0DB6B_.wvu.FilterData" localSheetId="0" hidden="1">PAC!$A$5:$BF$582</definedName>
    <definedName name="Z_79E33BF1_82AF_46D7_BEFA_2F52D217A595_.wvu.FilterData" localSheetId="0" hidden="1">PAC!$A$5:$BS$665</definedName>
    <definedName name="Z_7A05321A_778C_4EE6_AB66_79D76BBC6A3B_.wvu.FilterData" localSheetId="0" hidden="1">PAC!$A$5:$AZ$206</definedName>
    <definedName name="Z_7A145867_49CA_4973_9B55_91265E7A55AC_.wvu.FilterData" localSheetId="0" hidden="1">PAC!$A$5:$BF$582</definedName>
    <definedName name="Z_7A21551F_D8B4_43E7_A925_4BC48CB14774_.wvu.FilterData" localSheetId="0" hidden="1">PAC!$A$5:$BD$581</definedName>
    <definedName name="Z_7A343CDE_C718_4DEA_A7FB_15754FC325D7_.wvu.FilterData" localSheetId="0" hidden="1">PAC!$A$5:$BF$582</definedName>
    <definedName name="Z_7A9BDFEA_E828_4489_BF15_9C9052770488_.wvu.FilterData" localSheetId="0" hidden="1">PAC!$A$5:$BS$665</definedName>
    <definedName name="Z_7AFDDB8A_2FDD_42D5_B7B1_2F3462D33136_.wvu.FilterData" localSheetId="0" hidden="1">PAC!$A$5:$BF$581</definedName>
    <definedName name="Z_7B2F8228_1EAD_4BB9_A443_7BC7C3F253CC_.wvu.FilterData" localSheetId="0" hidden="1">PAC!$A$5:$AZ$581</definedName>
    <definedName name="Z_7B6DE098_6283_4500_AA60_079C43901BA4_.wvu.FilterData" localSheetId="0" hidden="1">PAC!$A$5:$BS$665</definedName>
    <definedName name="Z_7BB83DD0_013A_44AB_9001_4CAC94C722BB_.wvu.FilterData" localSheetId="0" hidden="1">PAC!$A$5:$BF$582</definedName>
    <definedName name="Z_7C04649B_FC4C_4F82_AF6C_8B05B4D0E874_.wvu.FilterData" localSheetId="0" hidden="1">PAC!$A$5:$BF$582</definedName>
    <definedName name="Z_7C0DFF4A_ECB5_431F_BD0B_792F16A4A4DF_.wvu.FilterData" localSheetId="0" hidden="1">PAC!$A$5:$BS$665</definedName>
    <definedName name="Z_7C34F4CF_893D_43C4_941E_4159A373302F_.wvu.FilterData" localSheetId="0" hidden="1">PAC!$A$5:$BD$581</definedName>
    <definedName name="Z_7D5FE3FF_95B9_4D4E_877D_F0AE2C1DBF51_.wvu.FilterData" localSheetId="0" hidden="1">PAC!$A$5:$AZ$581</definedName>
    <definedName name="Z_7DA57B9F_A7C9_49AC_AF4B_A854F24A3F20_.wvu.FilterData" localSheetId="0" hidden="1">PAC!$A$5:$AZ$581</definedName>
    <definedName name="Z_7DD5CBEA_9492_40CD_A4EE_E19E39DAAEE3_.wvu.FilterData" localSheetId="0" hidden="1">PAC!$A$5:$AZ$581</definedName>
    <definedName name="Z_7E167012_A627_40EE_A8D5_B8B8250056BF_.wvu.FilterData" localSheetId="0" hidden="1">PAC!$A$5:$BF$582</definedName>
    <definedName name="Z_7EB19CC4_FD28_497A_A32D_132BCC59C262_.wvu.FilterData" localSheetId="0" hidden="1">PAC!$A$5:$AZ$581</definedName>
    <definedName name="Z_801CF4EE_99D1_4022_9089_9AEB0CD3AA65_.wvu.FilterData" localSheetId="0" hidden="1">PAC!$A$5:$BF$582</definedName>
    <definedName name="Z_80235532_55DB_4928_AC23_9967D3E9ED85_.wvu.FilterData" localSheetId="0" hidden="1">PAC!$A$5:$BD$581</definedName>
    <definedName name="Z_80562442_4117_4A87_8666_5B8419938CC5_.wvu.FilterData" localSheetId="0" hidden="1">PAC!$A$5:$BS$665</definedName>
    <definedName name="Z_8063E54B_C3C0_4953_89A3_40080AB8115E_.wvu.FilterData" localSheetId="0" hidden="1">PAC!$A$5:$BS$665</definedName>
    <definedName name="Z_80686B62_5E56_4DE5_8899_9D70F9DD5A9C_.wvu.FilterData" localSheetId="0" hidden="1">PAC!$A$5:$BD$581</definedName>
    <definedName name="Z_807F5AD6_093B_4F80_9C1F_78D47B5C8EDB_.wvu.FilterData" localSheetId="0" hidden="1">PAC!$A$5:$BF$582</definedName>
    <definedName name="Z_808B63F9_A5D9_4AF5_9F8C_7ECD8EB98FE4_.wvu.FilterData" localSheetId="0" hidden="1">PAC!$A$5:$BS$665</definedName>
    <definedName name="Z_80A037FF_7228_4B97_8FF7_31805B2F15DA_.wvu.FilterData" localSheetId="0" hidden="1">PAC!$A$5:$AZ$581</definedName>
    <definedName name="Z_80AD26E2_F63E_4653_814E_F23A1415DA20_.wvu.FilterData" localSheetId="0" hidden="1">PAC!$A$5:$BF$582</definedName>
    <definedName name="Z_80BB44F1_85E0_448B_A2B1_AFE8D4F2FC95_.wvu.FilterData" localSheetId="0" hidden="1">PAC!$A$5:$BF$582</definedName>
    <definedName name="Z_80F2C981_6BD4_48BE_ACE5_33752B876719_.wvu.FilterData" localSheetId="0" hidden="1">PAC!$A$5:$BD$581</definedName>
    <definedName name="Z_8115ADE1_BE51_42B5_9266_231A0D996550_.wvu.FilterData" localSheetId="0" hidden="1">PAC!$A$5:$BS$665</definedName>
    <definedName name="Z_815E1F59_107B_40FA_A13D_805B3D8CFE3B_.wvu.FilterData" localSheetId="0" hidden="1">PAC!$A$5:$BS$665</definedName>
    <definedName name="Z_8176675E_2023_4E42_99FE_C4D3E0720A32_.wvu.FilterData" localSheetId="0" hidden="1">PAC!$A$5:$AZ$581</definedName>
    <definedName name="Z_8182EE2E_750B_442C_8742_5BC4D7ADC6B1_.wvu.FilterData" localSheetId="0" hidden="1">PAC!$A$5:$BF$582</definedName>
    <definedName name="Z_818D30FC_AF9E_4EB0_B7E5_9F0963EFCD90_.wvu.FilterData" localSheetId="0" hidden="1">PAC!$A$5:$BS$665</definedName>
    <definedName name="Z_81AFC665_E2D5_4B70_BF96_E8C62B26BBC1_.wvu.FilterData" localSheetId="0" hidden="1">PAC!$A$5:$BF$582</definedName>
    <definedName name="Z_81B6F2ED_1A9B_47F7_ACE5_F4D69FBEBB1E_.wvu.FilterData" localSheetId="0" hidden="1">PAC!$A$5:$BF$582</definedName>
    <definedName name="Z_81E4091E_BD93_4473_8200_132BC3099167_.wvu.FilterData" localSheetId="0" hidden="1">PAC!$A$5:$BF$582</definedName>
    <definedName name="Z_81E54E98_2BA9_4D87_BE09_B1A81A13677B_.wvu.FilterData" localSheetId="0" hidden="1">PAC!$A$5:$AZ$581</definedName>
    <definedName name="Z_8211F6C4_4393_4D7D_8C29_E14C531DFB86_.wvu.FilterData" localSheetId="0" hidden="1">PAC!$A$5:$BF$581</definedName>
    <definedName name="Z_8283D0C0_56F0_4074_B66D_083FECD000B1_.wvu.FilterData" localSheetId="0" hidden="1">PAC!$A$5:$BF$581</definedName>
    <definedName name="Z_82C57A2D_7FE0_4A7B_894D_611681B7A831_.wvu.FilterData" localSheetId="11" hidden="1">'OUTRAS AÇÕES'!$A$3:$AZ$22</definedName>
    <definedName name="Z_82C57A2D_7FE0_4A7B_894D_611681B7A831_.wvu.FilterData" localSheetId="0" hidden="1">PAC!$A$5:$BF$582</definedName>
    <definedName name="Z_82C73BD2_C0A5_476F_AE39_C2B1661B6017_.wvu.FilterData" localSheetId="0" hidden="1">PAC!$A$5:$BD$581</definedName>
    <definedName name="Z_83330D8E_F480_47FB_B25E_391DC100F15D_.wvu.FilterData" localSheetId="0" hidden="1">PAC!$A$5:$BS$665</definedName>
    <definedName name="Z_834B472A_C8C2_4C11_88BD_3232A4E197C2_.wvu.FilterData" localSheetId="0" hidden="1">PAC!$A$5:$BD$581</definedName>
    <definedName name="Z_83779279_67B1_4521_A1E4_214B232BDCAE_.wvu.Cols" localSheetId="0" hidden="1">PAC!$AP:$AR</definedName>
    <definedName name="Z_83779279_67B1_4521_A1E4_214B232BDCAE_.wvu.FilterData" localSheetId="0" hidden="1">PAC!$A$5:$BD$581</definedName>
    <definedName name="Z_83779279_67B1_4521_A1E4_214B232BDCAE_.wvu.PrintArea" localSheetId="12" hidden="1">Domínios!$L$2:$L$20</definedName>
    <definedName name="Z_83779279_67B1_4521_A1E4_214B232BDCAE_.wvu.PrintArea" localSheetId="0" hidden="1">PAC!$A$1:$Y$301</definedName>
    <definedName name="Z_83779279_67B1_4521_A1E4_214B232BDCAE_.wvu.PrintTitles" localSheetId="0" hidden="1">PAC!$2:$5</definedName>
    <definedName name="Z_83B7DA55_AADC_451A_AF05_B811EFC03E0D_.wvu.FilterData" localSheetId="0" hidden="1">PAC!$A$5:$BS$665</definedName>
    <definedName name="Z_83B96C4D_737C_4884_8C9D_5CEAF3856FF7_.wvu.FilterData" localSheetId="0" hidden="1">PAC!$A$5:$BF$582</definedName>
    <definedName name="Z_83BE1C55_8213_4A54_A03A_CB5662D94FDF_.wvu.FilterData" localSheetId="0" hidden="1">PAC!$A$5:$BF$582</definedName>
    <definedName name="Z_8458D5F1_1BE7_4EA3_894C_0A9D03AEB7DE_.wvu.FilterData" localSheetId="0" hidden="1">PAC!$A$5:$BS$665</definedName>
    <definedName name="Z_846B2F44_5C33_4018_BFC7_B8DF4389674F_.wvu.FilterData" localSheetId="0" hidden="1">PAC!$A$5:$BF$581</definedName>
    <definedName name="Z_84B96F6B_7994_4A35_A695_2BF765331199_.wvu.FilterData" localSheetId="0" hidden="1">PAC!$A$5:$AZ$581</definedName>
    <definedName name="Z_84FAABBE_76B3_4949_AFF1_D214ABABB66E_.wvu.FilterData" localSheetId="0" hidden="1">PAC!$A$5:$BS$665</definedName>
    <definedName name="Z_8561DEA0_5E45_48DB_A5B7_A0856E240BD4_.wvu.FilterData" localSheetId="0" hidden="1">PAC!$A$5:$BF$582</definedName>
    <definedName name="Z_856320DC_AA39_452F_8E1D_3858C3BECC41_.wvu.FilterData" localSheetId="0" hidden="1">PAC!$A$5:$AZ$581</definedName>
    <definedName name="Z_85AD8B96_49C1_401D_B125_7CC46718C91E_.wvu.FilterData" localSheetId="0" hidden="1">PAC!$A$5:$BF$581</definedName>
    <definedName name="Z_85EB3DDE_C929_4767_A96F_5D1DAA2414C3_.wvu.FilterData" localSheetId="0" hidden="1">PAC!$A$5:$AZ$206</definedName>
    <definedName name="Z_860CECBA_5FC3_40A7_A50E_441CAD4C2093_.wvu.FilterData" localSheetId="0" hidden="1">PAC!$A$5:$AZ$581</definedName>
    <definedName name="Z_87AC64FF_4442_4EA3_8D73_0D27E7EA5D12_.wvu.FilterData" localSheetId="0" hidden="1">PAC!$A$5:$BS$665</definedName>
    <definedName name="Z_87E2388D_D3B3_4B95_8492_5FFD9EE095E6_.wvu.FilterData" localSheetId="0" hidden="1">PAC!$A$5:$BF$582</definedName>
    <definedName name="Z_883869B8_7B79_4CDA_847A_DDC925F29AE6_.wvu.FilterData" localSheetId="0" hidden="1">PAC!$A$5:$AZ$581</definedName>
    <definedName name="Z_8842C580_F091_4A01_B01E_2BE0633B3E54_.wvu.FilterData" localSheetId="0" hidden="1">PAC!$A$5:$BD$581</definedName>
    <definedName name="Z_884E206E_2A85_47F1_9ADF_2D2885EC884D_.wvu.FilterData" localSheetId="0" hidden="1">PAC!$A$5:$BS$665</definedName>
    <definedName name="Z_88BE07B8_51FB_414A_9642_4A3559F38A76_.wvu.FilterData" localSheetId="0" hidden="1">PAC!$A$5:$BF$581</definedName>
    <definedName name="Z_88CFE858_24F5_4E37_B658_E6C412A72966_.wvu.FilterData" localSheetId="0" hidden="1">PAC!$A$5:$BF$582</definedName>
    <definedName name="Z_88F6744B_9EDB_46F6_BEAD_EF50A3ED7D49_.wvu.FilterData" localSheetId="0" hidden="1">PAC!$A$5:$BF$582</definedName>
    <definedName name="Z_8931B4BB_B3B1_4576_93A0_ECB9271F67AB_.wvu.FilterData" localSheetId="0" hidden="1">PAC!$A$5:$BF$581</definedName>
    <definedName name="Z_893973E2_E140_4A2B_9853_3D80176896D0_.wvu.FilterData" localSheetId="0" hidden="1">PAC!$A$5:$BF$581</definedName>
    <definedName name="Z_893A6178_72C6_4951_81EC_D770C41D5B0D_.wvu.FilterData" localSheetId="0" hidden="1">PAC!$A$5:$BF$582</definedName>
    <definedName name="Z_893C916C_E4EA_4671_810E_673919C5C097_.wvu.FilterData" localSheetId="0" hidden="1">PAC!$A$5:$BF$582</definedName>
    <definedName name="Z_898084BF_1C3F_45A8_899C_3D560F5AAFF3_.wvu.FilterData" localSheetId="0" hidden="1">PAC!$A$5:$BF$582</definedName>
    <definedName name="Z_89CE95B8_D6E5_47C1_B40F_2C14E02B80B0_.wvu.FilterData" localSheetId="0" hidden="1">PAC!$A$5:$BS$665</definedName>
    <definedName name="Z_8A196E01_325F_47F0_AE2F_147D448E950D_.wvu.FilterData" localSheetId="0" hidden="1">PAC!$A$5:$BS$665</definedName>
    <definedName name="Z_8A2CC3AB_F447_44C0_A80D_0D43E2352F2C_.wvu.FilterData" localSheetId="0" hidden="1">PAC!$A$5:$BF$582</definedName>
    <definedName name="Z_8A36C5A2_86F8_43E8_B01D_F90A0621AA7E_.wvu.FilterData" localSheetId="0" hidden="1">PAC!$A$5:$AZ$206</definedName>
    <definedName name="Z_8A40CEAF_2166_4950_B72F_44CAAA616755_.wvu.FilterData" localSheetId="0" hidden="1">PAC!$A$5:$BS$665</definedName>
    <definedName name="Z_8A4FCAE4_7AD9_4F9D_8CF5_63C6F38A4AC3_.wvu.FilterData" localSheetId="0" hidden="1">PAC!$A$5:$BS$665</definedName>
    <definedName name="Z_8A5F6D7B_0C10_4A31_945E_808F86405D52_.wvu.FilterData" localSheetId="0" hidden="1">PAC!$A$5:$BS$665</definedName>
    <definedName name="Z_8A7B8E0A_6F7E_4006_A505_95D7C85F5579_.wvu.FilterData" localSheetId="0" hidden="1">PAC!$A$5:$AZ$581</definedName>
    <definedName name="Z_8AD0D38B_D432_4544_A568_93EB0B0D4697_.wvu.FilterData" localSheetId="0" hidden="1">PAC!$A$5:$BF$581</definedName>
    <definedName name="Z_8ADF082B_9D23_4DE5_966B_8FDEBFCDA0DA_.wvu.FilterData" localSheetId="0" hidden="1">PAC!$A$5:$AZ$206</definedName>
    <definedName name="Z_8AEBE51D_C494_4EEC_B13F_0DD7F805425E_.wvu.FilterData" localSheetId="0" hidden="1">PAC!$A$5:$AZ$581</definedName>
    <definedName name="Z_8AED85FE_C63E_4037_AA39_7FBD6A037306_.wvu.FilterData" localSheetId="0" hidden="1">PAC!$A$5:$AZ$430</definedName>
    <definedName name="Z_8AF3F23F_962F_4238_A668_E07C224D58CD_.wvu.FilterData" localSheetId="0" hidden="1">PAC!$A$5:$BS$665</definedName>
    <definedName name="Z_8AF3F23F_962F_4238_A668_E07C224D58CD_.wvu.PrintArea" localSheetId="12" hidden="1">Domínios!$B$2:$N$40</definedName>
    <definedName name="Z_8AF3F23F_962F_4238_A668_E07C224D58CD_.wvu.PrintArea" localSheetId="0" hidden="1">PAC!$A$2:$AZ$206</definedName>
    <definedName name="Z_8AF3F23F_962F_4238_A668_E07C224D58CD_.wvu.PrintTitles" localSheetId="0" hidden="1">PAC!$2:$5</definedName>
    <definedName name="Z_8B01BF69_BD75_43CC_B85F_43AF205388DC_.wvu.FilterData" localSheetId="0" hidden="1">PAC!$A$5:$BS$665</definedName>
    <definedName name="Z_8B3DF3A1_5842_42D2_9BE0_90DE5E25A51F_.wvu.FilterData" localSheetId="0" hidden="1">PAC!$A$5:$BS$665</definedName>
    <definedName name="Z_8B9E1A34_CFAC_4648_976E_1093E3602F7C_.wvu.FilterData" localSheetId="0" hidden="1">PAC!$A$5:$BS$665</definedName>
    <definedName name="Z_8BBC6955_E3D0_4C69_8E60_C4243B06D81C_.wvu.FilterData" localSheetId="0" hidden="1">PAC!$A$5:$BS$665</definedName>
    <definedName name="Z_8BDDA002_C129_4DC8_91F4_3D9FAFECD691_.wvu.FilterData" localSheetId="0" hidden="1">PAC!$A$5:$BS$665</definedName>
    <definedName name="Z_8C205E75_1983_445C_BFB4_01C0D55EE3FB_.wvu.FilterData" localSheetId="0" hidden="1">PAC!$A$5:$AZ$581</definedName>
    <definedName name="Z_8C9E20A1_2E3E_438C_BC23_9381A13D064E_.wvu.FilterData" localSheetId="0" hidden="1">PAC!$A$5:$BF$582</definedName>
    <definedName name="Z_8CA3162F_6E7E_4E0F_9B0A_F3A1CEFD1AB5_.wvu.FilterData" localSheetId="0" hidden="1">PAC!$A$5:$BS$665</definedName>
    <definedName name="Z_8CB35A75_7CB9_4E6F_AFE6_0393AB0DB405_.wvu.FilterData" localSheetId="0" hidden="1">PAC!$A$5:$BS$665</definedName>
    <definedName name="Z_8CC31A3E_EC5B_40C0_9E2C_7D3EDB3D7A3E_.wvu.FilterData" localSheetId="0" hidden="1">PAC!$A$5:$AZ$206</definedName>
    <definedName name="Z_8D046E17_238D_48BF_AAC4_8C9A8CCEE436_.wvu.FilterData" localSheetId="0" hidden="1">PAC!$A$5:$BF$582</definedName>
    <definedName name="Z_8D3E734F_38BA_4075_BBD7_3DCD26275AAE_.wvu.FilterData" localSheetId="0" hidden="1">PAC!$A$5:$BS$665</definedName>
    <definedName name="Z_8D84E1F3_42F0_4722_8C66_C1FB4521A816_.wvu.FilterData" localSheetId="0" hidden="1">PAC!$A$5:$BF$582</definedName>
    <definedName name="Z_8D84FF82_A3A8_4415_8DF6_8AC48794C3F2_.wvu.FilterData" localSheetId="0" hidden="1">PAC!$A$5:$BF$581</definedName>
    <definedName name="Z_8DADDF4B_E048_415B_B20E_56866DE5A147_.wvu.FilterData" localSheetId="0" hidden="1">PAC!$A$5:$AZ$581</definedName>
    <definedName name="Z_8DB97ED4_2A08_4CEA_897C_D15B073AB594_.wvu.FilterData" localSheetId="0" hidden="1">PAC!$A$5:$BS$665</definedName>
    <definedName name="Z_8DF7DE8B_8B23_4DB4_8F32_553F8058CA21_.wvu.FilterData" localSheetId="0" hidden="1">PAC!$A$5:$BF$582</definedName>
    <definedName name="Z_8E22F8C0_0C81_48F0_B219_DD5EF7228502_.wvu.FilterData" localSheetId="0" hidden="1">PAC!$A$5:$BF$581</definedName>
    <definedName name="Z_8E7E6D03_DBC4_4B04_9FBF_3E10805400E8_.wvu.FilterData" localSheetId="0" hidden="1">PAC!$A$5:$BF$582</definedName>
    <definedName name="Z_8F23DF5F_A1AB_4302_AFCD_3A14AE58C926_.wvu.FilterData" localSheetId="0" hidden="1">PAC!$A$5:$BS$665</definedName>
    <definedName name="Z_8F2C3A5F_8024_4706_8E8C_8F9503D5AFD1_.wvu.FilterData" localSheetId="0" hidden="1">PAC!$A$5:$BF$582</definedName>
    <definedName name="Z_8FB657A6_7256_4FCD_A0F3_EC1BAD4D6749_.wvu.FilterData" localSheetId="0" hidden="1">PAC!$A$5:$BS$665</definedName>
    <definedName name="Z_90303401_5E36_4478_B5A4_2BF18C40D7D1_.wvu.FilterData" localSheetId="0" hidden="1">PAC!$A$5:$AZ$581</definedName>
    <definedName name="Z_90BBC336_398A_4215_B00D_915DCEAFAF6A_.wvu.FilterData" localSheetId="0" hidden="1">PAC!$A$5:$BF$582</definedName>
    <definedName name="Z_90BD9958_C7FF_4C37_A1BD_CE416A8E1B05_.wvu.FilterData" localSheetId="0" hidden="1">PAC!$A$5:$BF$582</definedName>
    <definedName name="Z_90D2D91D_8F87_4773_A4FB_0A65F31CC903_.wvu.FilterData" localSheetId="0" hidden="1">PAC!$A$5:$BD$581</definedName>
    <definedName name="Z_90FC3195_9D5C_48B4_B88F_9AEC0AF87993_.wvu.FilterData" localSheetId="0" hidden="1">PAC!$A$5:$AZ$581</definedName>
    <definedName name="Z_913DABC5_43B2_4B38_BF67_64E6A06FDD5E_.wvu.FilterData" localSheetId="0" hidden="1">PAC!$A$5:$BF$582</definedName>
    <definedName name="Z_91862564_FC24_494C_85CF_F53199643D89_.wvu.FilterData" localSheetId="0" hidden="1">PAC!$A$5:$BS$665</definedName>
    <definedName name="Z_91F2C9D4_85B8_4D66_AA2F_F38AC1600738_.wvu.FilterData" localSheetId="0" hidden="1">PAC!$A$5:$BS$665</definedName>
    <definedName name="Z_9250873E_67B6_44D4_8F86_8C38273AA7A0_.wvu.FilterData" localSheetId="0" hidden="1">PAC!$A$5:$AZ$206</definedName>
    <definedName name="Z_927D4CA0_C173_4D12_A4D6_9B93545612B3_.wvu.FilterData" localSheetId="0" hidden="1">PAC!$A$5:$BF$582</definedName>
    <definedName name="Z_928C9E29_D307_4354_9D84_CD7DFFCC1C49_.wvu.FilterData" localSheetId="0" hidden="1">PAC!$A$5:$AZ$581</definedName>
    <definedName name="Z_92AF8315_785F_489A_843E_304E854C9188_.wvu.FilterData" localSheetId="0" hidden="1">PAC!$A$5:$BS$665</definedName>
    <definedName name="Z_92C2E9FA_4DA3_45D0_98A5_DDF2BBC1C74A_.wvu.FilterData" localSheetId="0" hidden="1">PAC!$A$5:$BS$665</definedName>
    <definedName name="Z_9331A767_7F37_4191_9F07_01DD1DD0B456_.wvu.FilterData" localSheetId="0" hidden="1">PAC!$A$5:$BF$582</definedName>
    <definedName name="Z_936037B8_631A_482A_8306_092CCF14117E_.wvu.FilterData" localSheetId="0" hidden="1">PAC!$A$5:$BF$582</definedName>
    <definedName name="Z_9420B104_3632_4B3C_95CB_A0562AC215FE_.wvu.FilterData" localSheetId="0" hidden="1">PAC!$A$5:$AZ$206</definedName>
    <definedName name="Z_946E55CE_E8BB_4723_8D31_EC56C92D00DD_.wvu.FilterData" localSheetId="0" hidden="1">PAC!$A$5:$BF$582</definedName>
    <definedName name="Z_949055C4_865A_4B48_BA2A_7586A28ACCCF_.wvu.FilterData" localSheetId="0" hidden="1">PAC!$A$5:$BF$582</definedName>
    <definedName name="Z_94C09ABF_2518_4114_92A9_86DA5268E145_.wvu.FilterData" localSheetId="0" hidden="1">PAC!$A$5:$AZ$581</definedName>
    <definedName name="Z_94DB344B_2AA8_4B20_8643_A7FC3A30F783_.wvu.FilterData" localSheetId="0" hidden="1">PAC!$A$5:$BS$665</definedName>
    <definedName name="Z_94E60B49_3DCB_46D3_98C2_BA23427465E6_.wvu.FilterData" localSheetId="0" hidden="1">PAC!$A$5:$AZ$581</definedName>
    <definedName name="Z_9590139F_8AFB_4C6C_A01B_DB88CC68E964_.wvu.FilterData" localSheetId="0" hidden="1">PAC!$A$5:$BF$582</definedName>
    <definedName name="Z_95CD3991_6BAD_4A0B_8E7C_A8DA61F72626_.wvu.FilterData" localSheetId="0" hidden="1">PAC!$A$5:$BF$581</definedName>
    <definedName name="Z_95E1BDA3_C014_42E3_98C3_FDEC741757C4_.wvu.FilterData" localSheetId="0" hidden="1">PAC!$A$5:$AZ$426</definedName>
    <definedName name="Z_95E723E8_2A54_491F_820E_0FA5955796D1_.wvu.FilterData" localSheetId="0" hidden="1">PAC!$A$5:$BF$581</definedName>
    <definedName name="Z_95F51CCF_A642_4D18_B83A_81E2303F5A17_.wvu.FilterData" localSheetId="0" hidden="1">PAC!$A$5:$BF$582</definedName>
    <definedName name="Z_9611181C_FE9D_4E16_AACB_01A4CA5848D9_.wvu.FilterData" localSheetId="0" hidden="1">PAC!$A$5:$BS$665</definedName>
    <definedName name="Z_9625F2D0_609D_45C1_952B_C6E76F6516ED_.wvu.FilterData" localSheetId="0" hidden="1">PAC!$A$5:$AZ$581</definedName>
    <definedName name="Z_964878BD_6CE7_42CD_B954_3F3A2D1747FA_.wvu.FilterData" localSheetId="0" hidden="1">PAC!$A$5:$BF$581</definedName>
    <definedName name="Z_966272CF_5986_4F9B_825E_37F667BC2D72_.wvu.FilterData" localSheetId="0" hidden="1">PAC!$A$5:$BF$582</definedName>
    <definedName name="Z_96996E96_9959_46AB_8EE1_F084D7EAB61A_.wvu.FilterData" localSheetId="0" hidden="1">PAC!$A$5:$BS$665</definedName>
    <definedName name="Z_96C84221_FEB9_46D3_8D70_D2CE14729B0B_.wvu.FilterData" localSheetId="0" hidden="1">PAC!$A$5:$BD$581</definedName>
    <definedName name="Z_96DAED4B_3823_44BD_99C8_369CB351C36B_.wvu.FilterData" localSheetId="0" hidden="1">PAC!$A$5:$BS$665</definedName>
    <definedName name="Z_970D1C79_0BDD_428A_B1F8_9D0298518B53_.wvu.Cols" localSheetId="0" hidden="1">PAC!$O:$AA,PAC!$AL:$AT</definedName>
    <definedName name="Z_970D1C79_0BDD_428A_B1F8_9D0298518B53_.wvu.FilterData" localSheetId="0" hidden="1">PAC!$A$5:$BS$665</definedName>
    <definedName name="Z_970D1C79_0BDD_428A_B1F8_9D0298518B53_.wvu.PrintArea" localSheetId="12" hidden="1">Domínios!$B$2:$N$40</definedName>
    <definedName name="Z_970D1C79_0BDD_428A_B1F8_9D0298518B53_.wvu.PrintArea" localSheetId="0" hidden="1">PAC!$A$5:$BS$665</definedName>
    <definedName name="Z_970D1C79_0BDD_428A_B1F8_9D0298518B53_.wvu.PrintTitles" localSheetId="0" hidden="1">PAC!$4:$5</definedName>
    <definedName name="Z_9710BDB0_0066_4E9B_8C5F_1BD87AC89F5F_.wvu.FilterData" localSheetId="0" hidden="1">PAC!$A$5:$BF$582</definedName>
    <definedName name="Z_9716DF57_E8E8_4C7A_B875_B5E50AC34EF3_.wvu.FilterData" localSheetId="0" hidden="1">PAC!$A$5:$BS$665</definedName>
    <definedName name="Z_974638AF_2DB6_4039_9294_CBEDC516017C_.wvu.FilterData" localSheetId="0" hidden="1">PAC!$A$5:$BF$582</definedName>
    <definedName name="Z_97633F02_762D_44BF_A344_63D8D5799927_.wvu.FilterData" localSheetId="0" hidden="1">PAC!$A$5:$BS$665</definedName>
    <definedName name="Z_98330B9C_E9A0_4EB3_914B_32ACEC201A61_.wvu.FilterData" localSheetId="0" hidden="1">PAC!$A$5:$BF$582</definedName>
    <definedName name="Z_9997AF8B_F221_4781_8B8E_B21242BB2161_.wvu.FilterData" localSheetId="0" hidden="1">PAC!$A$5:$BD$581</definedName>
    <definedName name="Z_99A1B974_D0FF_4081_9350_5B5BCE9D1079_.wvu.FilterData" localSheetId="0" hidden="1">PAC!$A$5:$BF$582</definedName>
    <definedName name="Z_99BEBEAF_5C46_4B7E_9EA7_4A002A91367F_.wvu.FilterData" localSheetId="0" hidden="1">PAC!$A$5:$BD$581</definedName>
    <definedName name="Z_99D2704D_2B4F_491A_ABF9_DE4077DEDED6_.wvu.FilterData" localSheetId="0" hidden="1">PAC!$A$5:$AZ$581</definedName>
    <definedName name="Z_9A05245C_AA21_4262_8292_9A5B1208DE7A_.wvu.FilterData" localSheetId="0" hidden="1">PAC!$A$5:$BF$582</definedName>
    <definedName name="Z_9A22F171_66AB_48B2_B0B1_267B22F211E0_.wvu.FilterData" localSheetId="0" hidden="1">PAC!$A$5:$AZ$430</definedName>
    <definedName name="Z_9A2839CE_590D_4FDC_9E44_2387E3F7C82B_.wvu.FilterData" localSheetId="0" hidden="1">PAC!$A$5:$BF$582</definedName>
    <definedName name="Z_9A392BC7_69D3_4EC8_A9F4_B3E2FB9B0D82_.wvu.FilterData" localSheetId="0" hidden="1">PAC!$A$5:$BF$581</definedName>
    <definedName name="Z_9A61D26D_F49B_405D_ADE5_15EF46E67A81_.wvu.FilterData" localSheetId="0" hidden="1">PAC!$A$5:$BF$582</definedName>
    <definedName name="Z_9A8C7DD6_31AB_49AA_B5A4_A5BB45A97D21_.wvu.FilterData" localSheetId="0" hidden="1">PAC!$A$5:$BF$581</definedName>
    <definedName name="Z_9AB427A6_EA2B_4CE0_BE73_E77E9F8D065D_.wvu.FilterData" localSheetId="0" hidden="1">PAC!$A$5:$BF$582</definedName>
    <definedName name="Z_9AE7F4FF_DFFA_490F_8AF2_4FB45EA2475B_.wvu.FilterData" localSheetId="11" hidden="1">'OUTRAS AÇÕES'!$A$3:$AZ$22</definedName>
    <definedName name="Z_9AE7F4FF_DFFA_490F_8AF2_4FB45EA2475B_.wvu.FilterData" localSheetId="0" hidden="1">PAC!$A$5:$BF$582</definedName>
    <definedName name="Z_9AE7F4FF_DFFA_490F_8AF2_4FB45EA2475B_.wvu.PrintArea" localSheetId="0" hidden="1">PAC!$E$5:$AJ$488</definedName>
    <definedName name="Z_9AE7F4FF_DFFA_490F_8AF2_4FB45EA2475B_.wvu.PrintTitles" localSheetId="0" hidden="1">PAC!$4:$5</definedName>
    <definedName name="Z_9B40621D_C6DC_48E1_8815_3B410C6E9E58_.wvu.FilterData" localSheetId="0" hidden="1">PAC!$A$5:$BS$665</definedName>
    <definedName name="Z_9C609B54_1A52_480E_8F59_DD4893D6AA3F_.wvu.FilterData" localSheetId="0" hidden="1">PAC!$A$5:$BF$581</definedName>
    <definedName name="Z_9CF91B79_8754_45A3_ACA2_18ACA512E519_.wvu.FilterData" localSheetId="0" hidden="1">PAC!$A$5:$BS$665</definedName>
    <definedName name="Z_9D224C8B_2180_450A_991F_13AEABCF6917_.wvu.FilterData" localSheetId="0" hidden="1">PAC!$A$5:$BF$581</definedName>
    <definedName name="Z_9D61BBF2_7C5C_418B_84D0_61EAB259B094_.wvu.FilterData" localSheetId="0" hidden="1">PAC!$A$5:$BD$581</definedName>
    <definedName name="Z_9D9A6099_D513_44FF_9B5B_70841E5B80F3_.wvu.FilterData" localSheetId="0" hidden="1">PAC!$A$5:$BF$582</definedName>
    <definedName name="Z_9E23A39A_3754_4607_B0A8_79D558CE6EDE_.wvu.FilterData" localSheetId="0" hidden="1">PAC!$A$5:$BF$582</definedName>
    <definedName name="Z_9E24343A_C006_40B1_95C4_4CE3BD20762C_.wvu.FilterData" localSheetId="0" hidden="1">PAC!$A$5:$BF$582</definedName>
    <definedName name="Z_9E408449_F4B6_40F5_95C9_D2155AB8F20B_.wvu.FilterData" localSheetId="0" hidden="1">PAC!$A$5:$AZ$581</definedName>
    <definedName name="Z_9E4C768D_0F2F_4B97_B722_12B93C0D908E_.wvu.FilterData" localSheetId="0" hidden="1">PAC!$A$5:$BS$665</definedName>
    <definedName name="Z_9E59BA8C_CBD7_41D9_9382_87B3859CD7A0_.wvu.FilterData" localSheetId="0" hidden="1">PAC!$A$5:$BS$665</definedName>
    <definedName name="Z_9EA22C0F_A12F_4B31_8388_409944F6DB6B_.wvu.FilterData" localSheetId="0" hidden="1">PAC!$A$5:$BD$581</definedName>
    <definedName name="Z_9EBA2067_2BDD_4449_8287_17D2F8F89BC4_.wvu.FilterData" localSheetId="0" hidden="1">PAC!$A$5:$BF$581</definedName>
    <definedName name="Z_9F1C7CDA_7FB6_46A3_AC7A_02A32C9D6CB1_.wvu.FilterData" localSheetId="0" hidden="1">PAC!$A$5:$BF$582</definedName>
    <definedName name="Z_9F2B6E62_B1BE_4052_9E44_291B83D41F8A_.wvu.FilterData" localSheetId="0" hidden="1">PAC!$A$5:$BS$665</definedName>
    <definedName name="Z_9F2D1D00_F83D_4AA0_BEA5_8812846C3E55_.wvu.FilterData" localSheetId="0" hidden="1">PAC!$A$5:$BF$581</definedName>
    <definedName name="Z_9F3D6EF2_EBA6_445E_A5DC_54F16CB1CA1A_.wvu.FilterData" localSheetId="0" hidden="1">PAC!$A$5:$BF$581</definedName>
    <definedName name="Z_9F404D24_C676_4D76_BAFA_A8AD823653CE_.wvu.FilterData" localSheetId="0" hidden="1">PAC!$A$5:$BS$665</definedName>
    <definedName name="Z_9F679C15_7EF7_44E8_9E68_757E11F1383E_.wvu.FilterData" localSheetId="0" hidden="1">PAC!$A$5:$BS$665</definedName>
    <definedName name="Z_9F7A2CA4_01DE_4E7B_81CB_0DF1AF0A6572_.wvu.FilterData" localSheetId="0" hidden="1">PAC!$A$5:$BF$582</definedName>
    <definedName name="Z_A03CE47D_350F_46AB_9F94_4A7FDB4B7B9A_.wvu.FilterData" localSheetId="0" hidden="1">PAC!$A$5:$BF$582</definedName>
    <definedName name="Z_A07B7441_EB5C_4C3A_A24F_927447A4EFCF_.wvu.FilterData" localSheetId="0" hidden="1">PAC!$A$5:$BD$581</definedName>
    <definedName name="Z_A081CA04_4720_4ADB_B2DB_BB6696E3FFE0_.wvu.FilterData" localSheetId="0" hidden="1">PAC!$A$5:$BD$581</definedName>
    <definedName name="Z_A0A7A6CC_4468_4B0A_90CC_59EABB1AB858_.wvu.FilterData" localSheetId="0" hidden="1">PAC!$A$5:$BF$582</definedName>
    <definedName name="Z_A0BC1D28_D244_407C_99E2_CF4733AB21B9_.wvu.FilterData" localSheetId="0" hidden="1">PAC!$A$5:$BD$581</definedName>
    <definedName name="Z_A10EBD83_7D03_4E3F_9980_D4843478A706_.wvu.Cols" localSheetId="0" hidden="1">PAC!$BK:$BK</definedName>
    <definedName name="Z_A10EBD83_7D03_4E3F_9980_D4843478A706_.wvu.FilterData" localSheetId="11" hidden="1">'OUTRAS AÇÕES'!$A$3:$AZ$22</definedName>
    <definedName name="Z_A10EBD83_7D03_4E3F_9980_D4843478A706_.wvu.FilterData" localSheetId="0" hidden="1">PAC!$A$5:$BF$582</definedName>
    <definedName name="Z_A10EBD83_7D03_4E3F_9980_D4843478A706_.wvu.PrintArea" localSheetId="0" hidden="1">PAC!$E$5:$BB$488</definedName>
    <definedName name="Z_A10EBD83_7D03_4E3F_9980_D4843478A706_.wvu.PrintTitles" localSheetId="0" hidden="1">PAC!$4:$5</definedName>
    <definedName name="Z_A1378210_D7C5_4066_8774_422311CD98B7_.wvu.FilterData" localSheetId="0" hidden="1">PAC!$A$5:$BS$665</definedName>
    <definedName name="Z_A142D9BF_A698_4EE3_A3C4_08932C917AAC_.wvu.FilterData" localSheetId="0" hidden="1">PAC!$A$5:$AZ$581</definedName>
    <definedName name="Z_A154B058_5B80_4B42_853C_F335627C7A54_.wvu.FilterData" localSheetId="0" hidden="1">PAC!$A$5:$AZ$581</definedName>
    <definedName name="Z_A2480C1B_CF28_49E3_B343_6089D6351187_.wvu.FilterData" localSheetId="0" hidden="1">PAC!$A$5:$BD$581</definedName>
    <definedName name="Z_A2A3F10F_432D_4220_852D_05850FF9BFE7_.wvu.FilterData" localSheetId="0" hidden="1">PAC!$A$5:$BS$665</definedName>
    <definedName name="Z_A2ACC0D3_6F4C_45FC_9C8C_20F797211833_.wvu.FilterData" localSheetId="0" hidden="1">PAC!$A$5:$BF$582</definedName>
    <definedName name="Z_A2B7A9E9_FEF6_4280_8EE7_DDCCFF855637_.wvu.FilterData" localSheetId="0" hidden="1">PAC!$A$5:$AZ$581</definedName>
    <definedName name="Z_A301E871_6780_4F9D_8F1C_9CE314EB8EDB_.wvu.FilterData" localSheetId="0" hidden="1">PAC!$A$5:$AZ$581</definedName>
    <definedName name="Z_A333433C_255D_4126_A6DF_B287471D9C25_.wvu.FilterData" localSheetId="0" hidden="1">PAC!$A$5:$BF$582</definedName>
    <definedName name="Z_A3AE2314_1691_43DB_B23D_BBA412BF9B99_.wvu.FilterData" localSheetId="0" hidden="1">PAC!$A$5:$BS$665</definedName>
    <definedName name="Z_A3C045DF_E17D_4F90_BCF1_267CFC12F2A5_.wvu.FilterData" localSheetId="0" hidden="1">PAC!$A$5:$BF$582</definedName>
    <definedName name="Z_A4BD863E_785D_4109_B359_D7BE07D328BA_.wvu.FilterData" localSheetId="0" hidden="1">PAC!$A$5:$BF$582</definedName>
    <definedName name="Z_A512C164_A33A_4F5A_BF8B_3B63C4B08689_.wvu.FilterData" localSheetId="0" hidden="1">PAC!$A$5:$BS$665</definedName>
    <definedName name="Z_A5361BE8_0927_4071_BD83_B201EB0C6607_.wvu.FilterData" localSheetId="0" hidden="1">PAC!$A$5:$BS$665</definedName>
    <definedName name="Z_A542E1EE_5278_455F_A150_DD85B702785C_.wvu.FilterData" localSheetId="0" hidden="1">PAC!$A$5:$BS$665</definedName>
    <definedName name="Z_A549F6EB_A656_4F00_B5A7_8EE11AF40928_.wvu.FilterData" localSheetId="0" hidden="1">PAC!$A$5:$AZ$581</definedName>
    <definedName name="Z_A57CB6AB_C3E6_4850_9532_1E843AB23411_.wvu.FilterData" localSheetId="0" hidden="1">PAC!$A$5:$AZ$206</definedName>
    <definedName name="Z_A5B33E04_14AF_4DFA_B9A8_DE935EE91CB7_.wvu.FilterData" localSheetId="0" hidden="1">PAC!$A$5:$BF$582</definedName>
    <definedName name="Z_A5DC18D6_5313_4DA6_8238_520AF7AAD432_.wvu.FilterData" localSheetId="0" hidden="1">PAC!$A$5:$AZ$581</definedName>
    <definedName name="Z_A6254ED5_D0B6_4A3B_AD51_F71671AAE3B2_.wvu.FilterData" localSheetId="0" hidden="1">PAC!$A$5:$BF$582</definedName>
    <definedName name="Z_A6D2A509_AD21_4536_A770_170E5756EE06_.wvu.FilterData" localSheetId="0" hidden="1">PAC!$A$5:$BF$582</definedName>
    <definedName name="Z_A6D5EFD7_9409_4AAF_8DFB_EFE04DCA4B3E_.wvu.FilterData" localSheetId="0" hidden="1">PAC!$A$5:$BF$581</definedName>
    <definedName name="Z_A72E4BA1_374B_4B27_9B08_63BF09C65BC7_.wvu.FilterData" localSheetId="0" hidden="1">PAC!$A$5:$AZ$206</definedName>
    <definedName name="Z_A74EDE7C_F8F4_4829_9504_FC2CD8D01D9D_.wvu.FilterData" localSheetId="0" hidden="1">PAC!$A$5:$BF$581</definedName>
    <definedName name="Z_A7B6424A_4D95_47FC_9473_B30160578006_.wvu.FilterData" localSheetId="0" hidden="1">PAC!$A$5:$BF$582</definedName>
    <definedName name="Z_A7CDF25D_4520_46C5_B1EE_DA235288B9AE_.wvu.FilterData" localSheetId="0" hidden="1">PAC!$A$5:$AZ$581</definedName>
    <definedName name="Z_A7E1B925_E43F_4CB6_B381_A51B1E9F5050_.wvu.FilterData" localSheetId="0" hidden="1">PAC!$A$5:$BS$665</definedName>
    <definedName name="Z_A838C0AC_0D74_4040_B88C_E0C7C4BB2858_.wvu.FilterData" localSheetId="11" hidden="1">'OUTRAS AÇÕES'!$A$3:$AZ$22</definedName>
    <definedName name="Z_A838C0AC_0D74_4040_B88C_E0C7C4BB2858_.wvu.FilterData" localSheetId="0" hidden="1">PAC!$A$5:$BF$582</definedName>
    <definedName name="Z_A87FD3A2_43D5_436A_A2FE_7EC5029E9002_.wvu.FilterData" localSheetId="0" hidden="1">PAC!$A$5:$BS$665</definedName>
    <definedName name="Z_A8BC19C1_EF2F_4951_A64D_4CB17A45B3E5_.wvu.FilterData" localSheetId="0" hidden="1">PAC!$A$5:$BS$665</definedName>
    <definedName name="Z_A8D81082_38F2_4435_B83A_1D7C0522A280_.wvu.FilterData" localSheetId="0" hidden="1">PAC!$A$5:$BF$582</definedName>
    <definedName name="Z_A904B1DE_F457_4662_A40A_CB2763BF1747_.wvu.FilterData" localSheetId="0" hidden="1">PAC!$A$5:$BF$582</definedName>
    <definedName name="Z_A90DABDE_DE83_43CD_9CE8_A49001F85130_.wvu.FilterData" localSheetId="0" hidden="1">PAC!$A$5:$BS$665</definedName>
    <definedName name="Z_AA325EA8_E732_405A_8937_22A577B0C91F_.wvu.FilterData" localSheetId="0" hidden="1">PAC!$A$5:$AZ$581</definedName>
    <definedName name="Z_AA6B84C1_5577_42DB_9F7B_4DB9D1AE835D_.wvu.FilterData" localSheetId="0" hidden="1">PAC!$A$5:$BS$665</definedName>
    <definedName name="Z_AA850459_FF13_447B_BB98_813E15682C81_.wvu.FilterData" localSheetId="0" hidden="1">PAC!$A$5:$BF$582</definedName>
    <definedName name="Z_AAB330BB_916E_4305_A4D3_D110DC614AF4_.wvu.FilterData" localSheetId="0" hidden="1">PAC!$A$5:$BF$582</definedName>
    <definedName name="Z_AB3E5EF3_521C_45E6_ACAB_2D8B819E369A_.wvu.FilterData" localSheetId="0" hidden="1">PAC!$A$5:$BF$582</definedName>
    <definedName name="Z_AB448F1D_636B_411D_B6B2_86918BF069AD_.wvu.FilterData" localSheetId="0" hidden="1">PAC!$A$5:$AZ$206</definedName>
    <definedName name="Z_AB7AF0C3_5414_4384_BA5A_C7073E3F17F2_.wvu.FilterData" localSheetId="0" hidden="1">PAC!$A$5:$AZ$206</definedName>
    <definedName name="Z_ABC45168_C6C2_4CC5_B34A_10D683662432_.wvu.FilterData" localSheetId="0" hidden="1">PAC!$A$5:$BF$582</definedName>
    <definedName name="Z_ABC46771_5158_4393_A03D_BF7583FACA53_.wvu.FilterData" localSheetId="0" hidden="1">PAC!$A$5:$BS$665</definedName>
    <definedName name="Z_ABCD7BC6_2F04_4925_8CEF_A7DE59206269_.wvu.FilterData" localSheetId="0" hidden="1">PAC!$A$5:$BD$581</definedName>
    <definedName name="Z_AC062F30_932F_4B7F_BC30_5C0668460721_.wvu.FilterData" localSheetId="0" hidden="1">PAC!$A$5:$AZ$206</definedName>
    <definedName name="Z_AC500CE5_9F0A_4F98_AB96_2CA5A48B6A74_.wvu.FilterData" localSheetId="0" hidden="1">PAC!$A$5:$BF$582</definedName>
    <definedName name="Z_ACA986DB_C425_4A61_B37A_D52ED1E7C5E9_.wvu.FilterData" localSheetId="0" hidden="1">PAC!$A$5:$BF$581</definedName>
    <definedName name="Z_ACBCA272_4BF0_464F_9826_B88631775C9A_.wvu.Cols" localSheetId="0" hidden="1">PAC!$A:$A,PAC!$C:$D,PAC!$H:$H,PAC!$K:$L,PAC!$Q:$Q,PAC!$X:$AA,PAC!$AC:$AC</definedName>
    <definedName name="Z_ACBCA272_4BF0_464F_9826_B88631775C9A_.wvu.FilterData" localSheetId="11" hidden="1">'OUTRAS AÇÕES'!$A$3:$AZ$22</definedName>
    <definedName name="Z_ACBCA272_4BF0_464F_9826_B88631775C9A_.wvu.FilterData" localSheetId="0" hidden="1">PAC!$A$5:$BF$582</definedName>
    <definedName name="Z_ACBCA272_4BF0_464F_9826_B88631775C9A_.wvu.PrintArea" localSheetId="0" hidden="1">PAC!$A$1:$Y$301</definedName>
    <definedName name="Z_ACBCA272_4BF0_464F_9826_B88631775C9A_.wvu.PrintTitles" localSheetId="0" hidden="1">PAC!$2:$5</definedName>
    <definedName name="Z_ACC0C8B7_A18A_4D84_A12F_B10494596185_.wvu.FilterData" localSheetId="0" hidden="1">PAC!$A$5:$BF$582</definedName>
    <definedName name="Z_ACD9C688_8C00_4A6D_A706_D4D26D204433_.wvu.FilterData" localSheetId="0" hidden="1">PAC!$A$5:$BD$581</definedName>
    <definedName name="Z_ACEBA423_C247_49EA_A524_EA5963C25B5C_.wvu.FilterData" localSheetId="0" hidden="1">PAC!$A$5:$AZ$581</definedName>
    <definedName name="Z_ACF8F2B5_8C61_48B9_A4C4_BC56448F5E29_.wvu.FilterData" localSheetId="0" hidden="1">PAC!$A$5:$AZ$581</definedName>
    <definedName name="Z_AD5DFAAF_C8D7_43CF_8C2B_76D11C97B34D_.wvu.FilterData" localSheetId="0" hidden="1">PAC!$A$5:$AZ$581</definedName>
    <definedName name="Z_AD7CE3F1_A0B7_485F_8C0F_F0A515117D17_.wvu.FilterData" localSheetId="0" hidden="1">PAC!$A$5:$BS$665</definedName>
    <definedName name="Z_AD89E904_07F4_4BF8_A443_734016FBA704_.wvu.FilterData" localSheetId="0" hidden="1">PAC!$A$5:$BF$582</definedName>
    <definedName name="Z_ADC93E18_3E49_4A16_AAC7_46846C616DDC_.wvu.FilterData" localSheetId="0" hidden="1">PAC!$A$5:$BF$582</definedName>
    <definedName name="Z_ADCDC105_E2FC_4537_BB12_E20AAAE198D0_.wvu.FilterData" localSheetId="0" hidden="1">PAC!$A$5:$BS$665</definedName>
    <definedName name="Z_AE52D1FE_D1F2_423D_B1CF_2F82B5C6F716_.wvu.FilterData" localSheetId="0" hidden="1">PAC!$A$5:$BF$582</definedName>
    <definedName name="Z_AEC36717_CC50_4782_8E8E_64072068A06B_.wvu.FilterData" localSheetId="0" hidden="1">PAC!$A$5:$BF$582</definedName>
    <definedName name="Z_AEDD7762_1DC2_4146_A882_D88ACCC36AB3_.wvu.FilterData" localSheetId="0" hidden="1">PAC!$A$5:$AZ$430</definedName>
    <definedName name="Z_AF100736_8CC2_483F_BD64_2FF3010E856F_.wvu.FilterData" localSheetId="0" hidden="1">PAC!$A$5:$BF$582</definedName>
    <definedName name="Z_AF805D19_E426_4BEC_9CD4_704C24A3D08C_.wvu.FilterData" localSheetId="0" hidden="1">PAC!$A$5:$BS$665</definedName>
    <definedName name="Z_AF88CF67_2F4B_436E_BB85_B2334609532C_.wvu.FilterData" localSheetId="0" hidden="1">PAC!$A$5:$BF$582</definedName>
    <definedName name="Z_B01DA506_10D7_42DE_90C9_8F1D688A517B_.wvu.FilterData" localSheetId="0" hidden="1">PAC!$A$5:$BS$665</definedName>
    <definedName name="Z_B05B17FD_B7D0_4085_8AEC_7CEAEBB43C2D_.wvu.FilterData" localSheetId="0" hidden="1">PAC!$A$5:$BS$665</definedName>
    <definedName name="Z_B0C06402_94C3_43AA_8870_FC3429302019_.wvu.FilterData" localSheetId="0" hidden="1">PAC!$A$5:$AZ$581</definedName>
    <definedName name="Z_B0D0C215_9D0A_4D97_BDB2_6FB694869442_.wvu.FilterData" localSheetId="0" hidden="1">PAC!$A$5:$BS$665</definedName>
    <definedName name="Z_B0FDE4F3_399C_4324_9173_86D415E27295_.wvu.FilterData" localSheetId="0" hidden="1">PAC!$A$5:$BF$581</definedName>
    <definedName name="Z_B13D886E_BAB8_4D14_822A_F08281218447_.wvu.FilterData" localSheetId="11" hidden="1">'OUTRAS AÇÕES'!$A$3:$AZ$22</definedName>
    <definedName name="Z_B13D886E_BAB8_4D14_822A_F08281218447_.wvu.FilterData" localSheetId="0" hidden="1">PAC!$A$5:$BF$582</definedName>
    <definedName name="Z_B13D886E_BAB8_4D14_822A_F08281218447_.wvu.PrintArea" localSheetId="0" hidden="1">PAC!$E$1:$AJ$488</definedName>
    <definedName name="Z_B13D886E_BAB8_4D14_822A_F08281218447_.wvu.PrintTitles" localSheetId="0" hidden="1">PAC!$4:$5</definedName>
    <definedName name="Z_B14AE04A_F9DB_4422_A479_7A0390D36B29_.wvu.FilterData" localSheetId="0" hidden="1">PAC!$A$5:$BF$582</definedName>
    <definedName name="Z_B15975CC_AE8B_4A0F_95A8_57B9060107C0_.wvu.FilterData" localSheetId="0" hidden="1">PAC!$A$5:$BS$665</definedName>
    <definedName name="Z_B28D6140_B139_4548_879F_8A7F0406432E_.wvu.FilterData" localSheetId="0" hidden="1">PAC!$A$5:$BF$582</definedName>
    <definedName name="Z_B29E0100_A352_4D71_97F9_9D244F0E359F_.wvu.FilterData" localSheetId="0" hidden="1">PAC!$A$5:$BF$581</definedName>
    <definedName name="Z_B2CC0502_9F12_4B1D_8216_E1D566866D0B_.wvu.FilterData" localSheetId="0" hidden="1">PAC!$A$5:$BS$665</definedName>
    <definedName name="Z_B2F933DC_A9A8_40D6_BF9A_4185FB053FEC_.wvu.FilterData" localSheetId="0" hidden="1">PAC!$A$5:$BF$581</definedName>
    <definedName name="Z_B3061011_877A_43C2_8CA4_9C439D6E098E_.wvu.FilterData" localSheetId="0" hidden="1">PAC!$A$5:$BF$582</definedName>
    <definedName name="Z_B397FDFC_D692_4CD4_9BCD_5E04E4A47A8A_.wvu.FilterData" localSheetId="0" hidden="1">PAC!$A$5:$BS$665</definedName>
    <definedName name="Z_B397FDFC_D692_4CD4_9BCD_5E04E4A47A8A_.wvu.PrintArea" localSheetId="12" hidden="1">Domínios!$B$2:$N$40</definedName>
    <definedName name="Z_B397FDFC_D692_4CD4_9BCD_5E04E4A47A8A_.wvu.PrintArea" localSheetId="0" hidden="1">PAC!$A$5:$AJ$488</definedName>
    <definedName name="Z_B397FDFC_D692_4CD4_9BCD_5E04E4A47A8A_.wvu.PrintTitles" localSheetId="0" hidden="1">PAC!$4:$5</definedName>
    <definedName name="Z_B3F0487F_6A49_4E65_8EAD_B33F32A28F0C_.wvu.FilterData" localSheetId="0" hidden="1">PAC!$A$5:$AZ$581</definedName>
    <definedName name="Z_B418FB18_96C7_4246_9CB9_720A29A50AF0_.wvu.FilterData" localSheetId="0" hidden="1">PAC!$A$5:$BF$582</definedName>
    <definedName name="Z_B46488F3_5932_47C0_934A_57249A607C02_.wvu.FilterData" localSheetId="0" hidden="1">PAC!$A$5:$BF$582</definedName>
    <definedName name="Z_B490623E_3CAC_438E_9171_C0F320ED8154_.wvu.FilterData" localSheetId="0" hidden="1">PAC!$A$5:$BF$582</definedName>
    <definedName name="Z_B4A0608E_5B0D_4D13_B9EF_ACB9C56DFD7F_.wvu.FilterData" localSheetId="0" hidden="1">PAC!$A$5:$BS$665</definedName>
    <definedName name="Z_B4A60C39_322F_402E_B0BF_2D55F2B19AD9_.wvu.FilterData" localSheetId="0" hidden="1">PAC!$A$5:$BD$581</definedName>
    <definedName name="Z_B4FEF639_A105_4E74_B8E8_154371314836_.wvu.FilterData" localSheetId="0" hidden="1">PAC!$A$5:$BF$582</definedName>
    <definedName name="Z_B5219D43_3129_471E_B9B4_E3451A496354_.wvu.FilterData" localSheetId="0" hidden="1">PAC!$A$5:$BS$665</definedName>
    <definedName name="Z_B544107E_AC69_4180_A644_89DF99DF905B_.wvu.FilterData" localSheetId="0" hidden="1">PAC!$A$5:$BS$665</definedName>
    <definedName name="Z_B5673ED7_ABF8_4786_B1E7_C4C8A034A97A_.wvu.FilterData" localSheetId="0" hidden="1">PAC!$A$5:$AZ$581</definedName>
    <definedName name="Z_B597DC87_C984_48D5_82BD_49BDD2987853_.wvu.FilterData" localSheetId="0" hidden="1">PAC!$A$5:$BS$665</definedName>
    <definedName name="Z_B5E02B32_F2F7_495B_91E2_BF824B677FAF_.wvu.FilterData" localSheetId="0" hidden="1">PAC!$A$5:$AZ$581</definedName>
    <definedName name="Z_B60F7166_30D0_4D62_A8F2_B668CCE25784_.wvu.FilterData" localSheetId="0" hidden="1">PAC!$A$5:$AZ$426</definedName>
    <definedName name="Z_B6285CCD_BEEE_4626_B03F_13C82D9A9114_.wvu.FilterData" localSheetId="0" hidden="1">PAC!$A$5:$BS$665</definedName>
    <definedName name="Z_B66C39C1_4453_48C8_A3A1_C5137A1F0156_.wvu.FilterData" localSheetId="0" hidden="1">PAC!$A$5:$BF$582</definedName>
    <definedName name="Z_B705C2AC_1081_4B5B_A81A_0BC300499757_.wvu.FilterData" localSheetId="0" hidden="1">PAC!$A$5:$AZ$581</definedName>
    <definedName name="Z_B70AC0DF_195F_4230_A013_E8E80F33946C_.wvu.FilterData" localSheetId="0" hidden="1">PAC!$A$5:$BS$665</definedName>
    <definedName name="Z_B721D6E1_AA1F_4C3B_82AD_9D97034E501C_.wvu.FilterData" localSheetId="0" hidden="1">PAC!$A$5:$BS$665</definedName>
    <definedName name="Z_B7530C83_CB61_467E_86DD_2918129C947F_.wvu.FilterData" localSheetId="0" hidden="1">PAC!$A$5:$BF$582</definedName>
    <definedName name="Z_B7534E58_5122_4E6E_8DE3_20D1C932D5AE_.wvu.FilterData" localSheetId="0" hidden="1">PAC!$A$5:$BF$582</definedName>
    <definedName name="Z_B7CFD04F_D3A9_4AE7_8375_5E3366D047AE_.wvu.FilterData" localSheetId="0" hidden="1">PAC!$A$5:$BS$665</definedName>
    <definedName name="Z_B7EE3EC6_AF5B_4401_B485_1228E3736638_.wvu.FilterData" localSheetId="0" hidden="1">PAC!$A$5:$AZ$430</definedName>
    <definedName name="Z_B800A56E_B8A6_4CD0_B036_95822BE0EE69_.wvu.FilterData" localSheetId="0" hidden="1">PAC!$A$5:$AZ$581</definedName>
    <definedName name="Z_B84CD497_BF6A_41F9_AE6E_49A8CC94B843_.wvu.FilterData" localSheetId="0" hidden="1">PAC!$A$5:$BF$581</definedName>
    <definedName name="Z_B8508A99_79A6_4CDE_88FE_D7D95B494A6C_.wvu.FilterData" localSheetId="0" hidden="1">PAC!$A$5:$BS$665</definedName>
    <definedName name="Z_B889E5B8_E0AB_4A26_9FA4_EC7CAC6523D8_.wvu.FilterData" localSheetId="0" hidden="1">PAC!$A$5:$AZ$581</definedName>
    <definedName name="Z_B89606B7_BAB8_4387_8591_7A49515DB092_.wvu.FilterData" localSheetId="0" hidden="1">PAC!$A$5:$BF$582</definedName>
    <definedName name="Z_B8A1D877_3F4C_4EF9_B052_8FAF6B7A7171_.wvu.FilterData" localSheetId="0" hidden="1">PAC!$A$5:$BF$582</definedName>
    <definedName name="Z_B8D48487_2DFB_4551_B811_692B86960409_.wvu.FilterData" localSheetId="0" hidden="1">PAC!$A$5:$AZ$581</definedName>
    <definedName name="Z_B8DFC611_C21F_438C_849E_FD191B573006_.wvu.FilterData" localSheetId="0" hidden="1">PAC!$A$5:$AZ$581</definedName>
    <definedName name="Z_B900CF8B_CDA1_4924_B2BF_B9ECB97F7CD8_.wvu.FilterData" localSheetId="0" hidden="1">PAC!$A$5:$BS$665</definedName>
    <definedName name="Z_B91256D1_A825_456A_8C0C_4E9CDB789ACF_.wvu.FilterData" localSheetId="0" hidden="1">PAC!$A$5:$BS$665</definedName>
    <definedName name="Z_B9165B26_801D_4990_A7DB_35A416C1C643_.wvu.FilterData" localSheetId="0" hidden="1">PAC!$A$5:$BF$581</definedName>
    <definedName name="Z_B9C5AB90_5906_4D09_81B9_8A1C2253C7D1_.wvu.FilterData" localSheetId="0" hidden="1">PAC!$A$5:$BF$582</definedName>
    <definedName name="Z_B9C60516_D9A3_4972_AF7A_5F4A40692CE3_.wvu.FilterData" localSheetId="0" hidden="1">PAC!$A$5:$BF$582</definedName>
    <definedName name="Z_B9F10FAB_36D0_49FC_9A78_1C951F961A04_.wvu.FilterData" localSheetId="0" hidden="1">PAC!$A$5:$BS$665</definedName>
    <definedName name="Z_BA1AF751_C922_4D59_8473_2C0EE6F451BE_.wvu.FilterData" localSheetId="0" hidden="1">PAC!$A$5:$BS$665</definedName>
    <definedName name="Z_BA3E0240_66E2_4F37_B1CE_516B8F90CC5E_.wvu.FilterData" localSheetId="0" hidden="1">PAC!$A$5:$BD$581</definedName>
    <definedName name="Z_BA976764_FB7A_424A_8875_0DF4898640DA_.wvu.FilterData" localSheetId="0" hidden="1">PAC!$A$5:$AZ$426</definedName>
    <definedName name="Z_BAA7869F_E44F_4ECF_9A64_700A3F26F111_.wvu.FilterData" localSheetId="0" hidden="1">PAC!$A$5:$BF$581</definedName>
    <definedName name="Z_BAE69E15_722A_4AD3_AA39_26D3FB03A867_.wvu.FilterData" localSheetId="0" hidden="1">PAC!$A$5:$BF$582</definedName>
    <definedName name="Z_BAEF2DD0_CB6A_4455_927E_0174EB9F91B7_.wvu.FilterData" localSheetId="0" hidden="1">PAC!$A$5:$BS$665</definedName>
    <definedName name="Z_BB310030_FC86_44C0_9BEA_FC412CA0FF00_.wvu.FilterData" localSheetId="0" hidden="1">PAC!$A$5:$BS$665</definedName>
    <definedName name="Z_BB828E6E_CA9B_4BBA_90AF_46C54A4C46AE_.wvu.FilterData" localSheetId="0" hidden="1">PAC!$A$5:$AZ$426</definedName>
    <definedName name="Z_BBA3565F_F9F9_4CDD_9F4B_A347A237A27A_.wvu.FilterData" localSheetId="0" hidden="1">PAC!$A$5:$AZ$581</definedName>
    <definedName name="Z_BBBE2F8B_237C_41B8_9FC8_221E7F46B13B_.wvu.FilterData" localSheetId="0" hidden="1">PAC!$A$5:$BD$581</definedName>
    <definedName name="Z_BBD0A6BA_8AB6_486E_AFE9_6F19F35CC85F_.wvu.FilterData" localSheetId="0" hidden="1">PAC!$A$5:$BS$665</definedName>
    <definedName name="Z_BC11ED1D_DD25_450A_AEBD_ADC7ED5176D2_.wvu.FilterData" localSheetId="0" hidden="1">PAC!$A$5:$BF$582</definedName>
    <definedName name="Z_BC829787_B93F_4F66_8A80_B39F8E9FAB80_.wvu.FilterData" localSheetId="0" hidden="1">PAC!$A$5:$BF$582</definedName>
    <definedName name="Z_BCC46787_77DE_490D_B217_66ECFC6759A6_.wvu.FilterData" localSheetId="0" hidden="1">PAC!$A$5:$BS$665</definedName>
    <definedName name="Z_BCEED72F_C154_49B1_BB8D_8ABD526DE7E9_.wvu.FilterData" localSheetId="0" hidden="1">PAC!$A$5:$BF$582</definedName>
    <definedName name="Z_BCF99334_DC53_4E55_9756_BB8690CB7FA7_.wvu.FilterData" localSheetId="0" hidden="1">PAC!$A$5:$AZ$581</definedName>
    <definedName name="Z_BD070A60_FB9E_4DDE_9C45_84C057469816_.wvu.FilterData" localSheetId="0" hidden="1">PAC!$A$5:$BS$665</definedName>
    <definedName name="Z_BD32A8B3_E103_4327_990C_AF9C919008AD_.wvu.FilterData" localSheetId="0" hidden="1">PAC!$A$5:$BS$665</definedName>
    <definedName name="Z_BDACD516_C670_452E_ACFB_DB1BAFAC075A_.wvu.FilterData" localSheetId="0" hidden="1">PAC!$A$5:$BS$665</definedName>
    <definedName name="Z_BDCF9551_65C1_4C83_80B1_353AD8E2AB34_.wvu.FilterData" localSheetId="0" hidden="1">PAC!$A$5:$BF$582</definedName>
    <definedName name="Z_BDDF7CB4_91B4_49FB_958E_973217FEFAC1_.wvu.FilterData" localSheetId="0" hidden="1">PAC!$A$5:$BS$665</definedName>
    <definedName name="Z_BE6EA046_B955_4D4F_A0AD_CD37BD2D43BC_.wvu.Cols" localSheetId="0" hidden="1">PAC!$B:$D,PAC!$F:$F,PAC!$I:$I,PAC!$L:$AA,PAC!$AE:$AK</definedName>
    <definedName name="Z_BE6EA046_B955_4D4F_A0AD_CD37BD2D43BC_.wvu.FilterData" localSheetId="0" hidden="1">PAC!$A$5:$AZ$581</definedName>
    <definedName name="Z_BE6EA046_B955_4D4F_A0AD_CD37BD2D43BC_.wvu.PrintArea" localSheetId="12" hidden="1">Domínios!$L$2:$L$20</definedName>
    <definedName name="Z_BE6EA046_B955_4D4F_A0AD_CD37BD2D43BC_.wvu.PrintArea" localSheetId="0" hidden="1">PAC!$A$2:$AZ$206</definedName>
    <definedName name="Z_BE6EA046_B955_4D4F_A0AD_CD37BD2D43BC_.wvu.PrintTitles" localSheetId="0" hidden="1">PAC!$2:$5</definedName>
    <definedName name="Z_BE86C6A8_8FF8_48B5_9382_13C4F73E2BC2_.wvu.FilterData" localSheetId="0" hidden="1">PAC!$A$5:$BS$665</definedName>
    <definedName name="Z_BEAAEBCA_CC9A_430C_8A42_D33D8FF08828_.wvu.FilterData" localSheetId="0" hidden="1">PAC!$A$5:$BD$581</definedName>
    <definedName name="Z_BEB0EC20_54CE_4820_B851_9F64FFBE1A6F_.wvu.FilterData" localSheetId="0" hidden="1">PAC!$A$5:$BD$581</definedName>
    <definedName name="Z_BEB96599_796B_4789_9FFA_5075BE3E7257_.wvu.FilterData" localSheetId="0" hidden="1">PAC!$A$5:$BS$665</definedName>
    <definedName name="Z_BF093681_77D4_400C_A202_65298D2DFFA6_.wvu.FilterData" localSheetId="0" hidden="1">PAC!$A$5:$BS$665</definedName>
    <definedName name="Z_BF6806D2_FCA5_4CF9_A6EF_75E73529DDF9_.wvu.FilterData" localSheetId="0" hidden="1">PAC!$A$5:$AZ$430</definedName>
    <definedName name="Z_BF7F0610_7B73_4B79_92EA_4CD96BB9B7A7_.wvu.FilterData" localSheetId="0" hidden="1">PAC!$A$5:$BS$665</definedName>
    <definedName name="Z_BF80A4FE_369E_4E54_A390_AD82396DFA17_.wvu.FilterData" localSheetId="0" hidden="1">PAC!$A$5:$BF$582</definedName>
    <definedName name="Z_BFBEEA55_ECA6_4240_BBB3_E7308752075A_.wvu.FilterData" localSheetId="0" hidden="1">PAC!$A$5:$BF$581</definedName>
    <definedName name="Z_BFDCF17D_7F4C_47AD_8214_46F3D2BC9D6B_.wvu.FilterData" localSheetId="0" hidden="1">PAC!$A$5:$AZ$581</definedName>
    <definedName name="Z_C01E181E_43B1_44DE_8540_AE2C9BCE4487_.wvu.FilterData" localSheetId="0" hidden="1">PAC!$A$5:$AZ$206</definedName>
    <definedName name="Z_C076D8B0_2A0D_4120_A1DC_4C2E57373F18_.wvu.FilterData" localSheetId="0" hidden="1">PAC!$A$5:$BD$581</definedName>
    <definedName name="Z_C0A33525_2FAA_4399_909F_1A52282E6E9A_.wvu.Cols" localSheetId="0" hidden="1">PAC!$A:$A</definedName>
    <definedName name="Z_C0A33525_2FAA_4399_909F_1A52282E6E9A_.wvu.FilterData" localSheetId="11" hidden="1">'OUTRAS AÇÕES'!$A$3:$AZ$22</definedName>
    <definedName name="Z_C0A33525_2FAA_4399_909F_1A52282E6E9A_.wvu.FilterData" localSheetId="0" hidden="1">PAC!$A$5:$BF$582</definedName>
    <definedName name="Z_C0A33525_2FAA_4399_909F_1A52282E6E9A_.wvu.PrintArea" localSheetId="0" hidden="1">PAC!$A$1:$BF$488</definedName>
    <definedName name="Z_C0A33525_2FAA_4399_909F_1A52282E6E9A_.wvu.PrintTitles" localSheetId="0" hidden="1">PAC!$4:$5</definedName>
    <definedName name="Z_C0B14C3B_3080_4F0F_865E_90C500BF0D8B_.wvu.FilterData" localSheetId="0" hidden="1">PAC!$A$5:$BF$582</definedName>
    <definedName name="Z_C0B73CC6_E867_496E_B64B_A063C39D081E_.wvu.FilterData" localSheetId="0" hidden="1">PAC!$A$5:$BF$582</definedName>
    <definedName name="Z_C0CDECC4_368E_48BB_8F25_B713CF376460_.wvu.FilterData" localSheetId="0" hidden="1">PAC!$A$5:$BF$582</definedName>
    <definedName name="Z_C133CC15_623B_4967_8EC4_CCAA36A2D9BA_.wvu.FilterData" localSheetId="0" hidden="1">PAC!$A$5:$BS$665</definedName>
    <definedName name="Z_C137B45D_FDB8_4C7A_B71B_42440177601E_.wvu.FilterData" localSheetId="0" hidden="1">PAC!$A$5:$BF$582</definedName>
    <definedName name="Z_C150208F_99FB_4A03_87E7_A0610CEEF1B7_.wvu.FilterData" localSheetId="0" hidden="1">PAC!$A$5:$BF$582</definedName>
    <definedName name="Z_C1C6B6BE_D0FE_43A5_BEA5_E1BB55C0EDA8_.wvu.FilterData" localSheetId="0" hidden="1">PAC!$A$5:$BF$581</definedName>
    <definedName name="Z_C1E77A0F_2D09_4D5B_888B_48BF655A5122_.wvu.FilterData" localSheetId="0" hidden="1">PAC!$A$5:$BS$665</definedName>
    <definedName name="Z_C232A68B_285D_449C_BD1C_AD055BBDF5CD_.wvu.FilterData" localSheetId="0" hidden="1">PAC!$A$5:$BF$582</definedName>
    <definedName name="Z_C2404CB0_31B1_4CF9_B3A0_C2B896B55FBD_.wvu.FilterData" localSheetId="0" hidden="1">PAC!$A$5:$BS$665</definedName>
    <definedName name="Z_C25D0312_FA7A_489A_80D2_A4C50B4817C1_.wvu.FilterData" localSheetId="0" hidden="1">PAC!$A$5:$AZ$206</definedName>
    <definedName name="Z_C2944B41_6D8D_4A9E_A9EC_7A2285D10399_.wvu.FilterData" localSheetId="0" hidden="1">PAC!$A$5:$BS$665</definedName>
    <definedName name="Z_C29F147A_EA02_4DF0_AE05_B942C68D1E84_.wvu.FilterData" localSheetId="0" hidden="1">PAC!$A$5:$AZ$581</definedName>
    <definedName name="Z_C30EEED7_7E47_4F87_B9B2_B3EB657E0FE9_.wvu.FilterData" localSheetId="0" hidden="1">PAC!$A$5:$BS$665</definedName>
    <definedName name="Z_C3E86BF8_0748_4CAD_8829_C3AC9834828A_.wvu.FilterData" localSheetId="0" hidden="1">PAC!$A$5:$BS$665</definedName>
    <definedName name="Z_C43FD440_BAA5_4CCA_A567_F009E103131F_.wvu.FilterData" localSheetId="0" hidden="1">PAC!$A$5:$BS$665</definedName>
    <definedName name="Z_C48C164A_1FF1_4AA3_A432_FD66FF8ABC8B_.wvu.FilterData" localSheetId="0" hidden="1">PAC!$A$5:$BS$665</definedName>
    <definedName name="Z_C494EB05_13C8_4493_9F67_E9496B4F2AA9_.wvu.FilterData" localSheetId="0" hidden="1">PAC!$A$5:$BD$581</definedName>
    <definedName name="Z_C49DCA3D_1EC6_48C1_BD7D_B3CB0E77DBF3_.wvu.FilterData" localSheetId="0" hidden="1">PAC!$A$5:$BS$665</definedName>
    <definedName name="Z_C4BA45CA_05B3_43B3_87A9_32C79BABD8BA_.wvu.FilterData" localSheetId="0" hidden="1">PAC!$A$5:$BF$582</definedName>
    <definedName name="Z_C4BD9BA9_3A5C_4460_A068_39CA155C8EC1_.wvu.FilterData" localSheetId="0" hidden="1">PAC!$A$5:$BF$582</definedName>
    <definedName name="Z_C4C632CE_DAF9_490A_9AB8_320B84EB85E3_.wvu.FilterData" localSheetId="0" hidden="1">PAC!$A$5:$BD$581</definedName>
    <definedName name="Z_C522B015_72C3_4A7C_A494_3494637192F3_.wvu.FilterData" localSheetId="0" hidden="1">PAC!$A$5:$AZ$581</definedName>
    <definedName name="Z_C5371693_72D9_45E0_9332_A5A1FB2E7B37_.wvu.FilterData" localSheetId="0" hidden="1">PAC!$A$5:$AZ$206</definedName>
    <definedName name="Z_C5864B50_CE07_47D8_82A6_AEA3CC695984_.wvu.FilterData" localSheetId="0" hidden="1">PAC!$A$5:$AZ$430</definedName>
    <definedName name="Z_C59A0A29_E0E3_4FF3_87D8_E867CF87AC4C_.wvu.FilterData" localSheetId="0" hidden="1">PAC!$A$5:$BF$582</definedName>
    <definedName name="Z_C5BB45D5_0938_4AD7_8E4B_59621593AED9_.wvu.FilterData" localSheetId="0" hidden="1">PAC!$A$5:$BF$582</definedName>
    <definedName name="Z_C5D564A2_07B1_4243_954B_BB1373BBE6D6_.wvu.FilterData" localSheetId="0" hidden="1">PAC!$A$5:$AZ$581</definedName>
    <definedName name="Z_C64D1CF2_0234_4617_9C1E_5FF029232CA5_.wvu.FilterData" localSheetId="0" hidden="1">PAC!$A$5:$BS$665</definedName>
    <definedName name="Z_C67CDD12_35FA_4EC6_B4DA_167E4873EBFD_.wvu.FilterData" localSheetId="0" hidden="1">PAC!$A$5:$AZ$206</definedName>
    <definedName name="Z_C6958CB7_C1E0_41C6_9ACB_6401D3AD4533_.wvu.FilterData" localSheetId="0" hidden="1">PAC!$A$5:$BF$581</definedName>
    <definedName name="Z_C69D3783_4AEC_4C72_931E_0001AF463D1A_.wvu.FilterData" localSheetId="0" hidden="1">PAC!$A$5:$BS$665</definedName>
    <definedName name="Z_C6BBDD73_E280_488F_BBCA_82FB6EA32DA8_.wvu.FilterData" localSheetId="0" hidden="1">PAC!$A$5:$BD$581</definedName>
    <definedName name="Z_C6BC2AEB_6A2D_4575_8FC8_714EEFE1F6E6_.wvu.FilterData" localSheetId="0" hidden="1">PAC!$A$5:$BS$665</definedName>
    <definedName name="Z_C6C8A2B8_82F5_4C44_8311_FC0E4341E8E5_.wvu.FilterData" localSheetId="0" hidden="1">PAC!$A$5:$BD$581</definedName>
    <definedName name="Z_C6CD6F89_328F_42AF_ACAA_AEBCC97CD67B_.wvu.FilterData" localSheetId="0" hidden="1">PAC!$A$5:$AZ$581</definedName>
    <definedName name="Z_C6D77834_F669_4553_B6C0_6DBF97530BB1_.wvu.FilterData" localSheetId="0" hidden="1">PAC!$A$5:$BS$665</definedName>
    <definedName name="Z_C701D53D_C2E1_4F36_948F_BB11B8D01E0E_.wvu.FilterData" localSheetId="0" hidden="1">PAC!$A$5:$BS$665</definedName>
    <definedName name="Z_C71E16F7_7B0B_4418_9DEF_14E34FB4BB20_.wvu.FilterData" localSheetId="0" hidden="1">PAC!$A$5:$BS$665</definedName>
    <definedName name="Z_C74B7458_CA0D_46AE_91E1_2D9A2A167581_.wvu.FilterData" localSheetId="0" hidden="1">PAC!$A$5:$BS$665</definedName>
    <definedName name="Z_C75FDF13_97B1_4513_8E91_921C93BB97C3_.wvu.FilterData" localSheetId="0" hidden="1">PAC!$A$5:$AZ$581</definedName>
    <definedName name="Z_C764A269_5112_4707_9022_F7FD8BE4E904_.wvu.FilterData" localSheetId="0" hidden="1">PAC!$A$5:$BF$582</definedName>
    <definedName name="Z_C7BEBF84_8572_4E17_856A_1AB19EF06C6B_.wvu.FilterData" localSheetId="0" hidden="1">PAC!$A$5:$BS$665</definedName>
    <definedName name="Z_C7E28CD8_3930_4187_BC73_B7AEF3C6B2C7_.wvu.FilterData" localSheetId="0" hidden="1">PAC!$A$5:$BS$665</definedName>
    <definedName name="Z_C7EF2CCE_A2A2_49AF_A64F_456CD598E6EA_.wvu.FilterData" localSheetId="0" hidden="1">PAC!$A$5:$BF$582</definedName>
    <definedName name="Z_C8498702_4974_4AAE_A95A_0152674AF1AB_.wvu.FilterData" localSheetId="0" hidden="1">PAC!$A$5:$BD$581</definedName>
    <definedName name="Z_C897A671_2527_43C0_AEF3_F90218EDC4CE_.wvu.FilterData" localSheetId="0" hidden="1">PAC!$A$5:$BS$665</definedName>
    <definedName name="Z_C8A79418_EAC3_4385_915A_F2A84F9DEBED_.wvu.FilterData" localSheetId="0" hidden="1">PAC!$A$5:$AZ$206</definedName>
    <definedName name="Z_C9323EC8_BF0C_4475_B1B4_339215A624A7_.wvu.FilterData" localSheetId="0" hidden="1">PAC!$A$5:$BF$582</definedName>
    <definedName name="Z_C9870795_A664_46D5_8C70_2FBF1D64E3CC_.wvu.FilterData" localSheetId="0" hidden="1">PAC!$A$5:$AZ$581</definedName>
    <definedName name="Z_C9CB659D_FAD1_46C6_AA95_FB91D76C5183_.wvu.FilterData" localSheetId="0" hidden="1">PAC!$A$5:$BF$582</definedName>
    <definedName name="Z_CA214D92_3CEB_4309_A2B4_2C370EC84CFF_.wvu.FilterData" localSheetId="0" hidden="1">PAC!$A$5:$BS$665</definedName>
    <definedName name="Z_CA332974_1D4D_44C9_ABD1_6476746ECC64_.wvu.FilterData" localSheetId="0" hidden="1">PAC!$A$5:$BF$581</definedName>
    <definedName name="Z_CA55DB2A_E678_4174_92D3_BC272136F42A_.wvu.FilterData" localSheetId="0" hidden="1">PAC!$A$5:$BS$665</definedName>
    <definedName name="Z_CA5F528E_ED79_479A_9F55_D51764F09EB1_.wvu.FilterData" localSheetId="0" hidden="1">PAC!$A$5:$BF$581</definedName>
    <definedName name="Z_CA72B32F_ACCD_477F_AA4E_5B7A1EF69D01_.wvu.FilterData" localSheetId="0" hidden="1">PAC!$A$5:$BF$582</definedName>
    <definedName name="Z_CAF4A57A_0BFE_4861_9CB9_F04950F1C668_.wvu.FilterData" localSheetId="0" hidden="1">PAC!$A$5:$BF$582</definedName>
    <definedName name="Z_CB188EA7_EA0C_4713_8A96_035A62320889_.wvu.FilterData" localSheetId="0" hidden="1">PAC!$A$5:$BF$582</definedName>
    <definedName name="Z_CB1D9D3B_3754_4A67_A488_53E6648952FC_.wvu.FilterData" localSheetId="0" hidden="1">PAC!$A$5:$BS$665</definedName>
    <definedName name="Z_CB83F373_65FD_490C_9354_58A8139182BA_.wvu.FilterData" localSheetId="0" hidden="1">PAC!$A$5:$BS$665</definedName>
    <definedName name="Z_CBE2DA39_2612_465F_B793_A2842CBA1640_.wvu.FilterData" localSheetId="0" hidden="1">PAC!$A$5:$BF$582</definedName>
    <definedName name="Z_CC1A8081_9455_47EE_928D_E9CE184B8C0E_.wvu.FilterData" localSheetId="0" hidden="1">PAC!$A$5:$BS$665</definedName>
    <definedName name="Z_CC6B3FC1_C71F_42D1_96A7_D0AB16A27353_.wvu.FilterData" localSheetId="0" hidden="1">PAC!$A$5:$AZ$581</definedName>
    <definedName name="Z_CC79D028_6417_4928_8460_CE1FC18C3392_.wvu.FilterData" localSheetId="0" hidden="1">PAC!$A$5:$BD$581</definedName>
    <definedName name="Z_CC9ADD03_1DDB_4DBF_A1E5_2ECCBEBE3BA3_.wvu.FilterData" localSheetId="0" hidden="1">PAC!$A$5:$BF$582</definedName>
    <definedName name="Z_CCA368AC_3746_48FB_9178_6AFADAF15CD6_.wvu.FilterData" localSheetId="0" hidden="1">PAC!$A$5:$BF$581</definedName>
    <definedName name="Z_CCA813FA_4DB4_4458_939A_5A91834A6D21_.wvu.FilterData" localSheetId="0" hidden="1">PAC!$A$5:$AZ$581</definedName>
    <definedName name="Z_CD06B37B_EEE9_460B_9409_02F9E4D1E162_.wvu.FilterData" localSheetId="0" hidden="1">PAC!$A$5:$BS$665</definedName>
    <definedName name="Z_CD1E36C6_2BDA_4A40_8F79_34D9ACB38431_.wvu.FilterData" localSheetId="0" hidden="1">PAC!$A$5:$AZ$430</definedName>
    <definedName name="Z_CD2A7480_653C_4B38_9AB0_D0534F8A60A4_.wvu.FilterData" localSheetId="0" hidden="1">PAC!$A$5:$BS$665</definedName>
    <definedName name="Z_CD37F9CF_97B8_4692_BD28_D1E75D2C196B_.wvu.FilterData" localSheetId="0" hidden="1">PAC!$A$5:$AZ$581</definedName>
    <definedName name="Z_CDC35B72_0D02_497E_BFD7_C387F3B411D1_.wvu.FilterData" localSheetId="0" hidden="1">PAC!$A$5:$AZ$430</definedName>
    <definedName name="Z_CDD456B3_0996_4D4A_BC4E_ECB63B91EA9A_.wvu.FilterData" localSheetId="0" hidden="1">PAC!$A$5:$BS$665</definedName>
    <definedName name="Z_CDDD5C26_3092_4451_B154_542718CC7AE5_.wvu.FilterData" localSheetId="0" hidden="1">PAC!$A$5:$AZ$581</definedName>
    <definedName name="Z_CE0F947B_76D8_4420_9ACB_57C2A4CCE14C_.wvu.FilterData" localSheetId="0" hidden="1">PAC!$A$5:$BS$665</definedName>
    <definedName name="Z_CE28D0DB_B27F_45C9_A331_5654FB6DC133_.wvu.FilterData" localSheetId="0" hidden="1">PAC!$A$5:$BF$582</definedName>
    <definedName name="Z_CE69ED1F_7213_4E3C_9DE9_7399F58CC8D5_.wvu.FilterData" localSheetId="0" hidden="1">PAC!$A$5:$BS$665</definedName>
    <definedName name="Z_CE808D95_834E_4052_9B38_EF21071C6D49_.wvu.FilterData" localSheetId="0" hidden="1">PAC!$A$5:$AZ$430</definedName>
    <definedName name="Z_CEA65187_FFE5_4BD9_BAC1_9F136B8EF654_.wvu.FilterData" localSheetId="0" hidden="1">PAC!$A$5:$BF$582</definedName>
    <definedName name="Z_CF014F6D_1FC2_4974_B482_E0CBCC6D96D4_.wvu.FilterData" localSheetId="0" hidden="1">PAC!$A$5:$BF$582</definedName>
    <definedName name="Z_CF287A84_CEE7_48B0_A259_4CE9553AA11C_.wvu.FilterData" localSheetId="0" hidden="1">PAC!$A$5:$BF$582</definedName>
    <definedName name="Z_CF4E1FF1_9FAC_4757_A5C8_E49193A704E0_.wvu.FilterData" localSheetId="0" hidden="1">PAC!$A$5:$BF$581</definedName>
    <definedName name="Z_CF5A85F8_01BA_42DB_A6A4_64E40903FCF0_.wvu.FilterData" localSheetId="0" hidden="1">PAC!$A$5:$BF$582</definedName>
    <definedName name="Z_CF5F2431_8ADC_41E2_B614_94773F4926EF_.wvu.FilterData" localSheetId="0" hidden="1">PAC!$A$5:$AZ$581</definedName>
    <definedName name="Z_CF771382_7C6C_490B_AFBB_7288DCA3AD27_.wvu.FilterData" localSheetId="0" hidden="1">PAC!$A$5:$BS$665</definedName>
    <definedName name="Z_CFA3768A_3A2B_4D87_9D3F_72DFAF23C5EE_.wvu.FilterData" localSheetId="0" hidden="1">PAC!$A$5:$BS$665</definedName>
    <definedName name="Z_CFC6015C_30F4_4A7B_93DC_F6F6A8D56821_.wvu.FilterData" localSheetId="0" hidden="1">PAC!$A$5:$BS$665</definedName>
    <definedName name="Z_CFD3E17B_3789_419D_9EF2_C448B37A1B1A_.wvu.FilterData" localSheetId="0" hidden="1">PAC!$A$5:$BF$582</definedName>
    <definedName name="Z_CFF4E8D6_1A44_4E00_A406_EECF823F4BB7_.wvu.FilterData" localSheetId="0" hidden="1">PAC!$A$5:$BS$665</definedName>
    <definedName name="Z_D07066E9_C1EF_4B33_AAC9_40A1DD1D56AC_.wvu.FilterData" localSheetId="0" hidden="1">PAC!$A$5:$BF$581</definedName>
    <definedName name="Z_D07CE4F6_6661_4BB0_BA21_1B31037837FA_.wvu.FilterData" localSheetId="0" hidden="1">PAC!$A$5:$BF$582</definedName>
    <definedName name="Z_D0F8422C_3648_49B3_AE21_B757B14D7CB6_.wvu.FilterData" localSheetId="0" hidden="1">PAC!$A$5:$BS$665</definedName>
    <definedName name="Z_D10CD04A_7008_48BF_B126_6955A116DA63_.wvu.FilterData" localSheetId="0" hidden="1">PAC!$A$5:$BS$665</definedName>
    <definedName name="Z_D11F26F2_B9CF_48E3_9AA8_A8A84AAFBE25_.wvu.FilterData" localSheetId="0" hidden="1">PAC!$A$5:$AZ$581</definedName>
    <definedName name="Z_D14A7627_FA90_4B21_98E5_A2371A048643_.wvu.FilterData" localSheetId="0" hidden="1">PAC!$A$5:$AZ$581</definedName>
    <definedName name="Z_D1722278_7E79_40D0_A838_1DE7F82E3415_.wvu.FilterData" localSheetId="0" hidden="1">PAC!$A$5:$AZ$206</definedName>
    <definedName name="Z_D183D387_9691_47AA_A282_FDD66B911E19_.wvu.FilterData" localSheetId="0" hidden="1">PAC!$A$5:$AZ$581</definedName>
    <definedName name="Z_D2BCB3BD_990D_4763_96C5_8D433AEA7954_.wvu.FilterData" localSheetId="0" hidden="1">PAC!$A$5:$BS$665</definedName>
    <definedName name="Z_D34EAA90_EA67_47E2_A96B_247B9D2BA5E6_.wvu.FilterData" localSheetId="0" hidden="1">PAC!$A$5:$BF$581</definedName>
    <definedName name="Z_D373811A_A797_4752_B6E0_C3D38196E998_.wvu.FilterData" localSheetId="0" hidden="1">PAC!$A$5:$BF$582</definedName>
    <definedName name="Z_D44C75A7_0376_4B21_89D8_12F1054D40D1_.wvu.FilterData" localSheetId="0" hidden="1">PAC!$A$5:$AZ$581</definedName>
    <definedName name="Z_D457754A_17CD_4A82_9DC3_B73446BDB5D3_.wvu.FilterData" localSheetId="0" hidden="1">PAC!$A$5:$AZ$581</definedName>
    <definedName name="Z_D46448D0_7E98_4B05_BFAC_FCA9171EA0B5_.wvu.FilterData" localSheetId="0" hidden="1">PAC!$A$5:$AZ$581</definedName>
    <definedName name="Z_D478EF42_074A_40E2_9A2E_D98CA7244E0B_.wvu.FilterData" localSheetId="0" hidden="1">PAC!$A$5:$BS$665</definedName>
    <definedName name="Z_D4AEE72C_0F7C_4950_A638_4375ED8170F1_.wvu.FilterData" localSheetId="0" hidden="1">PAC!$A$5:$BF$581</definedName>
    <definedName name="Z_D4F48722_9276_4865_929D_5D14F1F6EC08_.wvu.FilterData" localSheetId="0" hidden="1">PAC!$A$5:$BF$582</definedName>
    <definedName name="Z_D4F7F7C7_E8B3_4D56_8060_77A6185D91EF_.wvu.FilterData" localSheetId="0" hidden="1">PAC!$A$5:$BS$665</definedName>
    <definedName name="Z_D5210075_C413_42FF_9260_81827F138875_.wvu.FilterData" localSheetId="0" hidden="1">PAC!$A$5:$BF$582</definedName>
    <definedName name="Z_D52C5FE5_3EB4_4ABF_88F0_560656D1B818_.wvu.FilterData" localSheetId="0" hidden="1">PAC!$A$5:$BF$582</definedName>
    <definedName name="Z_D52D91EB_9F4D_4773_9533_94C258B75824_.wvu.FilterData" localSheetId="0" hidden="1">PAC!$A$5:$BF$582</definedName>
    <definedName name="Z_D5707DC1_6055_44A8_8A60_726B3E260BB0_.wvu.FilterData" localSheetId="0" hidden="1">PAC!$A$5:$BF$582</definedName>
    <definedName name="Z_D5C8F241_027B_49F3_BA9B_FC0FD3C66F31_.wvu.FilterData" localSheetId="0" hidden="1">PAC!$A$5:$BF$582</definedName>
    <definedName name="Z_D5E110F3_9787_4C69_96DC_719DDD47A511_.wvu.FilterData" localSheetId="0" hidden="1">PAC!$A$5:$BF$582</definedName>
    <definedName name="Z_D62F4FD7_D83A_4A33_9EF3_EFA696D6C87C_.wvu.FilterData" localSheetId="0" hidden="1">PAC!$A$5:$BS$665</definedName>
    <definedName name="Z_D6547BE1_1659_4F93_82B9_44678ECE0A12_.wvu.FilterData" localSheetId="0" hidden="1">PAC!$A$5:$BF$582</definedName>
    <definedName name="Z_D67A409E_DB25_41E8_BBBA_258CAA6196DF_.wvu.FilterData" localSheetId="0" hidden="1">PAC!$A$5:$BF$582</definedName>
    <definedName name="Z_D697B490_E6D5_4290_806F_BE53D3D19AD6_.wvu.FilterData" localSheetId="0" hidden="1">PAC!$A$5:$BF$581</definedName>
    <definedName name="Z_D6C5FC3C_E7CC_49C8_9B05_9796435B32D4_.wvu.FilterData" localSheetId="0" hidden="1">PAC!$A$5:$AZ$206</definedName>
    <definedName name="Z_D6DECCDF_7CE9_4848_A4CF_567990DDB7EA_.wvu.FilterData" localSheetId="0" hidden="1">PAC!$A$5:$BF$582</definedName>
    <definedName name="Z_D717D9F8_C478_4763_9FA6_76DE2047EECE_.wvu.FilterData" localSheetId="0" hidden="1">PAC!$A$5:$BS$665</definedName>
    <definedName name="Z_D719AB18_DF6D_4528_951F_D1C758D02E88_.wvu.FilterData" localSheetId="0" hidden="1">PAC!$A$5:$BS$665</definedName>
    <definedName name="Z_D7606604_88F2_465B_BEC1_FAE5CF88EDC6_.wvu.FilterData" localSheetId="0" hidden="1">PAC!$A$5:$BF$581</definedName>
    <definedName name="Z_D78A6BED_CF9A_417E_85A5_788094780827_.wvu.FilterData" localSheetId="0" hidden="1">PAC!$A$5:$BF$582</definedName>
    <definedName name="Z_D795FD86_1DD8_4269_90C8_889C7A6F8BD4_.wvu.FilterData" localSheetId="0" hidden="1">PAC!$A$5:$BF$581</definedName>
    <definedName name="Z_D8880B0F_B68C_450B_8851_1A776775B641_.wvu.FilterData" localSheetId="0" hidden="1">PAC!$A$5:$BS$665</definedName>
    <definedName name="Z_D8ABEF36_DA5B_4C58_9EC2_00D34C134F38_.wvu.FilterData" localSheetId="0" hidden="1">PAC!$A$5:$BF$582</definedName>
    <definedName name="Z_D8DCF320_E2F1_4396_8260_C54C083FA775_.wvu.FilterData" localSheetId="0" hidden="1">PAC!$A$5:$BS$665</definedName>
    <definedName name="Z_D91120E5_81E1_4082_9ADD_40B18E7A8776_.wvu.FilterData" localSheetId="0" hidden="1">PAC!$A$5:$AZ$430</definedName>
    <definedName name="Z_D91F47E8_F4E3_4485_BC2B_C04D3C937EA8_.wvu.FilterData" localSheetId="0" hidden="1">PAC!$A$5:$BF$582</definedName>
    <definedName name="Z_D92AA7C4_35C3_49A9_B067_D0F2ADA931C3_.wvu.FilterData" localSheetId="0" hidden="1">PAC!$A$5:$BF$582</definedName>
    <definedName name="Z_D969BB9C_AD89_4C68_9345_12562F08894B_.wvu.FilterData" localSheetId="0" hidden="1">PAC!$A$5:$BD$581</definedName>
    <definedName name="Z_D9AEAF01_B831_4DC9_B758_069C965C1FB4_.wvu.FilterData" localSheetId="0" hidden="1">PAC!$A$5:$BF$582</definedName>
    <definedName name="Z_D9AFE157_A916_4AED_A3DC_128A43647997_.wvu.FilterData" localSheetId="0" hidden="1">PAC!$A$5:$BS$665</definedName>
    <definedName name="Z_DA006A09_3920_4EB8_8D18_05EA3B77B1BA_.wvu.FilterData" localSheetId="0" hidden="1">PAC!$A$5:$AZ$206</definedName>
    <definedName name="Z_DA395631_73C5_45A4_9CF8_062EC96E15BF_.wvu.FilterData" localSheetId="0" hidden="1">PAC!$A$5:$AZ$581</definedName>
    <definedName name="Z_DAB2AD7E_F897_4BFC_B45E_D0078B7A7817_.wvu.FilterData" localSheetId="0" hidden="1">PAC!$A$5:$BS$665</definedName>
    <definedName name="Z_DAB5E49A_57CE_4C01_AB5E_888E3EB8609C_.wvu.FilterData" localSheetId="0" hidden="1">PAC!$A$5:$AZ$206</definedName>
    <definedName name="Z_DAC7BE6F_31DE_4CC1_B003_60B496048C9F_.wvu.FilterData" localSheetId="0" hidden="1">PAC!$A$5:$AZ$430</definedName>
    <definedName name="Z_DBC6E6B8_D807_411F_8E84_CCBAEC4B896C_.wvu.FilterData" localSheetId="0" hidden="1">PAC!$A$5:$BS$665</definedName>
    <definedName name="Z_DC44D205_F703_4FED_99CE_8BC18D8556DF_.wvu.FilterData" localSheetId="0" hidden="1">PAC!$A$5:$BF$581</definedName>
    <definedName name="Z_DC5C6885_E68F_4434_91D4_11AC24EA7DC1_.wvu.FilterData" localSheetId="0" hidden="1">PAC!$A$5:$BD$581</definedName>
    <definedName name="Z_DC6EA27D_2954_414C_B21C_92B0E0E6959D_.wvu.FilterData" localSheetId="0" hidden="1">PAC!$A$5:$BF$582</definedName>
    <definedName name="Z_DC9157CD_2DAF_4329_8FDD_8B50F60655C1_.wvu.FilterData" localSheetId="0" hidden="1">PAC!$A$5:$BF$582</definedName>
    <definedName name="Z_DCE89B74_54A6_4F8D_823B_C52076CB0B1D_.wvu.FilterData" localSheetId="0" hidden="1">PAC!$A$5:$BS$665</definedName>
    <definedName name="Z_DCEE469A_6811_438D_8916_F4917F853478_.wvu.FilterData" localSheetId="0" hidden="1">PAC!$A$5:$BS$665</definedName>
    <definedName name="Z_DD19FCEA_BE60_47B5_8A8A_73DFE5FF49CF_.wvu.FilterData" localSheetId="0" hidden="1">PAC!$A$5:$BF$582</definedName>
    <definedName name="Z_DD3C4617_8A01_40C2_9E92_6C4834B4EA38_.wvu.FilterData" localSheetId="0" hidden="1">PAC!$A$5:$BF$581</definedName>
    <definedName name="Z_DD75F63C_452F_4076_AFDF_688758D9682B_.wvu.FilterData" localSheetId="0" hidden="1">PAC!$A$5:$BF$582</definedName>
    <definedName name="Z_DDA50D38_E855_42CD_B8D8_B05844D4E4B4_.wvu.FilterData" localSheetId="0" hidden="1">PAC!$A$5:$BF$582</definedName>
    <definedName name="Z_DDA5C451_E0C8_44B2_8F7A_C825143AD6B4_.wvu.FilterData" localSheetId="0" hidden="1">PAC!$A$5:$AZ$430</definedName>
    <definedName name="Z_DDB7858D_4148_40C1_9688_54ECABB153D7_.wvu.FilterData" localSheetId="0" hidden="1">PAC!$A$5:$BD$581</definedName>
    <definedName name="Z_DDF3EB74_46A4_4EA1_AF7C_4AD61936515A_.wvu.FilterData" localSheetId="0" hidden="1">PAC!$A$5:$BF$581</definedName>
    <definedName name="Z_DDFD7014_31A7_498B_9854_46F5C8505045_.wvu.FilterData" localSheetId="0" hidden="1">PAC!$A$5:$BF$582</definedName>
    <definedName name="Z_DE33E31D_E728_473A_B84B_AF97D6CCD6E2_.wvu.FilterData" localSheetId="0" hidden="1">PAC!$A$5:$AZ$430</definedName>
    <definedName name="Z_DE98C240_0935_49F1_BD48_D0AC23DFF329_.wvu.FilterData" localSheetId="0" hidden="1">PAC!$A$5:$BF$582</definedName>
    <definedName name="Z_DEA4DC02_2959_4542_904D_7E71489E19BC_.wvu.FilterData" localSheetId="0" hidden="1">PAC!$A$5:$BS$665</definedName>
    <definedName name="Z_DF2C41C7_4ED9_4541_B53A_347690C55A70_.wvu.FilterData" localSheetId="0" hidden="1">PAC!$A$5:$BS$665</definedName>
    <definedName name="Z_DFACD1E6_EE8E_466F_AE4B_1B3E756A1A8A_.wvu.FilterData" localSheetId="0" hidden="1">PAC!$A$5:$BD$581</definedName>
    <definedName name="Z_DFB92930_9B94_41CD_8434_F722661B4A1E_.wvu.FilterData" localSheetId="0" hidden="1">PAC!$A$5:$BS$665</definedName>
    <definedName name="Z_DFCF89A6_6594_48C0_9E31_C6A92EEF6806_.wvu.FilterData" localSheetId="0" hidden="1">PAC!$A$5:$BF$582</definedName>
    <definedName name="Z_DFE6F656_F2D7_4214_AF10_BFB257762708_.wvu.FilterData" localSheetId="0" hidden="1">PAC!$A$5:$AZ$206</definedName>
    <definedName name="Z_DFEF3855_D0DC_4AB6_9651_14FB103C3415_.wvu.FilterData" localSheetId="0" hidden="1">PAC!$A$5:$BS$665</definedName>
    <definedName name="Z_E0111159_13D7_45C3_B7BF_932B98CC7986_.wvu.FilterData" localSheetId="0" hidden="1">PAC!$A$5:$BF$581</definedName>
    <definedName name="Z_E0153A06_994B_47F0_801E_782640423463_.wvu.FilterData" localSheetId="0" hidden="1">PAC!$A$5:$BS$665</definedName>
    <definedName name="Z_E0448F15_3878_4975_AFE8_3447570AA82C_.wvu.FilterData" localSheetId="0" hidden="1">PAC!$A$5:$BF$582</definedName>
    <definedName name="Z_E0BE391A_CC67_4A60_89AA_92E5B9D3D6FE_.wvu.FilterData" localSheetId="0" hidden="1">PAC!$A$5:$BS$665</definedName>
    <definedName name="Z_E0E0D605_FEE7_4674_8D0D_D88EF66A1C73_.wvu.FilterData" localSheetId="0" hidden="1">PAC!$A$5:$BF$581</definedName>
    <definedName name="Z_E0F9F9D3_315F_4B3D_8208_5DCEB30DEF83_.wvu.FilterData" localSheetId="0" hidden="1">PAC!$A$5:$BS$665</definedName>
    <definedName name="Z_E114DD48_20F8_45BD_8430_5CC4A7385A3E_.wvu.FilterData" localSheetId="0" hidden="1">PAC!$A$5:$AZ$206</definedName>
    <definedName name="Z_E14466F5_A176_42B5_843F_747DDF79BBC7_.wvu.FilterData" localSheetId="0" hidden="1">PAC!$A$5:$BS$665</definedName>
    <definedName name="Z_E1567E5E_F0F7_4872_80AD_FD3F89FB94BF_.wvu.FilterData" localSheetId="0" hidden="1">PAC!$A$5:$BS$665</definedName>
    <definedName name="Z_E1B62CBA_59F6_4581_BA84_F5776F92FA65_.wvu.FilterData" localSheetId="0" hidden="1">PAC!$A$5:$AZ$581</definedName>
    <definedName name="Z_E1BB512E_C93B_4AFE_A0F8_C99BAEB406CF_.wvu.FilterData" localSheetId="0" hidden="1">PAC!$A$5:$AZ$581</definedName>
    <definedName name="Z_E1D687FD_80B7_4E1E_A1D0_A79A39974782_.wvu.FilterData" localSheetId="0" hidden="1">PAC!$A$5:$BS$665</definedName>
    <definedName name="Z_E20810C3_4518_4317_B61B_5393598711C9_.wvu.FilterData" localSheetId="0" hidden="1">PAC!$A$5:$BF$581</definedName>
    <definedName name="Z_E21289E9_D675_4B47_BF31_0EFB36DC0C89_.wvu.FilterData" localSheetId="0" hidden="1">PAC!$A$5:$BS$665</definedName>
    <definedName name="Z_E216FDF4_24C9_41F8_AC7C_E393E3D28342_.wvu.FilterData" localSheetId="0" hidden="1">PAC!$A$5:$BF$582</definedName>
    <definedName name="Z_E23021BF_E1A2_4F01_BF6A_382317788E72_.wvu.FilterData" localSheetId="0" hidden="1">PAC!$A$5:$AZ$581</definedName>
    <definedName name="Z_E2549E0A_4416_4D0E_968C_BD2223E5686C_.wvu.FilterData" localSheetId="0" hidden="1">PAC!$A$5:$BS$665</definedName>
    <definedName name="Z_E26D13EF_E855_4E6A_B0CD_18DF10A1F8DB_.wvu.FilterData" localSheetId="0" hidden="1">PAC!$A$5:$BF$582</definedName>
    <definedName name="Z_E2A14379_E019_4B5E_A355_1DFC880EBEC9_.wvu.FilterData" localSheetId="0" hidden="1">PAC!$A$5:$BS$665</definedName>
    <definedName name="Z_E2CCA331_18E9_4117_A82E_B8CA7F75B255_.wvu.FilterData" localSheetId="0" hidden="1">PAC!$A$5:$BS$665</definedName>
    <definedName name="Z_E2DF7259_AFC2_477C_B1D1_2C9D708171E2_.wvu.FilterData" localSheetId="0" hidden="1">PAC!$A$5:$BS$665</definedName>
    <definedName name="Z_E2F69574_B8A9_43F1_95D4_5C65FB00CE30_.wvu.FilterData" localSheetId="0" hidden="1">PAC!$A$5:$AZ$581</definedName>
    <definedName name="Z_E377701B_12B0_40ED_A888_0BA05348DF5A_.wvu.FilterData" localSheetId="0" hidden="1">PAC!$A$5:$BS$665</definedName>
    <definedName name="Z_E3BD65C7_28AF_4588_B550_0F7E84154BAA_.wvu.FilterData" localSheetId="11" hidden="1">'OUTRAS AÇÕES'!$A$3:$AZ$22</definedName>
    <definedName name="Z_E3BD65C7_28AF_4588_B550_0F7E84154BAA_.wvu.FilterData" localSheetId="0" hidden="1">PAC!$A$5:$BF$582</definedName>
    <definedName name="Z_E3BD65C7_28AF_4588_B550_0F7E84154BAA_.wvu.PrintArea" localSheetId="0" hidden="1">PAC!$B$2:$AG$471</definedName>
    <definedName name="Z_E3BD65C7_28AF_4588_B550_0F7E84154BAA_.wvu.PrintTitles" localSheetId="0" hidden="1">PAC!$4:$5</definedName>
    <definedName name="Z_E47B36BD_A84E_42B1_A0D0_7ABFE0ED1863_.wvu.FilterData" localSheetId="0" hidden="1">PAC!$A$5:$AZ$581</definedName>
    <definedName name="Z_E49A87C6_7EE3_463A_88E8_AAF26F23EA8A_.wvu.FilterData" localSheetId="0" hidden="1">PAC!$A$5:$BF$582</definedName>
    <definedName name="Z_E4B979B4_6481_42BE_A778_795A2A243E1E_.wvu.FilterData" localSheetId="0" hidden="1">PAC!$A$5:$BF$581</definedName>
    <definedName name="Z_E54C15AA_6B4B_4B70_BD5D_F9B29D6E2578_.wvu.FilterData" localSheetId="0" hidden="1">PAC!$A$5:$BF$582</definedName>
    <definedName name="Z_E57A6DDB_8D98_4597_86C3_31E9281205EF_.wvu.FilterData" localSheetId="0" hidden="1">PAC!$A$5:$BS$665</definedName>
    <definedName name="Z_E587C152_5D34_4510_A2FD_E3CB75228B4E_.wvu.FilterData" localSheetId="0" hidden="1">PAC!$A$5:$BF$581</definedName>
    <definedName name="Z_E59ACA51_124F_4528_A23C_038B0E8AC2F0_.wvu.FilterData" localSheetId="0" hidden="1">PAC!$A$5:$BF$582</definedName>
    <definedName name="Z_E5DBFF97_FC47_41C9_97A9_D955B552FE19_.wvu.FilterData" localSheetId="0" hidden="1">PAC!$A$5:$BD$581</definedName>
    <definedName name="Z_E5F33FC1_449E_471D_B258_4226503DECF5_.wvu.FilterData" localSheetId="0" hidden="1">PAC!$A$5:$AZ$206</definedName>
    <definedName name="Z_E61A195D_6898_4D8B_9C7C_C2BC60671B42_.wvu.FilterData" localSheetId="0" hidden="1">PAC!$A$5:$BS$665</definedName>
    <definedName name="Z_E654B642_D755_4382_A201_AE3DBE011C24_.wvu.FilterData" localSheetId="0" hidden="1">PAC!$A$5:$BF$581</definedName>
    <definedName name="Z_E68492C6_5D00_4758_8363_E1905F9720A1_.wvu.FilterData" localSheetId="0" hidden="1">PAC!$A$5:$BS$665</definedName>
    <definedName name="Z_E689F3E4_5B8E_45C4_A3A8_E1237534FE8C_.wvu.FilterData" localSheetId="0" hidden="1">PAC!$A$5:$AZ$581</definedName>
    <definedName name="Z_E68F9862_EC00_4BB5_BB6F_BABE96D0301C_.wvu.FilterData" localSheetId="0" hidden="1">PAC!$A$5:$BF$582</definedName>
    <definedName name="Z_E6C47E81_507C_420C_BA97_3AA7DCCCB32F_.wvu.FilterData" localSheetId="0" hidden="1">PAC!$A$5:$AZ$581</definedName>
    <definedName name="Z_E6D1B2F7_685F_4625_8CCB_2EF9C5824C49_.wvu.FilterData" localSheetId="0" hidden="1">PAC!$A$5:$BS$665</definedName>
    <definedName name="Z_E6D7D49A_8C28_44B4_AA67_3E818C3BDA11_.wvu.FilterData" localSheetId="0" hidden="1">PAC!$A$5:$BS$665</definedName>
    <definedName name="Z_E70C786B_5142_4B32_AAAD_438254F1CF8B_.wvu.FilterData" localSheetId="0" hidden="1">PAC!$A$5:$BF$582</definedName>
    <definedName name="Z_E7BE41BB_DD64_4867_A36C_80123B4FA4B4_.wvu.FilterData" localSheetId="0" hidden="1">PAC!$A$5:$BS$665</definedName>
    <definedName name="Z_E7BFBB0C_3D6E_4726_BF34_6BD9D00275EA_.wvu.FilterData" localSheetId="0" hidden="1">PAC!$A$5:$BS$665</definedName>
    <definedName name="Z_E7C5CA2A_CB9D_478C_94BC_9E929E2F0150_.wvu.FilterData" localSheetId="0" hidden="1">PAC!$A$5:$BF$582</definedName>
    <definedName name="Z_E7DCC505_A16E_4124_9594_103064851557_.wvu.FilterData" localSheetId="0" hidden="1">PAC!$A$5:$BF$581</definedName>
    <definedName name="Z_E7E5CF6F_8048_4F83_AEFA_7C62E3F1663B_.wvu.FilterData" localSheetId="0" hidden="1">PAC!$A$5:$BF$582</definedName>
    <definedName name="Z_E7E97602_CAD1_491B_A4D3_2C3EEDDA41DE_.wvu.FilterData" localSheetId="0" hidden="1">PAC!$A$5:$BS$665</definedName>
    <definedName name="Z_E8A2E9A1_EF8C_40A3_8A0B_10C5FB7D93E9_.wvu.FilterData" localSheetId="0" hidden="1">PAC!$A$5:$BF$582</definedName>
    <definedName name="Z_E8F8DA6A_8861_418A_836D_43DD62E67864_.wvu.FilterData" localSheetId="0" hidden="1">PAC!$A$5:$AZ$581</definedName>
    <definedName name="Z_E93B68B3_A4E3_4473_ADDC_66523F7AAAF8_.wvu.FilterData" localSheetId="0" hidden="1">PAC!$A$5:$BS$665</definedName>
    <definedName name="Z_EA7A2DBF_83EA_4740_B636_6F792B73671C_.wvu.FilterData" localSheetId="0" hidden="1">PAC!$A$5:$BD$581</definedName>
    <definedName name="Z_EAA2B647_3112_4975_8812_BD1074ACF8DF_.wvu.FilterData" localSheetId="0" hidden="1">PAC!$A$5:$AZ$581</definedName>
    <definedName name="Z_EAABEBBB_765E_46D7_8902_C53FF7B26FAE_.wvu.FilterData" localSheetId="0" hidden="1">PAC!$A$5:$BS$665</definedName>
    <definedName name="Z_EABA83E1_4C49_4358_A435_D6B442CCA6C1_.wvu.FilterData" localSheetId="0" hidden="1">PAC!$A$5:$BD$581</definedName>
    <definedName name="Z_EAC0BF0F_5322_480B_9F0D_09C3A2E39AE3_.wvu.FilterData" localSheetId="0" hidden="1">PAC!$A$5:$BF$582</definedName>
    <definedName name="Z_EAD16454_0809_4B50_AAB2_3CECDCA92CD2_.wvu.FilterData" localSheetId="0" hidden="1">PAC!$A$5:$BF$582</definedName>
    <definedName name="Z_EAE56EC0_AF0B_4255_97D9_C9C983472D45_.wvu.FilterData" localSheetId="0" hidden="1">PAC!$A$5:$BF$582</definedName>
    <definedName name="Z_EB08D8E3_7B3C_4F5E_99A3_3F7AFA059C8B_.wvu.FilterData" localSheetId="0" hidden="1">PAC!$A$5:$BS$665</definedName>
    <definedName name="Z_EB0FDF68_1F63_433D_A97B_9F739F6A4321_.wvu.FilterData" localSheetId="0" hidden="1">PAC!$A$5:$BF$582</definedName>
    <definedName name="Z_EC2AF34D_1171_46B0_B313_7A6E59AE4236_.wvu.FilterData" localSheetId="0" hidden="1">PAC!$A$5:$AZ$426</definedName>
    <definedName name="Z_EC3FF2EE_BE57_4317_9B2A_C9E532B86AFE_.wvu.FilterData" localSheetId="0" hidden="1">PAC!$A$5:$BS$665</definedName>
    <definedName name="Z_EC643484_2C39_47AB_8476_2484DC1D192C_.wvu.FilterData" localSheetId="0" hidden="1">PAC!$A$5:$BS$665</definedName>
    <definedName name="Z_ED153DEE_EE11_4CF3_8706_4AC352F3A563_.wvu.FilterData" localSheetId="0" hidden="1">PAC!$A$5:$BS$665</definedName>
    <definedName name="Z_ED1B5C85_9B80_490E_8588_6B2C7D651C3C_.wvu.FilterData" localSheetId="11" hidden="1">'OUTRAS AÇÕES'!$A$3:$AZ$22</definedName>
    <definedName name="Z_ED1B5C85_9B80_490E_8588_6B2C7D651C3C_.wvu.FilterData" localSheetId="0" hidden="1">PAC!$A$5:$BF$582</definedName>
    <definedName name="Z_ED1B5C85_9B80_490E_8588_6B2C7D651C3C_.wvu.PrintArea" localSheetId="0" hidden="1">PAC!$A$5:$BS$665</definedName>
    <definedName name="Z_ED1B5C85_9B80_490E_8588_6B2C7D651C3C_.wvu.PrintTitles" localSheetId="0" hidden="1">PAC!$4:$5</definedName>
    <definedName name="Z_ED5ED91A_0EF7_4782_AD86_E0F69CE65B8B_.wvu.FilterData" localSheetId="0" hidden="1">PAC!$A$5:$BF$582</definedName>
    <definedName name="Z_EDA0EAF1_61AF_410F_9C71_9C7CDACD0550_.wvu.FilterData" localSheetId="0" hidden="1">PAC!$A$5:$BS$665</definedName>
    <definedName name="Z_EDA76ED7_1C85_4867_9600_58862C684838_.wvu.FilterData" localSheetId="0" hidden="1">PAC!$A$5:$BS$665</definedName>
    <definedName name="Z_EDB9C18E_8D08_4B25_917D_4F88BC1D7058_.wvu.FilterData" localSheetId="0" hidden="1">PAC!$A$5:$BF$581</definedName>
    <definedName name="Z_EDC128F7_1B14_4997_A781_928A7A45A03A_.wvu.FilterData" localSheetId="0" hidden="1">PAC!$A$5:$BF$581</definedName>
    <definedName name="Z_EDC8F3E5_BA2B_4273_90B9_442AD532113F_.wvu.FilterData" localSheetId="0" hidden="1">PAC!$A$5:$BS$665</definedName>
    <definedName name="Z_EDE12B12_D723_4C09_A92A_0D4187E157D9_.wvu.FilterData" localSheetId="0" hidden="1">PAC!$A$5:$BF$582</definedName>
    <definedName name="Z_EE14E751_B929_42D1_A00E_E33701A5870E_.wvu.FilterData" localSheetId="0" hidden="1">PAC!$A$5:$BS$665</definedName>
    <definedName name="Z_EE2D742F_3618_4E24_83D8_5B6C69AC19E5_.wvu.FilterData" localSheetId="0" hidden="1">PAC!$A$5:$AZ$430</definedName>
    <definedName name="Z_EE92EC33_80C9_465C_BCCA_D001A79AE7E4_.wvu.FilterData" localSheetId="0" hidden="1">PAC!$A$5:$BD$581</definedName>
    <definedName name="Z_EEC1D6A9_2746_4B84_981B_22E4CA558C8E_.wvu.FilterData" localSheetId="0" hidden="1">PAC!$A$5:$BF$582</definedName>
    <definedName name="Z_EECC4A09_14FA_4107_AA6D_3FD21CCD674C_.wvu.FilterData" localSheetId="0" hidden="1">PAC!$A$5:$BF$581</definedName>
    <definedName name="Z_EEDEE505_EB1F_48B0_BB88_AFD14B4551A3_.wvu.FilterData" localSheetId="0" hidden="1">PAC!$A$5:$BF$582</definedName>
    <definedName name="Z_EEFD3E25_39BC_4730_AF7A_1C9616A0801F_.wvu.FilterData" localSheetId="0" hidden="1">PAC!$A$5:$BS$665</definedName>
    <definedName name="Z_EF21D67A_9B81_4FC8_94F1_6E66F9D8E9C2_.wvu.FilterData" localSheetId="0" hidden="1">PAC!$A$5:$BD$581</definedName>
    <definedName name="Z_EF9C6711_EF77_4B8D_AC36_935C1B285A8B_.wvu.FilterData" localSheetId="0" hidden="1">PAC!$A$5:$AZ$581</definedName>
    <definedName name="Z_F0167C97_9BEB_40D0_8DC2_06F70C94151A_.wvu.FilterData" localSheetId="0" hidden="1">PAC!$A$5:$BF$582</definedName>
    <definedName name="Z_F05FCB7A_6843_460E_8D2C_940DE3FF5CAE_.wvu.FilterData" localSheetId="0" hidden="1">PAC!$A$5:$BS$665</definedName>
    <definedName name="Z_F06978CC_B6F9_41C1_876C_0E2AAA2D7978_.wvu.FilterData" localSheetId="0" hidden="1">PAC!$A$5:$BF$582</definedName>
    <definedName name="Z_F06C4D61_9E5C_45A4_8328_DABD42482D84_.wvu.FilterData" localSheetId="0" hidden="1">PAC!$A$5:$BS$665</definedName>
    <definedName name="Z_F15EA0FE_4094_4799_8CB0_9AF4C45C01BD_.wvu.FilterData" localSheetId="0" hidden="1">PAC!$A$5:$BS$665</definedName>
    <definedName name="Z_F17F65A4_85C2_4D60_9C64_1B0F2BBD878B_.wvu.FilterData" localSheetId="0" hidden="1">PAC!$A$5:$BS$665</definedName>
    <definedName name="Z_F191AEC0_8929_4EC7_B6C6_58CFBDAAAE2A_.wvu.FilterData" localSheetId="0" hidden="1">PAC!$A$5:$AZ$581</definedName>
    <definedName name="Z_F1AE41E4_3EDA_4125_94FC_9F5E32B8D1DD_.wvu.FilterData" localSheetId="0" hidden="1">PAC!$A$5:$BS$665</definedName>
    <definedName name="Z_F21D988F_30F3_484E_B9F5_3A2FE6209A2B_.wvu.FilterData" localSheetId="0" hidden="1">PAC!$A$5:$AZ$581</definedName>
    <definedName name="Z_F232F9BF_3C0C_4DCD_92F8_EF287B744439_.wvu.FilterData" localSheetId="0" hidden="1">PAC!$A$5:$BF$581</definedName>
    <definedName name="Z_F24C1948_87FA_4726_9939_8E4E1065A0A6_.wvu.FilterData" localSheetId="0" hidden="1">PAC!$A$5:$BF$582</definedName>
    <definedName name="Z_F27221E9_00C1_4357_98D4_82BA8142C316_.wvu.FilterData" localSheetId="0" hidden="1">PAC!$A$5:$BF$581</definedName>
    <definedName name="Z_F294859A_F920_49D7_AB9E_11A304061F55_.wvu.FilterData" localSheetId="0" hidden="1">PAC!$A$5:$BS$665</definedName>
    <definedName name="Z_F2B2F3EB_4F05_449B_9445_4F55512E2CF6_.wvu.FilterData" localSheetId="0" hidden="1">PAC!$A$5:$BS$665</definedName>
    <definedName name="Z_F2FD9ADA_283A_4F5C_85E5_BFB842558D80_.wvu.FilterData" localSheetId="0" hidden="1">PAC!$A$5:$BD$581</definedName>
    <definedName name="Z_F34BCE78_CF95_4EBE_ADDD_9A117B8EB764_.wvu.FilterData" localSheetId="0" hidden="1">PAC!$A$5:$BD$581</definedName>
    <definedName name="Z_F36756CE_F93F_4AA4_9E2B_593283B5F31E_.wvu.FilterData" localSheetId="0" hidden="1">PAC!$A$5:$BF$582</definedName>
    <definedName name="Z_F3B599C5_3712_48B8_9878_231D7E4E53FC_.wvu.FilterData" localSheetId="0" hidden="1">PAC!$A$5:$BF$581</definedName>
    <definedName name="Z_F42F70C2_D55A_4310_A67A_7BA5FEF8FF8A_.wvu.FilterData" localSheetId="0" hidden="1">PAC!$A$5:$BS$665</definedName>
    <definedName name="Z_F47A10C7_250C_43E4_937B_3D84EF6D1306_.wvu.FilterData" localSheetId="0" hidden="1">PAC!$A$5:$BS$665</definedName>
    <definedName name="Z_F4CD2759_5FE4_4E32_80A1_DF2384925960_.wvu.FilterData" localSheetId="0" hidden="1">PAC!$A$5:$BF$581</definedName>
    <definedName name="Z_F4E3F34D_13F7_4D66_B394_41CB07F9C91F_.wvu.FilterData" localSheetId="0" hidden="1">PAC!$A$5:$BF$582</definedName>
    <definedName name="Z_F4F91DFE_AD22_4D2D_B528_5B3E6DC38FDA_.wvu.FilterData" localSheetId="0" hidden="1">PAC!$A$5:$BS$665</definedName>
    <definedName name="Z_F553293C_9E7D_4643_893F_57FA2AAB330C_.wvu.FilterData" localSheetId="0" hidden="1">PAC!$A$5:$AZ$581</definedName>
    <definedName name="Z_F5C6980C_68BB_418D_9DCD_BCA8B958E881_.wvu.FilterData" localSheetId="0" hidden="1">PAC!$A$5:$BF$582</definedName>
    <definedName name="Z_F5CBC877_27B3_4AFA_97FA_ACC2D66B4ACB_.wvu.FilterData" localSheetId="0" hidden="1">PAC!$A$5:$AZ$581</definedName>
    <definedName name="Z_F6206C53_55AD_41A7_A10F_E54EE17424A2_.wvu.FilterData" localSheetId="0" hidden="1">PAC!$A$5:$BF$581</definedName>
    <definedName name="Z_F6355009_ED4C_47E5_BADB_7D062B594002_.wvu.FilterData" localSheetId="0" hidden="1">PAC!$A$5:$BF$581</definedName>
    <definedName name="Z_F65731D5_1657_4B35_A502_6EC4FB462B07_.wvu.FilterData" localSheetId="0" hidden="1">PAC!$A$5:$AZ$430</definedName>
    <definedName name="Z_F6687631_A8E8_40CA_886C_3999EB3F6896_.wvu.FilterData" localSheetId="0" hidden="1">PAC!$A$5:$BS$665</definedName>
    <definedName name="Z_F6B91AFA_AC89_4A01_B306_F835AA020812_.wvu.FilterData" localSheetId="0" hidden="1">PAC!$A$5:$BS$665</definedName>
    <definedName name="Z_F6CE299B_88F6_430A_82D5_9498FC591715_.wvu.FilterData" localSheetId="0" hidden="1">PAC!$A$5:$AZ$581</definedName>
    <definedName name="Z_F74BF07F_57C5_47E0_BE18_C1159AA0BDC0_.wvu.FilterData" localSheetId="0" hidden="1">PAC!$A$5:$BS$665</definedName>
    <definedName name="Z_F757C784_4F54_4785_87CE_DC596F7C2254_.wvu.FilterData" localSheetId="0" hidden="1">PAC!$A$5:$BF$581</definedName>
    <definedName name="Z_F780A66B_053A_4B47_9532_6086161284CF_.wvu.FilterData" localSheetId="0" hidden="1">PAC!$A$5:$BF$581</definedName>
    <definedName name="Z_F78CCC08_6F6A_4C23_B976_6861072767B1_.wvu.FilterData" localSheetId="0" hidden="1">PAC!$A$5:$BF$582</definedName>
    <definedName name="Z_F7A611BD_B230_4BBB_BD5B_7B2AD3BD0AC3_.wvu.FilterData" localSheetId="0" hidden="1">PAC!$A$5:$BF$582</definedName>
    <definedName name="Z_F7CFC454_7D97_4D10_ADC6_8CAF07CC5184_.wvu.FilterData" localSheetId="0" hidden="1">PAC!$A$5:$BS$665</definedName>
    <definedName name="Z_F7EF11E2_DC06_498C_B9AA_80EAC2CF0820_.wvu.FilterData" localSheetId="0" hidden="1">PAC!$A$5:$AZ$581</definedName>
    <definedName name="Z_F8596893_5DE1_41F5_BC89_DDA58858406E_.wvu.FilterData" localSheetId="0" hidden="1">PAC!$A$5:$BF$582</definedName>
    <definedName name="Z_F85ACAF7_EA72_4F5D_9460_72EF1A4E38C7_.wvu.FilterData" localSheetId="0" hidden="1">PAC!$A$5:$BF$581</definedName>
    <definedName name="Z_F8828228_061C_4EF2_B3AA_E090F0CEFB79_.wvu.FilterData" localSheetId="0" hidden="1">PAC!$A$5:$BS$665</definedName>
    <definedName name="Z_F884841F_E685_474A_AED0_AE4B4A7640CA_.wvu.FilterData" localSheetId="0" hidden="1">PAC!$A$5:$BF$581</definedName>
    <definedName name="Z_F8B48DE1_6D12_4045_919D_AD0448E4CFC9_.wvu.FilterData" localSheetId="0" hidden="1">PAC!$A$5:$AZ$581</definedName>
    <definedName name="Z_F8EA2BA4_615A_48D2_86E4_5BB131F682EF_.wvu.FilterData" localSheetId="0" hidden="1">PAC!$A$5:$BD$581</definedName>
    <definedName name="Z_F926D341_C8EC_425B_BCFA_8978C5011358_.wvu.FilterData" localSheetId="0" hidden="1">PAC!$A$5:$AZ$581</definedName>
    <definedName name="Z_F9E1AFF5_4D6C_440E_A682_75DDBB2BDFDF_.wvu.FilterData" localSheetId="0" hidden="1">PAC!$A$5:$BS$665</definedName>
    <definedName name="Z_F9F9035F_ED7D_49FA_BEC7_0721493AEA63_.wvu.FilterData" localSheetId="0" hidden="1">PAC!$A$5:$BF$582</definedName>
    <definedName name="Z_FA1383C3_09B8_40DE_9653_7F23F08F4CDA_.wvu.FilterData" localSheetId="0" hidden="1">PAC!$A$5:$BS$665</definedName>
    <definedName name="Z_FABD8524_5558_425A_95D7_81FAF0ED9F4E_.wvu.FilterData" localSheetId="0" hidden="1">PAC!$A$5:$AZ$581</definedName>
    <definedName name="Z_FAE656D8_0AD7_4282_BE78_DE5E4D528AE7_.wvu.FilterData" localSheetId="0" hidden="1">PAC!$A$5:$BD$581</definedName>
    <definedName name="Z_FB42F3CB_0805_494C_8E35_F8219567B3A3_.wvu.FilterData" localSheetId="0" hidden="1">PAC!$A$5:$BF$582</definedName>
    <definedName name="Z_FB54D7B5_6E76_4D53_B26D_268D31596CAD_.wvu.FilterData" localSheetId="0" hidden="1">PAC!$A$5:$BS$665</definedName>
    <definedName name="Z_FB70C525_0FB3_42C3_B192_91F8CD50D955_.wvu.FilterData" localSheetId="0" hidden="1">PAC!$A$5:$BF$582</definedName>
    <definedName name="Z_FB79919E_9C11_499B_9E54_7243843AC48A_.wvu.FilterData" localSheetId="0" hidden="1">PAC!$A$5:$BF$582</definedName>
    <definedName name="Z_FBA13493_E2D0_4B40_9337_55F00137D335_.wvu.FilterData" localSheetId="0" hidden="1">PAC!$A$5:$BS$665</definedName>
    <definedName name="Z_FBE5C5FC_3CFB_4719_881D_FB1134F5E485_.wvu.FilterData" localSheetId="0" hidden="1">PAC!$A$5:$AZ$581</definedName>
    <definedName name="Z_FC2535B7_1D00_4907_A177_62A81B1B05F8_.wvu.FilterData" localSheetId="0" hidden="1">PAC!$A$5:$BS$665</definedName>
    <definedName name="Z_FC2B36C1_EF0E_4041_8865_28E033402C16_.wvu.FilterData" localSheetId="0" hidden="1">PAC!$A$5:$BF$582</definedName>
    <definedName name="Z_FC5B96A5_3E8A_40C4_865C_3E8149E23A46_.wvu.FilterData" localSheetId="0" hidden="1">PAC!$A$5:$BF$582</definedName>
    <definedName name="Z_FCC6B384_D034_49FA_A1C5_F682E869FE07_.wvu.FilterData" localSheetId="0" hidden="1">PAC!$A$5:$BF$582</definedName>
    <definedName name="Z_FCD36AEE_A6E2_465A_ADFB_2E31FA6B77B7_.wvu.FilterData" localSheetId="0" hidden="1">PAC!$A$5:$AZ$206</definedName>
    <definedName name="Z_FCDAC3CE_92D1_45D7_8D28_746A60A770F4_.wvu.FilterData" localSheetId="0" hidden="1">PAC!$A$5:$BS$665</definedName>
    <definedName name="Z_FCDAC3CE_92D1_45D7_8D28_746A60A770F4_.wvu.PrintArea" localSheetId="12" hidden="1">Domínios!$B$2:$N$40</definedName>
    <definedName name="Z_FCDAC3CE_92D1_45D7_8D28_746A60A770F4_.wvu.PrintArea" localSheetId="0" hidden="1">PAC!$A$5:$AJ$488</definedName>
    <definedName name="Z_FCDAC3CE_92D1_45D7_8D28_746A60A770F4_.wvu.PrintTitles" localSheetId="0" hidden="1">PAC!$4:$5</definedName>
    <definedName name="Z_FD41DB69_A550_4E87_B4AF_2EF9EBBB3316_.wvu.FilterData" localSheetId="0" hidden="1">PAC!$A$5:$BS$665</definedName>
    <definedName name="Z_FD6CEC2C_1365_49D5_BD43_1C8FCBADA8F2_.wvu.FilterData" localSheetId="0" hidden="1">PAC!$A$5:$BD$581</definedName>
    <definedName name="Z_FD85E7A1_70D3_4CA2_BA77_6D07188D4B98_.wvu.FilterData" localSheetId="0" hidden="1">PAC!$A$5:$AZ$581</definedName>
    <definedName name="Z_FE143428_D4FB_4917_A9CB_425AE9BDC6C3_.wvu.FilterData" localSheetId="0" hidden="1">PAC!$A$5:$AZ$581</definedName>
    <definedName name="Z_FE14D6FF_CB16_44A5_873D_78A8D17AB487_.wvu.FilterData" localSheetId="0" hidden="1">PAC!$A$5:$BS$665</definedName>
    <definedName name="Z_FE2174D7_E2A4_4EBD_BAFC_D1DC9CA3DB10_.wvu.FilterData" localSheetId="0" hidden="1">PAC!$A$5:$BS$665</definedName>
    <definedName name="Z_FE4ED23E_DB27_4AF7_A5BD_749744415864_.wvu.FilterData" localSheetId="0" hidden="1">PAC!$A$5:$BS$665</definedName>
    <definedName name="Z_FE7ADCA9_4E25_43E6_9626_78AE3E0DC960_.wvu.FilterData" localSheetId="0" hidden="1">PAC!$A$5:$BS$665</definedName>
    <definedName name="Z_FEF7913B_18D1_4A66_A69E_7793FE63334E_.wvu.FilterData" localSheetId="0" hidden="1">PAC!$A$5:$BF$582</definedName>
    <definedName name="Z_FFA3143A_5270_4495_A6AA_AD89717A1E71_.wvu.FilterData" localSheetId="0" hidden="1">PAC!$A$5:$BS$665</definedName>
    <definedName name="Z_FFA6311E_90EF_4866_80A8_38FCEE3D923D_.wvu.FilterData" localSheetId="0" hidden="1">PAC!$A$5:$AZ$581</definedName>
    <definedName name="Z_FFAF710E_F604_4E5B_8DF8_79D69302BB4C_.wvu.FilterData" localSheetId="0" hidden="1">PAC!$A$5:$BF$582</definedName>
    <definedName name="Z_FFC36279_2DC3_4877_8099_261BB71F65FF_.wvu.FilterData" localSheetId="0" hidden="1">PAC!$A$5:$AZ$430</definedName>
    <definedName name="Z_FFF67E43_F855_4278_85BC_42FF223AAAF1_.wvu.FilterData" localSheetId="0" hidden="1">PAC!$A$5:$AZ$206</definedName>
  </definedNames>
  <calcPr calcId="191029" iterateDelta="1E-4"/>
  <customWorkbookViews>
    <customWorkbookView name="Diego Figueiredo - Modo de exibição pessoal" guid="{1F5D5C3B-584A-4E1D-921E-CC88F424DC57}" mergeInterval="0" personalView="1" maximized="1" xWindow="-9" yWindow="-9" windowWidth="1938" windowHeight="1038" activeSheetId="1"/>
    <customWorkbookView name="Mário Sérgio Santos da Conceição - Modo de exibição pessoal" guid="{083D9386-A209-4E4D-86CD-025B1176CEB5}" mergeInterval="0" personalView="1" maximized="1" xWindow="-8" yWindow="-8" windowWidth="1936" windowHeight="1048" activeSheetId="1"/>
    <customWorkbookView name="Antonio Carlos Guimarães Deiró - Modo de exibição pessoal" guid="{650C7FD6-1755-4668-8EF1-3B7C3B405ED0}" mergeInterval="0" personalView="1" maximized="1" xWindow="-1608" yWindow="-8" windowWidth="1616" windowHeight="876" activeSheetId="1"/>
    <customWorkbookView name="Juliana Fortunato Ferreira - Modo de exibição pessoal" guid="{B13D886E-BAB8-4D14-822A-F08281218447}" mergeInterval="0" personalView="1" maximized="1" xWindow="-8" yWindow="-8" windowWidth="1936" windowHeight="1056" activeSheetId="1"/>
    <customWorkbookView name="Marcelo Pereira dos Santos - Modo de exibição pessoal" guid="{A10EBD83-7D03-4E3F-9980-D4843478A706}" mergeInterval="0" personalView="1" maximized="1" xWindow="-8" yWindow="-8" windowWidth="1616" windowHeight="876" tabRatio="574" activeSheetId="1"/>
    <customWorkbookView name="Tatiane Cruz Souza - Modo de exibição pessoal" guid="{270E95A7-3B6C-4D9D-97B0-E7320BA4DFF7}" mergeInterval="0" personalView="1" maximized="1" xWindow="-8" yWindow="-8" windowWidth="1456" windowHeight="876" tabRatio="623" activeSheetId="1"/>
    <customWorkbookView name="Diego Rocha Figueiredo - Modo de exibição pessoal" guid="{E3BD65C7-28AF-4588-B550-0F7E84154BAA}" mergeInterval="0" personalView="1" maximized="1" xWindow="1592" yWindow="-8" windowWidth="1616" windowHeight="876" activeSheetId="1"/>
    <customWorkbookView name="Lucitania Santana Brandão de Jesus - Modo de exibição pessoal" guid="{46BB051B-272B-49C8-A4C3-B4237F6E1B7D}" mergeInterval="0" personalView="1" maximized="1" xWindow="-8" yWindow="-8" windowWidth="1936" windowHeight="1048" activeSheetId="1"/>
    <customWorkbookView name="Henrique Araujo Santana - Modo de exibição pessoal" guid="{ED1B5C85-9B80-490E-8588-6B2C7D651C3C}" mergeInterval="0" personalView="1" maximized="1" xWindow="-8" yWindow="-8" windowWidth="1616" windowHeight="876" activeSheetId="1"/>
    <customWorkbookView name="User - Modo de exibição pessoal" guid="{83779279-67B1-4521-A1E4-214B232BDCAE}" mergeInterval="0" personalView="1" maximized="1" xWindow="-8" yWindow="-8" windowWidth="1936" windowHeight="1048" tabRatio="599" activeSheetId="1"/>
    <customWorkbookView name="sup - Modo de exibição pessoal" guid="{B397FDFC-D692-4CD4-9BCD-5E04E4A47A8A}" mergeInterval="0" personalView="1" maximized="1" xWindow="-8" yWindow="-8" windowWidth="1382" windowHeight="744" tabRatio="656" activeSheetId="1"/>
    <customWorkbookView name="Nilton Rocha Calmon Júnior - Modo de exibição pessoal" guid="{8AF3F23F-962F-4238-A668-E07C224D58CD}" mergeInterval="0" personalView="1" maximized="1" xWindow="-8" yWindow="-8" windowWidth="1616" windowHeight="876" activeSheetId="13"/>
    <customWorkbookView name="Renata Santos de Carvalho - Modo de exibição pessoal" guid="{6CBADB44-6CEA-447F-B9B3-3F538C995614}" mergeInterval="0" personalView="1" maximized="1" xWindow="-9" yWindow="-9" windowWidth="1618" windowHeight="868" activeSheetId="1"/>
    <customWorkbookView name="Nélia de Souza Barreto - Modo de exibição pessoal" guid="{970D1C79-0BDD-428A-B1F8-9D0298518B53}" mergeInterval="0" personalView="1" maximized="1" xWindow="-8" yWindow="-8" windowWidth="1456" windowHeight="876" activeSheetId="12"/>
    <customWorkbookView name="Armindo Gonzalez - Modo de exibição pessoal" guid="{FCDAC3CE-92D1-45D7-8D28-746A60A770F4}" mergeInterval="0" personalView="1" maximized="1" xWindow="-9" yWindow="-9" windowWidth="1618" windowHeight="868" activeSheetId="1"/>
    <customWorkbookView name="Administrador - Modo de exibição pessoal" guid="{BE6EA046-B955-4D4F-A0AD-CD37BD2D43BC}" mergeInterval="0" personalView="1" maximized="1" xWindow="-8" yWindow="-8" windowWidth="1382" windowHeight="744" activeSheetId="1"/>
    <customWorkbookView name="Vanessa Santana Pereira - Modo de exibição pessoal" guid="{535F29DD-DAB5-45F1-B721-096B9A19B9FA}" mergeInterval="0" personalView="1" maximized="1" xWindow="-8" yWindow="-8" windowWidth="1936" windowHeight="1056" tabRatio="428" activeSheetId="1"/>
    <customWorkbookView name="Estefane Vitoria Santos da Cruz - Modo de exibição pessoal" guid="{ACBCA272-4BF0-464F-9826-B88631775C9A}" mergeInterval="0" personalView="1" maximized="1" xWindow="-8" yWindow="-8" windowWidth="1936" windowHeight="1056" tabRatio="599" activeSheetId="1"/>
    <customWorkbookView name="Cleidyanne dos Santos Couto - Modo de exibição pessoal" guid="{76D6D523-3A20-4FC6-B305-B0C40BA9EF5B}" mergeInterval="0" personalView="1" maximized="1" xWindow="-1032" yWindow="64" windowWidth="1040" windowHeight="744" tabRatio="656" activeSheetId="1"/>
    <customWorkbookView name="Renata Lobão de Souza - Modo de exibição pessoal" guid="{9AE7F4FF-DFFA-490F-8AF2-4FB45EA2475B}" mergeInterval="0" personalView="1" maximized="1" xWindow="-8" yWindow="-8" windowWidth="1616" windowHeight="876" activeSheetId="1"/>
    <customWorkbookView name="Suzana Nascimento de Oliveira - Modo de exibição pessoal" guid="{0FB74A6A-4A44-4BA5-9EB0-B86297CD9790}" mergeInterval="0" personalView="1" maximized="1" xWindow="-8" yWindow="-8" windowWidth="1616" windowHeight="876" activeSheetId="1"/>
    <customWorkbookView name="Silvana Mendes da Silva - Modo de exibição pessoal" guid="{13E94A3C-CB3A-4F58-A512-0396BF6DE7DC}" mergeInterval="0" personalView="1" maximized="1" xWindow="-1608" yWindow="-8" windowWidth="1616" windowHeight="876" tabRatio="599" activeSheetId="1"/>
    <customWorkbookView name="Joélio Balbino Santana - Modo de exibição pessoal" guid="{C0A33525-2FAA-4399-909F-1A52282E6E9A}" mergeInterval="0" personalView="1" maximized="1" xWindow="-8" yWindow="-8" windowWidth="1616" windowHeight="876" tabRatio="428" activeSheetId="1"/>
    <customWorkbookView name="Taís Silva Dos Santos - Modo de exibição pessoal" guid="{129416D2-3637-48C1-A749-90B02AD0693E}" mergeInterval="0" personalView="1" maximized="1" xWindow="-8" yWindow="-8" windowWidth="1616" windowHeight="86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2" i="1" l="1"/>
  <c r="S3" i="1" l="1"/>
  <c r="T3" i="1"/>
  <c r="U3" i="1"/>
  <c r="R3" i="1"/>
  <c r="BF8" i="1"/>
  <c r="BF9" i="1"/>
  <c r="BF10" i="1"/>
  <c r="BF11" i="1"/>
  <c r="BF12" i="1"/>
  <c r="BF13" i="1"/>
  <c r="BF14" i="1"/>
  <c r="BF16" i="1"/>
  <c r="BF17" i="1"/>
  <c r="BF18" i="1"/>
  <c r="BF19" i="1"/>
  <c r="BF20" i="1"/>
  <c r="BF21" i="1"/>
  <c r="BF22" i="1"/>
  <c r="BF23" i="1"/>
  <c r="BF24" i="1"/>
  <c r="BF25" i="1"/>
  <c r="BF26" i="1"/>
  <c r="BF27" i="1"/>
  <c r="BF28" i="1"/>
  <c r="BF29" i="1"/>
  <c r="BF30" i="1"/>
  <c r="BF31" i="1"/>
  <c r="BF32" i="1"/>
  <c r="BF33" i="1"/>
  <c r="BF34" i="1"/>
  <c r="BF35" i="1"/>
  <c r="BF36" i="1"/>
  <c r="BF37" i="1"/>
  <c r="BF38" i="1"/>
  <c r="BF41" i="1"/>
  <c r="BF42" i="1"/>
  <c r="BF43" i="1"/>
  <c r="BF44" i="1"/>
  <c r="BF45" i="1"/>
  <c r="BF48" i="1"/>
  <c r="BF49" i="1"/>
  <c r="BF50" i="1"/>
  <c r="BF51" i="1"/>
  <c r="BF74" i="1"/>
  <c r="BF76" i="1"/>
  <c r="BF77" i="1"/>
  <c r="BF78" i="1"/>
  <c r="BF79" i="1"/>
  <c r="BF80" i="1"/>
  <c r="BF81" i="1"/>
  <c r="BF82" i="1"/>
  <c r="BF83" i="1"/>
  <c r="BF84" i="1"/>
  <c r="BF85" i="1"/>
  <c r="BF86" i="1"/>
  <c r="BF87" i="1"/>
  <c r="BF88" i="1"/>
  <c r="BF89" i="1"/>
  <c r="BF90" i="1"/>
  <c r="BF91" i="1"/>
  <c r="BF92" i="1"/>
  <c r="BF93" i="1"/>
  <c r="BF94" i="1"/>
  <c r="BF95" i="1"/>
  <c r="BF96" i="1"/>
  <c r="BF97" i="1"/>
  <c r="BF98" i="1"/>
  <c r="BF99" i="1"/>
  <c r="BF100" i="1"/>
  <c r="BF101" i="1"/>
  <c r="BF102" i="1"/>
  <c r="BF103" i="1"/>
  <c r="BF104" i="1"/>
  <c r="BF105" i="1"/>
  <c r="BF106" i="1"/>
  <c r="BF107" i="1"/>
  <c r="BF108" i="1"/>
  <c r="BF109" i="1"/>
  <c r="BF110" i="1"/>
  <c r="BF111" i="1"/>
  <c r="BF112" i="1"/>
  <c r="BF113" i="1"/>
  <c r="BF114" i="1"/>
  <c r="BF115" i="1"/>
  <c r="BF116" i="1"/>
  <c r="BF117" i="1"/>
  <c r="BF118" i="1"/>
  <c r="BF119" i="1"/>
  <c r="BF120" i="1"/>
  <c r="BF121" i="1"/>
  <c r="BF122" i="1"/>
  <c r="BF123" i="1"/>
  <c r="BF124" i="1"/>
  <c r="BF125" i="1"/>
  <c r="BF126" i="1"/>
  <c r="BF127" i="1"/>
  <c r="BF128" i="1"/>
  <c r="BF129" i="1"/>
  <c r="BF130" i="1"/>
  <c r="BF131" i="1"/>
  <c r="BF132" i="1"/>
  <c r="BF133" i="1"/>
  <c r="BF134" i="1"/>
  <c r="BF135" i="1"/>
  <c r="BF136" i="1"/>
  <c r="BF137" i="1"/>
  <c r="BF138" i="1"/>
  <c r="BF139" i="1"/>
  <c r="BF140" i="1"/>
  <c r="BF141" i="1"/>
  <c r="BF221" i="1"/>
  <c r="BF224" i="1"/>
  <c r="BF230" i="1"/>
  <c r="BF233" i="1"/>
  <c r="BF252" i="1"/>
  <c r="BF253" i="1"/>
  <c r="BF265" i="1"/>
  <c r="BF299" i="1"/>
  <c r="BF300" i="1"/>
  <c r="BF301" i="1"/>
  <c r="BF305" i="1"/>
  <c r="BF306" i="1"/>
  <c r="BF307" i="1"/>
  <c r="BF308" i="1"/>
  <c r="BF309" i="1"/>
  <c r="BF310" i="1"/>
  <c r="BF311" i="1"/>
  <c r="BF312" i="1"/>
  <c r="BF313" i="1"/>
  <c r="BF314" i="1"/>
  <c r="BF315" i="1"/>
  <c r="BF316" i="1"/>
  <c r="BF317" i="1"/>
  <c r="BF318" i="1"/>
  <c r="BF323" i="1"/>
  <c r="BF324" i="1"/>
  <c r="BF329" i="1"/>
  <c r="BF330" i="1"/>
  <c r="BF331" i="1"/>
  <c r="BF332" i="1"/>
  <c r="BF333" i="1"/>
  <c r="BF334" i="1"/>
  <c r="BF335" i="1"/>
  <c r="BF336" i="1"/>
  <c r="BF355" i="1"/>
  <c r="BF356" i="1"/>
  <c r="BF357" i="1"/>
  <c r="BF359" i="1"/>
  <c r="BF360" i="1"/>
  <c r="BF361" i="1"/>
  <c r="BF362" i="1"/>
  <c r="BF373" i="1"/>
  <c r="BF375" i="1"/>
  <c r="BF376" i="1"/>
  <c r="BF377" i="1"/>
  <c r="BF378" i="1"/>
  <c r="BF379" i="1"/>
  <c r="BF381" i="1"/>
  <c r="BF382" i="1"/>
  <c r="BF400" i="1"/>
  <c r="BF413" i="1"/>
  <c r="BF414" i="1"/>
  <c r="BF425" i="1"/>
  <c r="BF426" i="1"/>
  <c r="BF427" i="1"/>
  <c r="BF428" i="1"/>
  <c r="BF429" i="1"/>
  <c r="BF430" i="1"/>
  <c r="BF431" i="1"/>
  <c r="BF432" i="1"/>
  <c r="BF433" i="1"/>
  <c r="BF445" i="1"/>
  <c r="BF446" i="1"/>
  <c r="BF447" i="1"/>
  <c r="BF448" i="1"/>
  <c r="BF449" i="1"/>
  <c r="BF450" i="1"/>
  <c r="BF451" i="1"/>
  <c r="BF452" i="1"/>
  <c r="BF453" i="1"/>
  <c r="BF456" i="1"/>
  <c r="BF462" i="1"/>
  <c r="BF473" i="1"/>
  <c r="BF483" i="1"/>
  <c r="BF484" i="1"/>
  <c r="BF485" i="1"/>
  <c r="BF486" i="1"/>
  <c r="BF487" i="1"/>
  <c r="BF488" i="1"/>
  <c r="BF489" i="1"/>
  <c r="BF490" i="1"/>
  <c r="BF495" i="1"/>
  <c r="BF498" i="1"/>
  <c r="BF582" i="1"/>
  <c r="BE7" i="1"/>
  <c r="BE8" i="1"/>
  <c r="BE9" i="1"/>
  <c r="BE10" i="1"/>
  <c r="BE11" i="1"/>
  <c r="BE12" i="1"/>
  <c r="BE13" i="1"/>
  <c r="BE14" i="1"/>
  <c r="BE15" i="1"/>
  <c r="BE16" i="1"/>
  <c r="BE17" i="1"/>
  <c r="BE18" i="1"/>
  <c r="BE19" i="1"/>
  <c r="BE20" i="1"/>
  <c r="BE21" i="1"/>
  <c r="BE22" i="1"/>
  <c r="BE23" i="1"/>
  <c r="BE24" i="1"/>
  <c r="BE25" i="1"/>
  <c r="BE26" i="1"/>
  <c r="BE27" i="1"/>
  <c r="BE28" i="1"/>
  <c r="BE29" i="1"/>
  <c r="BE30" i="1"/>
  <c r="BE31" i="1"/>
  <c r="BE32" i="1"/>
  <c r="BE33" i="1"/>
  <c r="BE34" i="1"/>
  <c r="BE35" i="1"/>
  <c r="BE36" i="1"/>
  <c r="BE37" i="1"/>
  <c r="BE38" i="1"/>
  <c r="BE39" i="1"/>
  <c r="BE40" i="1"/>
  <c r="BE41" i="1"/>
  <c r="BE42" i="1"/>
  <c r="BE43" i="1"/>
  <c r="BE44" i="1"/>
  <c r="BE45" i="1"/>
  <c r="BE46" i="1"/>
  <c r="BE47" i="1"/>
  <c r="BE48" i="1"/>
  <c r="BE49" i="1"/>
  <c r="BE50" i="1"/>
  <c r="BE51" i="1"/>
  <c r="BE52" i="1"/>
  <c r="BE53" i="1"/>
  <c r="BE54" i="1"/>
  <c r="BE55" i="1"/>
  <c r="BE56" i="1"/>
  <c r="BE57" i="1"/>
  <c r="BE58" i="1"/>
  <c r="BE59" i="1"/>
  <c r="BE60" i="1"/>
  <c r="BE61" i="1"/>
  <c r="BE62" i="1"/>
  <c r="BE63" i="1"/>
  <c r="BE64" i="1"/>
  <c r="BE65" i="1"/>
  <c r="BE66" i="1"/>
  <c r="BE67" i="1"/>
  <c r="BE68" i="1"/>
  <c r="BE69" i="1"/>
  <c r="BE70" i="1"/>
  <c r="BE71" i="1"/>
  <c r="BE72" i="1"/>
  <c r="BE73" i="1"/>
  <c r="BE74" i="1"/>
  <c r="BE75" i="1"/>
  <c r="BE76" i="1"/>
  <c r="BE77" i="1"/>
  <c r="BE78" i="1"/>
  <c r="BE79" i="1"/>
  <c r="BE80" i="1"/>
  <c r="BE81" i="1"/>
  <c r="BE82" i="1"/>
  <c r="BE83" i="1"/>
  <c r="BE84" i="1"/>
  <c r="BE85" i="1"/>
  <c r="BE86" i="1"/>
  <c r="BE87" i="1"/>
  <c r="BE88" i="1"/>
  <c r="BE89" i="1"/>
  <c r="BE90" i="1"/>
  <c r="BE91" i="1"/>
  <c r="BE92" i="1"/>
  <c r="BE93" i="1"/>
  <c r="BE94" i="1"/>
  <c r="BE95" i="1"/>
  <c r="BE96" i="1"/>
  <c r="BE97" i="1"/>
  <c r="BE98" i="1"/>
  <c r="BE99" i="1"/>
  <c r="BE100" i="1"/>
  <c r="BE101" i="1"/>
  <c r="BE102" i="1"/>
  <c r="BE103" i="1"/>
  <c r="BE104" i="1"/>
  <c r="BE105" i="1"/>
  <c r="BE106" i="1"/>
  <c r="BE107" i="1"/>
  <c r="BE108" i="1"/>
  <c r="BE109" i="1"/>
  <c r="BE110" i="1"/>
  <c r="BE111" i="1"/>
  <c r="BE112" i="1"/>
  <c r="BE113" i="1"/>
  <c r="BE114" i="1"/>
  <c r="BE115" i="1"/>
  <c r="BE116" i="1"/>
  <c r="BE117" i="1"/>
  <c r="BE118" i="1"/>
  <c r="BE119" i="1"/>
  <c r="BE120" i="1"/>
  <c r="BE121" i="1"/>
  <c r="BE122" i="1"/>
  <c r="BE123" i="1"/>
  <c r="BE124" i="1"/>
  <c r="BE125" i="1"/>
  <c r="BE126" i="1"/>
  <c r="BE127" i="1"/>
  <c r="BE128" i="1"/>
  <c r="BE129" i="1"/>
  <c r="BE130" i="1"/>
  <c r="BE131" i="1"/>
  <c r="BE132" i="1"/>
  <c r="BE133" i="1"/>
  <c r="BE134" i="1"/>
  <c r="BE135" i="1"/>
  <c r="BE136" i="1"/>
  <c r="BE137" i="1"/>
  <c r="BE138" i="1"/>
  <c r="BE139" i="1"/>
  <c r="BE140" i="1"/>
  <c r="BE141" i="1"/>
  <c r="BE142" i="1"/>
  <c r="BE143" i="1"/>
  <c r="BE144" i="1"/>
  <c r="BE145" i="1"/>
  <c r="BE146" i="1"/>
  <c r="BE147" i="1"/>
  <c r="BE148" i="1"/>
  <c r="BE149" i="1"/>
  <c r="BE150" i="1"/>
  <c r="BE151" i="1"/>
  <c r="BE152" i="1"/>
  <c r="BE153" i="1"/>
  <c r="BE154" i="1"/>
  <c r="BE155" i="1"/>
  <c r="BE156" i="1"/>
  <c r="BE157" i="1"/>
  <c r="BE158" i="1"/>
  <c r="BE159" i="1"/>
  <c r="BE160" i="1"/>
  <c r="BE161" i="1"/>
  <c r="BE162" i="1"/>
  <c r="BE163" i="1"/>
  <c r="BE164" i="1"/>
  <c r="BE165" i="1"/>
  <c r="BE166" i="1"/>
  <c r="BE167" i="1"/>
  <c r="BE168" i="1"/>
  <c r="BE169" i="1"/>
  <c r="BE170" i="1"/>
  <c r="BE171" i="1"/>
  <c r="BE172" i="1"/>
  <c r="BE173" i="1"/>
  <c r="BE174" i="1"/>
  <c r="BE175" i="1"/>
  <c r="BE176" i="1"/>
  <c r="BE177" i="1"/>
  <c r="BE178" i="1"/>
  <c r="BE179" i="1"/>
  <c r="BE180" i="1"/>
  <c r="BE181" i="1"/>
  <c r="BE182" i="1"/>
  <c r="BE183" i="1"/>
  <c r="BE184" i="1"/>
  <c r="BE185" i="1"/>
  <c r="BE186" i="1"/>
  <c r="BE187" i="1"/>
  <c r="BE188" i="1"/>
  <c r="BE189" i="1"/>
  <c r="BE190" i="1"/>
  <c r="BE191" i="1"/>
  <c r="BE192" i="1"/>
  <c r="BE193" i="1"/>
  <c r="BE194" i="1"/>
  <c r="BE195" i="1"/>
  <c r="BE196" i="1"/>
  <c r="BE197" i="1"/>
  <c r="BE198" i="1"/>
  <c r="BE199" i="1"/>
  <c r="BE200" i="1"/>
  <c r="BE201" i="1"/>
  <c r="BE202" i="1"/>
  <c r="BE203" i="1"/>
  <c r="BE204" i="1"/>
  <c r="BE205" i="1"/>
  <c r="BE206" i="1"/>
  <c r="BE207" i="1"/>
  <c r="BE208" i="1"/>
  <c r="BE209" i="1"/>
  <c r="BE210" i="1"/>
  <c r="BE211" i="1"/>
  <c r="BE212" i="1"/>
  <c r="BE213" i="1"/>
  <c r="BE214" i="1"/>
  <c r="BE215" i="1"/>
  <c r="BE216" i="1"/>
  <c r="BE217" i="1"/>
  <c r="BE218" i="1"/>
  <c r="BE219" i="1"/>
  <c r="BE220" i="1"/>
  <c r="BE221" i="1"/>
  <c r="BE222" i="1"/>
  <c r="BE223" i="1"/>
  <c r="BE224" i="1"/>
  <c r="BE225" i="1"/>
  <c r="BE226" i="1"/>
  <c r="BE227" i="1"/>
  <c r="BE228" i="1"/>
  <c r="BE229" i="1"/>
  <c r="BE230" i="1"/>
  <c r="BE231" i="1"/>
  <c r="BE232" i="1"/>
  <c r="BE233" i="1"/>
  <c r="BE234" i="1"/>
  <c r="BE235" i="1"/>
  <c r="BE236" i="1"/>
  <c r="BE237" i="1"/>
  <c r="BE238" i="1"/>
  <c r="BE239" i="1"/>
  <c r="BE240" i="1"/>
  <c r="BE241" i="1"/>
  <c r="BE242" i="1"/>
  <c r="BE243" i="1"/>
  <c r="BE244" i="1"/>
  <c r="BE245" i="1"/>
  <c r="BE246" i="1"/>
  <c r="BE247" i="1"/>
  <c r="BE248" i="1"/>
  <c r="BE249" i="1"/>
  <c r="BE250" i="1"/>
  <c r="BE251" i="1"/>
  <c r="BE252" i="1"/>
  <c r="BE253" i="1"/>
  <c r="BE254" i="1"/>
  <c r="BE255" i="1"/>
  <c r="BE256" i="1"/>
  <c r="BE257" i="1"/>
  <c r="BE258" i="1"/>
  <c r="BE259" i="1"/>
  <c r="BE260" i="1"/>
  <c r="BE261" i="1"/>
  <c r="BE262" i="1"/>
  <c r="BE263" i="1"/>
  <c r="BE264" i="1"/>
  <c r="BE265" i="1"/>
  <c r="BE266" i="1"/>
  <c r="BE267" i="1"/>
  <c r="BE268" i="1"/>
  <c r="BE269" i="1"/>
  <c r="BE270" i="1"/>
  <c r="BE271" i="1"/>
  <c r="BE272" i="1"/>
  <c r="BE273" i="1"/>
  <c r="BE274" i="1"/>
  <c r="BE275" i="1"/>
  <c r="BE276" i="1"/>
  <c r="BE277" i="1"/>
  <c r="BE278" i="1"/>
  <c r="BE279" i="1"/>
  <c r="BE280" i="1"/>
  <c r="BE281" i="1"/>
  <c r="BE282" i="1"/>
  <c r="BE283" i="1"/>
  <c r="BE284" i="1"/>
  <c r="BE285" i="1"/>
  <c r="BE286" i="1"/>
  <c r="BE287" i="1"/>
  <c r="BE288" i="1"/>
  <c r="BE289" i="1"/>
  <c r="BE290" i="1"/>
  <c r="BE291" i="1"/>
  <c r="BE292" i="1"/>
  <c r="BE293" i="1"/>
  <c r="BE294" i="1"/>
  <c r="BE295" i="1"/>
  <c r="BE296" i="1"/>
  <c r="BE297" i="1"/>
  <c r="BE298" i="1"/>
  <c r="BE299" i="1"/>
  <c r="BE300" i="1"/>
  <c r="BE301" i="1"/>
  <c r="BE302" i="1"/>
  <c r="BE303" i="1"/>
  <c r="BE304" i="1"/>
  <c r="BE305" i="1"/>
  <c r="BE306" i="1"/>
  <c r="BE307" i="1"/>
  <c r="BE308" i="1"/>
  <c r="BE309" i="1"/>
  <c r="BE310" i="1"/>
  <c r="BE311" i="1"/>
  <c r="BE312" i="1"/>
  <c r="BE313" i="1"/>
  <c r="BE314" i="1"/>
  <c r="BE315" i="1"/>
  <c r="BE316" i="1"/>
  <c r="BE317" i="1"/>
  <c r="BE318" i="1"/>
  <c r="BE319" i="1"/>
  <c r="BE320" i="1"/>
  <c r="BE321" i="1"/>
  <c r="BE322" i="1"/>
  <c r="BE323" i="1"/>
  <c r="BE324" i="1"/>
  <c r="BE325" i="1"/>
  <c r="BE326" i="1"/>
  <c r="BE327" i="1"/>
  <c r="BE328" i="1"/>
  <c r="BE329" i="1"/>
  <c r="BE330" i="1"/>
  <c r="BE331" i="1"/>
  <c r="BE332" i="1"/>
  <c r="BE333" i="1"/>
  <c r="BE334" i="1"/>
  <c r="BE335" i="1"/>
  <c r="BE336" i="1"/>
  <c r="BE337" i="1"/>
  <c r="BE338" i="1"/>
  <c r="BE339" i="1"/>
  <c r="BE340" i="1"/>
  <c r="BE341" i="1"/>
  <c r="BE342" i="1"/>
  <c r="BE343" i="1"/>
  <c r="BE344" i="1"/>
  <c r="BE345" i="1"/>
  <c r="BE346" i="1"/>
  <c r="BE347" i="1"/>
  <c r="BE348" i="1"/>
  <c r="BE349" i="1"/>
  <c r="BE350" i="1"/>
  <c r="BE351" i="1"/>
  <c r="BE352" i="1"/>
  <c r="BE353" i="1"/>
  <c r="BE354" i="1"/>
  <c r="BE355" i="1"/>
  <c r="BE356" i="1"/>
  <c r="BE357" i="1"/>
  <c r="BE358" i="1"/>
  <c r="BE359" i="1"/>
  <c r="BE360" i="1"/>
  <c r="BE361" i="1"/>
  <c r="BE362" i="1"/>
  <c r="BE363" i="1"/>
  <c r="BE364" i="1"/>
  <c r="BE365" i="1"/>
  <c r="BE366" i="1"/>
  <c r="BE367" i="1"/>
  <c r="BE368" i="1"/>
  <c r="BE369" i="1"/>
  <c r="BE370" i="1"/>
  <c r="BE371" i="1"/>
  <c r="BE372" i="1"/>
  <c r="BE373" i="1"/>
  <c r="BE374" i="1"/>
  <c r="BE375" i="1"/>
  <c r="BE376" i="1"/>
  <c r="BE377" i="1"/>
  <c r="BE378" i="1"/>
  <c r="BE379" i="1"/>
  <c r="BE380" i="1"/>
  <c r="BE381" i="1"/>
  <c r="BE382" i="1"/>
  <c r="BE383" i="1"/>
  <c r="BE384" i="1"/>
  <c r="BE385" i="1"/>
  <c r="BE386" i="1"/>
  <c r="BE387" i="1"/>
  <c r="BE388" i="1"/>
  <c r="BE389" i="1"/>
  <c r="BE390" i="1"/>
  <c r="BE391" i="1"/>
  <c r="BE392" i="1"/>
  <c r="BE393" i="1"/>
  <c r="BE394" i="1"/>
  <c r="BE395" i="1"/>
  <c r="BE396" i="1"/>
  <c r="BE397" i="1"/>
  <c r="BE398" i="1"/>
  <c r="BE399" i="1"/>
  <c r="BE400" i="1"/>
  <c r="BE401" i="1"/>
  <c r="BE402" i="1"/>
  <c r="BE403" i="1"/>
  <c r="BE404" i="1"/>
  <c r="BE405" i="1"/>
  <c r="BE406" i="1"/>
  <c r="BE407" i="1"/>
  <c r="BE408" i="1"/>
  <c r="BE409" i="1"/>
  <c r="BE410" i="1"/>
  <c r="BE411" i="1"/>
  <c r="BE412" i="1"/>
  <c r="BE413" i="1"/>
  <c r="BE414" i="1"/>
  <c r="BE415" i="1"/>
  <c r="BE416" i="1"/>
  <c r="BE417" i="1"/>
  <c r="BE418" i="1"/>
  <c r="BE419" i="1"/>
  <c r="BE420" i="1"/>
  <c r="BE421" i="1"/>
  <c r="BE422" i="1"/>
  <c r="BE423" i="1"/>
  <c r="BE424" i="1"/>
  <c r="BE425" i="1"/>
  <c r="BE426" i="1"/>
  <c r="BE427" i="1"/>
  <c r="BE428" i="1"/>
  <c r="BE429" i="1"/>
  <c r="BE430" i="1"/>
  <c r="BE431" i="1"/>
  <c r="BE432" i="1"/>
  <c r="BE433" i="1"/>
  <c r="BE434" i="1"/>
  <c r="BE435" i="1"/>
  <c r="BE436" i="1"/>
  <c r="BE437" i="1"/>
  <c r="BE438" i="1"/>
  <c r="BE439" i="1"/>
  <c r="BE440" i="1"/>
  <c r="BE441" i="1"/>
  <c r="BE442" i="1"/>
  <c r="BE443" i="1"/>
  <c r="BE444" i="1"/>
  <c r="BE445" i="1"/>
  <c r="BE446" i="1"/>
  <c r="BE447" i="1"/>
  <c r="BE448" i="1"/>
  <c r="BE449" i="1"/>
  <c r="BE450" i="1"/>
  <c r="BE451" i="1"/>
  <c r="BE452" i="1"/>
  <c r="BE453" i="1"/>
  <c r="BE454" i="1"/>
  <c r="BE455" i="1"/>
  <c r="BE456" i="1"/>
  <c r="BE457" i="1"/>
  <c r="BE458" i="1"/>
  <c r="BE459" i="1"/>
  <c r="BE460" i="1"/>
  <c r="BE461" i="1"/>
  <c r="BE462" i="1"/>
  <c r="BE463" i="1"/>
  <c r="BE464" i="1"/>
  <c r="BE465" i="1"/>
  <c r="BE466" i="1"/>
  <c r="BE467" i="1"/>
  <c r="BE468" i="1"/>
  <c r="BE469" i="1"/>
  <c r="BE470" i="1"/>
  <c r="BE471" i="1"/>
  <c r="BE472" i="1"/>
  <c r="BE473" i="1"/>
  <c r="BE474" i="1"/>
  <c r="BE475" i="1"/>
  <c r="BE476" i="1"/>
  <c r="BE477" i="1"/>
  <c r="BE478" i="1"/>
  <c r="BE479" i="1"/>
  <c r="BE480" i="1"/>
  <c r="BE481" i="1"/>
  <c r="BE482" i="1"/>
  <c r="BE483" i="1"/>
  <c r="BE484" i="1"/>
  <c r="BE485" i="1"/>
  <c r="BE486" i="1"/>
  <c r="BE487" i="1"/>
  <c r="BE488" i="1"/>
  <c r="BE489" i="1"/>
  <c r="BE490" i="1"/>
  <c r="BE491" i="1"/>
  <c r="BE492" i="1"/>
  <c r="BE493" i="1"/>
  <c r="BE494" i="1"/>
  <c r="BE495" i="1"/>
  <c r="BE496" i="1"/>
  <c r="BE497" i="1"/>
  <c r="BE498" i="1"/>
  <c r="BE499" i="1"/>
  <c r="BE500" i="1"/>
  <c r="BE501" i="1"/>
  <c r="BE502" i="1"/>
  <c r="BE503" i="1"/>
  <c r="BE504" i="1"/>
  <c r="BE505" i="1"/>
  <c r="BE506" i="1"/>
  <c r="BE507" i="1"/>
  <c r="BE508" i="1"/>
  <c r="BE509" i="1"/>
  <c r="BE510" i="1"/>
  <c r="BE511" i="1"/>
  <c r="BE512" i="1"/>
  <c r="BE513" i="1"/>
  <c r="BE514" i="1"/>
  <c r="BE515" i="1"/>
  <c r="BE516" i="1"/>
  <c r="BE517" i="1"/>
  <c r="BE518" i="1"/>
  <c r="BE519" i="1"/>
  <c r="BE520" i="1"/>
  <c r="BE521" i="1"/>
  <c r="BE522" i="1"/>
  <c r="BE523" i="1"/>
  <c r="BE524" i="1"/>
  <c r="BE525" i="1"/>
  <c r="BE526" i="1"/>
  <c r="BE527" i="1"/>
  <c r="BE528" i="1"/>
  <c r="BE529" i="1"/>
  <c r="BE530" i="1"/>
  <c r="BE531" i="1"/>
  <c r="BE532" i="1"/>
  <c r="BE533" i="1"/>
  <c r="BE534" i="1"/>
  <c r="BE535" i="1"/>
  <c r="BE536" i="1"/>
  <c r="BE537" i="1"/>
  <c r="BE538" i="1"/>
  <c r="BE539" i="1"/>
  <c r="BE540" i="1"/>
  <c r="BE541" i="1"/>
  <c r="BE542" i="1"/>
  <c r="BE543" i="1"/>
  <c r="BE544" i="1"/>
  <c r="BE545" i="1"/>
  <c r="BE546" i="1"/>
  <c r="BE547" i="1"/>
  <c r="BE548" i="1"/>
  <c r="BE549" i="1"/>
  <c r="BE550" i="1"/>
  <c r="BE551" i="1"/>
  <c r="BE552" i="1"/>
  <c r="BE553" i="1"/>
  <c r="BE554" i="1"/>
  <c r="BE555" i="1"/>
  <c r="BE556" i="1"/>
  <c r="BE557" i="1"/>
  <c r="BE558" i="1"/>
  <c r="BE559" i="1"/>
  <c r="BE560" i="1"/>
  <c r="BE561" i="1"/>
  <c r="BE562" i="1"/>
  <c r="BE563" i="1"/>
  <c r="BE564" i="1"/>
  <c r="BE565" i="1"/>
  <c r="BE566" i="1"/>
  <c r="BE567" i="1"/>
  <c r="BE568" i="1"/>
  <c r="BE569" i="1"/>
  <c r="BE570" i="1"/>
  <c r="BE571" i="1"/>
  <c r="BE572" i="1"/>
  <c r="BE573" i="1"/>
  <c r="BE574" i="1"/>
  <c r="BE575" i="1"/>
  <c r="BE576" i="1"/>
  <c r="BE577" i="1"/>
  <c r="BE578" i="1"/>
  <c r="BE579" i="1"/>
  <c r="BE580" i="1"/>
  <c r="BE581" i="1"/>
  <c r="BE582" i="1"/>
  <c r="BD7" i="1"/>
  <c r="BD8" i="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D99" i="1"/>
  <c r="BD100" i="1"/>
  <c r="BD101" i="1"/>
  <c r="BD102" i="1"/>
  <c r="BD103" i="1"/>
  <c r="BD104" i="1"/>
  <c r="BD105" i="1"/>
  <c r="BD106" i="1"/>
  <c r="BD107" i="1"/>
  <c r="BD108" i="1"/>
  <c r="BD109" i="1"/>
  <c r="BD110" i="1"/>
  <c r="BD111" i="1"/>
  <c r="BD112" i="1"/>
  <c r="BD113" i="1"/>
  <c r="BD114" i="1"/>
  <c r="BD115" i="1"/>
  <c r="BD116" i="1"/>
  <c r="BD117" i="1"/>
  <c r="BD118" i="1"/>
  <c r="BD119" i="1"/>
  <c r="BD120" i="1"/>
  <c r="BD121" i="1"/>
  <c r="BD122" i="1"/>
  <c r="BD123" i="1"/>
  <c r="BD124" i="1"/>
  <c r="BD125" i="1"/>
  <c r="BD126" i="1"/>
  <c r="BD127" i="1"/>
  <c r="BD128" i="1"/>
  <c r="BD129" i="1"/>
  <c r="BD130" i="1"/>
  <c r="BD131" i="1"/>
  <c r="BD132" i="1"/>
  <c r="BD133" i="1"/>
  <c r="BD134" i="1"/>
  <c r="BD135" i="1"/>
  <c r="BD136" i="1"/>
  <c r="BD137" i="1"/>
  <c r="BD138" i="1"/>
  <c r="BD139" i="1"/>
  <c r="BD140" i="1"/>
  <c r="BD141" i="1"/>
  <c r="BD142" i="1"/>
  <c r="BD143" i="1"/>
  <c r="BD144" i="1"/>
  <c r="BD145" i="1"/>
  <c r="BD146" i="1"/>
  <c r="BD147" i="1"/>
  <c r="BD148" i="1"/>
  <c r="BD149" i="1"/>
  <c r="BD150" i="1"/>
  <c r="BD151" i="1"/>
  <c r="BD152" i="1"/>
  <c r="BD153" i="1"/>
  <c r="BD154" i="1"/>
  <c r="BD155" i="1"/>
  <c r="BD156" i="1"/>
  <c r="BD157" i="1"/>
  <c r="BD158" i="1"/>
  <c r="BD159" i="1"/>
  <c r="BD160" i="1"/>
  <c r="BD161" i="1"/>
  <c r="BD162" i="1"/>
  <c r="BD163" i="1"/>
  <c r="BD164" i="1"/>
  <c r="BD165" i="1"/>
  <c r="BD166" i="1"/>
  <c r="BD167" i="1"/>
  <c r="BD168" i="1"/>
  <c r="BD169" i="1"/>
  <c r="BD170" i="1"/>
  <c r="BD171" i="1"/>
  <c r="BD172" i="1"/>
  <c r="BD173" i="1"/>
  <c r="BD174" i="1"/>
  <c r="BD175" i="1"/>
  <c r="BD176" i="1"/>
  <c r="BD177" i="1"/>
  <c r="BD178" i="1"/>
  <c r="BD179" i="1"/>
  <c r="BD180" i="1"/>
  <c r="BD181" i="1"/>
  <c r="BD182" i="1"/>
  <c r="BD183" i="1"/>
  <c r="BD184" i="1"/>
  <c r="BD185" i="1"/>
  <c r="BD186" i="1"/>
  <c r="BD187" i="1"/>
  <c r="BD188" i="1"/>
  <c r="BD189" i="1"/>
  <c r="BD190" i="1"/>
  <c r="BD191" i="1"/>
  <c r="BD192" i="1"/>
  <c r="BD193" i="1"/>
  <c r="BD194" i="1"/>
  <c r="BD195" i="1"/>
  <c r="BD196" i="1"/>
  <c r="BD197" i="1"/>
  <c r="BD198" i="1"/>
  <c r="BD199" i="1"/>
  <c r="BD200" i="1"/>
  <c r="BD201" i="1"/>
  <c r="BD202" i="1"/>
  <c r="BD203" i="1"/>
  <c r="BD204" i="1"/>
  <c r="BD205" i="1"/>
  <c r="BD206" i="1"/>
  <c r="BD207" i="1"/>
  <c r="BD208" i="1"/>
  <c r="BD209" i="1"/>
  <c r="BD210" i="1"/>
  <c r="BD211" i="1"/>
  <c r="BD212" i="1"/>
  <c r="BD213" i="1"/>
  <c r="BD214" i="1"/>
  <c r="BD215" i="1"/>
  <c r="BD216" i="1"/>
  <c r="BD217" i="1"/>
  <c r="BD218" i="1"/>
  <c r="BD219" i="1"/>
  <c r="BD220" i="1"/>
  <c r="BD221" i="1"/>
  <c r="BD222" i="1"/>
  <c r="BD223" i="1"/>
  <c r="BD224" i="1"/>
  <c r="BD225" i="1"/>
  <c r="BD226" i="1"/>
  <c r="BD227" i="1"/>
  <c r="BD228" i="1"/>
  <c r="BD229" i="1"/>
  <c r="BD230" i="1"/>
  <c r="BD231" i="1"/>
  <c r="BD232" i="1"/>
  <c r="BD233" i="1"/>
  <c r="BD234" i="1"/>
  <c r="BD235" i="1"/>
  <c r="BD236" i="1"/>
  <c r="BD237" i="1"/>
  <c r="BD238" i="1"/>
  <c r="BD239" i="1"/>
  <c r="BD240" i="1"/>
  <c r="BD241" i="1"/>
  <c r="BD242" i="1"/>
  <c r="BD243" i="1"/>
  <c r="BD244" i="1"/>
  <c r="BD245" i="1"/>
  <c r="BD246" i="1"/>
  <c r="BD247" i="1"/>
  <c r="BD248" i="1"/>
  <c r="BD249" i="1"/>
  <c r="BD250" i="1"/>
  <c r="BD251" i="1"/>
  <c r="BD252" i="1"/>
  <c r="BD253" i="1"/>
  <c r="BD254" i="1"/>
  <c r="BD255" i="1"/>
  <c r="BD256" i="1"/>
  <c r="BD257" i="1"/>
  <c r="BD258" i="1"/>
  <c r="BD259" i="1"/>
  <c r="BD260" i="1"/>
  <c r="BD261" i="1"/>
  <c r="BD262" i="1"/>
  <c r="BD263" i="1"/>
  <c r="BD264" i="1"/>
  <c r="BD265" i="1"/>
  <c r="BD266" i="1"/>
  <c r="BD267" i="1"/>
  <c r="BD268" i="1"/>
  <c r="BD269" i="1"/>
  <c r="BD270" i="1"/>
  <c r="BD271" i="1"/>
  <c r="BD272" i="1"/>
  <c r="BD273" i="1"/>
  <c r="BD274" i="1"/>
  <c r="BD275" i="1"/>
  <c r="BD276" i="1"/>
  <c r="BD277" i="1"/>
  <c r="BD278" i="1"/>
  <c r="BD279" i="1"/>
  <c r="BD280" i="1"/>
  <c r="BD281" i="1"/>
  <c r="BD282" i="1"/>
  <c r="BD283" i="1"/>
  <c r="BD284" i="1"/>
  <c r="BD285" i="1"/>
  <c r="BD286" i="1"/>
  <c r="BD287" i="1"/>
  <c r="BD288" i="1"/>
  <c r="BD289" i="1"/>
  <c r="BD290" i="1"/>
  <c r="BD291" i="1"/>
  <c r="BD292" i="1"/>
  <c r="BD293" i="1"/>
  <c r="BD294" i="1"/>
  <c r="BD295" i="1"/>
  <c r="BD296" i="1"/>
  <c r="BD297" i="1"/>
  <c r="BD298" i="1"/>
  <c r="BD299" i="1"/>
  <c r="BD300" i="1"/>
  <c r="BD301" i="1"/>
  <c r="BD302" i="1"/>
  <c r="BD303" i="1"/>
  <c r="BD304" i="1"/>
  <c r="BD305" i="1"/>
  <c r="BD306" i="1"/>
  <c r="BD307" i="1"/>
  <c r="BD308" i="1"/>
  <c r="BD309" i="1"/>
  <c r="BD310" i="1"/>
  <c r="BD311" i="1"/>
  <c r="BD312" i="1"/>
  <c r="BD313" i="1"/>
  <c r="BD314" i="1"/>
  <c r="BD315" i="1"/>
  <c r="BD316" i="1"/>
  <c r="BD317" i="1"/>
  <c r="BD318" i="1"/>
  <c r="BD319" i="1"/>
  <c r="BD320" i="1"/>
  <c r="BD321" i="1"/>
  <c r="BD322" i="1"/>
  <c r="BD323" i="1"/>
  <c r="BD324" i="1"/>
  <c r="BD325" i="1"/>
  <c r="BD326" i="1"/>
  <c r="BD327" i="1"/>
  <c r="BD328" i="1"/>
  <c r="BD329" i="1"/>
  <c r="BD330" i="1"/>
  <c r="BD331" i="1"/>
  <c r="BD332" i="1"/>
  <c r="BD333" i="1"/>
  <c r="BD334" i="1"/>
  <c r="BD335" i="1"/>
  <c r="BD336" i="1"/>
  <c r="BD337" i="1"/>
  <c r="BD338" i="1"/>
  <c r="BD339" i="1"/>
  <c r="BD340" i="1"/>
  <c r="BD341" i="1"/>
  <c r="BD342" i="1"/>
  <c r="BD343" i="1"/>
  <c r="BD344" i="1"/>
  <c r="BD345" i="1"/>
  <c r="BD346" i="1"/>
  <c r="BD347" i="1"/>
  <c r="BD348" i="1"/>
  <c r="BD349" i="1"/>
  <c r="BD350" i="1"/>
  <c r="BD351" i="1"/>
  <c r="BD352" i="1"/>
  <c r="BD353" i="1"/>
  <c r="BD354" i="1"/>
  <c r="BD355" i="1"/>
  <c r="BD356" i="1"/>
  <c r="BD357" i="1"/>
  <c r="BD358" i="1"/>
  <c r="BD359" i="1"/>
  <c r="BD360" i="1"/>
  <c r="BD361" i="1"/>
  <c r="BD362" i="1"/>
  <c r="BD363" i="1"/>
  <c r="BD364" i="1"/>
  <c r="BD365" i="1"/>
  <c r="BD366" i="1"/>
  <c r="BD367" i="1"/>
  <c r="BD368" i="1"/>
  <c r="BD369" i="1"/>
  <c r="BD370" i="1"/>
  <c r="BD371" i="1"/>
  <c r="BD372" i="1"/>
  <c r="BD373" i="1"/>
  <c r="BD374" i="1"/>
  <c r="BD375" i="1"/>
  <c r="BD376" i="1"/>
  <c r="BD377" i="1"/>
  <c r="BD378" i="1"/>
  <c r="BD379" i="1"/>
  <c r="BD380" i="1"/>
  <c r="BD381" i="1"/>
  <c r="BD382" i="1"/>
  <c r="BD383" i="1"/>
  <c r="BD384" i="1"/>
  <c r="BD385" i="1"/>
  <c r="BD386" i="1"/>
  <c r="BD387" i="1"/>
  <c r="BD388" i="1"/>
  <c r="BD389" i="1"/>
  <c r="BD390" i="1"/>
  <c r="BD391" i="1"/>
  <c r="BD392" i="1"/>
  <c r="BD393" i="1"/>
  <c r="BD394" i="1"/>
  <c r="BD395" i="1"/>
  <c r="BD396" i="1"/>
  <c r="BD397" i="1"/>
  <c r="BD398" i="1"/>
  <c r="BD399" i="1"/>
  <c r="BD400" i="1"/>
  <c r="BD401" i="1"/>
  <c r="BD402" i="1"/>
  <c r="BD403" i="1"/>
  <c r="BD404" i="1"/>
  <c r="BD405" i="1"/>
  <c r="BD406" i="1"/>
  <c r="BD407" i="1"/>
  <c r="BD408" i="1"/>
  <c r="BD409" i="1"/>
  <c r="BD410" i="1"/>
  <c r="BD411" i="1"/>
  <c r="BD412" i="1"/>
  <c r="BD413" i="1"/>
  <c r="BD414" i="1"/>
  <c r="BD415" i="1"/>
  <c r="BD416" i="1"/>
  <c r="BD417" i="1"/>
  <c r="BD418" i="1"/>
  <c r="BD419" i="1"/>
  <c r="BD420" i="1"/>
  <c r="BD421" i="1"/>
  <c r="BD422" i="1"/>
  <c r="BD423" i="1"/>
  <c r="BD424" i="1"/>
  <c r="BD425" i="1"/>
  <c r="BD426" i="1"/>
  <c r="BD427" i="1"/>
  <c r="BD428" i="1"/>
  <c r="BD429" i="1"/>
  <c r="BD430" i="1"/>
  <c r="BD431" i="1"/>
  <c r="BD432" i="1"/>
  <c r="BD433" i="1"/>
  <c r="BD434" i="1"/>
  <c r="BD435" i="1"/>
  <c r="BD436" i="1"/>
  <c r="BD437" i="1"/>
  <c r="BD438" i="1"/>
  <c r="BD439" i="1"/>
  <c r="BD440" i="1"/>
  <c r="BD441" i="1"/>
  <c r="BD442" i="1"/>
  <c r="BD443" i="1"/>
  <c r="BD444" i="1"/>
  <c r="BD445" i="1"/>
  <c r="BD446" i="1"/>
  <c r="BD447" i="1"/>
  <c r="BD448" i="1"/>
  <c r="BD449" i="1"/>
  <c r="BD450" i="1"/>
  <c r="BD451" i="1"/>
  <c r="BD452" i="1"/>
  <c r="BD453" i="1"/>
  <c r="BD454" i="1"/>
  <c r="BD455" i="1"/>
  <c r="BD456" i="1"/>
  <c r="BD457" i="1"/>
  <c r="BD458" i="1"/>
  <c r="BD459" i="1"/>
  <c r="BD460" i="1"/>
  <c r="BD461" i="1"/>
  <c r="BD462" i="1"/>
  <c r="BD463" i="1"/>
  <c r="BD464" i="1"/>
  <c r="BD465" i="1"/>
  <c r="BD466" i="1"/>
  <c r="BD467" i="1"/>
  <c r="BD468" i="1"/>
  <c r="BD469" i="1"/>
  <c r="BD470" i="1"/>
  <c r="BD471" i="1"/>
  <c r="BD472" i="1"/>
  <c r="BD473" i="1"/>
  <c r="BD474" i="1"/>
  <c r="BD475" i="1"/>
  <c r="BD476" i="1"/>
  <c r="BD477" i="1"/>
  <c r="BD478" i="1"/>
  <c r="BD479" i="1"/>
  <c r="BD480" i="1"/>
  <c r="BD481" i="1"/>
  <c r="BD482" i="1"/>
  <c r="BD483" i="1"/>
  <c r="BD484" i="1"/>
  <c r="BD485" i="1"/>
  <c r="BD486" i="1"/>
  <c r="BD487" i="1"/>
  <c r="BD488" i="1"/>
  <c r="BD489" i="1"/>
  <c r="BD490" i="1"/>
  <c r="BD491" i="1"/>
  <c r="BD492" i="1"/>
  <c r="BD493" i="1"/>
  <c r="BD494" i="1"/>
  <c r="BD495" i="1"/>
  <c r="BD496" i="1"/>
  <c r="BD497" i="1"/>
  <c r="BD498" i="1"/>
  <c r="BD499" i="1"/>
  <c r="BD500" i="1"/>
  <c r="BD501" i="1"/>
  <c r="BD502" i="1"/>
  <c r="BD503" i="1"/>
  <c r="BD504" i="1"/>
  <c r="BD505" i="1"/>
  <c r="BD506" i="1"/>
  <c r="BD507" i="1"/>
  <c r="BD508" i="1"/>
  <c r="BD509" i="1"/>
  <c r="BD510" i="1"/>
  <c r="BD511" i="1"/>
  <c r="BD512" i="1"/>
  <c r="BD513" i="1"/>
  <c r="BD514" i="1"/>
  <c r="BD515" i="1"/>
  <c r="BD516" i="1"/>
  <c r="BD517" i="1"/>
  <c r="BD518" i="1"/>
  <c r="BD519" i="1"/>
  <c r="BD520" i="1"/>
  <c r="BD521" i="1"/>
  <c r="BD522" i="1"/>
  <c r="BD523" i="1"/>
  <c r="BD524" i="1"/>
  <c r="BD525" i="1"/>
  <c r="BD526" i="1"/>
  <c r="BD527" i="1"/>
  <c r="BD528" i="1"/>
  <c r="BD529" i="1"/>
  <c r="BD530" i="1"/>
  <c r="BD531" i="1"/>
  <c r="BD532" i="1"/>
  <c r="BD533" i="1"/>
  <c r="BD534" i="1"/>
  <c r="BD535" i="1"/>
  <c r="BD536" i="1"/>
  <c r="BD537" i="1"/>
  <c r="BD538" i="1"/>
  <c r="BD539" i="1"/>
  <c r="BD540" i="1"/>
  <c r="BD541" i="1"/>
  <c r="BD542" i="1"/>
  <c r="BD543" i="1"/>
  <c r="BD544" i="1"/>
  <c r="BD545" i="1"/>
  <c r="BD546" i="1"/>
  <c r="BD547" i="1"/>
  <c r="BD548" i="1"/>
  <c r="BD549" i="1"/>
  <c r="BD550" i="1"/>
  <c r="BD551" i="1"/>
  <c r="BD552" i="1"/>
  <c r="BD553" i="1"/>
  <c r="BD554" i="1"/>
  <c r="BD555" i="1"/>
  <c r="BD556" i="1"/>
  <c r="BD557" i="1"/>
  <c r="BD558" i="1"/>
  <c r="BD559" i="1"/>
  <c r="BD560" i="1"/>
  <c r="BD561" i="1"/>
  <c r="BD562" i="1"/>
  <c r="BD563" i="1"/>
  <c r="BD564" i="1"/>
  <c r="BD565" i="1"/>
  <c r="BD566" i="1"/>
  <c r="BD567" i="1"/>
  <c r="BD568" i="1"/>
  <c r="BD569" i="1"/>
  <c r="BD570" i="1"/>
  <c r="BD571" i="1"/>
  <c r="BD572" i="1"/>
  <c r="BD573" i="1"/>
  <c r="BD574" i="1"/>
  <c r="BD575" i="1"/>
  <c r="BD576" i="1"/>
  <c r="BD577" i="1"/>
  <c r="BD578" i="1"/>
  <c r="BD579" i="1"/>
  <c r="BD580" i="1"/>
  <c r="BD581" i="1"/>
  <c r="BD582"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19" i="1"/>
  <c r="BC420" i="1"/>
  <c r="BC421" i="1"/>
  <c r="BC422" i="1"/>
  <c r="BC423" i="1"/>
  <c r="BC424" i="1"/>
  <c r="BC425" i="1"/>
  <c r="BC426" i="1"/>
  <c r="BC427" i="1"/>
  <c r="BC428" i="1"/>
  <c r="BC429"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266" i="1"/>
  <c r="BB267" i="1"/>
  <c r="BB268" i="1"/>
  <c r="BB269" i="1"/>
  <c r="BB270" i="1"/>
  <c r="BB271" i="1"/>
  <c r="BB272" i="1"/>
  <c r="BB273" i="1"/>
  <c r="BB274" i="1"/>
  <c r="BB275" i="1"/>
  <c r="BB276" i="1"/>
  <c r="BB277" i="1"/>
  <c r="BB278" i="1"/>
  <c r="BB279" i="1"/>
  <c r="BB280" i="1"/>
  <c r="BB281" i="1"/>
  <c r="BB282" i="1"/>
  <c r="BB283" i="1"/>
  <c r="BB284" i="1"/>
  <c r="BB285" i="1"/>
  <c r="BB286" i="1"/>
  <c r="BB287" i="1"/>
  <c r="BB288" i="1"/>
  <c r="BB289" i="1"/>
  <c r="BB290" i="1"/>
  <c r="BB291" i="1"/>
  <c r="BB292" i="1"/>
  <c r="BB293" i="1"/>
  <c r="BB294" i="1"/>
  <c r="BB295" i="1"/>
  <c r="BB296" i="1"/>
  <c r="BB297" i="1"/>
  <c r="BB298" i="1"/>
  <c r="BB299" i="1"/>
  <c r="BB300" i="1"/>
  <c r="BB301" i="1"/>
  <c r="BB302" i="1"/>
  <c r="BB303" i="1"/>
  <c r="BB304" i="1"/>
  <c r="BB305" i="1"/>
  <c r="BB306"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337" i="1"/>
  <c r="BB338" i="1"/>
  <c r="BB339" i="1"/>
  <c r="BB340" i="1"/>
  <c r="BB341" i="1"/>
  <c r="BB342" i="1"/>
  <c r="BB343" i="1"/>
  <c r="BB344" i="1"/>
  <c r="BB345" i="1"/>
  <c r="BB346" i="1"/>
  <c r="BB347" i="1"/>
  <c r="BB348" i="1"/>
  <c r="BB349" i="1"/>
  <c r="BB350" i="1"/>
  <c r="BB351" i="1"/>
  <c r="BB352" i="1"/>
  <c r="BB353" i="1"/>
  <c r="BB354" i="1"/>
  <c r="BB355" i="1"/>
  <c r="BB356" i="1"/>
  <c r="BB357" i="1"/>
  <c r="BB358" i="1"/>
  <c r="BB359" i="1"/>
  <c r="BB360" i="1"/>
  <c r="BB361" i="1"/>
  <c r="BB362" i="1"/>
  <c r="BB363" i="1"/>
  <c r="BB364" i="1"/>
  <c r="BB365" i="1"/>
  <c r="BB366" i="1"/>
  <c r="BB367" i="1"/>
  <c r="BB368" i="1"/>
  <c r="BB369" i="1"/>
  <c r="BB370" i="1"/>
  <c r="BB37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19" i="1"/>
  <c r="BB420" i="1"/>
  <c r="BB421" i="1"/>
  <c r="BB422" i="1"/>
  <c r="BB423" i="1"/>
  <c r="BB424" i="1"/>
  <c r="BB425" i="1"/>
  <c r="BB426" i="1"/>
  <c r="BB427" i="1"/>
  <c r="BB428" i="1"/>
  <c r="BB429"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5"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525" i="1"/>
  <c r="BB526" i="1"/>
  <c r="BB527" i="1"/>
  <c r="BB528" i="1"/>
  <c r="BB529" i="1"/>
  <c r="BB530" i="1"/>
  <c r="BB531" i="1"/>
  <c r="BB532" i="1"/>
  <c r="BB533" i="1"/>
  <c r="BB534" i="1"/>
  <c r="BB535" i="1"/>
  <c r="BB536" i="1"/>
  <c r="BB537" i="1"/>
  <c r="BB538" i="1"/>
  <c r="BB539" i="1"/>
  <c r="BB540" i="1"/>
  <c r="BB541" i="1"/>
  <c r="BB542" i="1"/>
  <c r="BB543" i="1"/>
  <c r="BB544" i="1"/>
  <c r="BB545" i="1"/>
  <c r="BB546" i="1"/>
  <c r="BB547" i="1"/>
  <c r="BB548" i="1"/>
  <c r="BB549" i="1"/>
  <c r="BB550" i="1"/>
  <c r="BB551" i="1"/>
  <c r="BB552" i="1"/>
  <c r="BB553" i="1"/>
  <c r="BB554" i="1"/>
  <c r="BB555" i="1"/>
  <c r="BB556" i="1"/>
  <c r="BB557" i="1"/>
  <c r="BB558" i="1"/>
  <c r="BB559" i="1"/>
  <c r="BB560" i="1"/>
  <c r="BB561" i="1"/>
  <c r="BB562" i="1"/>
  <c r="BB563" i="1"/>
  <c r="BB564" i="1"/>
  <c r="BB565" i="1"/>
  <c r="BB566" i="1"/>
  <c r="BB567" i="1"/>
  <c r="BB568" i="1"/>
  <c r="BB569" i="1"/>
  <c r="BB570" i="1"/>
  <c r="BB571" i="1"/>
  <c r="BB572" i="1"/>
  <c r="BB573" i="1"/>
  <c r="BB574" i="1"/>
  <c r="BB575" i="1"/>
  <c r="BB576" i="1"/>
  <c r="BB577" i="1"/>
  <c r="BB578" i="1"/>
  <c r="BB579" i="1"/>
  <c r="BB580" i="1"/>
  <c r="BB581" i="1"/>
  <c r="BB582" i="1"/>
  <c r="W498" i="1"/>
  <c r="W495" i="1"/>
  <c r="W490" i="1"/>
  <c r="W489" i="1"/>
  <c r="W488" i="1"/>
  <c r="W487" i="1"/>
  <c r="W486" i="1"/>
  <c r="W485" i="1"/>
  <c r="W484" i="1"/>
  <c r="W483" i="1"/>
  <c r="W473" i="1"/>
  <c r="W462" i="1"/>
  <c r="W456" i="1"/>
  <c r="W453" i="1"/>
  <c r="W452" i="1"/>
  <c r="W451" i="1"/>
  <c r="W450" i="1"/>
  <c r="W449" i="1"/>
  <c r="W448" i="1"/>
  <c r="W447" i="1"/>
  <c r="W446" i="1"/>
  <c r="W445" i="1"/>
  <c r="W433" i="1"/>
  <c r="W432" i="1"/>
  <c r="W431" i="1"/>
  <c r="W430" i="1"/>
  <c r="W429" i="1"/>
  <c r="W428" i="1"/>
  <c r="W427" i="1"/>
  <c r="W426" i="1"/>
  <c r="W425" i="1"/>
  <c r="W414" i="1"/>
  <c r="W413" i="1"/>
  <c r="W400" i="1"/>
  <c r="W382" i="1"/>
  <c r="W381" i="1"/>
  <c r="W379" i="1"/>
  <c r="W378" i="1"/>
  <c r="W377" i="1"/>
  <c r="W376" i="1"/>
  <c r="W375" i="1"/>
  <c r="W373" i="1"/>
  <c r="W362" i="1"/>
  <c r="W361" i="1"/>
  <c r="W360" i="1"/>
  <c r="W359" i="1"/>
  <c r="W357" i="1"/>
  <c r="W356" i="1"/>
  <c r="W355" i="1"/>
  <c r="W336" i="1"/>
  <c r="W335" i="1"/>
  <c r="W334" i="1"/>
  <c r="W333" i="1"/>
  <c r="W332" i="1"/>
  <c r="W331" i="1"/>
  <c r="W330" i="1"/>
  <c r="W329" i="1"/>
  <c r="W324" i="1"/>
  <c r="W323" i="1"/>
  <c r="W318" i="1"/>
  <c r="W317" i="1"/>
  <c r="W316" i="1"/>
  <c r="W315" i="1"/>
  <c r="W314" i="1"/>
  <c r="W313" i="1"/>
  <c r="W312" i="1"/>
  <c r="W311" i="1"/>
  <c r="W310" i="1"/>
  <c r="W309" i="1"/>
  <c r="W308" i="1"/>
  <c r="W307" i="1"/>
  <c r="W306" i="1"/>
  <c r="W305" i="1"/>
  <c r="W301" i="1"/>
  <c r="W300" i="1"/>
  <c r="W299" i="1"/>
  <c r="W265" i="1"/>
  <c r="W253" i="1"/>
  <c r="W252" i="1"/>
  <c r="W233" i="1"/>
  <c r="W230" i="1"/>
  <c r="W224" i="1"/>
  <c r="W221"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4" i="1"/>
  <c r="W51" i="1"/>
  <c r="W50" i="1"/>
  <c r="W49" i="1"/>
  <c r="W48" i="1"/>
  <c r="W45" i="1"/>
  <c r="W44" i="1"/>
  <c r="W43" i="1"/>
  <c r="W42" i="1"/>
  <c r="W41" i="1"/>
  <c r="W38" i="1"/>
  <c r="W37" i="1"/>
  <c r="W36" i="1"/>
  <c r="W35" i="1"/>
  <c r="W34" i="1"/>
  <c r="W33" i="1"/>
  <c r="W32" i="1"/>
  <c r="W31" i="1"/>
  <c r="W30" i="1"/>
  <c r="W29" i="1"/>
  <c r="W28" i="1"/>
  <c r="W27" i="1"/>
  <c r="W26" i="1"/>
  <c r="W25" i="1"/>
  <c r="W24" i="1"/>
  <c r="W23" i="1"/>
  <c r="W22" i="1"/>
  <c r="W21" i="1"/>
  <c r="W20" i="1"/>
  <c r="W19" i="1"/>
  <c r="W18" i="1"/>
  <c r="W17" i="1"/>
  <c r="W16" i="1"/>
  <c r="W14" i="1"/>
  <c r="W13" i="1"/>
  <c r="W12" i="1"/>
  <c r="W11" i="1"/>
  <c r="W10" i="1"/>
  <c r="W9" i="1"/>
  <c r="W8" i="1"/>
  <c r="N408" i="1" l="1"/>
  <c r="Q8" i="1" l="1"/>
  <c r="Q9" i="1" l="1"/>
  <c r="A9" i="1"/>
  <c r="Q581" i="1" l="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0" i="1"/>
  <c r="Q456"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0" i="1"/>
  <c r="Q419" i="1"/>
  <c r="Q418" i="1"/>
  <c r="Q417" i="1"/>
  <c r="Q416" i="1"/>
  <c r="Q410" i="1"/>
  <c r="Q409" i="1"/>
  <c r="Q408"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1" i="1"/>
  <c r="Q10" i="1"/>
  <c r="Q7" i="1"/>
  <c r="W581" i="1" l="1"/>
  <c r="BF581" i="1"/>
  <c r="W580" i="1"/>
  <c r="BF580" i="1"/>
  <c r="W579" i="1"/>
  <c r="BF579" i="1"/>
  <c r="W578" i="1"/>
  <c r="BF578" i="1"/>
  <c r="W577" i="1"/>
  <c r="BF577" i="1"/>
  <c r="W576" i="1"/>
  <c r="BF576" i="1"/>
  <c r="W575" i="1"/>
  <c r="BF575" i="1"/>
  <c r="W574" i="1"/>
  <c r="BF574" i="1"/>
  <c r="W573" i="1"/>
  <c r="BF573" i="1"/>
  <c r="W572" i="1"/>
  <c r="BF572" i="1"/>
  <c r="W571" i="1"/>
  <c r="BF571" i="1"/>
  <c r="W570" i="1"/>
  <c r="BF570" i="1"/>
  <c r="W569" i="1"/>
  <c r="BF569" i="1"/>
  <c r="W568" i="1"/>
  <c r="BF568" i="1"/>
  <c r="W567" i="1"/>
  <c r="BF567" i="1"/>
  <c r="W566" i="1"/>
  <c r="BF566" i="1"/>
  <c r="W565" i="1"/>
  <c r="BF565" i="1"/>
  <c r="W564" i="1"/>
  <c r="BF564" i="1"/>
  <c r="W563" i="1"/>
  <c r="BF563" i="1"/>
  <c r="W562" i="1"/>
  <c r="BF562" i="1"/>
  <c r="W561" i="1"/>
  <c r="BF561" i="1"/>
  <c r="W560" i="1"/>
  <c r="BF560" i="1"/>
  <c r="W559" i="1"/>
  <c r="BF559" i="1"/>
  <c r="W558" i="1"/>
  <c r="BF558" i="1"/>
  <c r="W557" i="1"/>
  <c r="BF557" i="1"/>
  <c r="W556" i="1"/>
  <c r="BF556" i="1"/>
  <c r="W555" i="1"/>
  <c r="BF555" i="1"/>
  <c r="W554" i="1"/>
  <c r="BF554" i="1"/>
  <c r="W553" i="1"/>
  <c r="BF553" i="1"/>
  <c r="W552" i="1"/>
  <c r="BF552" i="1"/>
  <c r="W551" i="1"/>
  <c r="BF551" i="1"/>
  <c r="W550" i="1"/>
  <c r="BF550" i="1"/>
  <c r="W549" i="1"/>
  <c r="BF549" i="1"/>
  <c r="W548" i="1"/>
  <c r="BF548" i="1"/>
  <c r="W547" i="1"/>
  <c r="BF547" i="1"/>
  <c r="W546" i="1"/>
  <c r="BF546" i="1"/>
  <c r="W545" i="1"/>
  <c r="BF545" i="1"/>
  <c r="W544" i="1"/>
  <c r="BF544" i="1"/>
  <c r="W543" i="1"/>
  <c r="BF543" i="1"/>
  <c r="W542" i="1"/>
  <c r="BF542" i="1"/>
  <c r="W541" i="1"/>
  <c r="BF541" i="1"/>
  <c r="W540" i="1"/>
  <c r="BF540" i="1"/>
  <c r="W539" i="1"/>
  <c r="BF539" i="1"/>
  <c r="W538" i="1"/>
  <c r="BF538" i="1"/>
  <c r="W537" i="1"/>
  <c r="BF537" i="1"/>
  <c r="W536" i="1"/>
  <c r="BF536" i="1"/>
  <c r="W535" i="1"/>
  <c r="BF535" i="1"/>
  <c r="W534" i="1"/>
  <c r="BF534" i="1"/>
  <c r="W533" i="1"/>
  <c r="BF533" i="1"/>
  <c r="W532" i="1"/>
  <c r="BF532" i="1"/>
  <c r="W531" i="1"/>
  <c r="BF531" i="1"/>
  <c r="W530" i="1"/>
  <c r="BF530" i="1"/>
  <c r="W529" i="1"/>
  <c r="BF529" i="1"/>
  <c r="W528" i="1"/>
  <c r="BF528" i="1"/>
  <c r="W527" i="1"/>
  <c r="BF527" i="1"/>
  <c r="W526" i="1"/>
  <c r="BF526" i="1"/>
  <c r="W525" i="1"/>
  <c r="BF525" i="1"/>
  <c r="W524" i="1"/>
  <c r="BF524" i="1"/>
  <c r="W523" i="1"/>
  <c r="BF523" i="1"/>
  <c r="W522" i="1"/>
  <c r="BF522" i="1"/>
  <c r="W521" i="1"/>
  <c r="BF521" i="1"/>
  <c r="W520" i="1"/>
  <c r="BF520" i="1"/>
  <c r="W519" i="1"/>
  <c r="BF519" i="1"/>
  <c r="W518" i="1"/>
  <c r="BF518" i="1"/>
  <c r="W517" i="1"/>
  <c r="BF517" i="1"/>
  <c r="W516" i="1"/>
  <c r="BF516" i="1"/>
  <c r="W515" i="1"/>
  <c r="BF515" i="1"/>
  <c r="W514" i="1"/>
  <c r="BF514" i="1"/>
  <c r="W513" i="1"/>
  <c r="BF513" i="1"/>
  <c r="W512" i="1"/>
  <c r="BF512" i="1"/>
  <c r="W511" i="1"/>
  <c r="BF511" i="1"/>
  <c r="W510" i="1"/>
  <c r="BF510" i="1"/>
  <c r="W509" i="1"/>
  <c r="BF509" i="1"/>
  <c r="W508" i="1"/>
  <c r="BF508" i="1"/>
  <c r="W507" i="1"/>
  <c r="BF507" i="1"/>
  <c r="W506" i="1"/>
  <c r="BF506" i="1"/>
  <c r="W505" i="1"/>
  <c r="BF505" i="1"/>
  <c r="W504" i="1"/>
  <c r="BF504" i="1"/>
  <c r="W503" i="1"/>
  <c r="BF503" i="1"/>
  <c r="W502" i="1"/>
  <c r="BF502" i="1"/>
  <c r="W501" i="1"/>
  <c r="BF501" i="1"/>
  <c r="W500" i="1"/>
  <c r="BF500" i="1"/>
  <c r="W499" i="1"/>
  <c r="BF499" i="1"/>
  <c r="W497" i="1"/>
  <c r="BF497" i="1"/>
  <c r="W496" i="1"/>
  <c r="BF496" i="1"/>
  <c r="W494" i="1"/>
  <c r="BF494" i="1"/>
  <c r="W493" i="1"/>
  <c r="BF493" i="1"/>
  <c r="W492" i="1"/>
  <c r="BF492" i="1"/>
  <c r="W491" i="1"/>
  <c r="BF491" i="1"/>
  <c r="W482" i="1"/>
  <c r="BF482" i="1"/>
  <c r="W481" i="1"/>
  <c r="BF481" i="1"/>
  <c r="W480" i="1"/>
  <c r="BF480" i="1"/>
  <c r="W479" i="1"/>
  <c r="BF479" i="1"/>
  <c r="W478" i="1"/>
  <c r="BF478" i="1"/>
  <c r="W477" i="1"/>
  <c r="BF477" i="1"/>
  <c r="W476" i="1"/>
  <c r="BF476" i="1"/>
  <c r="W475" i="1"/>
  <c r="BF475" i="1"/>
  <c r="W474" i="1"/>
  <c r="BF474" i="1"/>
  <c r="W472" i="1"/>
  <c r="BF472" i="1"/>
  <c r="W471" i="1"/>
  <c r="BF471" i="1"/>
  <c r="W470" i="1"/>
  <c r="BF470" i="1"/>
  <c r="W469" i="1"/>
  <c r="BF469" i="1"/>
  <c r="W468" i="1"/>
  <c r="BF468" i="1"/>
  <c r="W467" i="1"/>
  <c r="BF467" i="1"/>
  <c r="W466" i="1"/>
  <c r="BF466" i="1"/>
  <c r="W465" i="1"/>
  <c r="BF465" i="1"/>
  <c r="W464" i="1"/>
  <c r="BF464" i="1"/>
  <c r="W460" i="1"/>
  <c r="BF460" i="1"/>
  <c r="W444" i="1"/>
  <c r="BF444" i="1"/>
  <c r="W443" i="1"/>
  <c r="BF443" i="1"/>
  <c r="W442" i="1"/>
  <c r="BF442" i="1"/>
  <c r="W441" i="1"/>
  <c r="BF441" i="1"/>
  <c r="W440" i="1"/>
  <c r="BF440" i="1"/>
  <c r="W439" i="1"/>
  <c r="BF439" i="1"/>
  <c r="W438" i="1"/>
  <c r="BF438" i="1"/>
  <c r="W437" i="1"/>
  <c r="BF437" i="1"/>
  <c r="W436" i="1"/>
  <c r="BF436" i="1"/>
  <c r="W435" i="1"/>
  <c r="BF435" i="1"/>
  <c r="W434" i="1"/>
  <c r="BF434" i="1"/>
  <c r="W424" i="1"/>
  <c r="BF424" i="1"/>
  <c r="W423" i="1"/>
  <c r="BF423" i="1"/>
  <c r="W422" i="1"/>
  <c r="BF422" i="1"/>
  <c r="W420" i="1"/>
  <c r="BF420" i="1"/>
  <c r="W419" i="1"/>
  <c r="BF419" i="1"/>
  <c r="W418" i="1"/>
  <c r="BF418" i="1"/>
  <c r="W417" i="1"/>
  <c r="BF417" i="1"/>
  <c r="W416" i="1"/>
  <c r="BF416" i="1"/>
  <c r="W410" i="1"/>
  <c r="BF410" i="1"/>
  <c r="W409" i="1"/>
  <c r="BF409" i="1"/>
  <c r="W408" i="1"/>
  <c r="BF408" i="1"/>
  <c r="W380" i="1"/>
  <c r="BF380" i="1"/>
  <c r="W374" i="1"/>
  <c r="BF374" i="1"/>
  <c r="W372" i="1"/>
  <c r="BF372" i="1"/>
  <c r="W371" i="1"/>
  <c r="BF371" i="1"/>
  <c r="W370" i="1"/>
  <c r="BF370" i="1"/>
  <c r="W369" i="1"/>
  <c r="BF369" i="1"/>
  <c r="W368" i="1"/>
  <c r="BF368" i="1"/>
  <c r="W367" i="1"/>
  <c r="BF367" i="1"/>
  <c r="W366" i="1"/>
  <c r="BF366" i="1"/>
  <c r="W365" i="1"/>
  <c r="BF365" i="1"/>
  <c r="W364" i="1"/>
  <c r="BF364" i="1"/>
  <c r="W363" i="1"/>
  <c r="BF363" i="1"/>
  <c r="W358" i="1"/>
  <c r="BF358" i="1"/>
  <c r="W354" i="1"/>
  <c r="BF354" i="1"/>
  <c r="W353" i="1"/>
  <c r="BF353" i="1"/>
  <c r="W352" i="1"/>
  <c r="BF352" i="1"/>
  <c r="W351" i="1"/>
  <c r="BF351" i="1"/>
  <c r="W350" i="1"/>
  <c r="BF350" i="1"/>
  <c r="W349" i="1"/>
  <c r="BF349" i="1"/>
  <c r="W348" i="1"/>
  <c r="BF348" i="1"/>
  <c r="W347" i="1"/>
  <c r="BF347" i="1"/>
  <c r="W346" i="1"/>
  <c r="BF346" i="1"/>
  <c r="W345" i="1"/>
  <c r="BF345" i="1"/>
  <c r="W344" i="1"/>
  <c r="BF344" i="1"/>
  <c r="W343" i="1"/>
  <c r="BF343" i="1"/>
  <c r="W342" i="1"/>
  <c r="BF342" i="1"/>
  <c r="W341" i="1"/>
  <c r="BF341" i="1"/>
  <c r="W339" i="1"/>
  <c r="BF339" i="1"/>
  <c r="W338" i="1"/>
  <c r="BF338" i="1"/>
  <c r="W337" i="1"/>
  <c r="BF337" i="1"/>
  <c r="W328" i="1"/>
  <c r="BF328" i="1"/>
  <c r="W327" i="1"/>
  <c r="BF327" i="1"/>
  <c r="W326" i="1"/>
  <c r="BF326" i="1"/>
  <c r="W325" i="1"/>
  <c r="BF325" i="1"/>
  <c r="W322" i="1"/>
  <c r="BF322" i="1"/>
  <c r="W321" i="1"/>
  <c r="BF321" i="1"/>
  <c r="W320" i="1"/>
  <c r="BF320" i="1"/>
  <c r="W319" i="1"/>
  <c r="BF319" i="1"/>
  <c r="W304" i="1"/>
  <c r="BF304" i="1"/>
  <c r="W303" i="1"/>
  <c r="BF303" i="1"/>
  <c r="W302" i="1"/>
  <c r="BF302" i="1"/>
  <c r="W298" i="1"/>
  <c r="BF298" i="1"/>
  <c r="W297" i="1"/>
  <c r="BF297" i="1"/>
  <c r="W296" i="1"/>
  <c r="BF296" i="1"/>
  <c r="W295" i="1"/>
  <c r="BF295" i="1"/>
  <c r="W294" i="1"/>
  <c r="BF294" i="1"/>
  <c r="W293" i="1"/>
  <c r="BF293" i="1"/>
  <c r="W292" i="1"/>
  <c r="BF292" i="1"/>
  <c r="W291" i="1"/>
  <c r="BF291" i="1"/>
  <c r="W290" i="1"/>
  <c r="BF290" i="1"/>
  <c r="W289" i="1"/>
  <c r="BF289" i="1"/>
  <c r="W288" i="1"/>
  <c r="BF288" i="1"/>
  <c r="W287" i="1"/>
  <c r="BF287" i="1"/>
  <c r="W286" i="1"/>
  <c r="BF286" i="1"/>
  <c r="W285" i="1"/>
  <c r="BF285" i="1"/>
  <c r="W284" i="1"/>
  <c r="BF284" i="1"/>
  <c r="W283" i="1"/>
  <c r="BF283" i="1"/>
  <c r="W282" i="1"/>
  <c r="BF282" i="1"/>
  <c r="W281" i="1"/>
  <c r="BF281" i="1"/>
  <c r="W280" i="1"/>
  <c r="BF280" i="1"/>
  <c r="W279" i="1"/>
  <c r="BF279" i="1"/>
  <c r="W278" i="1"/>
  <c r="BF278" i="1"/>
  <c r="W277" i="1"/>
  <c r="BF277" i="1"/>
  <c r="W276" i="1"/>
  <c r="BF276" i="1"/>
  <c r="W275" i="1"/>
  <c r="BF275" i="1"/>
  <c r="W274" i="1"/>
  <c r="BF274" i="1"/>
  <c r="W273" i="1"/>
  <c r="BF273" i="1"/>
  <c r="W272" i="1"/>
  <c r="BF272" i="1"/>
  <c r="W271" i="1"/>
  <c r="BF271" i="1"/>
  <c r="W270" i="1"/>
  <c r="BF270" i="1"/>
  <c r="W269" i="1"/>
  <c r="BF269" i="1"/>
  <c r="W268" i="1"/>
  <c r="BF268" i="1"/>
  <c r="W267" i="1"/>
  <c r="BF267" i="1"/>
  <c r="W266" i="1"/>
  <c r="BF266" i="1"/>
  <c r="W264" i="1"/>
  <c r="BF264" i="1"/>
  <c r="W263" i="1"/>
  <c r="BF263" i="1"/>
  <c r="W262" i="1"/>
  <c r="BF262" i="1"/>
  <c r="W261" i="1"/>
  <c r="BF261" i="1"/>
  <c r="W260" i="1"/>
  <c r="BF260" i="1"/>
  <c r="W259" i="1"/>
  <c r="BF259" i="1"/>
  <c r="W258" i="1"/>
  <c r="BF258" i="1"/>
  <c r="W257" i="1"/>
  <c r="BF257" i="1"/>
  <c r="W256" i="1"/>
  <c r="BF256" i="1"/>
  <c r="W255" i="1"/>
  <c r="BF255" i="1"/>
  <c r="W254" i="1"/>
  <c r="BF254" i="1"/>
  <c r="W251" i="1"/>
  <c r="BF251" i="1"/>
  <c r="W250" i="1"/>
  <c r="BF250" i="1"/>
  <c r="W249" i="1"/>
  <c r="BF249" i="1"/>
  <c r="W248" i="1"/>
  <c r="BF248" i="1"/>
  <c r="W247" i="1"/>
  <c r="BF247" i="1"/>
  <c r="W246" i="1"/>
  <c r="BF246" i="1"/>
  <c r="W245" i="1"/>
  <c r="BF245" i="1"/>
  <c r="W244" i="1"/>
  <c r="BF244" i="1"/>
  <c r="W243" i="1"/>
  <c r="BF243" i="1"/>
  <c r="W242" i="1"/>
  <c r="BF242" i="1"/>
  <c r="W241" i="1"/>
  <c r="BF241" i="1"/>
  <c r="W240" i="1"/>
  <c r="BF240" i="1"/>
  <c r="W239" i="1"/>
  <c r="BF239" i="1"/>
  <c r="W238" i="1"/>
  <c r="BF238" i="1"/>
  <c r="W237" i="1"/>
  <c r="BF237" i="1"/>
  <c r="W236" i="1"/>
  <c r="BF236" i="1"/>
  <c r="W235" i="1"/>
  <c r="BF235" i="1"/>
  <c r="W234" i="1"/>
  <c r="BF234" i="1"/>
  <c r="W232" i="1"/>
  <c r="BF232" i="1"/>
  <c r="W231" i="1"/>
  <c r="BF231" i="1"/>
  <c r="W229" i="1"/>
  <c r="BF229" i="1"/>
  <c r="W228" i="1"/>
  <c r="BF228" i="1"/>
  <c r="W227" i="1"/>
  <c r="BF227" i="1"/>
  <c r="W226" i="1"/>
  <c r="BF226" i="1"/>
  <c r="W225" i="1"/>
  <c r="BF225" i="1"/>
  <c r="W223" i="1"/>
  <c r="BF223" i="1"/>
  <c r="W222" i="1"/>
  <c r="BF222" i="1"/>
  <c r="W220" i="1"/>
  <c r="BF220" i="1"/>
  <c r="W219" i="1"/>
  <c r="BF219" i="1"/>
  <c r="W218" i="1"/>
  <c r="BF218" i="1"/>
  <c r="W217" i="1"/>
  <c r="BF217" i="1"/>
  <c r="W216" i="1"/>
  <c r="BF216" i="1"/>
  <c r="W215" i="1"/>
  <c r="BF215" i="1"/>
  <c r="W214" i="1"/>
  <c r="BF214" i="1"/>
  <c r="W213" i="1"/>
  <c r="BF213" i="1"/>
  <c r="W212" i="1"/>
  <c r="BF212" i="1"/>
  <c r="W211" i="1"/>
  <c r="BF211" i="1"/>
  <c r="W210" i="1"/>
  <c r="BF210" i="1"/>
  <c r="W209" i="1"/>
  <c r="BF209" i="1"/>
  <c r="W208" i="1"/>
  <c r="BF208" i="1"/>
  <c r="W207" i="1"/>
  <c r="BF207" i="1"/>
  <c r="W206" i="1"/>
  <c r="BF206" i="1"/>
  <c r="W205" i="1"/>
  <c r="BF205" i="1"/>
  <c r="W204" i="1"/>
  <c r="BF204" i="1"/>
  <c r="W203" i="1"/>
  <c r="BF203" i="1"/>
  <c r="W202" i="1"/>
  <c r="BF202" i="1"/>
  <c r="W201" i="1"/>
  <c r="BF201" i="1"/>
  <c r="W200" i="1"/>
  <c r="BF200" i="1"/>
  <c r="W199" i="1"/>
  <c r="BF199" i="1"/>
  <c r="W198" i="1"/>
  <c r="BF198" i="1"/>
  <c r="W197" i="1"/>
  <c r="BF197" i="1"/>
  <c r="W196" i="1"/>
  <c r="BF196" i="1"/>
  <c r="W195" i="1"/>
  <c r="BF195" i="1"/>
  <c r="W194" i="1"/>
  <c r="BF194" i="1"/>
  <c r="W193" i="1"/>
  <c r="BF193" i="1"/>
  <c r="W192" i="1"/>
  <c r="BF192" i="1"/>
  <c r="W191" i="1"/>
  <c r="BF191" i="1"/>
  <c r="W190" i="1"/>
  <c r="BF190" i="1"/>
  <c r="W189" i="1"/>
  <c r="BF189" i="1"/>
  <c r="W188" i="1"/>
  <c r="BF188" i="1"/>
  <c r="W187" i="1"/>
  <c r="BF187" i="1"/>
  <c r="W186" i="1"/>
  <c r="BF186" i="1"/>
  <c r="W185" i="1"/>
  <c r="BF185" i="1"/>
  <c r="W184" i="1"/>
  <c r="BF184" i="1"/>
  <c r="W183" i="1"/>
  <c r="BF183" i="1"/>
  <c r="W182" i="1"/>
  <c r="BF182" i="1"/>
  <c r="W181" i="1"/>
  <c r="BF181" i="1"/>
  <c r="W180" i="1"/>
  <c r="BF180" i="1"/>
  <c r="W179" i="1"/>
  <c r="BF179" i="1"/>
  <c r="W178" i="1"/>
  <c r="BF178" i="1"/>
  <c r="W177" i="1"/>
  <c r="BF177" i="1"/>
  <c r="W176" i="1"/>
  <c r="BF176" i="1"/>
  <c r="W175" i="1"/>
  <c r="BF175" i="1"/>
  <c r="W174" i="1"/>
  <c r="BF174" i="1"/>
  <c r="W173" i="1"/>
  <c r="BF173" i="1"/>
  <c r="W172" i="1"/>
  <c r="BF172" i="1"/>
  <c r="W171" i="1"/>
  <c r="BF171" i="1"/>
  <c r="W170" i="1"/>
  <c r="BF170" i="1"/>
  <c r="W169" i="1"/>
  <c r="BF169" i="1"/>
  <c r="W168" i="1"/>
  <c r="BF168" i="1"/>
  <c r="W167" i="1"/>
  <c r="BF167" i="1"/>
  <c r="W166" i="1"/>
  <c r="BF166" i="1"/>
  <c r="W165" i="1"/>
  <c r="BF165" i="1"/>
  <c r="W164" i="1"/>
  <c r="BF164" i="1"/>
  <c r="W163" i="1"/>
  <c r="BF163" i="1"/>
  <c r="W162" i="1"/>
  <c r="BF162" i="1"/>
  <c r="W161" i="1"/>
  <c r="BF161" i="1"/>
  <c r="W160" i="1"/>
  <c r="BF160" i="1"/>
  <c r="W159" i="1"/>
  <c r="BF159" i="1"/>
  <c r="W158" i="1"/>
  <c r="BF158" i="1"/>
  <c r="W157" i="1"/>
  <c r="BF157" i="1"/>
  <c r="W156" i="1"/>
  <c r="BF156" i="1"/>
  <c r="W155" i="1"/>
  <c r="BF155" i="1"/>
  <c r="W154" i="1"/>
  <c r="BF154" i="1"/>
  <c r="W153" i="1"/>
  <c r="BF153" i="1"/>
  <c r="W152" i="1"/>
  <c r="BF152" i="1"/>
  <c r="W151" i="1"/>
  <c r="BF151" i="1"/>
  <c r="W150" i="1"/>
  <c r="BF150" i="1"/>
  <c r="W149" i="1"/>
  <c r="BF149" i="1"/>
  <c r="W148" i="1"/>
  <c r="BF148" i="1"/>
  <c r="W147" i="1"/>
  <c r="BF147" i="1"/>
  <c r="W146" i="1"/>
  <c r="BF146" i="1"/>
  <c r="W145" i="1"/>
  <c r="BF145" i="1"/>
  <c r="W144" i="1"/>
  <c r="BF144" i="1"/>
  <c r="W143" i="1"/>
  <c r="BF143" i="1"/>
  <c r="W142" i="1"/>
  <c r="BF142" i="1"/>
  <c r="W75" i="1"/>
  <c r="BF75" i="1"/>
  <c r="W73" i="1"/>
  <c r="BF73" i="1"/>
  <c r="W72" i="1"/>
  <c r="BF72" i="1"/>
  <c r="W71" i="1"/>
  <c r="BF71" i="1"/>
  <c r="W70" i="1"/>
  <c r="BF70" i="1"/>
  <c r="W69" i="1"/>
  <c r="BF69" i="1"/>
  <c r="W68" i="1"/>
  <c r="BF68" i="1"/>
  <c r="W67" i="1"/>
  <c r="BF67" i="1"/>
  <c r="W66" i="1"/>
  <c r="BF66" i="1"/>
  <c r="W65" i="1"/>
  <c r="BF65" i="1"/>
  <c r="W64" i="1"/>
  <c r="BF64" i="1"/>
  <c r="W63" i="1"/>
  <c r="BF63" i="1"/>
  <c r="W62" i="1"/>
  <c r="BF62" i="1"/>
  <c r="W61" i="1"/>
  <c r="BF61" i="1"/>
  <c r="W60" i="1"/>
  <c r="BF60" i="1"/>
  <c r="W59" i="1"/>
  <c r="BF59" i="1"/>
  <c r="W58" i="1"/>
  <c r="BF58" i="1"/>
  <c r="W57" i="1"/>
  <c r="BF57" i="1"/>
  <c r="W56" i="1"/>
  <c r="BF56" i="1"/>
  <c r="W55" i="1"/>
  <c r="BF55" i="1"/>
  <c r="W54" i="1"/>
  <c r="BF54" i="1"/>
  <c r="W53" i="1"/>
  <c r="BF53" i="1"/>
  <c r="W52" i="1"/>
  <c r="BF52" i="1"/>
  <c r="W47" i="1"/>
  <c r="BF47" i="1"/>
  <c r="W46" i="1"/>
  <c r="BF46" i="1"/>
  <c r="W40" i="1"/>
  <c r="BF40" i="1"/>
  <c r="W39" i="1"/>
  <c r="BF39" i="1"/>
  <c r="W15" i="1"/>
  <c r="BF15" i="1"/>
  <c r="W7" i="1"/>
  <c r="BF7" i="1"/>
  <c r="A362" i="1"/>
  <c r="A7" i="1" l="1"/>
  <c r="A8"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P340" i="1" l="1"/>
  <c r="N340" i="1"/>
  <c r="Q340" i="1" l="1"/>
  <c r="W340" i="1" l="1"/>
  <c r="BF340" i="1"/>
  <c r="L3" i="1" l="1"/>
  <c r="J3" i="1"/>
  <c r="M3" i="1"/>
  <c r="V3" i="1"/>
  <c r="BE6" i="1" l="1"/>
  <c r="I3" i="1" l="1"/>
  <c r="AZ8" i="12" l="1"/>
  <c r="AY8" i="12"/>
  <c r="AX8" i="12"/>
  <c r="Q8" i="12"/>
  <c r="BA8" i="12" s="1"/>
  <c r="A8" i="12"/>
  <c r="S8" i="12" l="1"/>
  <c r="N414" i="1" l="1"/>
  <c r="P414" i="1"/>
  <c r="P421" i="1"/>
  <c r="Q414" i="1" l="1"/>
  <c r="P3" i="1"/>
  <c r="N421" i="1"/>
  <c r="Q421" i="1" s="1"/>
  <c r="W421" i="1" l="1"/>
  <c r="BF421" i="1"/>
  <c r="N415" i="1"/>
  <c r="Q415" i="1" s="1"/>
  <c r="N413" i="1"/>
  <c r="Q413" i="1" s="1"/>
  <c r="N463" i="1"/>
  <c r="Q463" i="1" s="1"/>
  <c r="N461" i="1"/>
  <c r="Q461" i="1" s="1"/>
  <c r="N459" i="1"/>
  <c r="Q459" i="1" s="1"/>
  <c r="N457" i="1"/>
  <c r="Q457" i="1" s="1"/>
  <c r="N455" i="1"/>
  <c r="Q455" i="1" s="1"/>
  <c r="N406" i="1"/>
  <c r="Q406" i="1" s="1"/>
  <c r="N404" i="1"/>
  <c r="Q404" i="1" s="1"/>
  <c r="N402" i="1"/>
  <c r="Q402" i="1" s="1"/>
  <c r="N400" i="1"/>
  <c r="Q400" i="1" s="1"/>
  <c r="N398" i="1"/>
  <c r="Q398" i="1" s="1"/>
  <c r="N396" i="1"/>
  <c r="Q396" i="1" s="1"/>
  <c r="N394" i="1"/>
  <c r="Q394" i="1" s="1"/>
  <c r="N392" i="1"/>
  <c r="Q392" i="1" s="1"/>
  <c r="N390" i="1"/>
  <c r="Q390" i="1" s="1"/>
  <c r="N388" i="1"/>
  <c r="Q388" i="1" s="1"/>
  <c r="N386" i="1"/>
  <c r="Q386" i="1" s="1"/>
  <c r="N384" i="1"/>
  <c r="Q384" i="1" s="1"/>
  <c r="N412" i="1"/>
  <c r="Q412" i="1" s="1"/>
  <c r="N462" i="1"/>
  <c r="Q462" i="1" s="1"/>
  <c r="N458" i="1"/>
  <c r="Q458" i="1" s="1"/>
  <c r="N454" i="1"/>
  <c r="Q454" i="1" s="1"/>
  <c r="N411" i="1"/>
  <c r="Q411" i="1" s="1"/>
  <c r="N407" i="1"/>
  <c r="Q407" i="1" s="1"/>
  <c r="N405" i="1"/>
  <c r="Q405" i="1" s="1"/>
  <c r="N403" i="1"/>
  <c r="Q403" i="1" s="1"/>
  <c r="N401" i="1"/>
  <c r="Q401" i="1" s="1"/>
  <c r="N399" i="1"/>
  <c r="Q399" i="1" s="1"/>
  <c r="N397" i="1"/>
  <c r="Q397" i="1" s="1"/>
  <c r="N395" i="1"/>
  <c r="Q395" i="1" s="1"/>
  <c r="N393" i="1"/>
  <c r="Q393" i="1" s="1"/>
  <c r="N391" i="1"/>
  <c r="Q391" i="1" s="1"/>
  <c r="N389" i="1"/>
  <c r="Q389" i="1" s="1"/>
  <c r="N387" i="1"/>
  <c r="Q387" i="1" s="1"/>
  <c r="N385" i="1"/>
  <c r="Q385" i="1" s="1"/>
  <c r="N383" i="1"/>
  <c r="Q383" i="1" s="1"/>
  <c r="W415" i="1" l="1"/>
  <c r="BF415" i="1"/>
  <c r="W463" i="1"/>
  <c r="BF463" i="1"/>
  <c r="W461" i="1"/>
  <c r="BF461" i="1"/>
  <c r="W459" i="1"/>
  <c r="BF459" i="1"/>
  <c r="W457" i="1"/>
  <c r="BF457" i="1"/>
  <c r="W455" i="1"/>
  <c r="BF455" i="1"/>
  <c r="W406" i="1"/>
  <c r="BF406" i="1"/>
  <c r="W404" i="1"/>
  <c r="BF404" i="1"/>
  <c r="W402" i="1"/>
  <c r="BF402" i="1"/>
  <c r="W398" i="1"/>
  <c r="BF398" i="1"/>
  <c r="W396" i="1"/>
  <c r="BF396" i="1"/>
  <c r="W394" i="1"/>
  <c r="BF394" i="1"/>
  <c r="W392" i="1"/>
  <c r="BF392" i="1"/>
  <c r="W390" i="1"/>
  <c r="BF390" i="1"/>
  <c r="W388" i="1"/>
  <c r="BF388" i="1"/>
  <c r="W386" i="1"/>
  <c r="BF386" i="1"/>
  <c r="W384" i="1"/>
  <c r="BF384" i="1"/>
  <c r="W412" i="1"/>
  <c r="BF412" i="1"/>
  <c r="W458" i="1"/>
  <c r="BF458" i="1"/>
  <c r="W454" i="1"/>
  <c r="BF454" i="1"/>
  <c r="W411" i="1"/>
  <c r="BF411" i="1"/>
  <c r="W407" i="1"/>
  <c r="BF407" i="1"/>
  <c r="W405" i="1"/>
  <c r="BF405" i="1"/>
  <c r="W403" i="1"/>
  <c r="BF403" i="1"/>
  <c r="W401" i="1"/>
  <c r="BF401" i="1"/>
  <c r="W399" i="1"/>
  <c r="BF399" i="1"/>
  <c r="W397" i="1"/>
  <c r="BF397" i="1"/>
  <c r="W395" i="1"/>
  <c r="BF395" i="1"/>
  <c r="W393" i="1"/>
  <c r="BF393" i="1"/>
  <c r="W391" i="1"/>
  <c r="BF391" i="1"/>
  <c r="W389" i="1"/>
  <c r="BF389" i="1"/>
  <c r="W387" i="1"/>
  <c r="BF387" i="1"/>
  <c r="W385" i="1"/>
  <c r="BF385" i="1"/>
  <c r="W383" i="1"/>
  <c r="BF383" i="1"/>
  <c r="O12" i="1"/>
  <c r="Q12" i="1" s="1"/>
  <c r="O3" i="1" l="1"/>
  <c r="BD6" i="1"/>
  <c r="A22" i="12" l="1"/>
  <c r="A21" i="12"/>
  <c r="A20" i="12"/>
  <c r="A19" i="12"/>
  <c r="A18" i="12"/>
  <c r="A17" i="12"/>
  <c r="A16" i="12"/>
  <c r="A15" i="12"/>
  <c r="A14" i="12"/>
  <c r="A13" i="12"/>
  <c r="A12" i="12"/>
  <c r="A11" i="12"/>
  <c r="A10" i="12"/>
  <c r="A9" i="12"/>
  <c r="A7" i="12"/>
  <c r="A6" i="12"/>
  <c r="A5" i="12"/>
  <c r="AY7" i="12" l="1"/>
  <c r="AX7" i="12"/>
  <c r="AW7" i="12"/>
  <c r="AU7" i="12"/>
  <c r="Q7" i="12"/>
  <c r="AZ7" i="12" s="1"/>
  <c r="AY6" i="12"/>
  <c r="AX6" i="12"/>
  <c r="AW6" i="12"/>
  <c r="AU6" i="12"/>
  <c r="Q6" i="12"/>
  <c r="S6" i="12" s="1"/>
  <c r="AZ6" i="12" l="1"/>
  <c r="S7" i="12"/>
  <c r="A4" i="12" l="1"/>
  <c r="Q4" i="12"/>
  <c r="K3" i="1" l="1"/>
  <c r="AU5" i="12"/>
  <c r="Q5" i="12"/>
  <c r="N3" i="1" l="1"/>
  <c r="A6" i="1"/>
  <c r="Q6" i="1"/>
  <c r="BF6" i="1" l="1"/>
  <c r="W6" i="1"/>
  <c r="W3" i="1" l="1"/>
  <c r="Q3" i="1"/>
  <c r="H3" i="1" l="1"/>
  <c r="BB6" i="1" l="1"/>
  <c r="BC6" i="1"/>
  <c r="G3" i="1" s="1"/>
  <c r="F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Antonio Carlos Guimarães Deiró</author>
  </authors>
  <commentList>
    <comment ref="AA364" authorId="0" guid="{E5DA4011-BA24-4220-BBFA-CACB224A7019}" shapeId="0" xr:uid="{00000000-0006-0000-0000-000001000000}">
      <text>
        <r>
          <rPr>
            <b/>
            <sz val="9"/>
            <color indexed="81"/>
            <rFont val="Segoe UI"/>
            <family val="2"/>
          </rPr>
          <t xml:space="preserve">informação Transferegov
</t>
        </r>
      </text>
    </comment>
    <comment ref="AA365" authorId="0" guid="{D94EF3E0-9D99-4C68-BC42-B0BD44126E30}" shapeId="0" xr:uid="{00000000-0006-0000-0000-000002000000}">
      <text>
        <r>
          <rPr>
            <b/>
            <sz val="9"/>
            <color indexed="81"/>
            <rFont val="Segoe UI"/>
            <family val="2"/>
          </rPr>
          <t xml:space="preserve">Informação Transferegov
</t>
        </r>
      </text>
    </comment>
  </commentList>
</comments>
</file>

<file path=xl/sharedStrings.xml><?xml version="1.0" encoding="utf-8"?>
<sst xmlns="http://schemas.openxmlformats.org/spreadsheetml/2006/main" count="10250" uniqueCount="2890">
  <si>
    <t>MUNICÍPIO</t>
  </si>
  <si>
    <t>FONTE DE RECURSO</t>
  </si>
  <si>
    <t>OBSERVAÇÕES</t>
  </si>
  <si>
    <t>STATUS</t>
  </si>
  <si>
    <t>TIPO_INTERVENÇÃO</t>
  </si>
  <si>
    <t>ESCOPO</t>
  </si>
  <si>
    <t>EXECUTOR</t>
  </si>
  <si>
    <t>CODIGO</t>
  </si>
  <si>
    <t>MUNICIPIO</t>
  </si>
  <si>
    <t>Alienação/Concessão</t>
  </si>
  <si>
    <t>Abaíra</t>
  </si>
  <si>
    <t>Ampliação</t>
  </si>
  <si>
    <t>Convive</t>
  </si>
  <si>
    <t>Abaré</t>
  </si>
  <si>
    <t>Convênio</t>
  </si>
  <si>
    <t>Conservação e Restauração</t>
  </si>
  <si>
    <t>Acajutiba</t>
  </si>
  <si>
    <t>Construção</t>
  </si>
  <si>
    <t>Adustina</t>
  </si>
  <si>
    <t>Água Fria</t>
  </si>
  <si>
    <t>Elaboração de Projeto</t>
  </si>
  <si>
    <t>Aiquara</t>
  </si>
  <si>
    <t>Reforma/Recuperação</t>
  </si>
  <si>
    <t>Alagoinhas</t>
  </si>
  <si>
    <t>Serviços de Manutenção</t>
  </si>
  <si>
    <t>Alcobaça</t>
  </si>
  <si>
    <t>Almadina</t>
  </si>
  <si>
    <t>Amargosa</t>
  </si>
  <si>
    <t>Amélia Rodrigues</t>
  </si>
  <si>
    <t>América Dourada</t>
  </si>
  <si>
    <t>Anagé</t>
  </si>
  <si>
    <t>Andaraí</t>
  </si>
  <si>
    <t>Andorinha</t>
  </si>
  <si>
    <t>Angical</t>
  </si>
  <si>
    <t>Anguera</t>
  </si>
  <si>
    <t>Antas</t>
  </si>
  <si>
    <t>Antônio Cardoso</t>
  </si>
  <si>
    <t>Antônio Gonçalves</t>
  </si>
  <si>
    <t>Aporá</t>
  </si>
  <si>
    <t>Apuarema</t>
  </si>
  <si>
    <t>EIXO INTERVENÇÃO</t>
  </si>
  <si>
    <t>Araçás</t>
  </si>
  <si>
    <t>Desenvolvimento Rural</t>
  </si>
  <si>
    <t>Aracatu</t>
  </si>
  <si>
    <t>Educação</t>
  </si>
  <si>
    <t>Araci</t>
  </si>
  <si>
    <t>Aramari</t>
  </si>
  <si>
    <t>Habitação</t>
  </si>
  <si>
    <t>Arataca</t>
  </si>
  <si>
    <t>Infraestrutura</t>
  </si>
  <si>
    <t>Aratuípe</t>
  </si>
  <si>
    <t>Mobilidade</t>
  </si>
  <si>
    <t>Aurelino Leal</t>
  </si>
  <si>
    <t>Prevenção a Desastres Naturais</t>
  </si>
  <si>
    <t>Baianópolis</t>
  </si>
  <si>
    <t>Baixa Grande</t>
  </si>
  <si>
    <t>Saúde</t>
  </si>
  <si>
    <t>Banzaê</t>
  </si>
  <si>
    <t>Barra</t>
  </si>
  <si>
    <t>Barra da Estiva</t>
  </si>
  <si>
    <t>Barra do Choça</t>
  </si>
  <si>
    <t>Barra do Mendes</t>
  </si>
  <si>
    <t>Barra do Rocha</t>
  </si>
  <si>
    <t>Barreiras</t>
  </si>
  <si>
    <t>Barro Alto</t>
  </si>
  <si>
    <t>Barro Preto</t>
  </si>
  <si>
    <t>Barrocas</t>
  </si>
  <si>
    <t>Belmonte</t>
  </si>
  <si>
    <t>Belo Campo</t>
  </si>
  <si>
    <t>Biritinga</t>
  </si>
  <si>
    <t>Boa Nova</t>
  </si>
  <si>
    <t>Boa Vista do Tupim</t>
  </si>
  <si>
    <t>Bom Jesus da Lapa</t>
  </si>
  <si>
    <t>Bom Jesus da Serra</t>
  </si>
  <si>
    <t>Boninal</t>
  </si>
  <si>
    <t>Bonito</t>
  </si>
  <si>
    <t>Boquira</t>
  </si>
  <si>
    <t>Botuporã</t>
  </si>
  <si>
    <t>Brejões</t>
  </si>
  <si>
    <t>Brejolândia</t>
  </si>
  <si>
    <t>Brotas de Macaúbas</t>
  </si>
  <si>
    <t>Brumado</t>
  </si>
  <si>
    <t>Buerarema</t>
  </si>
  <si>
    <t>Buritirama</t>
  </si>
  <si>
    <t>Caatiba</t>
  </si>
  <si>
    <t>Cabaceiras do Paraguaçu</t>
  </si>
  <si>
    <t>Cachoeira</t>
  </si>
  <si>
    <t>Caculé</t>
  </si>
  <si>
    <t>Caém</t>
  </si>
  <si>
    <t>Caetanos</t>
  </si>
  <si>
    <t>Caetité</t>
  </si>
  <si>
    <t>Cafarnaum</t>
  </si>
  <si>
    <t>Cairu</t>
  </si>
  <si>
    <t>Caldeirão Grande</t>
  </si>
  <si>
    <t>Camacan</t>
  </si>
  <si>
    <t>Camaçari</t>
  </si>
  <si>
    <t>Camamu</t>
  </si>
  <si>
    <t>Campo Alegre de Lourdes</t>
  </si>
  <si>
    <t>Campo Formoso</t>
  </si>
  <si>
    <t>Canápolis</t>
  </si>
  <si>
    <t>Canarana</t>
  </si>
  <si>
    <t>Canavieiras</t>
  </si>
  <si>
    <t>Candeal</t>
  </si>
  <si>
    <t>Candeias</t>
  </si>
  <si>
    <t>Candiba</t>
  </si>
  <si>
    <t>Cândido Sales</t>
  </si>
  <si>
    <t>Cansanção</t>
  </si>
  <si>
    <t>Canudos</t>
  </si>
  <si>
    <t>Capela do Alto Alegre</t>
  </si>
  <si>
    <t>Capim Grosso</t>
  </si>
  <si>
    <t>Caraíbas</t>
  </si>
  <si>
    <t>Caravelas</t>
  </si>
  <si>
    <t>Cardeal da Silva</t>
  </si>
  <si>
    <t>Carinhanha</t>
  </si>
  <si>
    <t>Casa Nova</t>
  </si>
  <si>
    <t>Castro Alves</t>
  </si>
  <si>
    <t>Catolândia</t>
  </si>
  <si>
    <t>Catu</t>
  </si>
  <si>
    <t>Caturama</t>
  </si>
  <si>
    <t>Central</t>
  </si>
  <si>
    <t>Chorrochó</t>
  </si>
  <si>
    <t>Cícero Dantas</t>
  </si>
  <si>
    <t>Cipó</t>
  </si>
  <si>
    <t>Coaraci</t>
  </si>
  <si>
    <t>Cocos</t>
  </si>
  <si>
    <t>Conceição da Feira</t>
  </si>
  <si>
    <t>Conceição do Almeida</t>
  </si>
  <si>
    <t>Conceição do Coité</t>
  </si>
  <si>
    <t>Conceição do Jacuípe</t>
  </si>
  <si>
    <t>Conde</t>
  </si>
  <si>
    <t>Condeúba</t>
  </si>
  <si>
    <t>Contendas do Sincorá</t>
  </si>
  <si>
    <t>Coração de Maria</t>
  </si>
  <si>
    <t>Cordeiros</t>
  </si>
  <si>
    <t>Coribe</t>
  </si>
  <si>
    <t>Coronel João Sá</t>
  </si>
  <si>
    <t>Correntina</t>
  </si>
  <si>
    <t>Cotegipe</t>
  </si>
  <si>
    <t>Cravolândia</t>
  </si>
  <si>
    <t>Crisópolis</t>
  </si>
  <si>
    <t>Cristópolis</t>
  </si>
  <si>
    <t>Cruz das Almas</t>
  </si>
  <si>
    <t>Curaçá</t>
  </si>
  <si>
    <t>Dário Meira</t>
  </si>
  <si>
    <t>Dias D'Ávila</t>
  </si>
  <si>
    <t>Dom Basílio</t>
  </si>
  <si>
    <t>Dom Macedo Costa</t>
  </si>
  <si>
    <t>Elísio Medrado</t>
  </si>
  <si>
    <t>Encruzilhada</t>
  </si>
  <si>
    <t>Entre Rios</t>
  </si>
  <si>
    <t>Érico Cardoso</t>
  </si>
  <si>
    <t>Esplanada</t>
  </si>
  <si>
    <t>Euclides da Cunha</t>
  </si>
  <si>
    <t>Eunápolis</t>
  </si>
  <si>
    <t>Fátima</t>
  </si>
  <si>
    <t>Feira da Mata</t>
  </si>
  <si>
    <t>Feira de Santana</t>
  </si>
  <si>
    <t>Filadélfia</t>
  </si>
  <si>
    <t>Firmino Alves</t>
  </si>
  <si>
    <t>Floresta Azul</t>
  </si>
  <si>
    <t>Formosa do Rio Preto</t>
  </si>
  <si>
    <t>Gandu</t>
  </si>
  <si>
    <t>Gavião</t>
  </si>
  <si>
    <t>Gentio do Ouro</t>
  </si>
  <si>
    <t>Glória</t>
  </si>
  <si>
    <t>Gongogi</t>
  </si>
  <si>
    <t>Governador Mangabeira</t>
  </si>
  <si>
    <t>Guajeru</t>
  </si>
  <si>
    <t>Guanambi</t>
  </si>
  <si>
    <t>Guaratinga</t>
  </si>
  <si>
    <t>Heliópolis</t>
  </si>
  <si>
    <t>Iaçu</t>
  </si>
  <si>
    <t>Ibiassucê</t>
  </si>
  <si>
    <t>Ibicaraí</t>
  </si>
  <si>
    <t>Ibicoara</t>
  </si>
  <si>
    <t>Ibicuí</t>
  </si>
  <si>
    <t>Ibipeba</t>
  </si>
  <si>
    <t>Ibipitanga</t>
  </si>
  <si>
    <t>Ibiquera</t>
  </si>
  <si>
    <t>Ibirapitanga</t>
  </si>
  <si>
    <t>Ibirapoã</t>
  </si>
  <si>
    <t>Ibirataia</t>
  </si>
  <si>
    <t>Ibitiara</t>
  </si>
  <si>
    <t>Ibititá</t>
  </si>
  <si>
    <t>Ibotirama</t>
  </si>
  <si>
    <t>Ichu</t>
  </si>
  <si>
    <t>Igaporã</t>
  </si>
  <si>
    <t>Igrapiúna</t>
  </si>
  <si>
    <t>Iguaí</t>
  </si>
  <si>
    <t>Ilhéus</t>
  </si>
  <si>
    <t>Inhambupe</t>
  </si>
  <si>
    <t>Ipecaetá</t>
  </si>
  <si>
    <t>Ipiaú</t>
  </si>
  <si>
    <t>Ipirá</t>
  </si>
  <si>
    <t>Ipupiara</t>
  </si>
  <si>
    <t>Irajuba</t>
  </si>
  <si>
    <t>Iramaia</t>
  </si>
  <si>
    <t>Iraquara</t>
  </si>
  <si>
    <t>Irará</t>
  </si>
  <si>
    <t>Irecê</t>
  </si>
  <si>
    <t>Itabela</t>
  </si>
  <si>
    <t>Itaberaba</t>
  </si>
  <si>
    <t>Itabuna</t>
  </si>
  <si>
    <t>Itacaré</t>
  </si>
  <si>
    <t>Itaetê</t>
  </si>
  <si>
    <t>Itagi</t>
  </si>
  <si>
    <t>Itagibá</t>
  </si>
  <si>
    <t>Itagimirim</t>
  </si>
  <si>
    <t>Itaguaçu da Bahia</t>
  </si>
  <si>
    <t>Itaju do Colônia</t>
  </si>
  <si>
    <t>Itajuípe</t>
  </si>
  <si>
    <t>Itamaraju</t>
  </si>
  <si>
    <t>Itamari</t>
  </si>
  <si>
    <t>Itambé</t>
  </si>
  <si>
    <t>Itanagra</t>
  </si>
  <si>
    <t>Itanhém</t>
  </si>
  <si>
    <t>Itaparica</t>
  </si>
  <si>
    <t>Itapé</t>
  </si>
  <si>
    <t>Itapebi</t>
  </si>
  <si>
    <t>Itapetinga</t>
  </si>
  <si>
    <t>Itapicuru</t>
  </si>
  <si>
    <t>Itapitanga</t>
  </si>
  <si>
    <t>Itaquara</t>
  </si>
  <si>
    <t>Itarantim</t>
  </si>
  <si>
    <t>Itatim</t>
  </si>
  <si>
    <t>Itiruçu</t>
  </si>
  <si>
    <t>Itiúba</t>
  </si>
  <si>
    <t>Itororó</t>
  </si>
  <si>
    <t>Ituaçu</t>
  </si>
  <si>
    <t>Ituberá</t>
  </si>
  <si>
    <t>Iuiu</t>
  </si>
  <si>
    <t>Jaborandi</t>
  </si>
  <si>
    <t>Jacaraci</t>
  </si>
  <si>
    <t>Jacobina</t>
  </si>
  <si>
    <t>Jaguaquara</t>
  </si>
  <si>
    <t>Jaguarari</t>
  </si>
  <si>
    <t>Jaguaripe</t>
  </si>
  <si>
    <t>Jandaíra</t>
  </si>
  <si>
    <t>Jequié</t>
  </si>
  <si>
    <t>Jeremoabo</t>
  </si>
  <si>
    <t>Jiquiriçá</t>
  </si>
  <si>
    <t>Jitaúna</t>
  </si>
  <si>
    <t>João Dourado</t>
  </si>
  <si>
    <t>Juazeiro</t>
  </si>
  <si>
    <t>Jucuruçu</t>
  </si>
  <si>
    <t>Jussara</t>
  </si>
  <si>
    <t>Jussari</t>
  </si>
  <si>
    <t>Jussiape</t>
  </si>
  <si>
    <t>Lafayette Coutinho</t>
  </si>
  <si>
    <t>Lagoa Real</t>
  </si>
  <si>
    <t>Laje</t>
  </si>
  <si>
    <t>Lajedão</t>
  </si>
  <si>
    <t>Lajedinho</t>
  </si>
  <si>
    <t>Lajedo do Tabocal</t>
  </si>
  <si>
    <t>Lamarão</t>
  </si>
  <si>
    <t>Lapão</t>
  </si>
  <si>
    <t>Lauro de Freitas</t>
  </si>
  <si>
    <t>Lençóis</t>
  </si>
  <si>
    <t>Licínio de Almeida</t>
  </si>
  <si>
    <t>Livramento de Nossa Senhora</t>
  </si>
  <si>
    <t>Luís Eduardo Magalhães</t>
  </si>
  <si>
    <t>Macajuba</t>
  </si>
  <si>
    <t>Macarani</t>
  </si>
  <si>
    <t>Macaúbas</t>
  </si>
  <si>
    <t>Macururé</t>
  </si>
  <si>
    <t>Madre de Deus</t>
  </si>
  <si>
    <t>Maetinga</t>
  </si>
  <si>
    <t>Maiquinique</t>
  </si>
  <si>
    <t>Mairi</t>
  </si>
  <si>
    <t>Malhada</t>
  </si>
  <si>
    <t>Malhada de Pedras</t>
  </si>
  <si>
    <t>Manoel Vitorino</t>
  </si>
  <si>
    <t>Mansidão</t>
  </si>
  <si>
    <t>Maracás</t>
  </si>
  <si>
    <t>Maragogipe</t>
  </si>
  <si>
    <t>Maraú</t>
  </si>
  <si>
    <t>Marcionílio Souza</t>
  </si>
  <si>
    <t>Mascote</t>
  </si>
  <si>
    <t>Mata de São João</t>
  </si>
  <si>
    <t>Matina</t>
  </si>
  <si>
    <t>Medeiros Neto</t>
  </si>
  <si>
    <t>Miguel Calmon</t>
  </si>
  <si>
    <t>Milagres</t>
  </si>
  <si>
    <t>Mirangaba</t>
  </si>
  <si>
    <t>Mirante</t>
  </si>
  <si>
    <t>Monte Santo</t>
  </si>
  <si>
    <t>Morpará</t>
  </si>
  <si>
    <t>Morro do Chapéu</t>
  </si>
  <si>
    <t>Mortugaba</t>
  </si>
  <si>
    <t>Mucugê</t>
  </si>
  <si>
    <t>Mucuri</t>
  </si>
  <si>
    <t>Mulungu do Morro</t>
  </si>
  <si>
    <t>Mundo Novo</t>
  </si>
  <si>
    <t>Muniz Ferreira</t>
  </si>
  <si>
    <t>Muquém do São Francisco</t>
  </si>
  <si>
    <t>Muritiba</t>
  </si>
  <si>
    <t>Mutuípe</t>
  </si>
  <si>
    <t>Nazaré</t>
  </si>
  <si>
    <t>Nilo Peçanha</t>
  </si>
  <si>
    <t>Nordestina</t>
  </si>
  <si>
    <t>Nova Canaã</t>
  </si>
  <si>
    <t>Nova Fátima</t>
  </si>
  <si>
    <t>Nova Ibiá</t>
  </si>
  <si>
    <t>Nova Itarana</t>
  </si>
  <si>
    <t>Nova Redenção</t>
  </si>
  <si>
    <t>Nova Soure</t>
  </si>
  <si>
    <t>Nova Viçosa</t>
  </si>
  <si>
    <t>Novo Horizonte</t>
  </si>
  <si>
    <t>Novo Triunfo</t>
  </si>
  <si>
    <t>Olindina</t>
  </si>
  <si>
    <t>Oliveira dos Brejinhos</t>
  </si>
  <si>
    <t>Ouriçangas</t>
  </si>
  <si>
    <t>Ourolândia</t>
  </si>
  <si>
    <t>Palmas de Monte Alto</t>
  </si>
  <si>
    <t>Palmeiras</t>
  </si>
  <si>
    <t>Paramirim</t>
  </si>
  <si>
    <t>Paratinga</t>
  </si>
  <si>
    <t>Paripiranga</t>
  </si>
  <si>
    <t>Pau-Brasil</t>
  </si>
  <si>
    <t>Paulo Afonso</t>
  </si>
  <si>
    <t>Pé de Serra</t>
  </si>
  <si>
    <t>Pedrão</t>
  </si>
  <si>
    <t>Pedro Alexandre</t>
  </si>
  <si>
    <t>Piatã</t>
  </si>
  <si>
    <t>Pilão Arcado</t>
  </si>
  <si>
    <t>Pindaí</t>
  </si>
  <si>
    <t>Pindobaçu</t>
  </si>
  <si>
    <t>Pintadas</t>
  </si>
  <si>
    <t>Piraí do Norte</t>
  </si>
  <si>
    <t>Piripá</t>
  </si>
  <si>
    <t>Piritiba</t>
  </si>
  <si>
    <t>Planaltino</t>
  </si>
  <si>
    <t>Planalto</t>
  </si>
  <si>
    <t>Poções</t>
  </si>
  <si>
    <t>Pojuca</t>
  </si>
  <si>
    <t>Ponto Novo</t>
  </si>
  <si>
    <t>Porto Seguro</t>
  </si>
  <si>
    <t>Potiraguá</t>
  </si>
  <si>
    <t>Prado</t>
  </si>
  <si>
    <t>Presidente Dutra</t>
  </si>
  <si>
    <t>Presidente Jânio Quadros</t>
  </si>
  <si>
    <t>Presidente Tancredo Neves</t>
  </si>
  <si>
    <t>Queimadas</t>
  </si>
  <si>
    <t>Quijingue</t>
  </si>
  <si>
    <t>Quixabeira</t>
  </si>
  <si>
    <t>Rafael Jambeiro</t>
  </si>
  <si>
    <t>Remanso</t>
  </si>
  <si>
    <t>Retirolândia</t>
  </si>
  <si>
    <t>Riachão das Neves</t>
  </si>
  <si>
    <t>Riachão do Jacuípe</t>
  </si>
  <si>
    <t>Riacho de Santana</t>
  </si>
  <si>
    <t>Ribeira do Amparo</t>
  </si>
  <si>
    <t>Ribeira do Pombal</t>
  </si>
  <si>
    <t>Ribeirão do Largo</t>
  </si>
  <si>
    <t>Rio de Contas</t>
  </si>
  <si>
    <t>Rio do Antônio</t>
  </si>
  <si>
    <t>Rio do Pires</t>
  </si>
  <si>
    <t>Rio Real</t>
  </si>
  <si>
    <t>Rodelas</t>
  </si>
  <si>
    <t>Ruy Barbosa</t>
  </si>
  <si>
    <t>Salinas da Margarida</t>
  </si>
  <si>
    <t>Salvador</t>
  </si>
  <si>
    <t>Santa Bárbara</t>
  </si>
  <si>
    <t>Santa Brígida</t>
  </si>
  <si>
    <t>Santa Cruz Cabrália</t>
  </si>
  <si>
    <t>Santa Cruz da Vitória</t>
  </si>
  <si>
    <t>Santa Inês</t>
  </si>
  <si>
    <t>Santa Luzia</t>
  </si>
  <si>
    <t>Santa Maria da Vitória</t>
  </si>
  <si>
    <t>Santa Rita de Cássia</t>
  </si>
  <si>
    <t>Santa Terezinha</t>
  </si>
  <si>
    <t>Santaluz</t>
  </si>
  <si>
    <t>Santana</t>
  </si>
  <si>
    <t>Santanópolis</t>
  </si>
  <si>
    <t>Santo Amaro</t>
  </si>
  <si>
    <t>Santo Antônio de Jesus</t>
  </si>
  <si>
    <t>Santo Estêvão</t>
  </si>
  <si>
    <t>São Desidério</t>
  </si>
  <si>
    <t>São Domingos</t>
  </si>
  <si>
    <t>São Felipe</t>
  </si>
  <si>
    <t>São Félix</t>
  </si>
  <si>
    <t>São Félix do Coribe</t>
  </si>
  <si>
    <t>São Francisco do Conde</t>
  </si>
  <si>
    <t>São Gabriel</t>
  </si>
  <si>
    <t>São Gonçalo dos Campos</t>
  </si>
  <si>
    <t>São José da Vitória</t>
  </si>
  <si>
    <t>São José do Jacuípe</t>
  </si>
  <si>
    <t>São Miguel das Matas</t>
  </si>
  <si>
    <t>São Sebastião do Passé</t>
  </si>
  <si>
    <t>Sapeaçu</t>
  </si>
  <si>
    <t>Sátiro Dias</t>
  </si>
  <si>
    <t>Saubara</t>
  </si>
  <si>
    <t>Seabra</t>
  </si>
  <si>
    <t>Sebastião Laranjeiras</t>
  </si>
  <si>
    <t>Senhor do Bonfim</t>
  </si>
  <si>
    <t>Sento Sé</t>
  </si>
  <si>
    <t>Serra do Ramalho</t>
  </si>
  <si>
    <t>Serra Dourada</t>
  </si>
  <si>
    <t>Serra Preta</t>
  </si>
  <si>
    <t>Serrinha</t>
  </si>
  <si>
    <t>Serrolândia</t>
  </si>
  <si>
    <t>Simões Filho</t>
  </si>
  <si>
    <t>Sítio do Mato</t>
  </si>
  <si>
    <t>Sítio do Quinto</t>
  </si>
  <si>
    <t>Sobradinho</t>
  </si>
  <si>
    <t>Souto Soares</t>
  </si>
  <si>
    <t>Tabocas do Brejo Velho</t>
  </si>
  <si>
    <t>Tanhaçu</t>
  </si>
  <si>
    <t>Tanque Novo</t>
  </si>
  <si>
    <t>Tanquinho</t>
  </si>
  <si>
    <t>Taperoá</t>
  </si>
  <si>
    <t>Tapiramutá</t>
  </si>
  <si>
    <t>Teixeira de Freitas</t>
  </si>
  <si>
    <t>Teodoro Sampaio</t>
  </si>
  <si>
    <t>Teofilândia</t>
  </si>
  <si>
    <t>Teolândia</t>
  </si>
  <si>
    <t>Terra Nova</t>
  </si>
  <si>
    <t>Tremedal</t>
  </si>
  <si>
    <t>Tucano</t>
  </si>
  <si>
    <t>Uauá</t>
  </si>
  <si>
    <t>Ubaíra</t>
  </si>
  <si>
    <t>Ubaitaba</t>
  </si>
  <si>
    <t>Ubatã</t>
  </si>
  <si>
    <t>Uibaí</t>
  </si>
  <si>
    <t>Umburanas</t>
  </si>
  <si>
    <t>Una</t>
  </si>
  <si>
    <t>Urandi</t>
  </si>
  <si>
    <t>Uruçuca</t>
  </si>
  <si>
    <t>Utinga</t>
  </si>
  <si>
    <t>Valença</t>
  </si>
  <si>
    <t>Valente</t>
  </si>
  <si>
    <t>Várzea da Roça</t>
  </si>
  <si>
    <t>Várzea do Poço</t>
  </si>
  <si>
    <t>Várzea Nova</t>
  </si>
  <si>
    <t>Varzedo</t>
  </si>
  <si>
    <t>Vera Cruz</t>
  </si>
  <si>
    <t>Vereda</t>
  </si>
  <si>
    <t>Vitória da Conquista</t>
  </si>
  <si>
    <t>Wagner</t>
  </si>
  <si>
    <t>Wanderley</t>
  </si>
  <si>
    <t>Wenceslau Guimarães</t>
  </si>
  <si>
    <t>Xique-Xique</t>
  </si>
  <si>
    <t>EIXO</t>
  </si>
  <si>
    <t>PRAZO EXECUÇÃO (MESES)</t>
  </si>
  <si>
    <t>ESCOPO_COLÉGIO</t>
  </si>
  <si>
    <t>Modernização</t>
  </si>
  <si>
    <t>Quadra Coberta</t>
  </si>
  <si>
    <t>Complexo Esportivo</t>
  </si>
  <si>
    <t>Unidade Escolar</t>
  </si>
  <si>
    <t>Diversos</t>
  </si>
  <si>
    <t>Turismo e Cultura</t>
  </si>
  <si>
    <t>ITEM</t>
  </si>
  <si>
    <t>Aeroporto de Barreiras (TPS)</t>
  </si>
  <si>
    <t>Construção da BR 242/BA - Castro Alves - Santo Antônio - Interseção com BR-101 (Financiamento)
Extensão: 40,01 km.</t>
  </si>
  <si>
    <t xml:space="preserve">- Monitorar execução da obra. </t>
  </si>
  <si>
    <t>O.S. emitida em 07/06/2024</t>
  </si>
  <si>
    <t>Nº DA PROPOSTA PAC</t>
  </si>
  <si>
    <t>Duplicação da BR-116 - Serrinha - Feira de Santana - Extensão: 53,2 km (lote 06)</t>
  </si>
  <si>
    <t>Duplicação do anel do contorno de Feira de Santana - (BR-116 Leste ao entroncamento da BR-324 ) - Extensão: 7,2 km.</t>
  </si>
  <si>
    <t>Duplicação e Restauração da BR-020 com a BR-242 (Luís Eduardo Magalhães - Barreiras) - Extensão: 106,65 km (meta de locação 30 km como obra pública)</t>
  </si>
  <si>
    <t>Estudo - Duplicação da BR-101 trecho Eunápolis x Mucuri/Itabatã (Sul)</t>
  </si>
  <si>
    <t>DET. DO PROJETO - PAC</t>
  </si>
  <si>
    <t>Barragem de Baraúnas / Vazante</t>
  </si>
  <si>
    <t>Barragem de Rio da Caixa</t>
  </si>
  <si>
    <t>Barragem de Catolé</t>
  </si>
  <si>
    <t>Barragem de Morrinhos</t>
  </si>
  <si>
    <t>Adutora da Fé – 1ª Etapa</t>
  </si>
  <si>
    <t>10 - Gov. Estado - SEC</t>
  </si>
  <si>
    <t>11 - Gov. Estado - SESAB</t>
  </si>
  <si>
    <t>Drenagem Urbana - Bairros Bonfim Boa Viagem e Massaranduba</t>
  </si>
  <si>
    <t>089/2024</t>
  </si>
  <si>
    <t>OBRA - Projeto Padrão FNDE 13 salas</t>
  </si>
  <si>
    <t>964191/2024</t>
  </si>
  <si>
    <t>964134/2024</t>
  </si>
  <si>
    <t>964152/2024</t>
  </si>
  <si>
    <t>964155/2024</t>
  </si>
  <si>
    <t>964158/2024</t>
  </si>
  <si>
    <t>964161/2024</t>
  </si>
  <si>
    <t>Construção de Unidade
de Atenção Especializada em Saúde (Policlínica)</t>
  </si>
  <si>
    <t>Centro de Parto Natural - CPN</t>
  </si>
  <si>
    <t>Construção de Unidade de Atenção Especializada em Saúde (Maternidade)</t>
  </si>
  <si>
    <t>OBRA - Projeto Padrão</t>
  </si>
  <si>
    <t>011343/2024</t>
  </si>
  <si>
    <t>011346/2024</t>
  </si>
  <si>
    <t>011345/2024</t>
  </si>
  <si>
    <t>36000001398/2023</t>
  </si>
  <si>
    <t>20463/2024</t>
  </si>
  <si>
    <t>20464/2024</t>
  </si>
  <si>
    <t>20465/2024</t>
  </si>
  <si>
    <t>958569/2024</t>
  </si>
  <si>
    <t>958566/2024</t>
  </si>
  <si>
    <t>958568/2024</t>
  </si>
  <si>
    <t>964567/2024</t>
  </si>
  <si>
    <t>965052/2024</t>
  </si>
  <si>
    <t>965425/2024</t>
  </si>
  <si>
    <t xml:space="preserve">Faculdade de Medicina da Bahia                                                Execução de projetos arquitetônicos, restauração e projeto complementares, visando a posterior execução das obras de Requalificação do Complexo Arquitetônico da Faculdade de Medicina da Bahia. </t>
  </si>
  <si>
    <t>008147/2024</t>
  </si>
  <si>
    <t>008157/2024</t>
  </si>
  <si>
    <t>008182/2024</t>
  </si>
  <si>
    <t>008186/2024</t>
  </si>
  <si>
    <t>008196/2024</t>
  </si>
  <si>
    <t>008205/2024</t>
  </si>
  <si>
    <t>Construção do CEU da Cultura</t>
  </si>
  <si>
    <t>Encosta</t>
  </si>
  <si>
    <t>CEU da Cultura</t>
  </si>
  <si>
    <t>Policlínica</t>
  </si>
  <si>
    <t>Maternidade</t>
  </si>
  <si>
    <t>Centro de Parto</t>
  </si>
  <si>
    <t xml:space="preserve">Convento de Santa Clara do Desterro                                   Execução de projetos arquitetônicos, restauração e projeto complementares, visando a posterior execução das obras de Restauração do telhado do Convento de Santa Clara do Desterro. </t>
  </si>
  <si>
    <t>966000/2024</t>
  </si>
  <si>
    <t>966001/2024</t>
  </si>
  <si>
    <t>965999/2024</t>
  </si>
  <si>
    <t>966002/2024</t>
  </si>
  <si>
    <t>Patrimônio Histórico</t>
  </si>
  <si>
    <t>Tramo 4 do Sistema Metroviário Salvador Lauro de Freitas - SMSL - Ligação Lapa x Campo Grande.</t>
  </si>
  <si>
    <t>Elaboração do anteprojeto do VLT trecho Comércio x Ribeira com integração ao VLT do Suburbio pela estação da Calçada.</t>
  </si>
  <si>
    <t>Veículo sobre trilhos</t>
  </si>
  <si>
    <t>56000001897/2023</t>
  </si>
  <si>
    <t>OGU / ESTADO</t>
  </si>
  <si>
    <t>017477/2024
(56000000986/2023)</t>
  </si>
  <si>
    <t>017479/2024
(56000001189/2023)</t>
  </si>
  <si>
    <t>017482/2024
(56000000938/2023)</t>
  </si>
  <si>
    <t>017478/2024
(56000000573/2023)</t>
  </si>
  <si>
    <t>017480/2024
(56000000590/2023)</t>
  </si>
  <si>
    <t>017481/2024
(56000000587/2023)</t>
  </si>
  <si>
    <t>017483/2024
(56000001545/2023)</t>
  </si>
  <si>
    <t>017484/2024
(56000000833/2023)</t>
  </si>
  <si>
    <t>017485/2024
(56000000994/2023)</t>
  </si>
  <si>
    <t xml:space="preserve">Construção do Sistema de Adução de Agua Bruta para a Cidade de Wagner a partir da captação no Rio Bonito </t>
  </si>
  <si>
    <t>Ampliação do Sistema Integrado de Abastecimento de Água no município de Serrolândia - 1ª etapa</t>
  </si>
  <si>
    <t>Ampliação do Sistema Integrado de Abastecimento de Água no município de Tanhaçu</t>
  </si>
  <si>
    <t>SAAB</t>
  </si>
  <si>
    <t>Ampliação do Sistema Integrado de Abastecimento de Água  nos muncípios de Santaluz e Queimadas</t>
  </si>
  <si>
    <t>56000000599/2023</t>
  </si>
  <si>
    <t>56000000605/2023</t>
  </si>
  <si>
    <t>Implantação do Sistema de Esgotamento Sanitário no município de Barrocas</t>
  </si>
  <si>
    <t>Implantação do Sistema de Esgotamento Sanitário no município de Brejolândia</t>
  </si>
  <si>
    <t>Implantação de Sistema de Esgotamento Sanitário no município de Cícero Dantas</t>
  </si>
  <si>
    <t xml:space="preserve">Implantação de Sistema de Esgotamento Sanitário no município de Iaçu </t>
  </si>
  <si>
    <t>Implantação do Sistema de Esgotamento Sanitário de Caldas do Jorro, no município de Tucano</t>
  </si>
  <si>
    <t>SES</t>
  </si>
  <si>
    <t xml:space="preserve">Implantação de Sistema de Esgotamento Sanitário no município de Inhambupe </t>
  </si>
  <si>
    <t xml:space="preserve">Implantação de Sistema de Esgotamento Sanitário no município de Livramento de Nossa Senhora </t>
  </si>
  <si>
    <t>Implantação do Sistema de Esgotamento Sanitário no Município de Nazaré</t>
  </si>
  <si>
    <t>Implantação do Sistema de Esgotamento Sanitário no município de Rio Real</t>
  </si>
  <si>
    <t>Periferia Viva</t>
  </si>
  <si>
    <t>56000000593/2023</t>
  </si>
  <si>
    <t>56000000597/2023</t>
  </si>
  <si>
    <t>56000000594/2023</t>
  </si>
  <si>
    <t>56000000589/2023</t>
  </si>
  <si>
    <t>56000000585/2023</t>
  </si>
  <si>
    <t>014210/2024
(56000006752/2023)</t>
  </si>
  <si>
    <t>Regularização Fundiária nos Conjuntos João Marinho Falcão – Feira III e Feira IV</t>
  </si>
  <si>
    <t>56000005692/2023</t>
  </si>
  <si>
    <t>Construção e implantação de Centro Comunitário pela Vida – CONVIVE, no município de Juazeiro, Estado da Bahia.</t>
  </si>
  <si>
    <t xml:space="preserve"> 026498/2024
(30000000080/2024)</t>
  </si>
  <si>
    <t>Transporte Escolar</t>
  </si>
  <si>
    <t>Implantação do Sistema de Esgotamento Sanitário no município de Cândido Sales</t>
  </si>
  <si>
    <t>Implantação do Sistema de Esgotamento Sanitário no município de Caculé</t>
  </si>
  <si>
    <t>Implantação do Sistema de Esgotamento Sanitário no município de Serra Dourada</t>
  </si>
  <si>
    <t>Implantação de Sistema de Esgotamento Sanitário no município de Itapicuru</t>
  </si>
  <si>
    <t xml:space="preserve">Implantação do Sistema de Esgotamento Sanitário no município de Jaguarari </t>
  </si>
  <si>
    <t>Implantação de Sistema de Esgotamento Sanitário no município de Cristópolis</t>
  </si>
  <si>
    <t>Implantação do Sistema de Esgotamento Sanitário no município de Andaraí</t>
  </si>
  <si>
    <t>Ampliação do Sistema de Esgotamento Sanitário no município de Salvador (Bacias Coruripe, Ipitanga I, Médio Ipitanga, Médio Jaguaribe e Ribeirão Itapuã)</t>
  </si>
  <si>
    <t>Resíduos Sólidos</t>
  </si>
  <si>
    <t>OBJETO</t>
  </si>
  <si>
    <t>Esportes</t>
  </si>
  <si>
    <t>Regularização Fundiária</t>
  </si>
  <si>
    <t>Projeto Executivo</t>
  </si>
  <si>
    <t>Adutora da Fé – 2ª Etapa</t>
  </si>
  <si>
    <t>APOIADO</t>
  </si>
  <si>
    <t>CONTRAPARTIDA</t>
  </si>
  <si>
    <t>COMPLEMENTAR</t>
  </si>
  <si>
    <t>INVESTIMENTO TOTAL</t>
  </si>
  <si>
    <t>Água Para Todos</t>
  </si>
  <si>
    <t>Cidades Sustentáveis e Resilientes</t>
  </si>
  <si>
    <t>Infraestrutura Social e Inclusiva</t>
  </si>
  <si>
    <t>092/2024</t>
  </si>
  <si>
    <t>027640/2024
56000000609/2023</t>
  </si>
  <si>
    <t>027498/2024
56000006269/2023</t>
  </si>
  <si>
    <t>027051/2024
56000006312/2023</t>
  </si>
  <si>
    <t>027445/2024
56000000606/2023</t>
  </si>
  <si>
    <t>027447/2024
56000006328/2023</t>
  </si>
  <si>
    <t>027437/2024
56000007037/2023</t>
  </si>
  <si>
    <t>027442/2024
56000000601/2023</t>
  </si>
  <si>
    <t>027641/2024
56000000612/2023</t>
  </si>
  <si>
    <t>027642/2024
56000006274/2023</t>
  </si>
  <si>
    <t>027645/2024
56000000588/2023</t>
  </si>
  <si>
    <t>027649/2024
56000002732/2023</t>
  </si>
  <si>
    <t>Elementos técnicos de projetos a serem desenvolvidos ou em  elaboração.</t>
  </si>
  <si>
    <t>56000006759/2023</t>
  </si>
  <si>
    <t>12 - Gov. Estado - SECULT/IPAC</t>
  </si>
  <si>
    <t>FINANCIAMENTO</t>
  </si>
  <si>
    <t>SIAA RURAL</t>
  </si>
  <si>
    <t>SIAA URBANO</t>
  </si>
  <si>
    <t xml:space="preserve">02 - Gov. Federal - INFRA </t>
  </si>
  <si>
    <t>03 - Gov. Federal - DNIT</t>
  </si>
  <si>
    <t>04 - Gov. Federal - PPI</t>
  </si>
  <si>
    <t>05 - Gov. Estado - EMBASA</t>
  </si>
  <si>
    <t>06 - Gov. Estado - CERB</t>
  </si>
  <si>
    <t>07 - Gov. Federal - CODEVASF</t>
  </si>
  <si>
    <t>09 - Gov. Estado - SEDUR</t>
  </si>
  <si>
    <t>TIPO</t>
  </si>
  <si>
    <t>OBRA</t>
  </si>
  <si>
    <t>01 - Gov. Estado - SEINFRA</t>
  </si>
  <si>
    <t>013987/2024</t>
  </si>
  <si>
    <t>013992/2024</t>
  </si>
  <si>
    <t>013989/2024</t>
  </si>
  <si>
    <t>PROJETO</t>
  </si>
  <si>
    <t>Renovação de Frotas</t>
  </si>
  <si>
    <t>Drenagem Urbana</t>
  </si>
  <si>
    <t>Espaços Esportivos</t>
  </si>
  <si>
    <t>Estrada / Rodovia</t>
  </si>
  <si>
    <t>Conclusão da duplicação da BR 101 Divisa BA/SE(km 0) – Entronc. BR-324 (Feira de Santana) – Extensão: 169,2 km
(Lote-3; Lote-4)</t>
  </si>
  <si>
    <t>963515/2024</t>
  </si>
  <si>
    <t>963558/2024</t>
  </si>
  <si>
    <t>963523/2024</t>
  </si>
  <si>
    <t>963498/2024</t>
  </si>
  <si>
    <t>963518/2024</t>
  </si>
  <si>
    <t>963522/2024</t>
  </si>
  <si>
    <t>963561/2024</t>
  </si>
  <si>
    <t xml:space="preserve"> 963474/2024</t>
  </si>
  <si>
    <t>963492/2024</t>
  </si>
  <si>
    <t xml:space="preserve">963560/2024 </t>
  </si>
  <si>
    <t>963526/2024</t>
  </si>
  <si>
    <t>963563/2024</t>
  </si>
  <si>
    <t xml:space="preserve"> 963493/2024</t>
  </si>
  <si>
    <t>963530/2024</t>
  </si>
  <si>
    <t xml:space="preserve">963494/2024 </t>
  </si>
  <si>
    <t xml:space="preserve"> 963473/2024</t>
  </si>
  <si>
    <t>963531/2024</t>
  </si>
  <si>
    <t>963565/2024</t>
  </si>
  <si>
    <t xml:space="preserve">963566/2024 </t>
  </si>
  <si>
    <t xml:space="preserve"> 963477/2024</t>
  </si>
  <si>
    <t xml:space="preserve">963497/2024 </t>
  </si>
  <si>
    <t>963636/2024</t>
  </si>
  <si>
    <t xml:space="preserve">
Sem informação do projeto, pois está sobre a gestão do IPHAN. </t>
  </si>
  <si>
    <t>56000005098/2023
026742/2024</t>
  </si>
  <si>
    <t>56000004908/2023
026743/2024</t>
  </si>
  <si>
    <t>Barragem</t>
  </si>
  <si>
    <t>Cont. empresa p/ elaboração de proj. executivo e execução das obras p/ implementação da tomada d’água no RC500 e do canal CP-500/2 – Perímetro de Irrigação Salitre, p/
integração ao Canal do Sertão Baiano.</t>
  </si>
  <si>
    <r>
      <rPr>
        <b/>
        <sz val="16"/>
        <color theme="1"/>
        <rFont val="Calibri"/>
        <family val="2"/>
      </rPr>
      <t xml:space="preserve">OBRA - </t>
    </r>
    <r>
      <rPr>
        <sz val="16"/>
        <color theme="1"/>
        <rFont val="Calibri"/>
        <family val="2"/>
      </rPr>
      <t>Projeto Padrão</t>
    </r>
  </si>
  <si>
    <t>Aeroporto de Barreiras (INFRA)</t>
  </si>
  <si>
    <t>Conclusão da duplicação da BR 101 Divisa BA/SE(km 0) – Entronc. BR-324 (Feira de Santana) – Extensão: 169,2km
(Lote-1; Lote-2)</t>
  </si>
  <si>
    <t>013329/2024
56000000206/2023</t>
  </si>
  <si>
    <t>019187/2024
560000001510/2023</t>
  </si>
  <si>
    <t>013328/2024
56000000743/2023</t>
  </si>
  <si>
    <t>019188/2024
56000000324/2023</t>
  </si>
  <si>
    <t>003977/2024
	26298001293/2023</t>
  </si>
  <si>
    <t>003978/2024
	26298001294/2023</t>
  </si>
  <si>
    <t>003979/2024
	26298001299/2023</t>
  </si>
  <si>
    <t>003980/2024
	26298001300/2023</t>
  </si>
  <si>
    <t>003981/2024
	26298001301/2023</t>
  </si>
  <si>
    <t>003983/2024
	26298001304/2023</t>
  </si>
  <si>
    <t>24845/2024
	56000001031/2023</t>
  </si>
  <si>
    <t>969063/2024</t>
  </si>
  <si>
    <t>969064/2024</t>
  </si>
  <si>
    <t>024835/2024
	56000000251/2023</t>
  </si>
  <si>
    <t>25094/2024
	56000004587/2023</t>
  </si>
  <si>
    <t>Duplicação da BR-116 - Serrinha - Feira de Santana (Santa Bárbara-Teofilândia)  - Extensão: 53,2 km (lote 05)</t>
  </si>
  <si>
    <r>
      <t xml:space="preserve">56000004798/2023
</t>
    </r>
    <r>
      <rPr>
        <b/>
        <sz val="16"/>
        <rFont val="Calibri"/>
        <family val="2"/>
      </rPr>
      <t>034099/2024</t>
    </r>
  </si>
  <si>
    <t>969597/2024</t>
  </si>
  <si>
    <t>970115/2024</t>
  </si>
  <si>
    <t>Hospital</t>
  </si>
  <si>
    <t>969146/2024</t>
  </si>
  <si>
    <t>24845/2024
56000001031/2023</t>
  </si>
  <si>
    <t>03 - ANDAMENTO</t>
  </si>
  <si>
    <t>962227</t>
  </si>
  <si>
    <t>INFORMAÇÕES DA OBRA:
Executor: DNIT
Investimento: Estimativa R$ 95Mi 
(R$ 60 Mi Rodovias e R$ 35 Mi Obras de arte).
Prazo de execução: 09 meses
Estudo de solo mole apresentado ao DNIT (10/09), já aprovado pelo Departamento. Projeto elaborado pela SEINFRA/SIT, protocolado em 22/04/24 no DNIT/BA.
Estado propõe que a licitação pelo DNIT-BA seja por contratação semi-integrada. Confirmado pela CC/PR aporte de recursos no valor de R$ 95 Mi para a execução da obra.</t>
  </si>
  <si>
    <t>Aguardando definição de processo.
Solicitação de nova ASV e AMF, aguardando vistoria do INEMA (Processo 2024.001.010778/INEMA/LIC-10778). Possui LI.
Lote 05 (53,18 km): Autorizado início dos serviços, em visita realizada pelo Presidente da República em 01/07/24, visando execução dos serviços remanescentes. Pendente assinatuta do contrato (2ª colocada), ajustes finais com o Consórcio em tratativas pelo DNIT Federal. Mobilização prevista para JUL/24 não ocorreu, em virtude de ajustes necessários para assinatura do contrato. 
Necessário revisão do projeto executivo, de modo atender ao Acórdão do TCU.</t>
  </si>
  <si>
    <t>Definido em reunião com a SEPPI e a Casa Civil/Bahia que as obras deverão ser iniciadas pelo trecho sentido Barreiras para Luiz Eduardo. Será realizada nova reunião com o DNIT para conclusão dos alinhamentos.</t>
  </si>
  <si>
    <t>968765/2024</t>
  </si>
  <si>
    <t>963991</t>
  </si>
  <si>
    <t>962230</t>
  </si>
  <si>
    <t>962223</t>
  </si>
  <si>
    <t>Lote 06 (40,0 km): Feira/Sta. Bárbara - Previsão de conclusão (com redução do escopo) em MAIO/2024. De acordo DNIT houve redução de 10% do escopo da obra e encerramento do contrato por desinteresse da contratada, devido interferências e alargamento de prazo. Deverão ser licitados futuramente os serviços remanescentes que incluem iluminação e vias marginais. Obra do trecho de 100m concluída.</t>
  </si>
  <si>
    <t xml:space="preserve">08/11/24 (DOU) - Aviso de adiamento - abertura das propostas 06/01/25.
24/10/24 (DOU) - Aviso de alteração no edital - abertura das propostas 18/12/24, devido questionamentos das empresas participantes e alteração de orçamento.
05/09/24 (DOU) - Aviso de retificação - reabertura das propostas 24/10/24.
Lote 01 (unificado), correspondente aos Lotes 01 (41,6 km) e 02 (41,98 km) do objeto anterior: Publicada licitação para execução das obras do remanescente dos Lotes 01 e 02 (Concorrência nº 90201/2024 - DOU 03/07/24. Abertura 07/08/24). O empreendimento envolve restauração da pista existente, construção de pontes e viadutos, além da implantação da pista nova da duplicação.
 Necessário solicitar delegação de competência para licitar pela Bahia.
Pendente também licitar a contratação de empresa para supervisão das obras, devido não estar definido se contratação incluiria também o lotes 03 e 04 remanescentes (DNIT a confirmar). </t>
  </si>
  <si>
    <t>De acordo reunião virtual em 26/04/24, com SEPPI/CC/PR já houve assinatura do contrato de gerenciamento e confirmado prazo de relicitação para NOV/24.
Pendente também licitar a contratação de empresa para supervisão das obras, devido não estar definido se contratação incluiria também o lotes 03 e 04 remanescentes (DNIT a confirmar).
Realizado mutirão para tratar questões de desapropriações, já ajuízadas, para tentar solucionar os trechos de áreas urbanas da BR 101, onde foram pagos cerca de R$ 2 Mi em indenizações. Em avaliação se ainda permanece algum impeditivo para execução das obras.</t>
  </si>
  <si>
    <t>Ampliação do Sistema Integrado de Abastecimento de Água do município de Jequié 1ª Etapa</t>
  </si>
  <si>
    <t>Contorno Norte em Ilhéus  (BR-415 x BA-262) - Extensão: 7,63 km</t>
  </si>
  <si>
    <t>Construção de Unidade de Atenção Especializada em Saúde (Hospital)</t>
  </si>
  <si>
    <t>035975/2024</t>
  </si>
  <si>
    <t>035961/2024</t>
  </si>
  <si>
    <t>-</t>
  </si>
  <si>
    <t>Ampliação do Sistema Integrado de Abastecimento de Água no município de Uauá - 1ª Etapa  - passou a ser 2ª Etapa (verificar observações)</t>
  </si>
  <si>
    <t>Obra inaugurada em 07/02/25 pelo Presidente Lula.</t>
  </si>
  <si>
    <t>Ordem de Serviço dada pelo Presidente Lula em 07/02/25.</t>
  </si>
  <si>
    <t>Regime de Execução: Contratação Semi-Integrada;
Extrato de contrato publicado no DOU de 21/01/25
- Empresa: Consórcio Construtor Sertão Baiano - CCSB, formado pelas empresas ÁLYA Construroa SA e Ankara Engenharia Ltda.
- Valor: R$ 118.800.000,00;
- Prazo de execução: 780 dias.</t>
  </si>
  <si>
    <t>SPA emitido em 19/02/2025.
Valor apoiado pelo Ministério da Saúde,  - Resultado da Seleção, conforme Painel InvestSus: R$ 153.000.000,00.</t>
  </si>
  <si>
    <t>DESCRIÇÃO</t>
  </si>
  <si>
    <t>Acompanhamento das obras (Codevasf)</t>
  </si>
  <si>
    <t>MCMV</t>
  </si>
  <si>
    <t>Infra Sist. Transporte</t>
  </si>
  <si>
    <t>01 - SIM</t>
  </si>
  <si>
    <t>02 - NÃO</t>
  </si>
  <si>
    <t>ENQUADRAMENTO SELEÇÃO 2025</t>
  </si>
  <si>
    <t>MUNICÍPIO ELEGÍVEL</t>
  </si>
  <si>
    <t>Implantação do Sistema de Esgotamento Sanitário de Brumado e Vila Presidente Vargas</t>
  </si>
  <si>
    <t>Implantação do Sistema de Esgotamento Sanitário de Santana</t>
  </si>
  <si>
    <t>Ampliação do Sistema Integrado de Abastecimento de Água de Amargosa</t>
  </si>
  <si>
    <t>Implantação do Sistema de Esgotamento Sanitário de Alcobaça</t>
  </si>
  <si>
    <t>Implantação do Sistema de Esgotamento Sanitário de Itaquara</t>
  </si>
  <si>
    <t>Implantação do Sistema de Esgotamento Sanitário de Planalto</t>
  </si>
  <si>
    <t>Implantação do Sistema de Esgotamento Sanitário de Entre Rios</t>
  </si>
  <si>
    <t>Anteprojeto</t>
  </si>
  <si>
    <t>Regularização Fundiária - Núcleo Urbano Informal de Vila Serrana - 1.600 famílias</t>
  </si>
  <si>
    <t>Regularização Fundiária - Macroárea Favela Águas Claras - 3.333 famílias</t>
  </si>
  <si>
    <t>Regularização Fundiária - Núcleo Urbano Informal Bairro João Paulo II - 2.032 famílias</t>
  </si>
  <si>
    <t>Promover a regularização - Núcleo Informal Bairro Pedro Jerônimo - 3.120 famílias</t>
  </si>
  <si>
    <t>970645/2024</t>
  </si>
  <si>
    <t>ANO DE CADASTRO</t>
  </si>
  <si>
    <t>STATUS ANTERIOR</t>
  </si>
  <si>
    <t>02 - NÃO HABILITADA SELEÇÃO 2024</t>
  </si>
  <si>
    <t>01 - HABILITADA SELEÇÃO 2024</t>
  </si>
  <si>
    <t>08 - Gov. Estado - SEADES</t>
  </si>
  <si>
    <t>Bairro Centro/Av. Monsenhor Turubio Vila Nova</t>
  </si>
  <si>
    <t xml:space="preserve">Praia Porto De Cima- Morro De São Paulo </t>
  </si>
  <si>
    <t xml:space="preserve"> Segunda Praia - Etapa 2 - Morro De São Paulo </t>
  </si>
  <si>
    <t xml:space="preserve"> Rua Atalaia, Piaçaveira</t>
  </si>
  <si>
    <t xml:space="preserve"> Rua Murici (Rua Da Areia) E Av. Radial A, Bairro Alto Do Triangulo</t>
  </si>
  <si>
    <t xml:space="preserve"> Rua Ondina - Rua  Casinha Dos Verdes Horizontes </t>
  </si>
  <si>
    <t xml:space="preserve"> Rua Floriano Peixoto - Bairro Centro</t>
  </si>
  <si>
    <t xml:space="preserve"> Travessa Rua Do Paraíso - Centro </t>
  </si>
  <si>
    <t xml:space="preserve"> Estrada Velha Do Cosme Velho - Nova Brasilia </t>
  </si>
  <si>
    <t>Rua Bela Vista / Malembá</t>
  </si>
  <si>
    <t>Travessa Boa Vista – Malembá</t>
  </si>
  <si>
    <t>Rua Sandro Marcio, Bairro Vianão</t>
  </si>
  <si>
    <t>Ladeira Rio Almada, Tapera, Alto Da Capela - Bairro Malhada</t>
  </si>
  <si>
    <t xml:space="preserve"> Rua 16 De Dezembro - Bairro Centro </t>
  </si>
  <si>
    <t xml:space="preserve"> Rua Do Cascalho - Rua Do Tanque</t>
  </si>
  <si>
    <t xml:space="preserve"> Rua Do Tanque</t>
  </si>
  <si>
    <t xml:space="preserve"> Avenida Parque Rio Colonia, Loteamento Sinval Palmeira</t>
  </si>
  <si>
    <t xml:space="preserve"> Loteamento Sinval Palmeira </t>
  </si>
  <si>
    <t xml:space="preserve"> Bairro Jacaré</t>
  </si>
  <si>
    <t xml:space="preserve">Bairro Jambeiro </t>
  </si>
  <si>
    <t xml:space="preserve"> Bairro Serrinha </t>
  </si>
  <si>
    <t xml:space="preserve"> Riacho Do Judeu, Areia Branca - Bairro Leader </t>
  </si>
  <si>
    <t xml:space="preserve"> Br 420, Trecho I </t>
  </si>
  <si>
    <t xml:space="preserve"> Br 420, Trecho Iii </t>
  </si>
  <si>
    <t xml:space="preserve"> Rua 1° De Maio</t>
  </si>
  <si>
    <t xml:space="preserve"> Rua Hermelindo Fernandes </t>
  </si>
  <si>
    <t xml:space="preserve">Rua Luiz Gonzaga </t>
  </si>
  <si>
    <t xml:space="preserve"> Rua Santa Luzia </t>
  </si>
  <si>
    <t xml:space="preserve">Rua São Luis, Bairro Caramuru </t>
  </si>
  <si>
    <t>Rua Da Maçonaria</t>
  </si>
  <si>
    <t xml:space="preserve"> Rua Do Calabar </t>
  </si>
  <si>
    <t xml:space="preserve"> Rua Do Posto De Saúde, Av. Progresso -  Jambeiro </t>
  </si>
  <si>
    <t xml:space="preserve">Rua Edson Gomes - Vida Nova </t>
  </si>
  <si>
    <t xml:space="preserve"> Terreiro Kawibi Jusara- Rua São João De Cima, Itinga</t>
  </si>
  <si>
    <t>STATUS ANTERIOR
SELEÇÃO 2023</t>
  </si>
  <si>
    <t xml:space="preserve">Beco Da Baiuca - Escola Estadual </t>
  </si>
  <si>
    <t xml:space="preserve"> Praça Luis Eduardo Magalhães - Rua Dr. José Alves Martins, Acesso Ba-424</t>
  </si>
  <si>
    <t>Rua Da Estrela, Distrito De Indaí</t>
  </si>
  <si>
    <t xml:space="preserve"> Rua Do Fundo Do Hospital, Nova Esperança</t>
  </si>
  <si>
    <t xml:space="preserve"> Rua Hornório Ribeiro Costa </t>
  </si>
  <si>
    <t>Rua Conceição</t>
  </si>
  <si>
    <t>Rua Luís Gualberto</t>
  </si>
  <si>
    <t xml:space="preserve"> Rua Manuel Euráguido</t>
  </si>
  <si>
    <t xml:space="preserve"> Rua Mercantil</t>
  </si>
  <si>
    <t xml:space="preserve"> Rua Rio De Janeiro / Centro</t>
  </si>
  <si>
    <t xml:space="preserve">Avenida Pedro Alves </t>
  </si>
  <si>
    <t xml:space="preserve">Rua Joaquim Lima </t>
  </si>
  <si>
    <t xml:space="preserve"> Rua Bela Vista - Cantagalo (Distrito De Cumuruxatiba) </t>
  </si>
  <si>
    <t xml:space="preserve"> Rua Do Corte De Pedra </t>
  </si>
  <si>
    <t>Centro, Rua Arlindo Fontes</t>
  </si>
  <si>
    <t xml:space="preserve"> Bairro Macambira </t>
  </si>
  <si>
    <t>Bairro Novo Santo Amaro</t>
  </si>
  <si>
    <t xml:space="preserve">Candolândia </t>
  </si>
  <si>
    <t xml:space="preserve"> Rua Alto Do São Francisco </t>
  </si>
  <si>
    <t xml:space="preserve"> Bairro Fontinha</t>
  </si>
  <si>
    <t>Bairro De Pituaçu</t>
  </si>
  <si>
    <t>Cajueiro</t>
  </si>
  <si>
    <t>Rua Da Monarca</t>
  </si>
  <si>
    <t xml:space="preserve"> Rua Da Linha Da Areião</t>
  </si>
  <si>
    <t>Bairro Da Glória - Rua Antônio Gomes Filho</t>
  </si>
  <si>
    <t xml:space="preserve"> Rua 29 (Conjunto Penitenciário De Valença) </t>
  </si>
  <si>
    <t xml:space="preserve">Rua Da Matriz </t>
  </si>
  <si>
    <t xml:space="preserve"> Rua Da Escola </t>
  </si>
  <si>
    <t xml:space="preserve">Rua Santa Luzia I </t>
  </si>
  <si>
    <t>Rua Santa Luzia II</t>
  </si>
  <si>
    <t xml:space="preserve">PDE 09 Rua Caramuru - Valéria </t>
  </si>
  <si>
    <t xml:space="preserve">PDE 10 Rua Benedito Jenkis II - Cajazeiras </t>
  </si>
  <si>
    <t>PDE 119.4 - Vila Correia Campinas de Pirajá</t>
  </si>
  <si>
    <t xml:space="preserve"> PDE 126 Complementar - Estacio de Sá - Campinas de Pirajá </t>
  </si>
  <si>
    <t xml:space="preserve"> PDE 126.1 - Rua Direta da Boa Paz - Campinas de Pirajá</t>
  </si>
  <si>
    <t xml:space="preserve">PDE 130 Complementar - Luan Braga - Campinas de Pirajá </t>
  </si>
  <si>
    <t xml:space="preserve"> PDE 131 Complementar - Rua do Mingau - Bairro Campinas de Pirajá </t>
  </si>
  <si>
    <t>PDE 144 - Rua Jaguarari - Cosme de Farias</t>
  </si>
  <si>
    <t xml:space="preserve">PDE 171 - Rua Caio Pedreira, Bairro Santa Cruz </t>
  </si>
  <si>
    <t>PDE 172 -  Rua Esperança - Rio Vermelho</t>
  </si>
  <si>
    <t xml:space="preserve">PDE 178 - Morro da Paciência - Rio Vermelho </t>
  </si>
  <si>
    <t xml:space="preserve">PDE 180 -  V.da Gama/R.Verm. - Eng. V. Da Federação </t>
  </si>
  <si>
    <t xml:space="preserve">PDE 199 Complementar - Rua Santo Inácio </t>
  </si>
  <si>
    <t xml:space="preserve">PDE 203 - Rua Moisés Mendes - Sussuarana </t>
  </si>
  <si>
    <t xml:space="preserve">PDE 213 - Rua Silvestre de Faria Federação </t>
  </si>
  <si>
    <t>PDE 214 -  Vereda do Bosque - Eng. V. Federação</t>
  </si>
  <si>
    <t>PDE 218 -  Parque São Brás - Federação</t>
  </si>
  <si>
    <t xml:space="preserve">PDE 253. 1 - Rua São Lourenço - Liberdade </t>
  </si>
  <si>
    <t xml:space="preserve">PDE 254 -  Ladeira do Zoológico - Ondina </t>
  </si>
  <si>
    <t xml:space="preserve">PDE 266 - Rua Costa e Silva - Paripe </t>
  </si>
  <si>
    <t xml:space="preserve">PDE 281 -  2ª Tv. Alto da Terezinha - Periperi </t>
  </si>
  <si>
    <t>PDE 296 - Rua Dois de Julho - Coutos</t>
  </si>
  <si>
    <t xml:space="preserve">PDE 302 - Rua do Congo - Coutos </t>
  </si>
  <si>
    <t xml:space="preserve">PDE 313 - Rua Hamilton Sapucaia - Centro </t>
  </si>
  <si>
    <t>PDE  350 - Travessa Bastos - Beiru</t>
  </si>
  <si>
    <t xml:space="preserve">PDE 37 -   Rua Baixa do Tubo - Itapuã </t>
  </si>
  <si>
    <t>PDE 371.2 - Rua das Pedreiras - Castelo Branco</t>
  </si>
  <si>
    <t>PDE 371.3 - Rua das Pedreiras - Castelo Branco</t>
  </si>
  <si>
    <t>PDE  403 - Rua 20 de Agosto (4 trechos) São Caetano</t>
  </si>
  <si>
    <t>PDE 41 - Tv. Bela Vista da Paz - Bairro da Paz</t>
  </si>
  <si>
    <t xml:space="preserve">PDE 416 - Baixa do Camurujipe - Campinas de Pirajá </t>
  </si>
  <si>
    <t xml:space="preserve">PDE 420 -  Rua Baixa do Silva - Cosme de Farias </t>
  </si>
  <si>
    <t>PDE 422 -  Av. Acm - Sussuarana</t>
  </si>
  <si>
    <t xml:space="preserve">PDE 435 - Rua do Tanque 1 - Bom Jesus dos Passos </t>
  </si>
  <si>
    <t>PDE 54 Complementar - Rua San Martin - Pau da Lima</t>
  </si>
  <si>
    <t xml:space="preserve">PDE  56 -  Rua 13 de Maio - Pau da Lima </t>
  </si>
  <si>
    <t xml:space="preserve">PDE 70 -   Rua Sandra Machado - Canabrava </t>
  </si>
  <si>
    <t>PDE 77 -  Rua da Esperança - Plataforma</t>
  </si>
  <si>
    <t>PDE 87 - 2ª Travessa Pedro Fonseca - Itacaranha</t>
  </si>
  <si>
    <t xml:space="preserve"> Clementino Santos - Trecho II </t>
  </si>
  <si>
    <t xml:space="preserve">Estudo Preliminar </t>
  </si>
  <si>
    <t xml:space="preserve">Projeto Básico </t>
  </si>
  <si>
    <t>Estudo de Concepção</t>
  </si>
  <si>
    <t>56000000696/2025</t>
  </si>
  <si>
    <t>56000000709/2025</t>
  </si>
  <si>
    <t>56000000717/2025</t>
  </si>
  <si>
    <t>56000000724/2025</t>
  </si>
  <si>
    <t>56000000855/2025</t>
  </si>
  <si>
    <t>56000000863/2025</t>
  </si>
  <si>
    <t>56000000871/2025</t>
  </si>
  <si>
    <t>56000000896/2025</t>
  </si>
  <si>
    <t>56000000897/2025</t>
  </si>
  <si>
    <t>URBANIZAÇÃO INTEGRADA E HUMANIZADA NO TERRITÓRIO PERIFÉRICO DO VALE DO SABOEIRO NO MUNICÍPIO DE SALVADOR (BA). (2.800 famílias)</t>
  </si>
  <si>
    <t>URBANIZAÇÃO INTEGRADA E HUMANIZADA NO TERRITÓRIO PERIFÉRICO DO CAJUEIRO NO MUNICÍPIO DE LAURO DE FREITAS (BA). (100 famílias)</t>
  </si>
  <si>
    <t xml:space="preserve"> PDE 018 - Travessa Bonsucesso - Cajazeiras </t>
  </si>
  <si>
    <t>PDE 026 -  Rua 15 de Novembro - Pirajá</t>
  </si>
  <si>
    <t xml:space="preserve">PDE 066 -  Tv. São J. Batista - Jd. N. Esperança </t>
  </si>
  <si>
    <t>PDE 069 -  Travessa Brasil - Paralela</t>
  </si>
  <si>
    <t>Ampliação do Sistema de Esgotamento Sanitário de Salvador - ECP Jaguaribe, incluindo a otimização do sistema de transporte principal do sistema</t>
  </si>
  <si>
    <t>56000000563/2025</t>
  </si>
  <si>
    <t>56000000579/2025</t>
  </si>
  <si>
    <t>56000000584/2025</t>
  </si>
  <si>
    <t>56000000591/2025</t>
  </si>
  <si>
    <t>56000000597/2025</t>
  </si>
  <si>
    <t>56000000601/2025</t>
  </si>
  <si>
    <t>56000000603/2025</t>
  </si>
  <si>
    <t>56000000604/2025</t>
  </si>
  <si>
    <t>56000000622/2025</t>
  </si>
  <si>
    <t>56000000656/2025</t>
  </si>
  <si>
    <t>56000000669/2025</t>
  </si>
  <si>
    <t>56000000680/2025</t>
  </si>
  <si>
    <t>56000000698/2025</t>
  </si>
  <si>
    <t xml:space="preserve"> Bairro Salva Vidas / Rua Da Linha</t>
  </si>
  <si>
    <t>Implantação de Sistema de Esgotamento Sanitário em Entrocamento de Jaguaquara</t>
  </si>
  <si>
    <t>Ampliação da Estação de Tratamento de Água Principal do SIAA de Salvador.</t>
  </si>
  <si>
    <t>Ampliação da Adutora de Água Tratada Principal (AAT) - 3ª Etapa</t>
  </si>
  <si>
    <t>Ampliação da vazão disponibilizada ao Sistema Integrado de Salvador, através de ampliação da adução realizada na Captação Jacumirim - Joanes II</t>
  </si>
  <si>
    <t>Ampliação e Execução da Estação de Tratamento de Lodo - ETL no Parque Bolandeira</t>
  </si>
  <si>
    <t>Ampliação do Sistema Integrado de Abastecimento de Água (SIAA) de Formosa do Rio Preto.</t>
  </si>
  <si>
    <t>56000000657/2025</t>
  </si>
  <si>
    <t>56000000679/2025</t>
  </si>
  <si>
    <t>56000000689/2025</t>
  </si>
  <si>
    <t>56000000706/2025</t>
  </si>
  <si>
    <t>56000000712/2025</t>
  </si>
  <si>
    <t>56000000731/2025</t>
  </si>
  <si>
    <t>56000000732/2025</t>
  </si>
  <si>
    <t>56000000750/2025</t>
  </si>
  <si>
    <t>56000000776/2025</t>
  </si>
  <si>
    <t>56000000785/2025</t>
  </si>
  <si>
    <t>56000000797/2025</t>
  </si>
  <si>
    <t>MACRODRENAGEM CANAL TIMBALADA CABULA</t>
  </si>
  <si>
    <t>Urbanização do Quilombo Rio dos Macacos em Simões Filho/BA.</t>
  </si>
  <si>
    <t>56000001222/2025</t>
  </si>
  <si>
    <t>56000001278/2025</t>
  </si>
  <si>
    <t>Conder - Diurb</t>
  </si>
  <si>
    <t>Implantação do SES de Ilha de Maré.</t>
  </si>
  <si>
    <t>Implantação do Sistema de Esgotamento Sanitário de Araci.</t>
  </si>
  <si>
    <t>Ampliação do Sistema de Esgotamento Sanitário de Lençóis</t>
  </si>
  <si>
    <t>Implantação do Sistema de Esgotamento Sanitário de Ibirataia.</t>
  </si>
  <si>
    <t>Ampliação do Sistema de Esgotamento Sanitário de Ilhéus (Subsistemas Centro-Norte, Salobrinho e Vila Cachoeira)</t>
  </si>
  <si>
    <t>56000000911/2025</t>
  </si>
  <si>
    <t>56000000955/2025</t>
  </si>
  <si>
    <t>56000001084/2025</t>
  </si>
  <si>
    <t>56000001122/2025</t>
  </si>
  <si>
    <t>56000001195/2025</t>
  </si>
  <si>
    <t>56000001219/2025</t>
  </si>
  <si>
    <t>56000001234/2025</t>
  </si>
  <si>
    <t>56000001252/2025</t>
  </si>
  <si>
    <t>56000001275/2025</t>
  </si>
  <si>
    <t>Implantação do Sistema de Esgotamento Sanitário da Sede de Ituberá</t>
  </si>
  <si>
    <t xml:space="preserve">A implantação do Sistema de Esgotamento Sanitário de Floresta Azul </t>
  </si>
  <si>
    <t>Ampliação da Estação de Tratamento de Esgoto de Guanambi.</t>
  </si>
  <si>
    <t>Ampliação do Sistema de Esgotamento Sanitário de Jacobina</t>
  </si>
  <si>
    <t>Implantação do Sistema de Esgotamento Sanitário da Sede de Salinas da Margarida</t>
  </si>
  <si>
    <t>56000001522/2025</t>
  </si>
  <si>
    <t>56000001330/2025</t>
  </si>
  <si>
    <t>56000001347/2025</t>
  </si>
  <si>
    <t>56000001360/2025</t>
  </si>
  <si>
    <t>56000001393/2025</t>
  </si>
  <si>
    <t>56000001411/2025</t>
  </si>
  <si>
    <t>56000001433/2025</t>
  </si>
  <si>
    <t>56000001669/2025</t>
  </si>
  <si>
    <t>005341/2024
 42000000335/2023</t>
  </si>
  <si>
    <t>005336/2024
42000000267/2023</t>
  </si>
  <si>
    <t>005325/2024
 42000000020/2023</t>
  </si>
  <si>
    <t>005337/2024
42000000270/2023</t>
  </si>
  <si>
    <t>005326/2024
 42000000021/2023</t>
  </si>
  <si>
    <t>005327/2024
42000000025/2023</t>
  </si>
  <si>
    <t>005343/2024
 42000000343/2023</t>
  </si>
  <si>
    <t>005329/2024
42000000028/2023</t>
  </si>
  <si>
    <t>005331/2024
42000000037/2023</t>
  </si>
  <si>
    <t xml:space="preserve">005342/2024
42000000342/2023
</t>
  </si>
  <si>
    <t>005338/2024
42000000290/2023</t>
  </si>
  <si>
    <t>005344/2024
 42000000344/2023</t>
  </si>
  <si>
    <t>005332/2024
42000000044/2023</t>
  </si>
  <si>
    <t>005339/2024
42000000329/2023</t>
  </si>
  <si>
    <t>005333/2024
 42000000208/2023</t>
  </si>
  <si>
    <t>005328/2024
 42000000027/2023</t>
  </si>
  <si>
    <t>005340/2024
42000000333/2023</t>
  </si>
  <si>
    <t>005345/2024
42000000346/2023</t>
  </si>
  <si>
    <t>005346/2024
 42000000366/2023</t>
  </si>
  <si>
    <t>005330/2024
42000000032/2023</t>
  </si>
  <si>
    <t>005335/2024
42000000251/2023</t>
  </si>
  <si>
    <t>005347/2024
42000000396/2023</t>
  </si>
  <si>
    <t>56000001861/2025</t>
  </si>
  <si>
    <t>56000001936/2025</t>
  </si>
  <si>
    <t xml:space="preserve"> MACRODRENAGEM SEDE E DISTRITO DE IPIAPORÃ </t>
  </si>
  <si>
    <t>Canal projetado em concreto com 3,50m de altura e 5,00m de largura, partindo da lagoa transpassando a Rua Beira Rio e Rua Beira Rio I, até o lançamento no Rio São Francisco. Construção de uma lagoa artificial que funcionará como Bacia de Detenção.</t>
  </si>
  <si>
    <t>MACRODRENAGEM ENTORNO DO MERCADO MUNICIPAL E RUA LEOCÁDIO SANTANA – PAU BRASIL</t>
  </si>
  <si>
    <t xml:space="preserve">MACRODRENAGEM DO CANAL VIEIRA PASSOS E NOVA CONSTITUINTE </t>
  </si>
  <si>
    <t>56000002449/2025</t>
  </si>
  <si>
    <t>56000002455/2025</t>
  </si>
  <si>
    <t>56000002463/2025</t>
  </si>
  <si>
    <t>56000002467/2025</t>
  </si>
  <si>
    <t>56000002470/2025</t>
  </si>
  <si>
    <t>56000002473/2025</t>
  </si>
  <si>
    <t>Implantação de Sistema Convencional de Abastecimento de Água em localidade pertencente ao município de Carinhanha</t>
  </si>
  <si>
    <t>56000002477/2025</t>
  </si>
  <si>
    <t>56000002479/2025</t>
  </si>
  <si>
    <t>Implantação de Sistema Convencional de Abastecimento de Água em localidade pertencente ao município de Anagé</t>
  </si>
  <si>
    <t>Implantação de Sistema Convencional Integrado de Abastecimento de Água em localidades pertencentes ao município de Maetinga</t>
  </si>
  <si>
    <t>Implantação de Sistema Convencional Integrado de Abastecimento de Água em localidades pertencentes ao município de Bom Jesus da Lapa</t>
  </si>
  <si>
    <t>Implantação de Sistema Integrado de Abastecimento de Água (SIAA) no município de Pindobaçu</t>
  </si>
  <si>
    <t>Implantação de via</t>
  </si>
  <si>
    <t>Implantação de Teleféricos</t>
  </si>
  <si>
    <t>CLÁUSULA SUSPENSIVA</t>
  </si>
  <si>
    <t>CAIXA analisar a proposta</t>
  </si>
  <si>
    <t>Implantação de Sistema Convencional de Abastecimento de Água em localidade pertencente ao município de Camamu</t>
  </si>
  <si>
    <t>56000002492/2025</t>
  </si>
  <si>
    <t>Implantação de Sistema Integrado Convencional de Abastecimento de Água em localidades pertencentes ao município de Feira da Mata</t>
  </si>
  <si>
    <t>56000002496/2025</t>
  </si>
  <si>
    <t>Implantação de Sistema de Abastecimento de Água (SIAA) das localidades pertencentes ao município de Sebastião Laranjeiras</t>
  </si>
  <si>
    <t>56000002500/2025</t>
  </si>
  <si>
    <t>Implantação de Sistema de Abastecimento de Água (SIAA) das localidades pertencentes ao município de Maraú</t>
  </si>
  <si>
    <t>56000002502/2025</t>
  </si>
  <si>
    <t>Implantação de Sistema de Abastecimento de Água (SIAA) das localidades pertencentes ao município de Tremedal</t>
  </si>
  <si>
    <t>56000002503/2025</t>
  </si>
  <si>
    <t>Implantação de Sistema de Abastecimento de Água (SIAA) das localidades pertencentes ao município de Monte Santo</t>
  </si>
  <si>
    <t>56000002505/2025</t>
  </si>
  <si>
    <t>56000002452/2025</t>
  </si>
  <si>
    <t>Memorial Descritivo</t>
  </si>
  <si>
    <t>01 - Retirada Total</t>
  </si>
  <si>
    <t>02 - Retirada Parcial</t>
  </si>
  <si>
    <t>VIGÊNCIA</t>
  </si>
  <si>
    <t>MOTIVO DA CLÁUSULA SUSPENSIVA</t>
  </si>
  <si>
    <t xml:space="preserve">56000004011/2023
026744/2024
</t>
  </si>
  <si>
    <t>56000004322/2023
008654/2024</t>
  </si>
  <si>
    <t>03 - Sim</t>
  </si>
  <si>
    <t>04 - Não</t>
  </si>
  <si>
    <t>Termo de Referencia</t>
  </si>
  <si>
    <t>56000005536/2023</t>
  </si>
  <si>
    <t>56000000361/2025</t>
  </si>
  <si>
    <t>56000000359/2025</t>
  </si>
  <si>
    <t>56000002512/2025</t>
  </si>
  <si>
    <t>56000002513/2025</t>
  </si>
  <si>
    <t>Elaboração de Projeto Básico, Projeto Executivo de Engenharia e Execução de Obras de intervenções para requalificação viária na Via Regional e na Avenida Maria Lúcia</t>
  </si>
  <si>
    <t>Implantação de uma nova ligação viária (Avenida), com faixas exclusivas de ônibus e ciclovias, interligando a Avenida Orlando Gomes à Avenida Luís Viana Filho (Paralela), percorrendo pelos bairros de Itapuã, Piatã, Alto do Coqueirinho e Bairro da Paz</t>
  </si>
  <si>
    <t>EXECUÇÃO DA OBRA DE MACRODRENAGEM DE CANAL PARA O RIO GONGOJI, NO
MUNICÍPIO DE DÁRIO MEIRA - BAHIA</t>
  </si>
  <si>
    <t>Elaboração de Projeto Básico, Projeto Executivo de Engenharia e Execução de Obras de intervenções para requalificação viária na Avenida Jorge Amado com implantação de nova ligação à Orla.</t>
  </si>
  <si>
    <t>MACRODRENAGEM CAM 15 – RUA DA HARMONIA PERNAMBUÉS, SALVADOR/BA</t>
  </si>
  <si>
    <t xml:space="preserve">
56000000206/2023</t>
  </si>
  <si>
    <t xml:space="preserve">
56000000743/2023</t>
  </si>
  <si>
    <t>019188/2024
56000001510/2023</t>
  </si>
  <si>
    <t xml:space="preserve">966002/2024
</t>
  </si>
  <si>
    <t>56000002533/2025</t>
  </si>
  <si>
    <t>973966/2024</t>
  </si>
  <si>
    <t>973931/2024</t>
  </si>
  <si>
    <t>20/02/2025 - Projeto em execução, realizado levantamento topográfico. 
19/02/25 - Com base na análise do relatório – SNV2025, foi identificado que os mesmos trechos do corredor viário BR-242 em contratação pelo Estado da Bahia, visando futura absorção do Governo Federal, constam no planejamento do DNIT (trechos da BR-420).
(OBS.: A Seinfra/SIT ficou de elaborar documentação para envio ao DNIT visando absorção de todos os trechos pelo Departamento, conforme consta em planejamento. Em reunião realizada em 24/03, a SIT propôs nova reunião com o DNIT para tratar da questão)</t>
  </si>
  <si>
    <t>Complementalção enviada - em análise</t>
  </si>
  <si>
    <t>Acompanhar execução das obras.
- Definir licitação para contratação de empresa para a supervisão das obras.</t>
  </si>
  <si>
    <t>Notícia O.S em: https://www.ba.gov.br/comunicacao/noticias/2025-05/368878/em-evento-com-jeronimo-rodrigues-ministro-renan-filho-autoriza-inicio-das
Orçamento e valor apoiado R$ 211,30 MI
Conforme DNIT está em fase de habilitação das propostas. 18/09/24 (DOU) - Nova publicação aviso de reabertura das propostas 25/10/24.
12/09/24 - Suspensão da licitação para revisão de orçamento pelo DNIT.
Publicado novo Aviso de Licitação e Edital em 05/08/24 (CE nº 90277/2024), abertura das propostas 12/09/24.
De acordo DNIT será necessário solicitar delegação de competência para licitação, após aprovação do projeto.</t>
  </si>
  <si>
    <t>ITAPETINGA (PARTE 01 e  PARTE 02) - 
Canal do Bairro Camacã e Canal do bairro residencial Moacyr Moura</t>
  </si>
  <si>
    <t>Elaboração de Projeto Básico e Projeto Executivo, e Execução de Obras de infraestrutura para sistemas de drenagem urbano sustentável e de manejo de águas pluviais,  – Obra em duas etapas</t>
  </si>
  <si>
    <t>PAC</t>
  </si>
  <si>
    <t>PAC SELEÇÕES</t>
  </si>
  <si>
    <t>PAC ORIGINAL</t>
  </si>
  <si>
    <t xml:space="preserve">Em fase de projetos e mobilização, 
(Lotes 05FB e 06FC) - Contrato publicado no DOU, em 11/04/2024. 
OS. assinada. Empresa contratada TCE - Engenharia LTDA. </t>
  </si>
  <si>
    <t>EVTEA em elaboração pelo DNIT com previsão de conclusão JUN/25. 
De acordo reunião virtual em 26/04, com SEPPI/CC/PR, não há outra alternativa de estudos pelo BNDES.</t>
  </si>
  <si>
    <t>Pendente firmar contrato de financiamento com o BNDES para execução da obra.
Empresa STRATA Engenharia Ltda., contratada em 30/05/24. O.S assinada em 05/06/24 pela Seinfra, conforme Nota Técnica de 04/09, encaminhada pela Seinfra ao Gab. do Governador a O.S. foi de 17/07/24.
EVTEA já aprovado e cedido à SEINFRA/SIT.
A execução da obra será pela Seinfra/SIT, a rodovia não será federalizada. Recomenda-se que projeto seja apresentado ao DNIT e que a elaboração do edital seja de acordo com as regras do Departamento, visando uma futura tentativa de incorporação da rodovia à União. CC/PR confirmou financiamento através do BNDES.</t>
  </si>
  <si>
    <t>Obra concluída e entregue pelo Presidente Lula em 01/07/24.</t>
  </si>
  <si>
    <t>Estudo Preliminar</t>
  </si>
  <si>
    <t>OBRAS DE MACRODRENAGEM NO CÓRREGO PREGO
NO BAIRRO DE DOM AVELAR, NA CIDADE DE SALVADOR - BAHIA - 
Sistema de canais de macrodrenagem na região dos bairros de Pirajá, Castelo Branco, Vila Canaria, Dom Avelar, Águas Claras, Av. 29 de Março e proximidades da Nova Rodoviária de Salvador para contenção de enchentes.</t>
  </si>
  <si>
    <t xml:space="preserve"> 971252/2024</t>
  </si>
  <si>
    <t>971258/2024 </t>
  </si>
  <si>
    <t>ORIGINAL / SELEÇÕES</t>
  </si>
  <si>
    <t>Canal do Sertão</t>
  </si>
  <si>
    <t>Adutora da Fé</t>
  </si>
  <si>
    <t>Ferrovia (FIOL)</t>
  </si>
  <si>
    <t>Fornecimento de 10 (dez) novos trens de passageiros, com (4 carros cada),
para as Linhas 1 e 2 do Sistema Metroviário de Salvador e Lauro de Freitas - SMSL,</t>
  </si>
  <si>
    <t>LINK_MONITORA</t>
  </si>
  <si>
    <t>LINK_LOCALIZAÇÃO</t>
  </si>
  <si>
    <t>https://governodabahia.plataformatarget.com.br/web/069363b5-ba10-415c-8da0-fe4b53815bff/home</t>
  </si>
  <si>
    <t>CÓDIGO DO MUNICÍPIO</t>
  </si>
  <si>
    <t>https://maps.app.goo.gl/3YcPtaKrRbEeM5z76</t>
  </si>
  <si>
    <t>https://governodabahia.plataformatarget.com.br/web/ba167be9-a1e9-4582-beb6-cf73c1a7a049/home</t>
  </si>
  <si>
    <t>https://governodabahia.plataformatarget.com.br/web/37afbf06-c01e-4819-ad5a-f2d68e868cf4/home</t>
  </si>
  <si>
    <t>https://governodabahia.plataformatarget.com.br/web/799a56d5-65f1-4ec6-ab81-126825c0437f/home</t>
  </si>
  <si>
    <t>https://governodabahia.plataformatarget.com.br/web/05d7a157-949d-47df-bbfd-1ed34ebef27a/home</t>
  </si>
  <si>
    <t>https://governodabahia.plataformatarget.com.br/web/9a824493-a938-45b2-a6c8-02fb670ce212/home</t>
  </si>
  <si>
    <t>https://governodabahia.plataformatarget.com.br/web/4f33a31b-64f7-4a77-8bf0-8a3c5e657d2c/home</t>
  </si>
  <si>
    <t>https://maps.app.goo.gl/X3BYk1BpNgMqbf9n6</t>
  </si>
  <si>
    <t>https://governodabahia.plataformatarget.com.br/web/daf5d385-da94-4a43-8508-bba423304821/home</t>
  </si>
  <si>
    <t>https://governodabahia.plataformatarget.com.br/web/ecd0e843-18de-4c76-abdd-2638559a3ca9/home</t>
  </si>
  <si>
    <t>https://governodabahia.plataformatarget.com.br/web/0d0a423d-c272-415d-b811-b0fe69a309e2/home</t>
  </si>
  <si>
    <t>https://governodabahia.plataformatarget.com.br/web/ed3225a0-ae82-4c86-a94f-c98a4d093719/home</t>
  </si>
  <si>
    <t>https://governodabahia.plataformatarget.com.br/web/a185bbaf-3197-4392-9d2c-96edccb368b7/home</t>
  </si>
  <si>
    <t>https://governodabahia.plataformatarget.com.br/web/bb718052-2b62-4143-ba89-4f1b5cf64f96/home</t>
  </si>
  <si>
    <t>https://governodabahia.plataformatarget.com.br/web/81a0d0b6-c095-4caa-b78d-0655b42caed5/home</t>
  </si>
  <si>
    <t>https://governodabahia.plataformatarget.com.br/web/a7cf4c50-61a0-435a-94b6-47c954241d7a/home</t>
  </si>
  <si>
    <t>https://governodabahia.plataformatarget.com.br/web/84198b2e-bf78-44a9-9785-8e982953e691/home</t>
  </si>
  <si>
    <t>https://governodabahia.plataformatarget.com.br/web/e8527da7-efa1-44ce-b2f3-61e7763c258d/home</t>
  </si>
  <si>
    <t>https://governodabahia.plataformatarget.com.br/web/d9359efa-cc67-4a4f-87ce-ef74c9cd6bce/home</t>
  </si>
  <si>
    <t>https://maps.app.goo.gl/EChTFoQ4NVXxF9jP7</t>
  </si>
  <si>
    <t>https://governodabahia.plataformatarget.com.br/web/ccd5d90d-154b-43f1-98f0-84059b3670af/home</t>
  </si>
  <si>
    <t>https://governodabahia.plataformatarget.com.br/web/2ecfe66b-89f7-485d-812b-74e5c640bb0e/home</t>
  </si>
  <si>
    <t>https://governodabahia.plataformatarget.com.br/web/fe4f6f5a-bdd8-481f-953c-cdd4a2c29890/home</t>
  </si>
  <si>
    <t>https://governodabahia.plataformatarget.com.br/web/c29ce066-6778-413f-9e18-23b13b3f1bb0/home</t>
  </si>
  <si>
    <t>https://governodabahia.plataformatarget.com.br/web/e76b997d-656e-4853-95a8-1a3e343668b0/home</t>
  </si>
  <si>
    <t>https://governodabahia.plataformatarget.com.br/web/9c4e5296-0482-45d9-a890-6c6b64bfe9ab/home</t>
  </si>
  <si>
    <t>https://governodabahia.plataformatarget.com.br/web/1af130b7-7731-441a-b0e6-f57a9be4d9be/home</t>
  </si>
  <si>
    <t>https://governodabahia.plataformatarget.com.br/web/2d78a10d-10f4-4c98-a631-cefde5b9fd01/home</t>
  </si>
  <si>
    <t>https://governodabahia.plataformatarget.com.br/web/8fa7b8ed-4b2d-443d-9f93-d23046529deb/home</t>
  </si>
  <si>
    <t>https://governodabahia.plataformatarget.com.br/web/0a735f32-80e9-49b3-b7d2-32347ce24a55/home</t>
  </si>
  <si>
    <t>https://governodabahia.plataformatarget.com.br/web/86a5325a-a633-427d-aca1-7e08a89240da/home</t>
  </si>
  <si>
    <t>https://maps.app.goo.gl/um2Y1nUBVcC2RCH99</t>
  </si>
  <si>
    <t>https://maps.app.goo.gl/QKJTQKPdPYEnQVsb6</t>
  </si>
  <si>
    <t>https://governodabahia.plataformatarget.com.br/web/c4d03b34-7aa9-472e-876f-c2d9ec3c358d/home</t>
  </si>
  <si>
    <t>https://maps.app.goo.gl/CuLACRRRb2G2tgkw6</t>
  </si>
  <si>
    <t>https://maps.app.goo.gl/6JoC2EBSvnnU2YUE7</t>
  </si>
  <si>
    <t>https://governodabahia.plataformatarget.com.br/web/1f693379-c8e9-49e4-b62a-5fe002380705/home</t>
  </si>
  <si>
    <t>https://maps.app.goo.gl/DdUyish7f1CJkt486</t>
  </si>
  <si>
    <t>https://maps.app.goo.gl/ksXEghT5Rns4Ydnv8</t>
  </si>
  <si>
    <t>https://maps.app.goo.gl/u5CAUWyLTbDaace36</t>
  </si>
  <si>
    <t>https://maps.app.goo.gl/8eLMRkiBaSLP8N3bA</t>
  </si>
  <si>
    <t>https://maps.app.goo.gl/Aq11nJW7XqMULHXA6</t>
  </si>
  <si>
    <t>https://maps.app.goo.gl/ehNLucvAtEmJCJhz9</t>
  </si>
  <si>
    <t>https://maps.app.goo.gl/UhR2jQ17FwSUuf259</t>
  </si>
  <si>
    <t>https://maps.app.goo.gl/bfwkcA49RG7ZdCyc7</t>
  </si>
  <si>
    <t>https://maps.app.goo.gl/4Y9b9ZG8MxUTK2AJ6</t>
  </si>
  <si>
    <t>https://maps.app.goo.gl/NJEckXpsXXpXKRbA6</t>
  </si>
  <si>
    <t>https://maps.app.goo.gl/y2A6Z8frmTDtxnL48</t>
  </si>
  <si>
    <t>https://maps.app.goo.gl/wrjbxJ5ByU1rqwN36</t>
  </si>
  <si>
    <t>https://maps.app.goo.gl/ioW7H2kGHgTegPod7</t>
  </si>
  <si>
    <t>https://governodabahia.plataformatarget.com.br/web/4cb971e2-2881-4013-8969-9d95a46a9168/home</t>
  </si>
  <si>
    <t>https://governodabahia.plataformatarget.com.br/web/2673ec26-65c3-4db3-856a-d9d849f2592e/home</t>
  </si>
  <si>
    <t>https://governodabahia.plataformatarget.com.br/web/4868ddf1-482c-4a25-8aff-6fe4a895afed/home</t>
  </si>
  <si>
    <t>https://governodabahia.plataformatarget.com.br/web/391634f5-b4fd-482d-be42-a265d2574c87/home</t>
  </si>
  <si>
    <t>https://governodabahia.plataformatarget.com.br/web/a6237592-4e2f-46fe-ae5b-f8b8b3bf9a97/home</t>
  </si>
  <si>
    <t>https://governodabahia.plataformatarget.com.br/web/11d81ded-70c9-41d6-82c0-0f92b2446666/home</t>
  </si>
  <si>
    <t>https://maps.app.goo.gl/ZV6fmeQSSftEcTrY6</t>
  </si>
  <si>
    <t>https://maps.app.goo.gl/Uwi6qByse4RBEMyd6</t>
  </si>
  <si>
    <t>https://maps.app.goo.gl/4CRbjpGJ7vivUhnx7</t>
  </si>
  <si>
    <t>https://maps.app.goo.gl/JTufak7e4LoPT6Ek8</t>
  </si>
  <si>
    <t>https://maps.app.goo.gl/pt5T5oTswu6Ntvcs9</t>
  </si>
  <si>
    <t>https://maps.app.goo.gl/8Ryy8U1ZcWJockBZ9</t>
  </si>
  <si>
    <t>https://maps.app.goo.gl/xqHCE21QDTZaDbK88</t>
  </si>
  <si>
    <t>Projeto básico concluído. Definido em reunião com a SEPPI e a Casa Civil/Bahia que as obras deverão ser iniciadas pelo trecho sentido Barreiras para Luiz Eduardo. Será realizada nova reunião com o DNIT para conclusão dos alinhamentos.</t>
  </si>
  <si>
    <t>- SEPPI concluir alinhamento com o DNIT, para formalização da definição ocorrida em reunião com a Casa Civil da Bahia quanto ao melhor trecho a ser iniciado. 
- Licitar obra por regime semi-integrado.</t>
  </si>
  <si>
    <t>https://governodabahia.plataformatarget.com.br/web/a1f7de2e-8d06-4853-ace4-410ad9ffb441/home</t>
  </si>
  <si>
    <t>https://governodabahia.plataformatarget.com.br/web/663ffa2a-2878-4661-8dad-f66c661a56ce/home</t>
  </si>
  <si>
    <t>https://governodabahia.plataformatarget.com.br/web/3a6ccd39-1fbd-40aa-801c-12d9bcd21559/home</t>
  </si>
  <si>
    <t>https://governodabahia.plataformatarget.com.br/web/4b06ad9f-150a-44fc-9471-a16effeb8c54/home</t>
  </si>
  <si>
    <t>https://governodabahia.plataformatarget.com.br/web/eefc771a-e6d4-4d44-a7c5-0813c357579d/home</t>
  </si>
  <si>
    <t>https://governodabahia.plataformatarget.com.br/web/993b0e7e-70ee-4d01-825f-470669876888/home</t>
  </si>
  <si>
    <t>https://governodabahia.plataformatarget.com.br/web/7bea04f4-0e6d-498d-ad04-5a42dcf75984/home</t>
  </si>
  <si>
    <t>https://governodabahia.plataformatarget.com.br/web/d2781526-6ce4-4093-988c-deba0d0cd556/home</t>
  </si>
  <si>
    <t>https://governodabahia.plataformatarget.com.br/web/230d4e19-184b-4fdc-8092-8ce262f6b4f2/home</t>
  </si>
  <si>
    <t>https://maps.app.goo.gl/ZmoJFNyGgdYQ2TP58</t>
  </si>
  <si>
    <t>https://maps.app.goo.gl/KWJTFeKN2XGrvEu98</t>
  </si>
  <si>
    <t>https://maps.app.goo.gl/JZCoBoRxP5z8UVe77</t>
  </si>
  <si>
    <t>https://maps.app.goo.gl/8qZFpz1Q9rmyxzL58</t>
  </si>
  <si>
    <t>https://maps.app.goo.gl/zziX2Ec4fMJfUA988</t>
  </si>
  <si>
    <t>https://maps.app.goo.gl/NSnT9kyggb1kSoec7</t>
  </si>
  <si>
    <t>https://maps.app.goo.gl/tkG79YHcqXtk9v3DA</t>
  </si>
  <si>
    <t>https://maps.app.goo.gl/5JA7qFC5uBgfDYit8</t>
  </si>
  <si>
    <t>https://maps.app.goo.gl/asbGWYW2dePydRyDA</t>
  </si>
  <si>
    <t>https://maps.app.goo.gl/b5ofebovp1eubZnV7</t>
  </si>
  <si>
    <t>https://maps.app.goo.gl/Xu7Lefp8ZTjnX2fZA</t>
  </si>
  <si>
    <t>https://governodabahia.plataformatarget.com.br/web/a280cefe-dc10-4e18-9da8-637f101d6a2f/home</t>
  </si>
  <si>
    <t>https://governodabahia.plataformatarget.com.br/web/09bb3e95-7424-4b70-bf29-d4dc69f328d0/home</t>
  </si>
  <si>
    <t>https://governodabahia.plataformatarget.com.br/web/1faccb21-0b56-4b80-ae85-cbdf992a20f1/home</t>
  </si>
  <si>
    <t>https://governodabahia.plataformatarget.com.br/web/22870f40-6a3f-42d0-a285-64a01769ff5d/home</t>
  </si>
  <si>
    <t>https://governodabahia.plataformatarget.com.br/web/248ed482-549e-4a8b-914b-5d3a73fbb0bc/home</t>
  </si>
  <si>
    <t xml:space="preserve">
Estrada Sesi Senai, s/n, Pitanguinhas, Simões Filho/BA - 42800-679</t>
  </si>
  <si>
    <t>https://governodabahia.plataformatarget.com.br/web/0625fb8d-ef44-45d8-8acd-700a495e3de8/home</t>
  </si>
  <si>
    <t>Construção do Hospital Federal Regional de Paulo Afonso</t>
  </si>
  <si>
    <t>Construção do Hospital Regional de Itapetinga</t>
  </si>
  <si>
    <t>https://maps.app.goo.gl/3bThFpoUzy2H6Ek36</t>
  </si>
  <si>
    <t>Av. Santos Dumont, s/n, bairro, Lauro de Freitas/BA</t>
  </si>
  <si>
    <t>https://governodabahia.plataformatarget.com.br/web/7c5a2dc5-827c-4f36-9a89-ea3dcb9e11ac/home</t>
  </si>
  <si>
    <t>https://governodabahia.plataformatarget.com.br/web/62584478-c21f-4c6c-891a-133109c51e95/home</t>
  </si>
  <si>
    <t>https://governodabahia.plataformatarget.com.br/web/f0a044ef-6598-4a01-aa87-9e0b84726552/home</t>
  </si>
  <si>
    <t>https://governodabahia.plataformatarget.com.br/web/c946ff3d-cc7f-4b36-b117-314c08a3dfff/home</t>
  </si>
  <si>
    <t>https://governodabahia.plataformatarget.com.br/web/8354ada7-a45c-4bb5-aa03-54a1ed972e96/home</t>
  </si>
  <si>
    <t>https://governodabahia.plataformatarget.com.br/web/d2a5a554-7e85-4768-96d2-5fe2c48b8e5e/home</t>
  </si>
  <si>
    <t>https://governodabahia.plataformatarget.com.br/web/2457461e-193c-4c88-ada5-1700ca220f33/home</t>
  </si>
  <si>
    <t>https://governodabahia.plataformatarget.com.br/web/d86adb22-9e4d-40fe-a624-6ebcd4a86444/home</t>
  </si>
  <si>
    <t>https://governodabahia.plataformatarget.com.br/web/4fc2822d-bbee-4943-a09f-f10fd3806183/home</t>
  </si>
  <si>
    <t>https://governodabahia.plataformatarget.com.br/web/0ff9b87a-5bbf-4987-96cd-ced7b5f5bc88/home</t>
  </si>
  <si>
    <t>https://governodabahia.plataformatarget.com.br/web/cc599672-5947-436d-a6e3-56e338a17c88/home</t>
  </si>
  <si>
    <t>https://governodabahia.plataformatarget.com.br/web/0b5e13ee-1692-4daf-a1db-d3d516f1da1a/home</t>
  </si>
  <si>
    <t>https://governodabahia.plataformatarget.com.br/web/8f312cf1-02b3-4be8-9ecc-66cd3d6ccb54/home</t>
  </si>
  <si>
    <t>https://governodabahia.plataformatarget.com.br/web/bb23a29e-cafb-4062-81fc-875cb4c425e7/home</t>
  </si>
  <si>
    <t>https://governodabahia.plataformatarget.com.br/web/c945d2e2-46b6-43b4-ad21-52de98d3f70b/home</t>
  </si>
  <si>
    <t>https://governodabahia.plataformatarget.com.br/web/02b44d95-3b53-4b43-8c02-c60ba019a283/home</t>
  </si>
  <si>
    <t>https://governodabahia.plataformatarget.com.br/web/89e4c4e1-6756-45f9-9a14-802cf7bd61cf/home</t>
  </si>
  <si>
    <t>https://governodabahia.plataformatarget.com.br/web/7167cfe9-d6ae-428c-bbf7-274c0b73c23a/home</t>
  </si>
  <si>
    <t>https://governodabahia.plataformatarget.com.br/web/40662eec-8e5c-4289-9d4d-f7d21a0d7aa7/home</t>
  </si>
  <si>
    <t>https://governodabahia.plataformatarget.com.br/web/295913da-b4e5-4402-899c-26cce973cbb9/home</t>
  </si>
  <si>
    <t>https://governodabahia.plataformatarget.com.br/web/79309e2c-a809-4e81-a58f-7f2693a0be9a/home</t>
  </si>
  <si>
    <t>https://governodabahia.plataformatarget.com.br/web/5bcccf11-5c51-407d-a02f-5e34965596a6/home</t>
  </si>
  <si>
    <t>https://governodabahia.plataformatarget.com.br/web/f737a006-0e27-4d13-a12c-b67eb02a9695/home</t>
  </si>
  <si>
    <t>https://governodabahia.plataformatarget.com.br/web/32addd0c-3137-4db0-a2e5-aa4d25b4f638/home</t>
  </si>
  <si>
    <t>https://governodabahia.plataformatarget.com.br/web/d93e515e-58a4-4082-be40-97360481cad3/home</t>
  </si>
  <si>
    <t>https://governodabahia.plataformatarget.com.br/web/aadaf15d-57f0-4185-8794-6c12c73234bb/home</t>
  </si>
  <si>
    <t>https://governodabahia.plataformatarget.com.br/web/a1391b0c-f58d-4537-8193-51235efc7385/home</t>
  </si>
  <si>
    <t>https://governodabahia.plataformatarget.com.br/web/94514d32-0f25-4654-bc52-766ab892ef89/home</t>
  </si>
  <si>
    <t>https://governodabahia.plataformatarget.com.br/web/dcb31f85-3fb9-4c5a-90d6-52b0157a0e1e/home</t>
  </si>
  <si>
    <t>https://governodabahia.plataformatarget.com.br/web/b9e68091-a3d6-457e-a006-d685ea741810/home</t>
  </si>
  <si>
    <t>https://governodabahia.plataformatarget.com.br/web/49bcb485-2f68-4513-ae60-055b28fd0951/home</t>
  </si>
  <si>
    <t>https://governodabahia.plataformatarget.com.br/web/10aa4cf9-4755-4081-bda8-4af2a3a8408c/home</t>
  </si>
  <si>
    <t>https://governodabahia.plataformatarget.com.br/web/855d715e-6c0d-4d77-890b-25929e52cbe4/home</t>
  </si>
  <si>
    <t>https://governodabahia.plataformatarget.com.br/web/7f1e28a1-01b9-4a9e-82b4-ddbc95a2fcef/home</t>
  </si>
  <si>
    <t>https://governodabahia.plataformatarget.com.br/web/0833c032-e284-4045-ad9d-68e4fe06d07d/home</t>
  </si>
  <si>
    <t>https://governodabahia.plataformatarget.com.br/web/d02a5195-12e2-49a3-b068-3812ffa8e824/home</t>
  </si>
  <si>
    <t>https://governodabahia.plataformatarget.com.br/web/60256e16-c806-4d88-9c0b-86075b8a0f49/home</t>
  </si>
  <si>
    <t>https://governodabahia.plataformatarget.com.br/web/865d98cc-df12-4812-b336-04bcf7155c91/home</t>
  </si>
  <si>
    <t>https://governodabahia.plataformatarget.com.br/web/a99188f4-7f8b-4f50-b1b8-364488cace29/home</t>
  </si>
  <si>
    <t>https://governodabahia.plataformatarget.com.br/web/b9dc7ad7-b323-4ef3-8832-b16310c28a96/home</t>
  </si>
  <si>
    <t>https://governodabahia.plataformatarget.com.br/web/7f6abab4-08b8-4a8a-af91-806d0ebfea50/home</t>
  </si>
  <si>
    <t>https://governodabahia.plataformatarget.com.br/web/b58c9635-50f8-49bf-a5c2-b8af13b4f490/home</t>
  </si>
  <si>
    <t>https://governodabahia.plataformatarget.com.br/web/9afd93ca-0254-40fe-b477-e8c05e905f37/home</t>
  </si>
  <si>
    <t>https://governodabahia.plataformatarget.com.br/web/b7281e07-4f82-4b59-b7e7-c873df505947/home</t>
  </si>
  <si>
    <t>https://governodabahia.plataformatarget.com.br/web/da7ca387-9bb9-434e-8c4d-37f846bd4714/home</t>
  </si>
  <si>
    <t>https://governodabahia.plataformatarget.com.br/web/3333d0d3-7124-48bf-bbca-e58a5d0bff6d/home</t>
  </si>
  <si>
    <t>https://governodabahia.plataformatarget.com.br/web/46a0c25c-a086-4837-8be7-7cfd1731f753/home</t>
  </si>
  <si>
    <t>https://governodabahia.plataformatarget.com.br/web/f3bd71d9-b12a-4cae-9e8d-9c2f7a4879ef/home</t>
  </si>
  <si>
    <t>https://governodabahia.plataformatarget.com.br/web/6ad7b4db-ff38-4d27-9c70-b5cfe515cf89/home</t>
  </si>
  <si>
    <t>https://governodabahia.plataformatarget.com.br/web/5bde359a-905d-418b-80bf-0fefe10daf3c/home</t>
  </si>
  <si>
    <t>https://governodabahia.plataformatarget.com.br/web/7ac86e32-1013-416f-9e61-f17b4683f7f6/home</t>
  </si>
  <si>
    <t>https://governodabahia.plataformatarget.com.br/web/41357d79-df64-4f60-8d26-aac022d933cd/home</t>
  </si>
  <si>
    <t>https://governodabahia.plataformatarget.com.br/web/631ae77a-fe86-4baf-bc69-65f952cc3520/home</t>
  </si>
  <si>
    <t>https://governodabahia.plataformatarget.com.br/web/a6dec2a8-a6c4-481c-af40-967df88b59af/home</t>
  </si>
  <si>
    <t>https://governodabahia.plataformatarget.com.br/web/5d3d209b-df4c-43e8-89ef-2ffe1fc7a472/home</t>
  </si>
  <si>
    <t>https://governodabahia.plataformatarget.com.br/web/3e65bb5f-25da-4e8c-adbe-e1d5077ec2e4/home</t>
  </si>
  <si>
    <t>https://governodabahia.plataformatarget.com.br/web/ff7ce8cb-f0e3-4164-b1d1-fe8c66779c26/home</t>
  </si>
  <si>
    <t>https://governodabahia.plataformatarget.com.br/web/d9c5ccc3-b1e9-4740-adb6-d83f759e9058/home</t>
  </si>
  <si>
    <t>https://governodabahia.plataformatarget.com.br/web/99ae353c-5a75-4c90-bf8f-e42dbe7e4e0e/home</t>
  </si>
  <si>
    <t>https://governodabahia.plataformatarget.com.br/web/94ba40a7-7fc3-476b-9a3e-4dfac8eb814b/home</t>
  </si>
  <si>
    <t>https://maps.app.goo.gl/yJdgrJqzsRLgnfCZ6</t>
  </si>
  <si>
    <t>https://maps.app.goo.gl/KQKy9qS4cttDp9PA7</t>
  </si>
  <si>
    <t>https://governodabahia.plataformatarget.com.br/web/8d0d18c7-d265-48cd-8083-0271856d1bfe/home</t>
  </si>
  <si>
    <t>https://governodabahia.plataformatarget.com.br/web/40f43f3d-a3a3-472c-be90-a680046a01fd/home</t>
  </si>
  <si>
    <t>https://governodabahia.plataformatarget.com.br/web/66599d83-8c5b-4274-990d-53bee1e9abd1/home</t>
  </si>
  <si>
    <t>https://maps.app.goo.gl/8EEC8NQvDjn5AiAC7</t>
  </si>
  <si>
    <t>https://maps.app.goo.gl/gZXM2yjV4Wk2MReD9</t>
  </si>
  <si>
    <t>https://maps.app.goo.gl/hwb24TTYpbsNnhz46</t>
  </si>
  <si>
    <t>https://governodabahia.plataformatarget.com.br/web/adcdca1d-d538-4bf5-9ab6-0258e83c4539/home</t>
  </si>
  <si>
    <t>https://maps.app.goo.gl/1NaMUrQnWD6b9xW16</t>
  </si>
  <si>
    <t>https://maps.app.goo.gl/gBuBpGpcXxexajsK9</t>
  </si>
  <si>
    <t>https://maps.app.goo.gl/uQc76AkjuiTsx3Mh8</t>
  </si>
  <si>
    <t>https://maps.app.goo.gl/9QjQTvwbtixH8Gri7</t>
  </si>
  <si>
    <t>https://maps.app.goo.gl/pCBZCUhtFdmyjzPm7</t>
  </si>
  <si>
    <t>https://maps.app.goo.gl/NsdC4PWsr9gGf6Nb6</t>
  </si>
  <si>
    <t>https://maps.app.goo.gl/RxYWxAqhUVEUfnf89</t>
  </si>
  <si>
    <t>https://maps.app.goo.gl/xFQ8CanS68rMJqrc9</t>
  </si>
  <si>
    <t>https://maps.app.goo.gl/15pHpgMr3seCrMrF7</t>
  </si>
  <si>
    <t>https://maps.app.goo.gl/se2DtKuRdsVSAQwC7</t>
  </si>
  <si>
    <t>https://maps.app.goo.gl/L1D4zAy1BTQBDYkx7</t>
  </si>
  <si>
    <t>https://maps.app.goo.gl/eCZiz7APc6tVerJt7</t>
  </si>
  <si>
    <t>https://maps.app.goo.gl/u6d4AiL7EfxFAQ5A9</t>
  </si>
  <si>
    <t>https://maps.app.goo.gl/HTSUhEF7YS31pQam8</t>
  </si>
  <si>
    <t>https://maps.app.goo.gl/tHdEQqcasqL3EXNd6</t>
  </si>
  <si>
    <t>https://maps.app.goo.gl/HN1EsFGX7XHJnTAy9</t>
  </si>
  <si>
    <t>https://maps.app.goo.gl/PXmLF5Za5QRLsN2A7</t>
  </si>
  <si>
    <t>https://maps.app.goo.gl/aaparaANy5sY4AtY9</t>
  </si>
  <si>
    <t>https://maps.app.goo.gl/5PxdpUg7FtMhmjm87</t>
  </si>
  <si>
    <t>https://governodabahia.plataformatarget.com.br/web/7d932ff2-7452-4198-bd17-2ef4e84a60fa/home</t>
  </si>
  <si>
    <t>https://maps.app.goo.gl/jox5ymTe3dH5ymvG9</t>
  </si>
  <si>
    <t>https://maps.app.goo.gl/S6kdBy9a1mxc52wy5</t>
  </si>
  <si>
    <t>https://maps.app.goo.gl/STN7PCHZEWBk27w97</t>
  </si>
  <si>
    <t>https://governodabahia.plataformatarget.com.br/web/9a489124-81fb-42d1-98d8-7580ce7f8693/home</t>
  </si>
  <si>
    <t>https://governodabahia.plataformatarget.com.br/web/6bed3215-4a93-40dc-9bcc-d436b0b3be40/home</t>
  </si>
  <si>
    <t>https://governodabahia.plataformatarget.com.br/web/21ad7920-eeb0-4ce9-b4d5-4a2c8834c6fb/home</t>
  </si>
  <si>
    <t>https://governodabahia.plataformatarget.com.br/web/826c9a7c-558c-452b-9e3d-97a8a56224a9/home</t>
  </si>
  <si>
    <t>https://maps.app.goo.gl/XCs3zNJWeSWuGANd8</t>
  </si>
  <si>
    <t>https://maps.app.goo.gl/BNWu9uq2XF2WrG9Q6</t>
  </si>
  <si>
    <t>https://maps.app.goo.gl/hurhvtucjW5ooWFT8</t>
  </si>
  <si>
    <t>https://maps.app.goo.gl/VsKANwEPjmNe5Fhr5</t>
  </si>
  <si>
    <t>EMISSÃO DE O.S.</t>
  </si>
  <si>
    <t>AVISO DE LICITAÇÃO</t>
  </si>
  <si>
    <t>PREVISÃO DE CONTRATAÇÃO</t>
  </si>
  <si>
    <t>ORGÃO SOLICITANTE</t>
  </si>
  <si>
    <t>ORGÃO EXECUTOR</t>
  </si>
  <si>
    <t>PREVISÃO DE CONCLUSÃO ATUAL</t>
  </si>
  <si>
    <t>ABERTURA DE LICITAÇÃO</t>
  </si>
  <si>
    <t>Remediação de Áreas Degradadas por Deposição de Resíduos Sólidos Urbanos (Remediação de Lixões) - Boa Nova, Baianópolis, São Gabriel
Buritirama.</t>
  </si>
  <si>
    <t>56000002318/2025</t>
  </si>
  <si>
    <t>A proposta não guarda compatibilidade com a modalidade de que trata o subitem 6.3 da Instrução Normativa nº 11, de 21 de fevereiro de 2025 e, portanto, não poderá ser enquadrada/habilitada.
Restou prejudicada a verificação do seu estágio em relação aos requisitos institucionais previstos no item 4 e aos requisitos técnicos previstos no item 5 da Instrução Normativa nº 11, de 2025.</t>
  </si>
  <si>
    <t>Construção de Galpões de Triagem e Reciclagem para Cooperativas e outras formas de Associações de Catadores de Materiais Reutilizáveis e Recicláveis de Diversos Município do Estado da Bahia: Alagoinhas  Antonio Cardoso, Cairu, Candeias, Cravolândia, Dom Macedo Costa, Ibiassucê, Ipiaú, Irecê, Itabuna, Jequié, Licínio de Almeida, Macaúbas
Paulo Afonso, Salvador, Santo Antônio de Jesus.</t>
  </si>
  <si>
    <t>56000002274/2025</t>
  </si>
  <si>
    <t>13 - Gov. Estado - SETRE</t>
  </si>
  <si>
    <t>14 - Gov. Estado - CONDER</t>
  </si>
  <si>
    <t>15 - Gov. Federal - IPHAN</t>
  </si>
  <si>
    <t>16 - Gov. Estado - CTB</t>
  </si>
  <si>
    <t>https://maps.app.goo.gl/gce3549Hm2G82exy5</t>
  </si>
  <si>
    <t>SECULT</t>
  </si>
  <si>
    <t>SIHS</t>
  </si>
  <si>
    <t>SEDUR</t>
  </si>
  <si>
    <t>SESAB</t>
  </si>
  <si>
    <t>SEADES</t>
  </si>
  <si>
    <t>GESTÃO FEDERAL</t>
  </si>
  <si>
    <t>SEINFRA</t>
  </si>
  <si>
    <t>SEC</t>
  </si>
  <si>
    <t>ÓRGÃO SOLICITANTE</t>
  </si>
  <si>
    <t>https://maps.app.goo.gl/PyseNPsBHpBCHmAR8</t>
  </si>
  <si>
    <t xml:space="preserve">https://maps.app.goo.gl/yEPv7EZEEjr875vV9
</t>
  </si>
  <si>
    <t>https://maps.app.goo.gl/PG5xfUpR8YuzVnWm9</t>
  </si>
  <si>
    <t>https://maps.app.goo.gl/LGh54D9sXrk2DnCQ7</t>
  </si>
  <si>
    <t>https://maps.app.goo.gl/JaskRbHVYxWxcEET7</t>
  </si>
  <si>
    <t>Retificadora da Proposta 56000000557/2025 (excluída do Panorama em 25/06/25)</t>
  </si>
  <si>
    <t>Retificadora da Proposta 56000000694/2025 (Excluído do Panorama em 25/06/25)</t>
  </si>
  <si>
    <t>https://maps.app.goo.gl/yPAcvkPGkJoSJwCC9</t>
  </si>
  <si>
    <t>https://maps.app.goo.gl/9o49tP8Wo438HDFg7</t>
  </si>
  <si>
    <t>https://maps.app.goo.gl/LuqPmrqLRmxm7Nci7</t>
  </si>
  <si>
    <t>https://maps.app.goo.gl/axm1vu2JX2BCYQR39</t>
  </si>
  <si>
    <t>https://maps.app.goo.gl/SMcDc21ShFDaFgg2A</t>
  </si>
  <si>
    <t>https://maps.app.goo.gl/MeANCJghXzvjFZX57</t>
  </si>
  <si>
    <t>https://maps.app.goo.gl/HUyFAvXvY5RrsB5TA</t>
  </si>
  <si>
    <t>https://maps.app.goo.gl/6NEMgspBtKBGroqc7</t>
  </si>
  <si>
    <t>https://maps.app.goo.gl/z2iY2Ek21Q5jnH8j6</t>
  </si>
  <si>
    <t>https://maps.app.goo.gl/P1fm4iqNz2a2qTJL7</t>
  </si>
  <si>
    <t>https://maps.app.goo.gl/ZQ8XdMKSqfQKnmY66</t>
  </si>
  <si>
    <t>https://maps.app.goo.gl/hWQGg2EqeRNxCYw59</t>
  </si>
  <si>
    <t>https://maps.app.goo.gl/akBiDhXNVEu9JzSH9</t>
  </si>
  <si>
    <t>https://maps.app.goo.gl/LV5py1JDM7F96EJU8</t>
  </si>
  <si>
    <t>https://maps.app.goo.gl/v9neEBZL1KDaGC5bA</t>
  </si>
  <si>
    <t>https://maps.app.goo.gl/yGnmKbSJo76m1SZ78</t>
  </si>
  <si>
    <t>https://maps.app.goo.gl/BXSJLD3Mu3ji941g7</t>
  </si>
  <si>
    <t>https://maps.app.goo.gl/3Ty3r8CTRSsp3GbS7</t>
  </si>
  <si>
    <t>19/05/25 - assinatura da ordem de serviço, pelo Ministro dos Transportes, autorizando o início das obras (ato realizado em Feira de Santana)
04/04/25 - Licitação homologada, vencedor consórcio TOP, PAVISERVICE E SVC, em tramitação assinatura de contrato.
06/02/25 - Em fase de análise das propostas.
12/11/24 (DOU) - Aviso de adiamento - abertura das propostas 07/01/25.</t>
  </si>
  <si>
    <t>643.910-25</t>
  </si>
  <si>
    <t>Implantação de Sistema Integrado Convencional de Abastecimento de Água em localidades pertencentes ao município de Juazeiro, Estado da Bahia</t>
  </si>
  <si>
    <t>Implantação de Sistema Integrado Convencional de Abastecimento de Água (SIAA) das localidades  de Carnaíba de Dentro, Altaneira, Carneiro, Laje, Lajinha e Cacimba do Pandú, no município de Juazeiro, Estado da Bahia.</t>
  </si>
  <si>
    <t>Implantação de Sistema Convencional de Abastecimento de Água na localidade de Duas Barras, pertencente ao município de Anagé, Estado da Bahia.</t>
  </si>
  <si>
    <t>Elaboração de Projeto executivo e implantação de Sistema Integrado de Abastecimento de Água (SIAA) das localidades de Saco Fundo, Pingó, Santa Rosa, Muquém, Canas/Pau Ferro, São Pedro I e II, Jardim, Umburana do Jardim, Alagadiço do Jardim, Lagoinha, Oiteiro, Foveiro, Acarú, Lagoa Formosa e Laje Grande, pertencentes ao município de Monte Santo, Estado da Bahia.</t>
  </si>
  <si>
    <t>Implantação de Sistema Convencional Integrado de Abastecimento de Água em localidades de  Rio das Rãs, Batalha, Batalhina, Retiro, Ribeirinho, Fruticultura, Renascer e Curral das Vargens pertencentes ao município de Bom Jesus da Lapa, Estado da Bahia.</t>
  </si>
  <si>
    <t>Implantação de Sistema de Abastecimento de Água (SIAA) das localidades de Distrito de Lagoa Preta, Quenta Sol, Volta, Venda Velha, Pedrinha, Matança. São João dos Britos, Baraúna, Lagoinha, Araçá, Agreste, Capim Açu, Furado da Cancela, Piamã (Penafiel), Malhada Limpa, Volta Grande, Serrinha e Baixa de Seu Zinho, pertencentes ao município de Tremedal, Estado da Bahia.</t>
  </si>
  <si>
    <t>56000007892/2025</t>
  </si>
  <si>
    <t xml:space="preserve">
A SEDUR decidiu não avançar com esta proposta.</t>
  </si>
  <si>
    <t>Implantação de Sistema Integrado Convencional de Abastecimento de Água (SIAA) das localidades  pertencentes ao município de Juazeiro, Estado da Bahia.</t>
  </si>
  <si>
    <t>Implantação de Sistema Convencional de Abastecimento de Água em na sede municipal de Mucugê, Estado da Bahia.</t>
  </si>
  <si>
    <t>Caixa analisar a proposta.
Proposta habilitada ou Não habilitada</t>
  </si>
  <si>
    <t>Implantação de Sistema Integrado Convencional de Abastecimento de Água em localidades rurais de São José, Queimadas, Faz. Tudo de Bom, Mulungu, Roça do Mato, Algodões, Caibros, Silva, Umburana, Espinheiro, Faz. Golfe, Caiçara, Tanque Novo e Lagoa da Marta, pertencentes ao município de Chorrochó, Estado da Bahia.</t>
  </si>
  <si>
    <t>Implantação do Sistema de Esgotamento Sanitário no município de Caetité (1ª Etapa)</t>
  </si>
  <si>
    <t>Implantação de Sistema Integrado Convencional de Abastecimento de Água nas localidades de Rodeador, Fortuna, Baraúna das Cabaças, Barra Bonita, Cacimba do Silva, Lagoa dos Cavalos, Sertãozinho, Caldeirão da Canoa, Tanquinho, Serrote Branco, Camaleão, Serra da Madeira, Firmeza, Mudobin, Sitio de Sacramento, Fazenda Icó, Santana, Cantinho e Paredão pertencentes ao município de Juazeiro, Estado da Bahia.</t>
  </si>
  <si>
    <t>Elaboração de Projeto Executivo e Implantação de Sistema Convencional de Abastecimento de Água na localidade rural de Malhadinha, município de Remanso, Estado da Bahia.</t>
  </si>
  <si>
    <t>Elaboração de Projeto executivo e implantação de Sistema Integrado de Abastecimento de Água (SIAA) das localidades de TANQUINHO, MALHADA GRANDE, JATOBA, LAGOA DO LEITE, JIBOIA, RODEADOR, MUCAMBO, PERIPERI, TAMBORIL, VARZEA D'ÁGUA, FAZENDA NOVA, BARBOSA, BEM POSTA, pertencentes ao município de Livramento de Nossa Senhora, Estado da Bahia.</t>
  </si>
  <si>
    <t>56000008090/2025</t>
  </si>
  <si>
    <t xml:space="preserve"> </t>
  </si>
  <si>
    <t>Monitorar a execução da obra</t>
  </si>
  <si>
    <t>SIAA de Vila São José (Cheira Cabelo), Barrinha, Feirinha de Santa Luzia, Assentamento Santa Helena, Jatobá (Lagoa do Jatobá), Carneiros, Caraíbas, Baixa do Mocambo (Moca Olho), Assentamento Gerais Pituba, Assentamento Gerais Salinas, Assentamento Brasilândia, Capinão e Riacho do Capinão no Município de Carinhanha, Estado da Bahia.</t>
  </si>
  <si>
    <t>SIAA de Ibatui, Capianga, Poços, Malhadinha, Gamba, Cinco Estradas, Pedros, Tabuado, Rebolo, Rio da Caatinga, Chapadinha, Augustinho, Chapada do Fogo e Roça Grande, no Município de Entre Rios no Estado da Bahia.</t>
  </si>
  <si>
    <t>SIAA de Mangabeira, Tábuas, Vargem Das Caraíbas, Pajeú, Pingueira, Neves e Sanharol no Município de Feira da Mata, Estado da Bahia.</t>
  </si>
  <si>
    <t>SIAA de Barrinha, Patos e Amola Faca, no Município de Livramento de Nossa Senhora no Estado da Bahia.</t>
  </si>
  <si>
    <t>SIAA Cuscuzeiro, Riacho D'Água, Poços (Lagoa dos Peixes), Fazenda Barbosa, Gameleira, Capim Grosso, Piengo, Barriguda, Açudina e Baixão da Açudina, no Município de Santa Maria da Vitória no Estado da Bahia.</t>
  </si>
  <si>
    <t>SIAA Juá, Bandeira, Santa Rita, Campo Grande I e Campo Grande II, no Município de Bom Jesus da Lapa no Estado da Bahia.</t>
  </si>
  <si>
    <t>SIAA de Santa Luzia, Tabuá, Morro do Engenho, Itapicuru, Lagoa do Morro, Caiçara do Pio, Lagoa Comprida, Poça do Osório, Laranjo, Peixe, Itapicuru II, Fazendinha, Caiçara da Barra, Caldeirão, Barriguda, Algodões, Caenda, Barra do Bernardo, Passagem, Barracão, Patos, Lagoa da Escola, Lençóis, Gameleira, Valentim e Papagaio, no Município de Dom Basílio no Estado da Bahia.</t>
  </si>
  <si>
    <t xml:space="preserve">SIAA de Flamengo, Alagadiço do Flamengo e Barrinha no Município de Jaguarari, Estado da Bahia.
 </t>
  </si>
  <si>
    <t>SIAA de Frade, São Tomé, Caldeirão dos Corrós, Pau Preto, Roça Grande, Lagoa da Pedra dos Grilos, Juá, Campo Grande, Juvenal, Lagoa do Boi, Rocinha, Morcego, Roça de Baixo, São Fidélis, Mulungú, Siriema, Barbeiro, Malhada de Areia, Lagoa de Joaninha, Salinas, Juramento, Angico, Zé Pires, Umbuzeiro, Cacimba da Ana, Cabeça do Boi e Porcos, no Município de Juazeiro no Estado da Bahia.</t>
  </si>
  <si>
    <t>Nº DO TERMO DE COMP. (TC) / CT FINANCIAMENTO</t>
  </si>
  <si>
    <t>SIT</t>
  </si>
  <si>
    <t>FASE</t>
  </si>
  <si>
    <t>- Estado captar financiamento junto ao BNDES para execução da obra ou transferir execução para o DNIT, conforme planejamento SNV2025;
- Licitação da obra.</t>
  </si>
  <si>
    <t>Estudos, planos e projetos de Concessão das Rodovias BR-101/116/324/BA:
- BR-101/BA/SE;
- BR-116/324/BA - Rota 2 de julho e BR-116/324/BA/PE - Rota dos Sertões (Feira de Santana/BA a Salgueiro/PE);</t>
  </si>
  <si>
    <t>BR-101/BA/SE - Estudos de concessão em elaboração pelo BNDES com previsão de entrega até 31/12/2026, conforme reunião Balanço do PAC;
BR-116/324/BA - Rota 2 de julho (653,3 km, incluindo relicitação dos segmentos da Concessão ViaBahia - trechos: BR-324/BA: acesso ao Contorno de Feira até Salvador; BR-324/BA: entronc. c/Contorno de Feira ao entronc. BR-116; BR-116/BA: acesso ao Contorno de Feira até divisa BA/MG; e BR-116/BA: do entronc. Anel Rodoviário em Conquista até viaduto sobre a BR-116/BA), em fase de análise de estudo pela ANTT e Audiência Pública. Investimentos previstos: Capex: R$13,97 BI e Opex: R$9,44 BI;
BR-116/BA/PE e BR-324/BA - Rota dos Sertões - Feira de Santana/BA a Salgueiro/PE (501,93 km, sendo 435km na Bahia), finalizada Audiência Pública, em análise do TCU. Investimentos previstos: Capex: R$3,85 BI e Opex: R$4,45 BI;</t>
  </si>
  <si>
    <t>Retificadora da Proposta
56000000836/2025 (exluída do Panorama em 23/05/25)</t>
  </si>
  <si>
    <t>LICITAÇÃO</t>
  </si>
  <si>
    <t>Aguardando finalização de projeto.
Elementos técnicos de projetos a serem desenvolvidos ou em  elaboração
Projeto básico cedido para conhecimento do Estado em 16/07/24, para auxiliar na definição do trecho a ser priorizado.
Projeto executivo pendente, conforme reunião em 09/04 - Balanço do PAC, foi apresentada expectativa conclusão do projeto executivo até DEZ/24. 
Conforme reunião realizada em 23/04/24, entre CC/PR e Governador foi confirmado o valor de R$ 250 Mi para execução de 30km de rodovia, porém há divergências quanto a execução do projeto iniciando no sentido Luís Eduardo - Barreiras. Solicitado projeto geométrico horizontal para avaliar/definir melhor trecho para a execução.</t>
  </si>
  <si>
    <t>Validação pela Caixa (viabilidade técnica, financeira e jurídica) para prosseguimento da contratação;
Lei Autorizativa para contratação operação de crédito.</t>
  </si>
  <si>
    <t>OF GIGOV/SA n° 0588/2025 - Autorização de Início de Objeto 
SPA emitido em 29/01/2025.
Valor apoiado pelo Ministério da Saúde,  - Resultado da Seleção, conforme Painel InvestSus: R$ 153.000.000,00.</t>
  </si>
  <si>
    <t>https://maps.app.goo.gl/4723R8EaQRWNaEGQ8</t>
  </si>
  <si>
    <t xml:space="preserve">https://maps.app.goo.gl/Yyre4HU58jbEpeSw5
</t>
  </si>
  <si>
    <t xml:space="preserve">
https://maps.app.goo.gl/7ww5iotEskybbg5U6</t>
  </si>
  <si>
    <t>https://maps.app.goo.gl/uBd4wedkqwhsKGEs7</t>
  </si>
  <si>
    <t>https://maps.app.goo.gl/VsBKNuZdmugrTTP78</t>
  </si>
  <si>
    <t>963923</t>
  </si>
  <si>
    <t>G4 LOTE 01- Rua do Prédio - Etapa 03 E 05 / Teolândia</t>
  </si>
  <si>
    <t>G4 LOTE 01 - Aureliano Oliveira- Etapa 2 / Mutuípe</t>
  </si>
  <si>
    <t>G4 LOTE 01 - PDE 345 Complementar Travessa 17 de Novembro-Bairro Tancredo Neves</t>
  </si>
  <si>
    <t>G4 LOTE 01 - PDE 358 Complementar -Clube das Mães - Bairro Dom Avelar</t>
  </si>
  <si>
    <t>G4 LOTE 02 - PDE 253  Complementar -Rua Gengibirra de Cima - Liberdade</t>
  </si>
  <si>
    <t>G1 LOTE 03 - PDE 078.2 - Rua Chile - Bairro Plataforma</t>
  </si>
  <si>
    <t>G1 LOTE 03 - PDE 168 TV. Princesa Isabel - Bairro Novo Horizonte</t>
  </si>
  <si>
    <t>G1 LOTE 02 - PDE 058 - Rua São Domingos - Bairro Pau da Lima</t>
  </si>
  <si>
    <t>G1 LOTE 05 - PDE 025 - Rua Aurélia Lopes - Bairro Cajazeiras</t>
  </si>
  <si>
    <t>G1 LOTE 01  -PDE 016 - Rua Monte Ipitanga - Bairro Cajazeiras</t>
  </si>
  <si>
    <t>G1 LOTE 02 - PDE 079 - Rua Alto do Manoel Monte / Plataforma</t>
  </si>
  <si>
    <t>G1 LOTE 02 - PDE 055 - Rua Santa Luzia - Bairro Pau da Lima</t>
  </si>
  <si>
    <t>G1 LOTE 03 - PDE 166 - Rua A - lot. Sussuarana II - Bairro Sussuarana</t>
  </si>
  <si>
    <t>G1 LOTE 01 - PDE 124 Complementar - Encosta Avenida Dois Irmãos - Bairro Lobato</t>
  </si>
  <si>
    <t>G1 LOTE 04 - PDE 126 - Beira Dique - Bairro São Caetano</t>
  </si>
  <si>
    <t>G1 LOTE 03 - PDE 399 - Complementar - Avenida Teles / Bairro cx. D'água</t>
  </si>
  <si>
    <t>G1 LOTE 04  - PDE 081 - Travessa Suspiro / Bairro Plataforma</t>
  </si>
  <si>
    <t>G1 LOTE 05 - PDE 023 - Vila Geraldo Brasil - Região Administrativa Ra Xiv/ Cajazeiras / Salvador</t>
  </si>
  <si>
    <t>G1 LOTE 01 - PDE 044 Complementar- Rua São Manoel no Jardim Pampulha - Bairro Mata Escura</t>
  </si>
  <si>
    <t>G1 LOTE 05 - PDE 065 - Tv. Simone Barradas - Bairro Jd. N. Esperança</t>
  </si>
  <si>
    <t>G1 LOTE 02 - PDE 119 .2 Complementar - Fundão / Bairro Campinas de Pirajá</t>
  </si>
  <si>
    <t>G1 LOTE 05 - PDE 393 - Rua Elmano Silveira Castro - Bairro Iapi</t>
  </si>
  <si>
    <t>G1 LOTE 04 - PDE 330 - Rua Alfredo do Vale / Bairro Iapi</t>
  </si>
  <si>
    <t>G1 LOTE 05 - Residencial Renascer das Mangabeiras- Cajazeiras 8 / Salvador</t>
  </si>
  <si>
    <t>G2 LOTE 01 - PDE 215 -  Rua Souza Uzel / Bairro Federação</t>
  </si>
  <si>
    <t>G2 LOTE 03 - PDE 051 -  Rua Atlântica - Bairro Pau Da Lima</t>
  </si>
  <si>
    <t>G2 LOTE 04 - PDE 068 Complementar - Rua Jaguaribe / Bairro Cajazeiras VIII</t>
  </si>
  <si>
    <t>G2 LOTE 04 - PDE 067 - V. Reg. - Bx.N.Marotinho - Bairro Sete de Abril</t>
  </si>
  <si>
    <t>G2 LOTE 01 - Lote 1 - Avenida Garibaldi - Ondina/ Salvador</t>
  </si>
  <si>
    <t>G2 LOTE 02 - PDE 269 -BA 528 - Rua Alto do Tororó - Paripe / Salvador</t>
  </si>
  <si>
    <t>G2 LOTE 01 - Lote 1 - PDE 198 - AV. Santa Bárbara - Pernambués / Salvador</t>
  </si>
  <si>
    <t>G2 LOTE 02 - PDE 242 - R. Direta de Sto. Antônio - c.Histórico / Salvador</t>
  </si>
  <si>
    <t>G2 LOTE 02 - PDE 068 - LOT. Daniel Gomes - Bairro Jd. N. Esperança</t>
  </si>
  <si>
    <t>G2 LOTE 02 - PDE 017 -  Quadra 7 - Bairro Cajazeiras</t>
  </si>
  <si>
    <t>G2 LOTE 03 - PDE 356 -  R. Edinil do e. Santo / Bairro Castelo Branco</t>
  </si>
  <si>
    <t>G2 LOTE 03 - PDE 183 -  Alto  da Bola / Bairro Federação</t>
  </si>
  <si>
    <t>G2 LOTE 03 - Rua do Pau D'arco- Boca da Mata / Salvador</t>
  </si>
  <si>
    <t>G2 LOTE 03 - Rua Gomes Brandão - Garcia / Salvador</t>
  </si>
  <si>
    <t>G2 LOTE 04 - PDE 272 - Rua Antônio Teixeira - Periperi/ Salvador</t>
  </si>
  <si>
    <t>G2 LOTE 04 - PDE 303 -  Rua Sérgio Lessa - Coutos / Salvador</t>
  </si>
  <si>
    <t>G2 LOTE 02 - PDE 305 -   1ª Travessa Sérgio Olivais - Coutos / Salvador</t>
  </si>
  <si>
    <t>G2 LOTE 04 - Rua Voluntários da Pátria - Lobato / Salvador</t>
  </si>
  <si>
    <t>G3 LOTE 01.2 - Segunda Praia- Morro de São Paulo, Cairu</t>
  </si>
  <si>
    <t>G3 LOTE 02.1 - Bairro Centro, Travessa California / Camacan</t>
  </si>
  <si>
    <t>G3 LOTE 02.1 - Bairro Nova Conquista / Camamu</t>
  </si>
  <si>
    <t>G3 LOTE 01.1 - Rua Do Melão / Gandu</t>
  </si>
  <si>
    <t>G3 LOTE 02.1 - Rua Amélia Nunes (Antiga Rua Das Oficinas) / Ilhéus</t>
  </si>
  <si>
    <t>G3 LOTE 01.1 - Rua 31 de Março / Centro-Itacaré</t>
  </si>
  <si>
    <t>G3 LOTE 02.2 - Rua Grajau / Itamaraju</t>
  </si>
  <si>
    <t>G3 LOTE 01.2  - Bairro Jardim Tropical - Rua A / Lauro De Freitas</t>
  </si>
  <si>
    <t>G3 LOTE 02.2 - Medeiros Neto/ Bairro Planalto I</t>
  </si>
  <si>
    <t>G3 LOTE 01.1 - Av Tancredo Neves - Etapa 2 / Teolândia</t>
  </si>
  <si>
    <t>G3 LOTE 02.1 - Bairro Zitão / Ubaitaba</t>
  </si>
  <si>
    <t>G5/G6 LOTE 01 B - Encosta - PDE 119.2  complementar - Vila Leal - Bairro  Campinas de Pirajá</t>
  </si>
  <si>
    <t>G5/G6 LOTE 01 B - Encosta - PDE 098 complementar Rua Candinho Fernandes  / Bairro Fazenda Grande do Retiro</t>
  </si>
  <si>
    <t>G5/G6 LOTE 02 C - Encosta - PDE 371 - Rua União / Bairro Castelo Branco</t>
  </si>
  <si>
    <t>G5/G6 LOTE 02 C - Encosta - PDE 404 - 4ª Travessa Senhor do Bonfim / Bairro Beiru</t>
  </si>
  <si>
    <t>G5/G6 LOTE 01 B - Encosta - PDE  119.2 complementar  - Parque Tecal - trecho 2 /Bairro  Campinas de Pirajá</t>
  </si>
  <si>
    <t>G5/G6 LOTE 01 B - Encosta - PDE 118 complementar - Rua Guaracira Souza / Bairro Calabetão</t>
  </si>
  <si>
    <t>G5/G6 LOTE 01 B - Encosta - PDE  119.2 complementar Parque Tecal-  trecho 1 / Bairro Campinas de Pirajá</t>
  </si>
  <si>
    <t>G5/G6 LOTE ÚNICO - Encosta - Rua Vidal Santos, Bairro Alto da Gamboa / Ilhéus</t>
  </si>
  <si>
    <t>G5/G6 LOTE ÚNICO - Encosta - Rua Ladeirinha (California) / Itabuna</t>
  </si>
  <si>
    <t>-Elaboração do Material Técnico para licitar;
-Autorização da Mandatária parar Licitar;
-Monitorar o lançamento da Licitação;
-Verificação da Realização do Processo Licitatório - VRPL;
-Autorização do Ministério Gestor para os eventos de assinatura de contratos;
-Autorização para Início de Objeto - AIO;
-Assinatura da Ordem de Serviço;
-Monitoramento da Execução do Objeto;</t>
  </si>
  <si>
    <t>https://governodabahiahml.plataformatarget.com.br/web/9efe07d0-d713-4195-84c7-ac193fada517/home</t>
  </si>
  <si>
    <t>Elaboração de projetos básico e executivo, fornecimento, transporte, montagem instalações, testes e comissionamentos dos Sistemas de Telecomunicações e Sinalização e Controle de Trens do VLT.</t>
  </si>
  <si>
    <t>Iniciar as obras</t>
  </si>
  <si>
    <t>06 - À LICITAR</t>
  </si>
  <si>
    <t>Elaboração de Projeto Executivo e Implantação de Sistema Convencional de Abastecimento de Água no município de Casa Nova, Estado da Bahia.</t>
  </si>
  <si>
    <t>56000007913/2025</t>
  </si>
  <si>
    <t xml:space="preserve">Implantação de Sistema Convencional Integrado de Abastecimento de Água nas localidades de Lamarão, Sobradinho, Barraquinha, Caboclo, Olhos Dágua de Trás, Morro Grande, Mundo Novo, Barriguda, Lagoinha dos Caldeirões, pertencentes ao município de Maetinga, Estado da Bahia. </t>
  </si>
  <si>
    <t xml:space="preserve">Habilitada conforme Portaria MCID nº 825, de 25 de julho de 2025
Sedur bucar "a Caixa Econômica Federal, Agente Financeiro do programa, para prosseguir à etapa de validação da proposta."
</t>
  </si>
  <si>
    <t>https://governodabahia.plataformatarget.com.br/web/0c7757cb-bfea-4c3e-9388-1d947d3b41d9/home</t>
  </si>
  <si>
    <t>Regularização Fundiária - Núcleo Urbano Uruguai - 1.600 famílias</t>
  </si>
  <si>
    <t>Regularização Fundiária - Núcleo Urbano Tapiraípe - 702 famílias</t>
  </si>
  <si>
    <r>
      <rPr>
        <b/>
        <sz val="16"/>
        <rFont val="Calibri"/>
        <family val="2"/>
      </rPr>
      <t xml:space="preserve">Obras iniciadas: 18/08
OS emitida: 04/08
</t>
    </r>
    <r>
      <rPr>
        <sz val="16"/>
        <rFont val="Calibri"/>
        <family val="2"/>
      </rPr>
      <t>Resumo de Contrato publicado no DOE 18/04
Ctr.: 054/2025
Empresa Vencedora: ENGEC CONSTRUTORA LTDA
Valor Contratado R$ 14.088.813.53</t>
    </r>
  </si>
  <si>
    <r>
      <rPr>
        <b/>
        <sz val="16"/>
        <rFont val="Calibri"/>
        <family val="2"/>
      </rPr>
      <t xml:space="preserve">Obras iniciadas: 18/08
OS emitida: 04/08
Resumo de Contrato publicado no DOE 18/04
Ctr.: 054/2025
</t>
    </r>
    <r>
      <rPr>
        <sz val="16"/>
        <rFont val="Calibri"/>
        <family val="2"/>
      </rPr>
      <t>Empresa Vencedora: ENGEC CONSTRUTORA LTDA
Valor Contratado R$15.835.973.63</t>
    </r>
  </si>
  <si>
    <r>
      <rPr>
        <b/>
        <sz val="16"/>
        <rFont val="Calibri"/>
        <family val="2"/>
      </rPr>
      <t>Obras iniciadas: 18/08
OS emitida: 04/08
Resumo de Contrato publicado no DOE 18/04
Ctr.: 054/2025</t>
    </r>
    <r>
      <rPr>
        <sz val="16"/>
        <rFont val="Calibri"/>
        <family val="2"/>
      </rPr>
      <t xml:space="preserve">
Empresa Vencedora: ENGEC CONSTRUTORA LTDA
Valor Contratado R$ 17.085.283.24</t>
    </r>
  </si>
  <si>
    <t>Previsão de publicação do Aviso de Licitação até 20/08/25. (inf. Sedur de 13/08)</t>
  </si>
  <si>
    <t>Aviso de Licitação Publicado DOU em 18/8/25
Recebimento das Propostas para: 09/09/25</t>
  </si>
  <si>
    <t>Atendimento à Cláusula Suspensiva:
- CE GIGOV/SA nº 3530/2025 de 19/08/25: Apontamentos da análise prévia – Etapa: Sussuarana.
Previsão de Publicação do Aviso de Licitação: outubro/25 (inf. Conder)</t>
  </si>
  <si>
    <t>Atemdimento à Cláusula Suspensiva:
- Jardim Cajazeira: Oficio CE GIGOV/SA nº 3079/2025 de 28/07/25 disponibilizando a FVP (Ficha de Verificação Preliminar) para atendimento às pendências informadas - Resposta da Conder enviada 15/08.
Previsão de Publicação do Aviso de Licitação: novembro/25 (inf. Conder)</t>
  </si>
  <si>
    <t>Lote 03 (41,02 km) e 04 (40,8 km): Contratos rescindidos. Necessário levantamento dos serviços remanescentes, devido ao encerramento do contrato da empresa gerenciadora a demanda não foi executada. Conforme DNIT Bahia, nova previsão para relicitação até final do primeiro semestre/2025.</t>
  </si>
  <si>
    <r>
      <rPr>
        <b/>
        <sz val="16"/>
        <color theme="1"/>
        <rFont val="Calibri"/>
        <family val="2"/>
      </rPr>
      <t>Proposta será enquadrada como licitação pretérita pelo contrato de gerenciamento e fiscalização do Lote 1 , que tem à atividade de realização de estudos para ampliação</t>
    </r>
    <r>
      <rPr>
        <sz val="16"/>
        <color theme="1"/>
        <rFont val="Calibri"/>
        <family val="2"/>
      </rPr>
      <t xml:space="preserve">
Execução do objeto foi enquadrado como aditivo no contrato 010/2024  lote 1 do VLT - O Termo Aditivo foi publicado no DOE 23/08.</t>
    </r>
    <r>
      <rPr>
        <b/>
        <sz val="16"/>
        <color theme="1"/>
        <rFont val="Calibri"/>
        <family val="2"/>
      </rPr>
      <t xml:space="preserve">
CE GIGOV/SA 2939.25 enviado dia 22/07/2025 - Conforme foi informado a CTB será aditivada aos termos de compromisso dos contratos a seguir listados como unidade executora:TC: 969597 OPER: 1098361-73.
</t>
    </r>
    <r>
      <rPr>
        <sz val="16"/>
        <color theme="1"/>
        <rFont val="Calibri"/>
        <family val="2"/>
      </rPr>
      <t>CE GIGOV/SA 2863/2025 enviado dia 16/07/2025 - Comunica retirada de cláusulas suspensivas.
Necessidade de apresentação pela secretaria de Termo de Referência até 30/11/25 para retirada da cláusula suspensiva.</t>
    </r>
  </si>
  <si>
    <t xml:space="preserve"> *Elaboração de TR e Edital                                                             
*Publicação da Licitação
*VRPL 
*AIO
*OS
*Execução da Obra 
                                                             </t>
  </si>
  <si>
    <t xml:space="preserve"> *Elaboração de TR e Edital                                                             
*Publicação da Licitação
*VRPL 
*AIO
*OS
*Execução da Obra           </t>
  </si>
  <si>
    <r>
      <t xml:space="preserve">Secult/Conder atender diligências da Caixa
</t>
    </r>
    <r>
      <rPr>
        <sz val="16"/>
        <color theme="1"/>
        <rFont val="Calibri"/>
        <family val="2"/>
      </rPr>
      <t xml:space="preserve">  (Aguardando Secult definir recurso complementar)</t>
    </r>
  </si>
  <si>
    <t>Ônibus - 200 Unidades</t>
  </si>
  <si>
    <t>-Monitoramento da Execução do Objeto</t>
  </si>
  <si>
    <t>*Apresentação do material técnico para análise da Caixa. (T.R. em elaboração)</t>
  </si>
  <si>
    <t>*Apresentação do material técnico para análise da Caixa. Data informada pela Sedur é de 15/10/2025</t>
  </si>
  <si>
    <t>*Apresentação do material técnico para análise da Caixa. (Data informada pela Sedur é de 15/10/2025</t>
  </si>
  <si>
    <t xml:space="preserve">*Enviar TR e orçamento preliminar para
a Caixa - data prevista 15/09/2025
*Enviar documentação das cooperativas
e/ou associações de catadoras e
catadores de materiais reutilizáveis e
recicláveis, data prevista 15/10/2025.
*Termo de compromisso  973931 publicado em
14/05/2025
</t>
  </si>
  <si>
    <t xml:space="preserve">
*Enviar TR e orçamento preliminarpara a Caixa - data prevista 15/09/2025
*Enviardocumentação das cooperativas e/ou associações de catadoras e catadores de materiais reutilizáveis e recicláveis. 
*Enviar titularidade da área.
*Enviar licenciamento ambiental.
 Data prevista 15/10/2025
Termo de compromisso 973966 publicado em
14/05/2025</t>
  </si>
  <si>
    <t>Atendimento à Cláusula Suspensiva:
CE GIGOV/SA 3778/2025 de 01/09/25 informando pendências a serem sanadas pata continuidade da análise.
Previsão de Publicação do Aviso de Licitação: outubro/25 (inf. Conder)</t>
  </si>
  <si>
    <t>F02 - LICITAÇÃO</t>
  </si>
  <si>
    <t>F01 - CAPTAÇÃO DE RECURSO</t>
  </si>
  <si>
    <t xml:space="preserve">
Monitorar execução da obra. </t>
  </si>
  <si>
    <t>- Modalidade de Licitação: Concorrência;
- Regime de Execução: Contratação Semi-integrada;
- Critério de Julgamento: Técnica e Preço (60% - 40%).
Carta Reversal nº 0068/2025/GIGOV/SA de 16/04/25 - Cláusula suspensiva para 30/11/25
Foi proposto R$ 313.065.385,93, mas foi selecionado R$ 200 milhões</t>
  </si>
  <si>
    <t>Os valores somados das 04 intervenções (Pau da Lima, Sussuarana, Gal Costa e Jd Cajazeiras) totalizam R$ 181,67 mi. (NT Conder de 22/05/25)</t>
  </si>
  <si>
    <r>
      <t xml:space="preserve">Secult/Conder atender diligências da Caixa
</t>
    </r>
    <r>
      <rPr>
        <sz val="16"/>
        <color theme="1"/>
        <rFont val="Calibri"/>
        <family val="2"/>
      </rPr>
      <t xml:space="preserve">  (Aguardando Secult definir recurso complementar)</t>
    </r>
    <r>
      <rPr>
        <b/>
        <sz val="16"/>
        <color theme="1"/>
        <rFont val="Calibri"/>
        <family val="2"/>
      </rPr>
      <t xml:space="preserve">
</t>
    </r>
  </si>
  <si>
    <t>MCMV - FNHIS SUB-50 - Construção de 25 unidades habitacionais</t>
  </si>
  <si>
    <t>MCMV - FNHIS SUB-50 - Construção de 50 unidades habitacionais</t>
  </si>
  <si>
    <t>TC: 970712/2024 - 11/12/24</t>
  </si>
  <si>
    <t>TC: 970954/2024 - 11/12/24</t>
  </si>
  <si>
    <t>TC: 970955/2024 - 11/12/24</t>
  </si>
  <si>
    <t>TC: 970957/2024 - 11/12/24</t>
  </si>
  <si>
    <t>TC: 974795/2024 - 09/05/25</t>
  </si>
  <si>
    <t>TC: 974798/2024 - 09/05/25</t>
  </si>
  <si>
    <t>TC: 974796/2024 - 09/05/25</t>
  </si>
  <si>
    <t>TC: 974799/2024 - 09/05/25</t>
  </si>
  <si>
    <t>TC: 974800/2024 - 05/05/25</t>
  </si>
  <si>
    <t>TC: 974797/2024 - 05/05/25</t>
  </si>
  <si>
    <t>TC: 974801/2024 - 05/05/25</t>
  </si>
  <si>
    <t>CE GIGOV/SA 3802/2025 de 02/8/25 informando a recepção  via TransfereGov, em 28/08/2025, da  documentação em atendimento às clausulas suspensivas do Termo de Compromisso referenciado.
E solicita ajustes e inclusão de documentação.</t>
  </si>
  <si>
    <t>Ofício nº 0502 / 2025 / GIGOV/SA - Retirada da Cláusula Suspensiva (27/06/25)</t>
  </si>
  <si>
    <t>CE GIGOV/SA 3751/2025 de 29/8/25 informando a recepcção via TransfereGov, em 25/08/2025, da documentação em atendimento às clausulas suspensivas do Termo de Compromisso referenciado.</t>
  </si>
  <si>
    <t>Oficio da Caixa CE GIGOV/SA 3706/2025 de 28/05/25 informando a "Emissão de LAE, retirada de suspensivas e solicitações para VRPL."</t>
  </si>
  <si>
    <t>Cláusula Suspensiva retirada conforme CE GIGOV/SA 3683/2025 de 27/08/25.</t>
  </si>
  <si>
    <t>Ofício CE GIGOV/SA 3704/2025 informando a "Emissão de LAE, retirada de suspensivas e solicitações para VRPL"</t>
  </si>
  <si>
    <t>Atendimento a Cláusula Suspensiva: Anteprojeto / projeto básico; Termo de referência; Titularidade do imóvel (terreno); Licenção Prévia ou dispensa; Declaração de Suspentabilidade; Projeto de Trabalho Social.</t>
  </si>
  <si>
    <t>CE GIGOV/SA 3841/2025 de 03/09/25 informando a recepcção via TransfereGov, em 26/08/2025, da documentação em atendimento às clausulas suspensivas do Termo de Compromisso referenciado." 
E solicit ajustes e envio de documentação complementar.</t>
  </si>
  <si>
    <t>Ofício nº 0498 / 2025 / GIGOV/SA - Retirada da Cláusula Suspensiva (26/06/25)</t>
  </si>
  <si>
    <t>CE GIGOV/SA 3789/2025 de 01/9/25 informando a recepcção via TransfereGov, em 26/08/2025, da documentação em atendimento às clausulas suspensivas do Termo de Compromisso referenciado." 
E solicita ajustes e envio de documentação complementar.</t>
  </si>
  <si>
    <t>MCMV - FNHIS SUB-50 - Construção de 20 unidades habitacionais</t>
  </si>
  <si>
    <t>PRÓXIMOS PASSOS</t>
  </si>
  <si>
    <t>PRAZO DE CONCLUSÃO DA FASE</t>
  </si>
  <si>
    <t>AVANÇO DA OBRA (%)</t>
  </si>
  <si>
    <t>Formalizar Proposta no TransfereGov com Doc´s exigidos e Enviar Plano de Trabalho</t>
  </si>
  <si>
    <t>Acompanhar emissão da Nota de Empenho e Envio para Mandatária</t>
  </si>
  <si>
    <t>Enviar Doc´s Institucionais para Assinatura do Termo de Compromisso</t>
  </si>
  <si>
    <t>Análise do Plano de Trabalho, Projetos e documentação técnica pela Mandatária</t>
  </si>
  <si>
    <t>Assinar e Publicar do Termo de Compromisso</t>
  </si>
  <si>
    <t>Enviar projetos para análise Qualitativa pela Mandatária</t>
  </si>
  <si>
    <t>Enviar documentos para atendimento à Cláusula Suspensiva</t>
  </si>
  <si>
    <t>Realizar Visita Técnica pela Mandatária ao local da Obra</t>
  </si>
  <si>
    <t>Elaboração TR e Edital</t>
  </si>
  <si>
    <t>LAE/SPA</t>
  </si>
  <si>
    <t>PENDÊNCIAS / TAREFA</t>
  </si>
  <si>
    <t>PROVIDÊNCIAS (DATAS)</t>
  </si>
  <si>
    <t>Publicar Aviso da Licitação</t>
  </si>
  <si>
    <t>Abertura das Propostas</t>
  </si>
  <si>
    <t xml:space="preserve">Homologar e Adjudicar Licitação </t>
  </si>
  <si>
    <t>Publicar Contrato de Execução</t>
  </si>
  <si>
    <t>Enviar documentos para obtenção do VRPL</t>
  </si>
  <si>
    <t>Emissão do aceite VRPL</t>
  </si>
  <si>
    <t>Emissão de AIO</t>
  </si>
  <si>
    <t>Emissão de Alvará</t>
  </si>
  <si>
    <t>Emitir Ordem de Serviço</t>
  </si>
  <si>
    <t>Execução da Obra</t>
  </si>
  <si>
    <t>Funcionalidade</t>
  </si>
  <si>
    <t>DETALHE DO STATUS</t>
  </si>
  <si>
    <t>958195/2024</t>
  </si>
  <si>
    <t>958204/2024</t>
  </si>
  <si>
    <t>Contrato de Financiamento: contratado em 29/08/25.
Número do contrato Caixa: 634058-14 (site da Caixa)</t>
  </si>
  <si>
    <t>PRAZO DA PENDÊNCIA / TAREFA</t>
  </si>
  <si>
    <t>Obra foi incluída por meio de aditivo ao contrato da gerenciadora do lote 1.
Os projetos já estão em desenvolvimento. Posteriormente será feita uma prestação de contas.</t>
  </si>
  <si>
    <r>
      <t xml:space="preserve">
 Proposta foi incluida como Aditivo ao contrato do lote 1 e será feita uma prestação de contas.</t>
    </r>
    <r>
      <rPr>
        <sz val="16"/>
        <color theme="1"/>
        <rFont val="Calibri"/>
        <family val="2"/>
      </rPr>
      <t xml:space="preserve">
Termo de Compromisso publicado no  DOU 09/12/2024</t>
    </r>
    <r>
      <rPr>
        <b/>
        <sz val="16"/>
        <color theme="1"/>
        <rFont val="Calibri"/>
        <family val="2"/>
      </rPr>
      <t xml:space="preserve">
</t>
    </r>
  </si>
  <si>
    <t>CAPTAÇÃO</t>
  </si>
  <si>
    <t>Definir a fonte de recurso e Ente financiador</t>
  </si>
  <si>
    <t>F03 - EXECUÇÃO</t>
  </si>
  <si>
    <t>EXECUÇÃO</t>
  </si>
  <si>
    <t>Concluir o projeto</t>
  </si>
  <si>
    <t>* Envio da documentação da licitação para enquadramento como licitação pretérita;
* Envio da documentação técnica para atendimento das Claúsulas Suspensivas. 
* Análise e emissão da Verificação da Realização do Processo Licitatório- VRPL;
* Autorização de Início de Obra – AIO;
* Monitoramento da execução da obra.</t>
  </si>
  <si>
    <t>Obra concluída em 05/09/2025</t>
  </si>
  <si>
    <t>Empresa contratada entregar a CONDER os projetos executivos (Já foram iniciados topografia e sondagem).</t>
  </si>
  <si>
    <t>Compatilibilização de cronograma</t>
  </si>
  <si>
    <t>F04 - CONCLUÍDA</t>
  </si>
  <si>
    <r>
      <rPr>
        <b/>
        <sz val="16"/>
        <color theme="1"/>
        <rFont val="Calibri"/>
        <family val="2"/>
      </rPr>
      <t>NÃO É PAC *** NÃO ENTRA NA APRESENTAÇÃO ***</t>
    </r>
    <r>
      <rPr>
        <sz val="16"/>
        <color theme="1"/>
        <rFont val="Calibri"/>
        <family val="2"/>
      </rPr>
      <t xml:space="preserve">
Construção da BR 242/BA - Santo Antônio - Nazaré (Financiamento).</t>
    </r>
  </si>
  <si>
    <t xml:space="preserve">Monitorar execução da obra. </t>
  </si>
  <si>
    <t/>
  </si>
  <si>
    <t>QTD TOTAL</t>
  </si>
  <si>
    <t>EQUIPAMENTOS</t>
  </si>
  <si>
    <t>DATA DE CONCLUSÃO ORIGINAL</t>
  </si>
  <si>
    <t>Execução dos projetos necessários para futura contratação de obra.</t>
  </si>
  <si>
    <t>DNIT concluir levantamento dos serviços remanescentes dos lotes para publicar nova de licitação.</t>
  </si>
  <si>
    <t>DNIT elaborar TR e Edital para licitação (regime semi-integrado), iniciando a obra pelo trecho sentido Barreiras para Luiz Eduardo Magalhães.</t>
  </si>
  <si>
    <t>Retirada da Cláusula Suspensiva</t>
  </si>
  <si>
    <t>Novo Número: 39153/2025
Proposta: 
56000003947/2025</t>
  </si>
  <si>
    <t>Novo Número: 
39165/2025
Proposta: 
56000005567/2025</t>
  </si>
  <si>
    <t>Novo Número: 
39147/2025
Proposta: 
56000005575/2025</t>
  </si>
  <si>
    <t>Novo Número: 
39143/2025
Proposta: 
56000005583/2025</t>
  </si>
  <si>
    <t>Termo de Referência; 
Declaração de Sustentabilidade; 
Licença Ambiental; 
Projeto Técnico Social Definitivo;
Outra(s) condição(ções) porventura indicada(s) no parecer técnico de aprovação do Plano de Trabalho</t>
  </si>
  <si>
    <t>Quantidade por FASE</t>
  </si>
  <si>
    <t>Apresentação da documentação administrativa para contratação de operações (SEPLAN/Secretarias)</t>
  </si>
  <si>
    <t>Publicação de Lei Autorizativa</t>
  </si>
  <si>
    <t xml:space="preserve">Validação da proposta pelo Agente Financeiro </t>
  </si>
  <si>
    <t>Contratação da Operação de Crédito</t>
  </si>
  <si>
    <t>Envio do projeto para avaliação de compatibilidade pela Caixa;</t>
  </si>
  <si>
    <t>Análise de compatibilidade do projeto pela Caixa;</t>
  </si>
  <si>
    <t>Atendimento às condicionantes da cláusula resolutiva para 1° desembolso</t>
  </si>
  <si>
    <t>Titularidade de Área;
Projeto Básico;
Licença Ambiental Prévia;
Termo de Referência;
Declaração sobre a sustentabilidade do objeto; 
Outra(s) condição(ções) porventura indicada(s) no parecer técnico de aprovação do Plano de Trabalho.</t>
  </si>
  <si>
    <t xml:space="preserve">MACRODRENAGEM DISTRITO DE COROA VERMELHA – STA CRUZ DE
CABRÁLIA 
</t>
  </si>
  <si>
    <r>
      <t xml:space="preserve">16/09/25 - Em reunião com a Madatária e a Casa Civil/PR ficou definido que o Governo do Estado deverá formalizar, através de Ofício ao MJ, pleito de recurso para contratação de equipamento fotovoltaico, visando substituir o uso de recurso próprio. 
Em relatos feitos pela SEADES e a CONDER, o MJ incluiu a fotovoltaica (não prevista no projeto inicial do Convive) após a publicação do aviso de licitação, e em tratativa conjunta mantiveram a licitação com a possibilidade de fazer um aditivo complementando o serviço, porém com uso de recursos próprios inicialmente para posteriomente pleitear os recursos do MJ destinados ao equipamento. Essa formalização deverá ser encaminhada ao MJ até 19/09/25 com justificativa consistente para substituição do recurso.
16/09/25 - Em reunião com a Mandatária e a Casa Civil/PR, ficou alinhado a emissão do VRPL para o dia 22/10/25.
16/09/25 - Conforme RT da Comissão de licitação. O Consórcio ART Projeto/JCA Engenharia foi desclassificado. Nova reunião marcada para o dia 18/09/25.
</t>
    </r>
    <r>
      <rPr>
        <sz val="16"/>
        <rFont val="Calibri"/>
        <family val="2"/>
      </rPr>
      <t>28/08/25 - Propostas técnicas apresentadas.
Licitantes:
- Consórcio (Construtora Faria Lima LTDA / Globo Engenharia LTDA)
- Consórcio (FCK Construações e Incorporações LTDA / SC Arquitetura e Consultoria LTDA)
- Consórcio (Pejota Construções LTDA / Fábio Pera Arquiteto LTDA)
- Consórcio (ART Projetos Construções LTDA / JCA Engenharia e Arquitetura
DOU 16/06/25 e DOE 14/06/25 - Aviso de licitação publicado, abertura prevista 28/08/25.</t>
    </r>
  </si>
  <si>
    <t>Implantação do Sistema de Esgotamento Sanitário de Iramaia</t>
  </si>
  <si>
    <t>56000008224/2025</t>
  </si>
  <si>
    <t>Implantação do Sistema Produtor do Centro Norte Baiano (SPCNB) com a implantação de captação, adução de água bruta, estações elevatórias de água bruta e estação de tratamento de água, que atenderá, nesta primeira etapa, os municípios de Campo Formoso, Senhor do Bonfim, Antônio Gonçalves, Jaguarari e Andorinha.</t>
  </si>
  <si>
    <t>56000008222/2025</t>
  </si>
  <si>
    <t>56000008223/2025</t>
  </si>
  <si>
    <t>Ampliação da vazão disponibilizada ao Sistema Integrado de Salvador, através da implantação do Sistema Adutor Santa Helena -  Jacumirim.</t>
  </si>
  <si>
    <t>Formalização da Proposta no TGOV e Envio do Plano de Trabalho</t>
  </si>
  <si>
    <t>- Análise da Caixa;
- Elaboração do Edital; 
- Lançamento da licitação;
- Contratação;
- Emissão do AIO pelo Mcidades.</t>
  </si>
  <si>
    <t>*Execução do projeto</t>
  </si>
  <si>
    <t>Implantação da Estação de Tratamento de Efluentes Líquidos (ETL) na Estação de Tratamento de Água (ETA) Principal do SIAA Salvador, localizado na cidade de Candeias (BA).</t>
  </si>
  <si>
    <t>56000008231/2025</t>
  </si>
  <si>
    <t>56000008238/2025</t>
  </si>
  <si>
    <t>Implantação da Meta 1B do Sistema de Esgotamento Sanitário de Lauro de Freitas</t>
  </si>
  <si>
    <t>Ampliação das Estações de Tratamento de Esgoto de Praia do Forte e Iberostar</t>
  </si>
  <si>
    <t>Implantação do SES de Pojuca</t>
  </si>
  <si>
    <t>56000008232/2025</t>
  </si>
  <si>
    <t>56000008233/2025</t>
  </si>
  <si>
    <t>56000008235/2025</t>
  </si>
  <si>
    <t>56000008237/2025</t>
  </si>
  <si>
    <t>Metrô</t>
  </si>
  <si>
    <t>https://governodabahia.plataformatarget.com.br/web/df5958b1-72a3-4198-b8f8-139952571346/home</t>
  </si>
  <si>
    <t>https://maps.app.goo.gl/rnnSPjk5m1itmTMWA</t>
  </si>
  <si>
    <t xml:space="preserve">- Ofício nº 22/2025/COFOM/CGME/SEEC/SE/MinC, que apresenta sinalização positiva quanto à troca da proposta de implantação do CEU da Cultura (Novo PAC – Seleção 01), originalmente destinada aos Municípios de Lauro de Freitas/BA e Simões Filho/BA, para os Municípios de Paratinga/BA e Vera Cruz/BA
-Troca de terreno
-Atendimento as pendências para retirada da Cláusula suspensiva 
-Terreno indicado e tecnicamente com pendências / Realizada entrega parcial da documentação - pendentes estudos topográficos e geotécnicos 
-Ce Gigov 2408/2025 solicitação de complementação
-Terreno indicado localizado em Área de Preservação Permanente - APP
</t>
  </si>
  <si>
    <t xml:space="preserve">- Ofício nº 22/2025/COFOM/CGME/SEEC/SE/MinC, que apresenta sinalização positiva quanto à troca da proposta de implantação do CEU da Cultura (Novo PAC – Seleção 01), originalmente destinada aos Municípios de Lauro de Freitas/BA e Simões Filho/BA, para os Municípios de Paratinga/BA e Vera Cruz/BA
-Troca de terreno
-Atendimento as pendências para retirada da Cláusula suspensiva
-Terreno indicado e tecnicamente com pendências / Realizada entrega parcial da documentação - pendentes estudos topográficos e geotécnicos 
-Ce Gigov 2408/2025 solicitação de complementação
-Terreno indicado pela Conder necessita de desapropriação
</t>
  </si>
  <si>
    <t>Implantação do Sistema de Esgotamento Sanitário de Amélia Rodrigues</t>
  </si>
  <si>
    <t>Ampliação do Sistema de Esgotamento Sanitário de Santo Amaro</t>
  </si>
  <si>
    <t>Ampliação do Sistema de Esgotamento Sanitário de São Francisco do Conde</t>
  </si>
  <si>
    <t>56000008241/2025</t>
  </si>
  <si>
    <t>56000008242/2025</t>
  </si>
  <si>
    <t>56000008243/2025</t>
  </si>
  <si>
    <t>56000008244/2025</t>
  </si>
  <si>
    <t>56000008246/2025</t>
  </si>
  <si>
    <t>14/05/25 - Projeto básico concluído e aprovado, conforme Boletim Administrativo Edição nº 082 de 05/05/2025 - Portaria nº 2687, de 28/04/25
25/11/24 - Realizados ajustes no projeto, pela Strata, referente à OAE. Enviado projeto final ao DNIT para aprovação definitiva.
Pendente licitação da obra pelo DNIT.</t>
  </si>
  <si>
    <r>
      <rPr>
        <b/>
        <sz val="16"/>
        <color theme="1"/>
        <rFont val="Calibri"/>
        <family val="2"/>
      </rPr>
      <t>Em 26/09/25 a Caixa informou o laudo inviável</t>
    </r>
    <r>
      <rPr>
        <sz val="16"/>
        <color theme="1"/>
        <rFont val="Calibri"/>
        <family val="2"/>
      </rPr>
      <t xml:space="preserve">  
Secult precisa definir recurso complementar
Pendente termo de autorização de uso assinado pela prefeitura (doc. de titularidade)
</t>
    </r>
  </si>
  <si>
    <r>
      <rPr>
        <b/>
        <sz val="16"/>
        <color theme="1"/>
        <rFont val="Calibri"/>
        <family val="2"/>
      </rPr>
      <t>Em 26/09/25 a Caixa informou o laudo inviável</t>
    </r>
    <r>
      <rPr>
        <sz val="16"/>
        <color theme="1"/>
        <rFont val="Calibri"/>
        <family val="2"/>
      </rPr>
      <t xml:space="preserve">
Secult precisa definir recurso complementar
Pendente a titularidade da área, da qual se trata de imóvel de terceiro. Desapropriação através de 'Termo de Imissão Provisória de Posse'. 
</t>
    </r>
  </si>
  <si>
    <r>
      <t xml:space="preserve">AIO emitida no TGOV 13/10
</t>
    </r>
    <r>
      <rPr>
        <sz val="16"/>
        <rFont val="Calibri"/>
        <family val="2"/>
      </rPr>
      <t>CT 068/2025 - Resumo do contrato publicado no DOE dia 19/07/2025. Empresa Vencedora: Consórcio Macrodrenagem (CBS Construtora Bahiana de Saneamento Ltda / Klao Engenharia Ltda). Valor R$: 53.239.506,78.</t>
    </r>
  </si>
  <si>
    <t>https://governodabahia.plataformatarget.com.br/web/a12df5fe-97ee-4721-9751-24e415d256c4/home</t>
  </si>
  <si>
    <t>G1 Lote 6 - PDE 095 - Pedreira do Calafate - Bairro Fazenda Grande</t>
  </si>
  <si>
    <t>G2 Lote 5 - PDE 163 -   Rua das Pedreiras - Arraial do Retiro / Salvador</t>
  </si>
  <si>
    <t>VALOR SOLICITADO FINANCIAMENTO</t>
  </si>
  <si>
    <t>VALOR SOLICITADO (OGU)</t>
  </si>
  <si>
    <t>VALOR SOLICITADO OGU</t>
  </si>
  <si>
    <t>VALOR SOLICITADO (FINANCIAMENTO)</t>
  </si>
  <si>
    <t>EXECUÇÃO DE URBANIZAÇÃO INTEGRADA E HUMANIZADA, NO TERRITÓRIO PERIFÉRICO DE ANTÔNIO CONSELHEIRO, BAIRRO LOCALIZADO NO MUNICÍPIO DE JUAZEIRO/BA.</t>
  </si>
  <si>
    <t>OGU</t>
  </si>
  <si>
    <t>OGU CONTRAPARTIDA</t>
  </si>
  <si>
    <t>OGU COMPLEMENTAR</t>
  </si>
  <si>
    <t>OGU FINANCIAMENTO</t>
  </si>
  <si>
    <t>CONTRAPARTIDA FINANCIAMENTO</t>
  </si>
  <si>
    <t>CONTRAPARTIDA COMPLAMENTAR FINANCIAMENTO</t>
  </si>
  <si>
    <t>OGU CONTRAPARTIDA COMPLEMENTAR</t>
  </si>
  <si>
    <t>OGU CONTRAPARTIDA FINANCIAMENTO</t>
  </si>
  <si>
    <t xml:space="preserve">OGU  </t>
  </si>
  <si>
    <t xml:space="preserve">CONTRAPARTIDA  </t>
  </si>
  <si>
    <t xml:space="preserve">OGU  CONTRAPARTIDA  COMPLEMENTAR  </t>
  </si>
  <si>
    <t>CONTRAPARTIDA  FINANCIAMENTO</t>
  </si>
  <si>
    <t>OGU  FINANCIAMENTO</t>
  </si>
  <si>
    <t xml:space="preserve">COMPLEMENTAR  </t>
  </si>
  <si>
    <t>OGU  CONTRAPARTIDA  FINANCIAMENTO</t>
  </si>
  <si>
    <t>Contratação de empresa de engenharia para elaboração de projeto básico de macrodrenagem, no município de Aratuípe BA</t>
  </si>
  <si>
    <t>Conder enviou, em 16/10, para análise da Caixa o anteprojeto relativo as unidades habitacionais</t>
  </si>
  <si>
    <t>VALOR CONTRATADO</t>
  </si>
  <si>
    <t>EMPRESA CONTRATADA</t>
  </si>
  <si>
    <t>Daud Empreendimentos</t>
  </si>
  <si>
    <t>STS Engenharia Ltda</t>
  </si>
  <si>
    <t xml:space="preserve">CBS Construtora Baiana de Saneamento Ltda </t>
  </si>
  <si>
    <t>Geox Geotecnia e Engenharia de Obras Ltda</t>
  </si>
  <si>
    <t>CONSORCIO PROJETISTA BARREIRAS</t>
  </si>
  <si>
    <t>CONSORCIO AEROPORTO DE BARREIRAS PORTICO - ETERC - EBSA</t>
  </si>
  <si>
    <t>Lima Diniz Construções Ltda</t>
  </si>
  <si>
    <t xml:space="preserve">STS Engenharia Ltda </t>
  </si>
  <si>
    <t xml:space="preserve">Concreta Tecnologia em Engenharia Ltda </t>
  </si>
  <si>
    <t>Geox Geotecnia e Engenharia de Obras Ltda.</t>
  </si>
  <si>
    <t>Enzfluor Comércio Serviços e Tecnologia Ltda.</t>
  </si>
  <si>
    <t>CONSÓRCIO CONVIVE JUAZEIRO - FCK / SC ARQUITETURA</t>
  </si>
  <si>
    <t xml:space="preserve"> Consórcio Expresso 2 de Julho  (Áyla Construtora S/A, OECI S/A., Metro Engenharia e MPE Engenharia e serviços</t>
  </si>
  <si>
    <t xml:space="preserve"> Consórcio Sistemas Salvador ( MPE Engenharia e Serviços S/A, CETENCO Engenharia S/A, TRANSVIA Engenharia  e Sistemas Ltda</t>
  </si>
  <si>
    <t>CSO Engenharia</t>
  </si>
  <si>
    <t>ENGEC CONSTRUTORA LTDA</t>
  </si>
  <si>
    <t>COESA CONSTRUÇÕES E MONTAGENS SA</t>
  </si>
  <si>
    <t>980607/2025</t>
  </si>
  <si>
    <t xml:space="preserve"> 980605/2025</t>
  </si>
  <si>
    <t>TRILHO ENGENHARIA LTDA</t>
  </si>
  <si>
    <t>CBS CONSTRUTORA BAHIANA DE SANEAMENTO LTDA</t>
  </si>
  <si>
    <t>METRO Engenharia Ltda</t>
  </si>
  <si>
    <t>Consórcio Mais Saúde Amargosa (Construtora J Souto Ltda / Hangar Empresarial Empreendimento Imobiliário Ltda)</t>
  </si>
  <si>
    <t>Consórcio HMR Sisal (Agservice Engenharia Ltda / Controltec Engenharia Ltda)</t>
  </si>
  <si>
    <t>Holtz Engenharia Ltda</t>
  </si>
  <si>
    <t>ART PROJETOS CONSTRUÇÕES E SERVIÇOS LTDA</t>
  </si>
  <si>
    <t>OBRAS DE MACRODRENAGEM E COMPLEMENTAÇÃO DA MACRODRENAGEM DA RUA NILO PEÇANHA (BAIXA DO FISCAL), NO BAIRRO DE URUGUAI, NA CIDADE DE SALVADOR - BAHIA</t>
  </si>
  <si>
    <t>Consórcio Macrodrenagem CBS Construtora Bahiana de Saneamento Ltda / Klao Engenharia S/A</t>
  </si>
  <si>
    <t xml:space="preserve">PROJETO BÁSICO CONCLUÍDO </t>
  </si>
  <si>
    <t>PROJETO BÁSICO CONCLUÍDO</t>
  </si>
  <si>
    <t>PROJETO BÁSICO EM ANDAMENTO</t>
  </si>
  <si>
    <t>PROJETO A LICITAR</t>
  </si>
  <si>
    <t>ANTEPROJETO</t>
  </si>
  <si>
    <t>Previsão de publicação de edital, condicionada  a captação de recursos</t>
  </si>
  <si>
    <t>Acompanhar execução das obras (prazo contratual considerado inexequível para conclusão total da obra).</t>
  </si>
  <si>
    <t>PROJETO BÁSICO</t>
  </si>
  <si>
    <t>ESTUDO</t>
  </si>
  <si>
    <t>Projeto apresentado pela Prefeitura sem elementos mínimos para seleção pelo Ministério das Cidades</t>
  </si>
  <si>
    <t>C. E R. Engenharia Ltda</t>
  </si>
  <si>
    <t>Pejota Construções Ltda</t>
  </si>
  <si>
    <t>Construtora Franco Araújo Ltda</t>
  </si>
  <si>
    <t>Ambiente Engenharia Ltda</t>
  </si>
  <si>
    <t>Camel Empreendimentos e Construções Ltda</t>
  </si>
  <si>
    <t>CCP Construções e Locações de Equipamentos Ltda</t>
  </si>
  <si>
    <t xml:space="preserve">Emprenge Construtora LTda </t>
  </si>
  <si>
    <t>Consórcio Camel Terral SES Caldas do Jorro (Camel Empreendimentos e Construções Ltda e Terral Construtora Ltda.)</t>
  </si>
  <si>
    <t>BNA ENGENHARIA LTDA</t>
  </si>
  <si>
    <t>Pacto Projetos e Obras Ltda</t>
  </si>
  <si>
    <t>D. Carvalho Empreendimentos Ltda</t>
  </si>
  <si>
    <t>Bessa Engenharia Ltda</t>
  </si>
  <si>
    <t>Engec Construtora Ltda</t>
  </si>
  <si>
    <t>Roble Serviços Ltda</t>
  </si>
  <si>
    <t>Metro Engenharia e Consultoria Ltda</t>
  </si>
  <si>
    <t>Consórcio Barragem Baráunas (RCA Construções e Construtora Augusto Velloso S.A)</t>
  </si>
  <si>
    <t>Consórcio Barragem Rio da Caixa (RCA, COASTAL e CMR4)</t>
  </si>
  <si>
    <t>CONSÓRCIO CNA (Constituído pelas empresas, CETENCO ENGENHARIA S.A, NOVATEC CONSTRUÇÕES E EMPREENDIMENTOS LTDAe AJDV ENGENHARIA S.A)</t>
  </si>
  <si>
    <t>55271/2025
56000000359/2025</t>
  </si>
  <si>
    <t>55272/2025
56000000361/2025</t>
  </si>
  <si>
    <t>PLANEJAMENTO ORÇAMENTÁRIO</t>
  </si>
  <si>
    <t>PLANEJAMENTO ORÇAMENTÁRIO SEM O VALOR CONTRATADO</t>
  </si>
  <si>
    <t>· Alocação da dotação orçamentária necessária para a cobertura da despesa;</t>
  </si>
  <si>
    <t xml:space="preserve"> Regime de Execução: Empreitada por Preço Global
 A contrapartida e o valor complementar são de responsabilidade da EMBASA. 
Ordem de Serviço emitida em 02/09/2024 - retomada de obra (informação EMBASA);
Contrato assinado em 27/8/24 com o Consórcio CNA (Cetenco Eng. S.A, Novatec Construções
e Emp. Ltda e AJDV Engenhariada - valor R$ 242.443.812,89
</t>
  </si>
  <si>
    <t>PLANEJAMENTO ORÇAMENTÁRIO DESCONSIDERANDO AS OBRAS JÁ CONTRATADAS</t>
  </si>
  <si>
    <t>56000000899/2025
55977/2025</t>
  </si>
  <si>
    <t>56000001616/2025
56011/2025</t>
  </si>
  <si>
    <t>56000001639/2025
56014/2025</t>
  </si>
  <si>
    <t>Ampliação do Sistema Integrado de Abastecimento de Água de Jordão (1ª Etapa)</t>
  </si>
  <si>
    <t>Ampliação do Sistema Integrado de Abastecimento de Água no município de Ipiaú (1ª etapa)</t>
  </si>
  <si>
    <t>Ampliação do Sistema Integrado de Abastecimento de Água no município de Ipiaú (2ª etapa)</t>
  </si>
  <si>
    <t xml:space="preserve">
1ª Etapa - Monitorar execução da obra
</t>
  </si>
  <si>
    <t>Projeto Básico Concluído</t>
  </si>
  <si>
    <t>Ampliação do Sistema de Abastecimento de Água -  Miguel Calmon / Piritiba / M. Novo - 2ª Etapa</t>
  </si>
  <si>
    <t>REDE GANHA
TEMPO DE SERVIÇOS EMPRESARIAIS LTDA.</t>
  </si>
  <si>
    <r>
      <rPr>
        <sz val="16"/>
        <rFont val="Calibri"/>
        <family val="2"/>
      </rPr>
      <t>DOE - 06/11 Resumo de Contrato 103/2025
Licitante vencedor - Consórcio Dom Avelar (PEJOTA Construções LTDA/ IDEAL Construção e Pavimentação LTDA
Valor R$ 42.741.860,13</t>
    </r>
    <r>
      <rPr>
        <b/>
        <sz val="16"/>
        <rFont val="Calibri"/>
        <family val="2"/>
      </rPr>
      <t xml:space="preserve">
</t>
    </r>
    <r>
      <rPr>
        <sz val="16"/>
        <rFont val="Calibri"/>
        <family val="2"/>
      </rPr>
      <t>AIL Ministério das Cidades: 02/06/25</t>
    </r>
    <r>
      <rPr>
        <b/>
        <sz val="16"/>
        <rFont val="Calibri"/>
        <family val="2"/>
      </rPr>
      <t xml:space="preserve">
</t>
    </r>
  </si>
  <si>
    <t>Monitorar a execução da obra.</t>
  </si>
  <si>
    <t>56000001639/2025
55977/2025</t>
  </si>
  <si>
    <t>56000000899/2025
56011/2025</t>
  </si>
  <si>
    <t>56000001616/2025
55977/2025</t>
  </si>
  <si>
    <t>Programa de aquisição de equipamentos para cooperativas e outras formas de associações de catadores de materiais reutilizáveis e recicláveis em municípios do estado da Bahia.</t>
  </si>
  <si>
    <t xml:space="preserve">Elaboração de projetos, construção de Unidades de Triagem e Valorização de Materiais Recicláveis com aquisição de equipamentos necessários ao seu funcionamento, a serem realizadas em municípios do estado da Bahia. </t>
  </si>
  <si>
    <t xml:space="preserve">                  
 *Elaboração de TR e Edital                                                             
*Publicação da Licitação
*VRPL 
*AIO
*OS
*Execução da Obra 
                                                   </t>
  </si>
  <si>
    <t>58032/2025
 42000000345/2023</t>
  </si>
  <si>
    <t xml:space="preserve">*Elaboração de TR e Edital                                                             
*Publicação da Licitação
*VRPL 
*AIO
*OS
*Execução da Obra </t>
  </si>
  <si>
    <t xml:space="preserve">058030/2025
42000000075/2024
</t>
  </si>
  <si>
    <t>G1 LOTE 01 - PDE 050 Complementar - Rua Klesus Rocha / Bairro São Marcos</t>
  </si>
  <si>
    <t>963496/2024</t>
  </si>
  <si>
    <t>https://governodabahia.plataformatarget.com.br/web/f17cfaf2-e3fd-4919-9170-109c1eca1e29/home</t>
  </si>
  <si>
    <t>https://governodabahia.plataformatarget.com.br/web/b7fa6ee0-c049-45cf-888e-6a31d5eef6ed/home</t>
  </si>
  <si>
    <t>https://governodabahia.plataformatarget.com.br/web/821e34eb-15da-4c5d-9b52-599e9845f198/home</t>
  </si>
  <si>
    <t>https://governodabahia.plataformatarget.com.br/web/1643e7c0-9f7b-4aa4-90bd-e5ebd2f50213/home</t>
  </si>
  <si>
    <t>https://governodabahia.plataformatarget.com.br/web/6d7ba0de-62dd-4736-b46c-bb49ee2b3250/home</t>
  </si>
  <si>
    <t>https://governodabahia.plataformatarget.com.br/web/2a4083e6-14f8-4a7d-8d73-a143cb7ce3cc/home</t>
  </si>
  <si>
    <t>https://governodabahia.plataformatarget.com.br/web/4f6dfd1a-5b52-4653-bb57-639d2b5b82eb/home</t>
  </si>
  <si>
    <t>https://governodabahia.plataformatarget.com.br/web/47425092-07ba-4b58-b557-ad411c22de08/home</t>
  </si>
  <si>
    <t>https://governodabahia.plataformatarget.com.br/web/5e139a31-ae59-4141-8cd9-5457befc5093/home</t>
  </si>
  <si>
    <t>https://governodabahia.plataformatarget.com.br/web/736b9fb3-e1f0-4bb4-a0a3-5fafe140fa3e/home</t>
  </si>
  <si>
    <t>https://governodabahia.plataformatarget.com.br/web/57f8f718-e375-4249-92fd-8d4858c9107b/home</t>
  </si>
  <si>
    <t>https://governodabahia.plataformatarget.com.br/web/b668f41d-f5ff-4f3d-a8e0-9551c490a35d/home</t>
  </si>
  <si>
    <t>https://governodabahia.plataformatarget.com.br/web/f967d55b-172f-4940-b73a-3c8693294f4e/home</t>
  </si>
  <si>
    <t>https://governodabahia.plataformatarget.com.br/web/81c8419e-e022-45e3-bb23-58c782d22dae/home</t>
  </si>
  <si>
    <t>https://governodabahia.plataformatarget.com.br/web/29a9528d-0178-492f-8683-c38b59f25bfd/home</t>
  </si>
  <si>
    <t>CONSÓRCIO DOM AVELAR , PEJOTA CONSTRUÇÕES LTDA. IDEAL CONSTRUCAO E PAVIMENTACAO LTDA</t>
  </si>
  <si>
    <t>Implantação do Sistema de Esgotamento Sanitário Pojuca Norte (1ª Etapa)</t>
  </si>
  <si>
    <t>Implantação do Sistema de Esgotamento Sanitário Pojuca Norte(2ª Etapa)</t>
  </si>
  <si>
    <t>CAMEL EMPREENDIMENTOS E CONSTRUÇÕES LTDA</t>
  </si>
  <si>
    <t xml:space="preserve">Centro Cultural da Casa do Samba                       Execução de projetos arquitetônicos, restauração e projeto complementares, visando a posterior execução das obras de Restauração do Solar do Conde de Subaé para A Requalificação do Centro Cultural da Casa do Samba, destinado as manifestações culturais ligadas ao Samba. </t>
  </si>
  <si>
    <t xml:space="preserve">Conjunto Arquitetônico do Ilê Maroialaji – Terreiro do Alaketu         Contratação de empresa especializada para a concepção e execução de projetos de arquitetura, de engenharia e complementares, como subsídio para execução das obras civis que visam a Revitalização do Conjunto Arquitetônico do Ilê Maroialaji – Terreiro do Alaketu e entorno imediato. </t>
  </si>
  <si>
    <t>Centro Histórico de Salvador                         Projetos de recuperação de casarões para habitação social no Centro Histórico de Salvador.</t>
  </si>
  <si>
    <t xml:space="preserve">Casa Berquó e Casa dos Sete Candeeiros             Restauração e modernização das instalações da Casa Berquó e seu entorno paisagístico.                                           </t>
  </si>
  <si>
    <t>Conclusão do projeto, em elaboração pela SIT. 
OBS: Prazo alterado de 31/12/2025 para até o final do primeiro semestre de 2026. (Após vistorias técnicas a empresa contratada apresentou uma alternativa de traçado que será analisada pela DPPE-SIT e posteriormente submetido ao DNIT para início do projeto) 
Definir prazo para captação de financiamento junto ao BNDES para execução das obras. Avaliar a transferência da rodovia para o DNIT, conforme planejamento SNV2025.</t>
  </si>
  <si>
    <t>- Estado captar financiamento junto ao BNDES para execução da obra ou transferir execução para o DNIT, conforme planejamento SNV2025;
- Conclusão da elaboração do projeto (180 dias), conforme contrato. Nova Previsão de conclusão aterada de DEZ/25 para até 1º semestre de 2026;
- Licitação da obra.</t>
  </si>
  <si>
    <t>F03 - EXECUÇÃO DO OBJETO</t>
  </si>
  <si>
    <t>Ampliação do Sistema de Esgotamento Sanitário de Feira de Santana - Bacia do Pojuca.</t>
  </si>
  <si>
    <t>Obra concluída.</t>
  </si>
  <si>
    <t>CT 029/2024 - Obra concluída em 17/11/2025.</t>
  </si>
  <si>
    <t>Monitorar execução da obra.</t>
  </si>
  <si>
    <t>https://governodabahia.plataformatarget.com.br/web/4b5b63aa-90ef-4690-9cf3-f53e23f6f1af/home</t>
  </si>
  <si>
    <t>https://governodabahia.plataformatarget.com.br/web/cbe4a876-f31f-4b17-bd39-89c0ec64f2ad/home</t>
  </si>
  <si>
    <t>986328/2025</t>
  </si>
  <si>
    <t>https://governodabahia.plataformatarget.com.br/web/7553743c-3d9f-49f4-9a73-e54703061a53/home</t>
  </si>
  <si>
    <t>https://governodabahia.plataformatarget.com.br/web/1f0f6d33-55e4-40a4-a5ad-2ed2955a7727/home</t>
  </si>
  <si>
    <t>https://governodabahia.plataformatarget.com.br/web/e1a06979-1d33-4a3a-b669-71a421759511/home</t>
  </si>
  <si>
    <t>https://governodabahia.plataformatarget.com.br/web/a368f2a2-bdaf-418b-8da4-8f655ad84ce1/home</t>
  </si>
  <si>
    <t>https://governodabahia.plataformatarget.com.br/web/476e969b-d25c-4a50-91d8-cd75c5477be4/home</t>
  </si>
  <si>
    <t>https://governodabahia.plataformatarget.com.br/web/09b94a98-d5a2-4963-b876-8f84ca5ae0a5/home</t>
  </si>
  <si>
    <t>https://governodabahia.plataformatarget.com.br/web/ec99f312-b3a8-4405-b441-ec5df516fecc/home</t>
  </si>
  <si>
    <t>https://governodabahia.plataformatarget.com.br/web/0aceb628-d72a-457b-91c9-9b1ff9c87fdf/home</t>
  </si>
  <si>
    <t>https://governodabahia.plataformatarget.com.br/web/487a10b9-7f10-4054-aa25-25e6dcebdabb/home</t>
  </si>
  <si>
    <t>Ordem de Serviço
Execução da Obra</t>
  </si>
  <si>
    <r>
      <t xml:space="preserve">OS Assinada dia 09/12/25
AIO emitida 03/12
</t>
    </r>
    <r>
      <rPr>
        <sz val="16"/>
        <rFont val="Calibri"/>
        <family val="2"/>
      </rPr>
      <t>LP 026/25 - Resumo de Contrato publicado no DOE 12/08
Ctr.: 075/2025</t>
    </r>
    <r>
      <rPr>
        <b/>
        <sz val="16"/>
        <rFont val="Calibri"/>
        <family val="2"/>
      </rPr>
      <t xml:space="preserve">
</t>
    </r>
    <r>
      <rPr>
        <sz val="16"/>
        <rFont val="Calibri"/>
        <family val="2"/>
      </rPr>
      <t>Empresa Vencedora:  COESA CONSTRUÇÕES E MONTAGENS SA
Valor Contratado: R$16.698.771,58</t>
    </r>
  </si>
  <si>
    <t>05</t>
  </si>
  <si>
    <t>18 - NÃO HABILITADA</t>
  </si>
  <si>
    <t>10 - AGUARDANDO PUBLICAÇÃO</t>
  </si>
  <si>
    <t>12 - EM COMPLEMENTAÇÃO</t>
  </si>
  <si>
    <t>Ampliação do Sistema de Abastecimento de Água do Município de Itaberaba (beneficiando os municípios de Itaberaba, Ruy Barbosa, Macajuba e Baixa Grande</t>
  </si>
  <si>
    <t>986128/2025</t>
  </si>
  <si>
    <t xml:space="preserve"> 986329/2025</t>
  </si>
  <si>
    <t>986329/2025</t>
  </si>
  <si>
    <t>https://governodabahia.plataformatarget.com.br/web/0c14baa2-28fe-4b84-b57d-4f50a921337b/home</t>
  </si>
  <si>
    <t xml:space="preserve">Grupo 2 - MACRODRENAGEM PARA REQUALIFICAÇÃO DO TRECHO URBANO DO RIO ITANHÉM EM MEDEIROS NETO/BA E ATENUAÇÃO DAS INUNDAÇÕES - Obra em duas etapas - 
Fase 1 - 1.050 m no rio Itanhém (parcial)
Fase 2 - 1.205 m ao longo do eixo principal do rio
Itanhém (parcial); 552,7 m ao longo do eixo secundário do rio Itanhém (contorno da ilha - total) </t>
  </si>
  <si>
    <t>Grupo 2 - Macrodrenagem para requalificação do trecho urbano do Rio Colonia (Obra em quattro etapas)</t>
  </si>
  <si>
    <t>Grupo 2 - MACRODRENAGEM NOS CANAIS RIACHO DO MALHADA E RIACHO DO
MULUNGU – JUAZEIRO ETAPA 2</t>
  </si>
  <si>
    <t xml:space="preserve">Grupo 2 - MACRODRENAGEM ENTORNO DO CAMPO E HOSPITAL REGIONAL </t>
  </si>
  <si>
    <t>Grupo 2 - Requalificação do Trecho Urbano do Rio Jiquiriçá e Atenuação das Inundações em Ubaíra/BA</t>
  </si>
  <si>
    <t>56000001639/2025
56011/2025</t>
  </si>
  <si>
    <t>Ampliação do Sistema Integrado de Abastecimento de Água de Jordão (obra dividida por etapas) (beneficiando as localidades de Barra do Jacuípe, Monte Gordo, Guarajuba, Itacimirim, Jordão, Emboacica e Coqueiro). (2ª Etapa)</t>
  </si>
  <si>
    <t>CT 100/2025 - Monitorar execução da obra com previsão de conclusão 15/02/2027.</t>
  </si>
  <si>
    <t xml:space="preserve">
Monitorar execução da obra. 
</t>
  </si>
  <si>
    <t>08/01/2026 - Projeto em execução, com conclusão prevista para Abril/26.
Pendente estado captar financiamento junto ao BNDES para execução da obra.
Obs: Trecho coincidente com o plenejamento do DNIT (BR-420), conforme relatório SNV2025.</t>
  </si>
  <si>
    <t xml:space="preserve">Licitar </t>
  </si>
  <si>
    <t>Processo SEI 100.0848.2024.0032454-53
RESUMO DE EXTRATO DO CONTRATO Nº 25.2.0438.3.
Contratado: Banco Nacional de Desenvolvimento Econômico e Social - BNDES (CNPJ 33.657.248/0001-89). Objeto: Contratação de financiamentos destinados à execução de obras de implantação do Sistema de Esgotamento Sanitário Pojuca Norte, no município Mata de São João, com recursos do FGTS, via Programa Saneamento para Todos. Valor Contratado: R$ 95.362.242,78. Execução: 19 anos. Assinado em 30/12/2025. Origem: Dispensa de Licitação (homologada pela RC n° 185/2024). Unidade Gestora: DF/FAF/FAFC. Salvador/BA, 05/01/2026. Marcela Passos Lima - Diretora Financeira e Comercial.</t>
  </si>
  <si>
    <t>Processo SEI 100.0848.2024.0032454-53
RESUMO DE EXTRATO DO CONTRATO Nº 25.2.0438.2.
Contratado: Banco Nacional de Desenvolvimento Econômico e Social - BNDES (CNPJ 33.657.248/0001-89). Objeto: Contratação de financiamentos destinados à execução de obras de implantação do Sistema de Esgotamento Sanitário na sede do município de Pojuca, com recursos do FGTS, via Programa Saneamento para Todos. Valor Contratado: R$ 133.713.948,71. Execução: 19 anos. Assinado em 30/12/2025. Origem: Dispensa de Licitação (homologada pela RC n° 185/2024). Unidade Gestora: DF/FAF/FAFC. Salvador/BA, 05/01/2026. Marcela Passos Lima - Diretora Financeira e Comercial.</t>
  </si>
  <si>
    <t xml:space="preserve">LICITAÇÃO 043.4098.2025.0011436-77
Publicado no DOE  09/09/2025
Abertura 17/11/2025
LICITAÇÃO FRACASSADA
IPHAN e SEDUR/SH dialogando para definição de inclusão de mais casarões nesta licitação. Casarões que estavam contemplado na avaliação de uma MIP mas que têm indicação do Ministério para receber recurso OGU. (nf. 09/01/26)
Empenho enviado ao IPHAN  21/06/2024
Paracer com novo valor apoiado R$ 1.000.000,00
Publicação no diário da União dia 05/12/2024
</t>
  </si>
  <si>
    <t>Processo SEI 100.0848.2024.0032454-53
RESUMO DE EXTRATO DO CONTRATO Nº 25.2.0438.4.
Contratado: Banco Nacional de Desenvolvimento Econômico e Social - BNDES (CNPJ 33.657.248/0001-89). Objeto: Contratação de financiamentos destinados à execução de obras de ampliação do Sistema de Esgotamento Sanitário do Município de Mata de São João (ETE Praia do Forte e ETE Iberostar), com recursos do FGTS, via Programa Saneamento para Todos. Valor Contratado: R$ 89.186.425,26. Execução: 19 anos. Assinado em 30/12/2025. Origem: Dispensa de Licitação (homologada pela RC n° 185/2024). Unidade Gestora: DF/FAF/FAFC. Salvador/BA, 05/01/2026. Marcela Passos Lima - Diretora Financeira e Comercial.</t>
  </si>
  <si>
    <t xml:space="preserve">Processo SEI 100.0848.2024.0032454-53
RESUMO DE EXTRATO DO CONTRATO Nº 25.2.0439.1.
Contratado: Banco Nacional de Desenvolvimento Econômico e Social - BNDES (CNPJ 33.657.248/0001-89). Objeto: Contratação de financiamentos destinados à execução de obras de ampliação do Sistema Integrado de Abastecimento de Água Jordão, nos municípios de Camaçari e Dias D’Ávila, com recursos do FGTS, via Programa Saneamento para Todos. Valor Contratado: R$ 143.358.602,81. Execução: 19 anos. Assinado em 30/12/2025. Origem: Dispensa de Licitação (homologada pela RC n° 185/2024). Unidade Gestora: DF/FAF/FAFC. Salvador/BA, 05/01/2026. Marcela Passos Lima - Diretora Financeira e Comercial.
</t>
  </si>
  <si>
    <t>Processo SEI 100.0848.2024.0032454-53
RESUMO DE EXTRATO DO CONTRATO Nº 25.2.0439.1.
Contratado: Banco Nacional de Desenvolvimento Econômico e Social - BNDES (CNPJ 33.657.248/0001-89). Objeto: Contratação de financiamentos destinados à execução de obras de ampliação do Sistema Integrado de Abastecimento de Água Jordão, nos municípios de Camaçari e Dias D’Ávila, com recursos do FGTS, via Programa Saneamento para Todos. Valor Contratado: R$ 143.358.602,81. Execução: 19 anos. Assinado em 30/12/2025. Origem: Dispensa de Licitação (homologada pela RC n° 185/2024). Unidade Gestora: DF/FAF/FAFC. Salvador/BA, 05/01/2026. Marcela Passos Lima - Diretora Financeira e Comercial.</t>
  </si>
  <si>
    <t>Processo SEI 100.0848.2024.0032454-53
RESUMO DE EXTRATO DO CONTRATO Nº 25.2.0438.1.
Contratado: Banco Nacional de Desenvolvimento Econômico e Social - BNDES (CNPJ 33.657.248/0001-89). Objeto: Contratação de financiamentos destinados à execução de obras de ampliação do Sistema de Esgotamento Sanitário do município de Lauro de Freitas, com recursos do FGTS, via Programa Saneamento para Todos. Valor Contratado: R$ 167.575.521,45. Execução: 19 anos. Assinado em 30/12/2025. Origem: Dispensa de Licitação (homologada pela RC n° 185/2024). Unidade Gestora: DF/FAF/FAFC. Salvador/BA, 05/01/2026. Marcela Passos Lima - Diretora Financeira e Comercial.</t>
  </si>
  <si>
    <t>- Conclusão do projeto executivo
- Execução da obra.</t>
  </si>
  <si>
    <t>Aguardando o Ministério se manifestar quanto a inclusão da ação no Novo PAC.</t>
  </si>
  <si>
    <t>PROPONENTE : EMBASA</t>
  </si>
  <si>
    <t>EXTRATO DO CONTRATO Nº 460024410
Processo SEI 100.0917.2025.0045489-72. Contratada: CAMEL EMPREENDIMENTOS E CONSTRUÇÕES LTDA. (CNPJ 05.325.897/0001-47). Objeto: EXECUÇÃO DAS OBRAS DA IMPLANTAÇÃO DO SISTEMA DE ESGOTAMENTO SANITÁRIO DE POJUCA NORTE - 1ª ETAPA. Valor Contratado: R$ 49.455.000,00 (valor global). Execução: 1080 dias. Assinado em 02/12/25. Origem: Licitação nº LC 072/25. Unidade Gestora: EXM / DE. Recursos: Próprios. Salvador/BA, 02/12/25
PROPONENTE : EMBASA</t>
  </si>
  <si>
    <t>Apresentação da documentação administrativa para contratação de operações (SEPLAN/Secretarias)
Publicação de Lei Autorizativa
Validação da proposta pelo Agente Financeiro 
Contratação da Operação de Crédito
Envio do projeto para avaliação de compatibilidade pela Caixa;
Análise de compatibilidade do projeto pela Caixa;
Atendimento às condicionantes da cláusula resolutiva para 1° desembolso</t>
  </si>
  <si>
    <t>- Apresentação da documentação administrativa para contratação de operações  pela SEPLAN. 
- Validação da proposta pelo Agente Financeiro
- Contratação da operação de crédito 
- Envio do projeto para avaliação de compatibilidade pela Caixa;
- Análise de compatibilidade do projeto pela Caixa; 
- Elaboração de TR e edital para licitar;
- Previsão de publicação do aviso de licitação;
- Contratação do objeto licitado;
- Emissão de OS;
- Atendimento às condicionantes da cláusula resolutiva para 1° desembolso;
- Monitorar execução do objeto;</t>
  </si>
  <si>
    <t xml:space="preserve">Apresentação da documentação administrativa para contratação de operações (SEPLAN/Secretarias)
Publicação de Lei Autorizativa
Validação da proposta pelo Agente Financeiro 
Contratação da Operação de Crédito
Envio do projeto para avaliação de compatibilidade pela Caixa;
Análise de compatibilidade do projeto pela Caixa;
Atendimento às condicionantes da cláusula resolutiva para 1° desembolso
</t>
  </si>
  <si>
    <t>Titularidade de àrea, PB, Licença Ambiental préviae Declaração sobre sustentabilidade do objeto, Anteprojeto ou TR Conj Art 12, inc. I ou III, "a", da Port conjuntiva MGI/MF/CGU nº3224</t>
  </si>
  <si>
    <t>986129</t>
  </si>
  <si>
    <t xml:space="preserve">
IQ Construtora Ltda
</t>
  </si>
  <si>
    <t>Consórcio Saneamento Litoral Norte. Empresas:
Alves da Cunha Saneamento, Terceirização e Construção LTDA.; EBISA -Engenharia Brasileira, Industria e Saneamento LTDA. E Meir Serviços e Construções LTDA.</t>
  </si>
  <si>
    <t>SECRETARIA/ ÓRGÃO</t>
  </si>
  <si>
    <t>FONTE DE FINANCIAMENTO</t>
  </si>
  <si>
    <t>FGTS</t>
  </si>
  <si>
    <t>FNAC</t>
  </si>
  <si>
    <t>FGTS – Fundo de Garantia do Tempo de Serviço</t>
  </si>
  <si>
    <t>FI-FGTS – Fundo de Investimento do FGTS</t>
  </si>
  <si>
    <t>FAR – Fundo de Arrendamento Residencial</t>
  </si>
  <si>
    <t>FDS – Fundo de Desenvolvimento Social</t>
  </si>
  <si>
    <t>FNHIS – Fundo Nacional de Habitação de Interesse Social</t>
  </si>
  <si>
    <t>FNAC – Fundo Nacional de Aviação Civil</t>
  </si>
  <si>
    <t>FNS – Fundo Nacional de Saúde</t>
  </si>
  <si>
    <t>FNDE – Fundo Nacional de Desenvolvimento da Educação</t>
  </si>
  <si>
    <t>FUNASA – Fundação Nacional de Saúde (saneamento)</t>
  </si>
  <si>
    <t>FIIs - Fundos de Investimento Imobiliário</t>
  </si>
  <si>
    <t>FAR</t>
  </si>
  <si>
    <t>FDS</t>
  </si>
  <si>
    <t>FI-FGTS</t>
  </si>
  <si>
    <t>FIIs</t>
  </si>
  <si>
    <t>FNDE</t>
  </si>
  <si>
    <t>FNHIS</t>
  </si>
  <si>
    <t>FNS</t>
  </si>
  <si>
    <t>FUNASA</t>
  </si>
  <si>
    <t>Pejota Construções LTDA</t>
  </si>
  <si>
    <t xml:space="preserve">OBRA DE DRENAGEM URBANA </t>
  </si>
  <si>
    <t>Obra de drenagem profunda na sede da cidade</t>
  </si>
  <si>
    <t>- Elaboração de TR e edital para licitar;
- Previsão de publicação do aviso de licitação;
- Contratação do objeto licitado;
- Emissão de OS;
- Atendimento às condicionantes da cláusula resolutiva para 1° desembolso;
- Monitorar execução do objeto;</t>
  </si>
  <si>
    <t xml:space="preserve"> 56000001897/2023</t>
  </si>
  <si>
    <t xml:space="preserve">Contratação da operação de crédito.
Projeto em Fase final de Análise pela CAIXA. </t>
  </si>
  <si>
    <r>
      <t xml:space="preserve">
</t>
    </r>
    <r>
      <rPr>
        <b/>
        <sz val="16"/>
        <rFont val="Calibri"/>
        <family val="2"/>
      </rPr>
      <t xml:space="preserve">OGU:
</t>
    </r>
    <r>
      <rPr>
        <sz val="16"/>
        <rFont val="Calibri"/>
        <family val="2"/>
      </rPr>
      <t xml:space="preserve">-Monitoramento da Execução de Obras;
</t>
    </r>
    <r>
      <rPr>
        <b/>
        <sz val="16"/>
        <rFont val="Calibri"/>
        <family val="2"/>
      </rPr>
      <t>FGTS:</t>
    </r>
    <r>
      <rPr>
        <sz val="16"/>
        <rFont val="Calibri"/>
        <family val="2"/>
      </rPr>
      <t xml:space="preserve">
- Atendimento às condicionantes da cláusula resolutiva para 1° desembolso;</t>
    </r>
  </si>
  <si>
    <r>
      <t xml:space="preserve">Resumo DO CT 010/2026 - Macrodrenagem Bate Facho - DOE 21/01
</t>
    </r>
    <r>
      <rPr>
        <sz val="16"/>
        <rFont val="Calibri"/>
        <family val="2"/>
      </rPr>
      <t>Homologação, Adjudicação e Convocação para assinatura do Contrato - LP 058/25 - publicado no DOE 15/01 - Licitante Vencedor 
Pejota Construções LTDA.</t>
    </r>
  </si>
  <si>
    <t xml:space="preserve">
965999/2024</t>
  </si>
  <si>
    <t>33/2026
56000007872/2025</t>
  </si>
  <si>
    <t>26/2026
56000007894/2025</t>
  </si>
  <si>
    <t>32/2026
56000007895/2025</t>
  </si>
  <si>
    <t>29/2026
56000007896/2025</t>
  </si>
  <si>
    <t>34/2026
56000007897/2025</t>
  </si>
  <si>
    <t>27/2026
56000007911/2025</t>
  </si>
  <si>
    <t>28/2026
56000008072/2025</t>
  </si>
  <si>
    <t>31/2026
56000008082/2025</t>
  </si>
  <si>
    <t>30/2026
56000008200/2025</t>
  </si>
  <si>
    <t>Extrato de Termo Aditivo conforme DOU nº 255 de 22 de novembro de 2024
A CAIXA informa que o Ministério Gestor concedeu, em 22/01/2026, a Autorização para Início de Execução do Objeto (AIO) do Termo de Compromisso 966496/2024 e orienta a SIHS e a CERB a iniciarem imediatamente o procedimento de habilitação no TransfereGov, conforme o Tutorial 05. 
O e‑mail destaca que a Ordem de Serviço deve ser registrada em até 10 dias úteis após a AIO e que, antes do primeiro desbloqueio, devem ser inseridos no sistema a Ordem de Serviço, os cronogramas físico‑financeiros e de desembolso, além das ARTs de execução e fiscalização.</t>
  </si>
  <si>
    <t>CT 029/2024 - Obra concluída em 30/04/2025.</t>
  </si>
  <si>
    <t>A DEFINIR</t>
  </si>
  <si>
    <t xml:space="preserve">Acompanhar o envio da documentação para assinatura do Termo de Compromisso. </t>
  </si>
  <si>
    <t>*Assinar e Publicar do Termo de Compromisso.
* Enviar documentos para atendimento à Cláusula Suspensiva.
* Envio da documentação da licitação para enquadramento como licitação pretérita;
* Envio da documentação técnica para atendimento das Claúsulas Suspensivas. 
* Análise e emissão da Verificação da Realização do Processo Licitatório- VRPL;
* Autorização de Início de Obra – AIO;
* Monitoramento da execução da obra.</t>
  </si>
  <si>
    <t>Ônibus - 100 Unidades</t>
  </si>
  <si>
    <t>Processo SEI 100.0848.2024.0032454-53
RESUMO DE EXTRATO DO CONTRATO Nº 25.2.0440.1.
Contratado: Banco Nacional de Desenvolvimento Econômico e Social - BNDES (CNPJ 33.657.248/0001-89). Objeto: Contratação de financiamentos destinados à execução de obras de implantação do Sistema de Tratamento de Lodo da ETA de Candeias, no município Candeias, com recursos do FAT - Fundo de Ampara ao Trabalhador. Valor Contratado: R$ 85.413.258,98. Execução: 19 anos. Assinado em 30/01/2026. Origem: Dispensa de Licitação (homologada pela RC n° 185/2024). Unidade Gestora: DF/FAF/FAFC. Salvador/BA, 02/02/2026. Marcela Passos Lima - Diretora Financeira e Comercial.</t>
  </si>
  <si>
    <t>Consórcio Saúde Total / Empresa Líder: Axxo Construtora Ltda</t>
  </si>
  <si>
    <t xml:space="preserve">
Monitorar execução da obra.</t>
  </si>
  <si>
    <t xml:space="preserve">
Monitorar execução da obra.</t>
  </si>
  <si>
    <t>Geox Geotecnia e Engenharia de Obra Ltda</t>
  </si>
  <si>
    <t>Construção de Nova Unidade
Escolar Estadual de Tempo
Integral, através do Programa
do Novo PAC/FNDE – BARRO
ALTO (NTE-01)</t>
  </si>
  <si>
    <t>Construção de Nova Unidade
Escolar Estadual de Tempo
Integral, através do Programa
do Novo PAC/FNDE – IPUPIARA
(NTE-01)</t>
  </si>
  <si>
    <t>Construção de Nova Unidade
Escolar Estadual de Tempo
Integral, através do Programa
do Novo PAC/FNDE – MULUNGU
DO MORRO (NTE-01)</t>
  </si>
  <si>
    <t>Construção de Nova Unidade
Escolar Estadual de Tempo
Integral, através do Programa
do Novo PAC/FNDE – NOVA
ITARANA (NTE-09)</t>
  </si>
  <si>
    <t>Construção de Nova Unidade
Escolar Estadual de Tempo
Integral, através do Programa
do Novo PAC/FNDE – PALMAS
DO MONTE ALTO (NTE-13)</t>
  </si>
  <si>
    <t>Construção de Nova Unidade
Escolar Estadual de Tempo
Integral, através do Programa
do Novo PAC/FNDE – PIRIPÁ
(NTE-20)</t>
  </si>
  <si>
    <t>Enviar a proposta</t>
  </si>
  <si>
    <t>Definir prazo para captação de financiamento junto ao BNDES para execução das obras ou avaliar a transferência da rodovia para o DNIT, conforme planejamento SNV2025.</t>
  </si>
  <si>
    <t>- Levantamento dos serviços remanescentes dos lotes 03 e 04 e definir nova previsão de licitação, pelo DNIT;
- Definir licitação para contratação de empresa para a supervisão das obras.</t>
  </si>
  <si>
    <t>Avaliar articulação junto ao DNIT Sede para que haja conclusão do levantamento dos serviços remanescentes dos lotes 03 e 04, a fim de realizar nova licitação.</t>
  </si>
  <si>
    <r>
      <rPr>
        <b/>
        <sz val="16"/>
        <rFont val="Calibri"/>
        <family val="2"/>
      </rPr>
      <t xml:space="preserve">O prazo para atendimento da cláusula suspensiva referente a résiduos sólidos mudou para 31/05/2026. conforme informação do site Transfergov. 
</t>
    </r>
    <r>
      <rPr>
        <sz val="16"/>
        <rFont val="Calibri"/>
        <family val="2"/>
      </rPr>
      <t>DIA 22/01/2026
CE GIGOV/SA 385/2026 
Assunto: Parecer Técnico de Apontamentos da Análise (PA GIGOV/SA 051/2026)
Ref.: Termo de Compromisso OGU MCIDADES 973966/2025 
dentificamos que alguns documentos da operação supracitada foram anexados no Transfergov, porém não houve envio pelo sistema para a análise da Caixa. Como resultado da pré-análise da documentação, listamos as pendências na FVP – Ficha de Verificação Preliminar.
Assunto: Incorporação de Nota de Empenho
Ref.: Termo de Compromisso OGU MCIDADES 973966/2025 - Operação 1099696-93  - Elaboração de projetos, construção de Unidades de Triagem e Valorização de Materiais Reutilizáveis e recicláveis com a aquisição de equipamentos necessários ao seu funcionamento.
1. Informamos a incorporação dos dados orçamentários e financeiros de recursos empenhados no presente exercício, a saber:
Programa de Trabalho: 17512232200TQ0000
R$ 15.021.396,11 (quinze milhões vinte e um mil trezentos e noventa e seis reais e onze centavos), 444042, Nota de Empenho (NE) nº 2025NE001681, emitida em 02/12/2025.
Em  11/12/2025 através do CE GIGOV/SA nº  5785/2025 Fica alterada para o dia 28/04/2026 o prazo para atendimento da cláusula suspensiva referente a résiduos sólidos.
Em 28 de novembro de 2025 a Portaria MCID Nº 1.381, de 28 de novembro de 2025 altera o prazo da cláusula suspensiva de 30/11 para 30/12/2025.
Conforme Ofício de nº 1174/2025 -SEDUR/GAB/SGT/DRES de 07/11/2025, foi solicitado uma prorrogação de prazo de 8 meses para atendimento da cláusula suspensiva.</t>
    </r>
    <r>
      <rPr>
        <b/>
        <sz val="16"/>
        <rFont val="Calibri"/>
        <family val="2"/>
      </rPr>
      <t xml:space="preserve">
</t>
    </r>
    <r>
      <rPr>
        <sz val="16"/>
        <rFont val="Calibri"/>
        <family val="2"/>
      </rPr>
      <t>Conforme processo nº 80000.010375/2024-01 deferido em 04/11/2025, fica alterado o Publico Alvo. 
(Salvador, Itabuna, Ilhéus, Barreiras, Irecê, Terra Nova, Candeias, Luís Eduardo Magalhães, Tanque Nova e Itaparica)
Termo de compromisso 973966 publicado em
14/05/2025</t>
    </r>
  </si>
  <si>
    <t>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t>
  </si>
  <si>
    <t xml:space="preserve">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CE Gigov 2408/2025 solicitação de complementação.
Terrenos definidos e tecnicamente aprovados/ Projetos em desenvolvimento. 
Atendimento as pendências para retirada da Cláusula suspensiva. 
</t>
  </si>
  <si>
    <t xml:space="preserve">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Emissão do LAE. A Conder elaborou um estudo preliminar, já ecaminhado e em posse do município, que atualmente se encontra em fase de planejamento, compatibilização e adequação dos elementos arquitetónicos passíveis de tal demandas e realidades locais. O terreno se locliza próximo á Ruínas do Irapuru muito relevante para memória regional. Terreno possui matrícula e escritura. 
Terrenos definidos e tecnicamente aprovados/ Projetos em desenvolvimento </t>
  </si>
  <si>
    <t xml:space="preserve">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043.4110.2025.0018290-01   enviado para SECULT em 13/10/2025.
Terrenos definidos e tecnicamente aprovados/ Projetos em desenvolvimento visando licitação. </t>
  </si>
  <si>
    <t>Ofício CE 46/2026 enviado em 04/02/2026 solicitando nova prorrogação de prazo para abertura de licitação dos CEUS da Cultura.Ofício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043.4110.2025.0018290-01   enviado para SECULT em 13/10/2025.
Terrenos definidos e tecnicamente aprovados/ Projetos em desenvolvimento visando licitação.</t>
  </si>
  <si>
    <t>Ofício CE 46/2026 enviado em 04/02/2026 solicitando nova prorrogação de prazo para abertura de licitação dos CEUS da Cultura.
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043.4110.2025.0018290-01   enviado para SECULT em 13/10/2025.
Terrenos definidos e tecnicamente aprovados/ Projetos em desenvolvimento visando licitação.</t>
  </si>
  <si>
    <t>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043.4110.2025.0018290-01   enviado para SECULT em 13/10/2025.
A Conder elaborou um estudo preliminar, já ecaminhado e em posse do município, que atualmente se encontra em fase de planejamento, compatinilização e adequação dos elementos arquitetónicos passíveis de tal demandas e realidades locais. 
- Ce Gigov 2408/2025 solicitação de complementação.
Terrenos definidos e tecnicamente aprovados/ Projetos em desenvolvimento visando licitação 
Atendimento as pendências para retirada da Cláusula suspensiva.</t>
  </si>
  <si>
    <t>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043.4110.2025.0017422-24  enviado para SECULT em 07/10/2025.
Terrenos definidos e tecnicamente aprovados/ Projetos em desenvolvimento visando licitação.</t>
  </si>
  <si>
    <t xml:space="preserve">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043.4110.2025.0014007-73.  
Solicitação de Ordenador de Despesas 043.4110.2025.0018290-01  enviado para SECULT em 13/10/2025 duplicado.
Aguardando autorização pela Caixa para licitar
Aguardando definição de recurso compelementar pela Secult 
Elaboração de TR e Edital   
Aguardando autorização pela Caixa para licitar
Aguardando definição de recurso compelementar pela Secult 
Elaboração de TR e Edital   
</t>
  </si>
  <si>
    <t>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Ce Gigov 2408/2025 solicitação de complementação.
Terrenos definidos e tecnicamente aprovados/ Projetos em desenvolvimento visando licitação
Atendimento as pendências para retirada da Cláusula suspensiva.
Retirada da suspensiva 26/08/25.</t>
  </si>
  <si>
    <t xml:space="preserve">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Terrenos definidos e tecnicamente aprovados/ Projetos aprovados possíveis de licitação. </t>
  </si>
  <si>
    <t>OGU CONTRAPARTIDA COMPLEMENTAR FINANCIAMENTO</t>
  </si>
  <si>
    <t>Ajustar projeto de acordo com interferências observadas após cadastramento das redes da Embasa (água e esgoto) e Bahia Gás.
Solucionar embargo (Prefeitura) parcial da obra de drenagem, devido a um alagamento de uma travessia em rodovia estadual. DNIT está solicitando reunião com Dr. Saulo para tratar a questão.</t>
  </si>
  <si>
    <t>https://governodabahia.plataformatarget.com.br/web/ddae084d-f628-45fa-b4e1-428313f24101/home</t>
  </si>
  <si>
    <t>Consórcio Faria Lima - L3 - CEU (Construtora Fria Lima/ Leite Engenharia e Consultoria Ltda)</t>
  </si>
  <si>
    <t xml:space="preserve">
AIO emitida em 07/10/2025
</t>
  </si>
  <si>
    <t>37275/2025
36000010391/2025</t>
  </si>
  <si>
    <t>37328/2025
36000010749/2025</t>
  </si>
  <si>
    <t>37346/2025
36000010421/2025</t>
  </si>
  <si>
    <t>AIO emitida em 16/06/2025.</t>
  </si>
  <si>
    <t>Publicado Termo de Compromisso em 30/12/2024: 
Valor de Repasse: R$78.125.000,00
Valor da Contrapartida: R$40.730.611,00
Valor Global: R$118.855.611,00
Valor Contratado da Obra: 118.859.268,17 - Verificar diferença de R$3.657,17.
Obra incluída no NovoPAC, em 07/10/2024, conforme Resolução CGPAC n° 7.
Empresa contratada: CBS Construtora Bahiana de Saneamento Ltda
Houve redução do valor da contrapartida em relação ao previsto originalmente (R$ 40.730.611,00) quando da contratação deste Termo, será necessária formalização de Termo Aditivo de redução de contrapartida para R$ 18.450.505,84 mediante solicitação no Transferegov.
Retificação: O RECEBEDOR alocará, a título de contrapartida, o valor de R$ 18.079.415,12.</t>
  </si>
  <si>
    <t>AIO emitida em 13/06/2025.</t>
  </si>
  <si>
    <t xml:space="preserve">Obra será enquadrada como Licitação Pretérita. </t>
  </si>
  <si>
    <t>FAT</t>
  </si>
  <si>
    <t>FAT - Fundo de Amparo ao Trabalhador</t>
  </si>
  <si>
    <r>
      <t xml:space="preserve">Obra em andamento. O.S. emitida em 29/10/2025. Resumo de Contrato publicado no DOE 24/04
Ctr.: 013/2025
 Área liberada - previsão de mobilização 14/11/25
</t>
    </r>
    <r>
      <rPr>
        <sz val="16"/>
        <rFont val="Calibri"/>
        <family val="2"/>
      </rPr>
      <t>Empresa Vencedora: CSO Engenharia
Valor Contratado: R$ 17.046.630,44</t>
    </r>
  </si>
  <si>
    <r>
      <t xml:space="preserve">Obras em andamento. OS emitida dia 13/06/2025. Resumo de Contrato publicado no DOE 24/04
Ctr.: 013/2025
</t>
    </r>
    <r>
      <rPr>
        <sz val="16"/>
        <rFont val="Calibri"/>
        <family val="2"/>
      </rPr>
      <t>Empresa Vencedora: CSO Engenharia
Valor Contratado: R$18.034.899,44</t>
    </r>
  </si>
  <si>
    <t>-Verificação da Realização do Processo Licitatório - VRPL;
-Autorização do Ministério Gestor para os eventos de assinatura de contratos;
-Autorização para Início de Objeto - AIO
-Assinatura da Ordem de Serviço;
-Monitoramento da Execução de Obras;</t>
  </si>
  <si>
    <t>986130/2025</t>
  </si>
  <si>
    <t>- Enviar documentos para atendimento à Cláusula Suspensiva
- Realizar Visita Técnica pela Mandatária ao local da Obra
- Elaboração TR e Edital
- Publicar Aviso da Licitação
- Abertura das Propostas
- Homologar e Adjudicar Licitação 
- Publicar Contrato de Execução
- Enviar documentos para obtenção do VRPL
- Emissão de AIO
- Emissão de Alvará
- Emitir Ordem de Serviço</t>
  </si>
  <si>
    <t>Anteprojeto, Titularidade de àrea, PB, Licença Ambiental prévia e Declaração sobre sustentabilidade do objeto, Anteprojeto ou TR Conj Art 12, inc. I ou III, "a", da Port conjuntiva MGI/MF/CGU nº3224</t>
  </si>
  <si>
    <t xml:space="preserve">LR Engenharia Ltda </t>
  </si>
  <si>
    <t xml:space="preserve">
Monitorar a execução da obra
</t>
  </si>
  <si>
    <t>Monitorar andamento das obras.</t>
  </si>
  <si>
    <t xml:space="preserve"> Geox  Geotecnia e Engenharia  De Obras Ltda.</t>
  </si>
  <si>
    <t>DATA DA SELEÇÃO</t>
  </si>
  <si>
    <t xml:space="preserve">
*VRPL 
*AIO
*OS
*Execução da Obra 
                                                             </t>
  </si>
  <si>
    <t xml:space="preserve">     
*VRPL 
*AIO
*OS
*Execução da Obra </t>
  </si>
  <si>
    <t xml:space="preserve">
*VRPL 
*AIO
*OS
*Execução da Obra                 </t>
  </si>
  <si>
    <t xml:space="preserve">
*VRPL 
*AIO
*OS
*Execução da Obra        </t>
  </si>
  <si>
    <t xml:space="preserve">
*VRPL 
*AIO
*OS
*Execução da Obra 
                                                             </t>
  </si>
  <si>
    <t xml:space="preserve">
*VRPL 
*AIO
*OS
*Execução da Obra         </t>
  </si>
  <si>
    <t xml:space="preserve">
*VRPL 
*AIO
*OS
*Execução da Obra </t>
  </si>
  <si>
    <t>421922-59/2013</t>
  </si>
  <si>
    <t>AIO emitida em 06/02/2026.</t>
  </si>
  <si>
    <t>SPA emitido em 06/02/2025.
Valor apoiado pelo Ministério da Saúde,  - Resultado da Seleção, conforme Painel InvestSus: R$ 103.000.000,00.</t>
  </si>
  <si>
    <t>Consórcio CTVUM (CTV Engenharia S.A/ ENGEUM Construções Ltda)</t>
  </si>
  <si>
    <r>
      <t xml:space="preserve">Início da limpeza e mobilização efetuada dia 24/02/2026. 
O.S. emitida em 02/02/2026. 
Após Licitação foi necessário trocar o terreno. O novo terreno foi definido pelo Governador - DUP publicado no DOE 12/09/25
Resumo de Contrato publicado no DOE 24/04
Ctr.: 013/2025
</t>
    </r>
    <r>
      <rPr>
        <sz val="16"/>
        <rFont val="Calibri"/>
        <family val="2"/>
      </rPr>
      <t>Empresa Vencedora: CSO Engenharia
Valor Contratado: R$ 16.631.306,07</t>
    </r>
  </si>
  <si>
    <t>PROJETO BÁSICO
(LICITAÇÃO n.º 025/26
Abertura de Propostas: 27/03/2026)</t>
  </si>
  <si>
    <t xml:space="preserve">
1ª Etapa LC 150/24 - Monitorar execução da obra 
Investimento: R$ 28.699.705,72
Empresa: Camel Empreendimentos e Construções Ltda
Contrato com a empresa: R$ 20.823.856,23
</t>
  </si>
  <si>
    <t>PROJETO BÁSICO EM ANDAMENTO
Conclusão prevista para 28/02/26</t>
  </si>
  <si>
    <t>PROJETO BÁSICO EM ANDAMENTO
Conclusão prevista para 30/04/26</t>
  </si>
  <si>
    <t>PROJETO BÁSICO EM ANDAMENTO
Conclusão prevista para 28/02/2026</t>
  </si>
  <si>
    <t>PROJETO BÁSICO EM ANDAMENTO 
Previsão de conclusão em 28/08/2026</t>
  </si>
  <si>
    <t>Concluir projeto</t>
  </si>
  <si>
    <t>Consorcio Construtor Caetite, Constituído Pelas Empresas (R &amp; R Engenharia Ltda (Líder) - Cnpj Nº 03.424.858/0001-71 E Dact Engenharia Ltda - CNPJ Nº 12.047.016/0001-39). (CNPJ 65.125.744/0001-88</t>
  </si>
  <si>
    <t>EXTRATO DO CONTRATO Nº 460024718
Processo SEI 100.0917.2026.0005680-07. Contratada: Consorcio Construtor Caetite, Constituído Pelas Empresas (R &amp; R Engenharia Ltda (Líder) - Cnpj Nº 03.424.858/0001-71 E Dact Engenharia Ltda - CNPJ Nº 12.047.016/0001-39). (CNPJ 65.125.744/0001-88). Objeto: Execução das obras de implantação do sistema de esgotamento sanitário de Caetité- 1ª etapa. Valor Contratado: R$ 107.577.791,32. Execução: 1.080 dias. Assinado em 05/03/26. Origem: Licitação nº LC 083/2025. Unidade Gestora: EXS - DE. Recursos: Próprios. Salvador/BA, 06/03/26. Vítor Augusto do Carmo Sousa - Gerente da Unidade de Licitações e Contratações.</t>
  </si>
  <si>
    <t>Implantação do Sistema de Esgotamento Sanitário de Humildes (Bacia Subaé)</t>
  </si>
  <si>
    <t>PROJETO BÁSICO EM LICITAÇÃO</t>
  </si>
  <si>
    <t>Implantação do Sistema de Esgotamento Sanitário de São Gonçalo dos Campos (Bacia Subaé)</t>
  </si>
  <si>
    <t>(Construtota Kazza Ltda/STS Engenharia Ltda)</t>
  </si>
  <si>
    <t>EXTRATO DO CONTRATO Nº 460024786
Processo SEI 100.0917.2026.0008074-35. Contratada: Pejota Construções LTDA. (CNPJ 03.174.004/0001-84). Objeto: Execução das obras de implantação do sistema de esgotamento sanitário de Rio Real. Valor Contratado: R$ 117.870.000,00. Execução: 1080 dias. Assinado em 11/03/26. Origem: Licitação nº LC 139/25. Unidade Gestora: EXN/DE. Recursos: Próprios. Salvador/BA, 12/03/26. Vítor Augusto do Carmo Sousa - Gerente da Unidade de Licitações e Contratações.</t>
  </si>
  <si>
    <t>Contratação de empresa especializada para elaboração dos projetos básico e executivo e a execução da obra de Macrodrenagem de Bacias no Município de Ipiaú.
Grupo 2 - MACRODRENAGEM 5 BACIAS (Bacias Euclides Neto, Nova Conquista, Getúlio Vargas, 02 de dezembro e Aparecida)</t>
  </si>
  <si>
    <t>Devido ao acréscimo de serviços para atendimento a licença ambiental o valor inicial da obra foi alterado. O Governo do Estado da Bahia conseguiu destinar a dotação complementar para que a execução da obra da Barragem de Morrinhos seja realizada com o êxito esperado pelo Governo Federal e Estadual. Para tanto se faz necessária a formalização do Termo Aditivo para acréscimo da contrapartida estadual.</t>
  </si>
  <si>
    <t>Proposta não habilitada. 
Previsão de publicação de edital, condicionada  a captação de recursos</t>
  </si>
  <si>
    <t xml:space="preserve">Proposta não habilitada. 
</t>
  </si>
  <si>
    <t>Proposta não habilitada. 
PROJETO BÁSICO
(LICITAÇÃO n.º 025/26
Abertura de Propostas: 27/03/2026)</t>
  </si>
  <si>
    <t>https://governodabahia.plataformatarget.com.br/web/fd115da4-f175-4911-ab0c-f866fa99dc93/home</t>
  </si>
  <si>
    <t>https://governodabahia.plataformatarget.com.br/web/24f98c53-1b0e-458b-9ce7-f91d836209cd/home</t>
  </si>
  <si>
    <t>https://governodabahia.plataformatarget.com.br/web/011338d0-7995-41e5-9d57-bef9a18d5a12/home</t>
  </si>
  <si>
    <t>https://governodabahia.plataformatarget.com.br/web/93be3a9f-a6ac-4012-9dee-aba5e0f89698/home</t>
  </si>
  <si>
    <t>https://governodabahia.plataformatarget.com.br/web/5d575d0c-fff6-4c4b-bff7-5e9569535645/home</t>
  </si>
  <si>
    <t>https://governodabahia.plataformatarget.com.br/web/67899e11-1f85-4e44-89c6-ed44b9904141/home</t>
  </si>
  <si>
    <t>https://governodabahia.plataformatarget.com.br/web/8d425b99-fdfb-4123-b92d-b527348e280f/home</t>
  </si>
  <si>
    <t>https://governodabahia.plataformatarget.com.br/web/7a42068a-7f30-4c4c-9d3c-2ec828209821/home</t>
  </si>
  <si>
    <t>https://governodabahia.plataformatarget.com.br/web/43a2271d-f063-418c-87f5-719176f9471d/home</t>
  </si>
  <si>
    <t>https://governodabahia.plataformatarget.com.br/web/7fd5d305-5466-4e17-911a-4b0aed1b2df3/home</t>
  </si>
  <si>
    <t>https://governodabahia.plataformatarget.com.br/web/8789c347-5419-4119-ade7-594045c773e3/home</t>
  </si>
  <si>
    <t>https://governodabahia.plataformatarget.com.br/web/ad95b41d-4575-40fa-992b-4bea8a5cde23/home</t>
  </si>
  <si>
    <t>https://governodabahia.plataformatarget.com.br/web/7362145a-bc2b-4968-af86-51e07893b0ea/home</t>
  </si>
  <si>
    <t>https://governodabahia.plataformatarget.com.br/web/c17e03cd-9478-4ad9-b7b3-482597707cc0/home</t>
  </si>
  <si>
    <t>https://governodabahia.plataformatarget.com.br/web/585bfc0f-a140-488d-b6ac-b212a1ba9f55/home</t>
  </si>
  <si>
    <t>https://governodabahia.plataformatarget.com.br/web/05f27b4a-15a6-485a-949b-1d46c52a6162/home</t>
  </si>
  <si>
    <t>https://governodabahia.plataformatarget.com.br/web/97cbfe37-dc59-4556-b532-44aa8b7974ad/home</t>
  </si>
  <si>
    <t>https://governodabahia.plataformatarget.com.br/web/ee7526fa-228f-42ac-9680-bddbc53bfaa0/home</t>
  </si>
  <si>
    <t>https://governodabahia.plataformatarget.com.br/web/0079c93e-4f03-4f21-8338-5eaa31b399b9/home</t>
  </si>
  <si>
    <t>https://governodabahia.plataformatarget.com.br/web/8964b1a5-3d69-48ea-bb80-d90677e13834/home</t>
  </si>
  <si>
    <t>https://governodabahia.plataformatarget.com.br/web/f1fffe89-40d8-4c20-bcd6-d3295c91c163/home</t>
  </si>
  <si>
    <t>https://governodabahia.plataformatarget.com.br/web/49fc86a9-f2e7-42ca-bee7-cce992ffe2da/home</t>
  </si>
  <si>
    <t>https://governodabahia.plataformatarget.com.br/web/96d86e64-1a8f-4b02-b626-c6ee50993abd/home</t>
  </si>
  <si>
    <t>https://governodabahia.plataformatarget.com.br/web/e77ec5ca-826c-4385-9606-dca2d9891624/home</t>
  </si>
  <si>
    <t>https://governodabahia.plataformatarget.com.br/web/6159fbc7-d0a3-46fa-9f16-0ddeaee8b6e6/home</t>
  </si>
  <si>
    <t>https://governodabahia.plataformatarget.com.br/web/189a2781-155b-472c-9c6d-01d0b10616b2/home</t>
  </si>
  <si>
    <t>https://governodabahia.plataformatarget.com.br/web/6289c3ce-9ecf-45d2-87aa-5ad1398eb9ea/home</t>
  </si>
  <si>
    <t>https://governodabahia.plataformatarget.com.br/web/fc5720e9-b456-471a-9f6b-2df10d649844/home</t>
  </si>
  <si>
    <t>https://governodabahia.plataformatarget.com.br/web/ad4b6407-ea23-44e9-be91-479a93c6e88f/home</t>
  </si>
  <si>
    <r>
      <t xml:space="preserve">
Realizada dia 12/01 reunião com SEDUR, AGERBA e CASA CIVIL em que tratou dessa pauta e estabeleceuse encaminhamentos.
A manifestação da junta orçamentária da SEPLAN é de que não há espaço orçamentário para incluir as duas propostas de renovação de frotas na previsão de execução orçamentária em 2026; 
Lei Autorizativa – Sobre a necessidade de lei autorizativa foi informado que é necessária a tramitação junto ao Ministério; Algumas contratações já possuem o PVL (Pedido de Verificação de Limites)
Orçamento – Sobre as propostas foi lembrado que é preciso a SEDUR ter os estudos técnicos concluídos para a elaboração do Orçamento para a proposta de 100 ônibus elétricos + infraestrutura de carregamento, pois servirá de base também para a proposta de aquisição de 200 ônibus (120 a combustão padrão euro 6 e 80 elétricos).
Propostas – Também foi tratada a possibilidade de assinar os dois contratos, mas que é preciso a FUNDACI definir o objeto, utilizar os diagnósticos que estão disponíveis e elaborar a proposta de operação e análise econômica compatibilizando o que a (consultoria) GIZ e o que Matheus propõem como escopo e a partir disso estabelecer o alinhamento estratégico junto a Casa Civil.
</t>
    </r>
    <r>
      <rPr>
        <b/>
        <sz val="16"/>
        <rFont val="Calibri"/>
        <family val="2"/>
      </rPr>
      <t>Restou como encaminhamentos</t>
    </r>
    <r>
      <rPr>
        <sz val="16"/>
        <rFont val="Calibri"/>
        <family val="2"/>
      </rPr>
      <t xml:space="preserve">
Elaboração da fundamentação Jurídica, Técnica e Econômica e a modelagem de operações com definição dos prazos de execução da meta;
SEDUR Analisar o trabalho da GIZ, converter num material institucional;  Fundamentar os dados para licitar 
Já se sabe que a modalidade será CP de acordo com o TCE, não pode ser pregão eletrônico.
Pedir o detalhamento do espaço fiscal à junta orçamentária;
Proposta Habilitada.
Trata-se de da aquisição de 200 ônibus para atender aos municípios da RMS Salvador, Camaçari e Lauro de Freitas - sendo 80 elétricos e 120 `Diesel; 
30 carregadores/infraestrutura de recarga para ônibus elétricos</t>
    </r>
  </si>
  <si>
    <r>
      <t xml:space="preserve">Aguardando posicionamento  da Junta Orçamentária sobre a modelagem de operações;
Em fase de Elaboração da fundamentação Jurídica, Técnica e Econômica e a modelagem de operações 
</t>
    </r>
    <r>
      <rPr>
        <sz val="16"/>
        <rFont val="Calibri"/>
        <family val="2"/>
      </rPr>
      <t>SEDUR em processo de elaboração da documentação técnica.</t>
    </r>
  </si>
  <si>
    <t>LC 118/25 - Monitorar ordem de serviço
Enquadrada como licitação pretérita
Investimento: R$
Empresa: C. E .R. Engenharia Ltda
Contrato com a empresa: R$ 26.469.000,00</t>
  </si>
  <si>
    <t>Ordem de serviço</t>
  </si>
  <si>
    <t xml:space="preserve">CERB enviar documentação </t>
  </si>
  <si>
    <t>G5/G6 LOTE 02 C - Encosta - PDE 276 complementar - Rua Ademir Peixoto -Bairro Praia Grande</t>
  </si>
  <si>
    <t>- Processo de VRPL pendentes de atendimento de deligências (Aprovação na Divisa, Protocolo de Viabilidade do Corpo de Bombeiros, Coelba e Embasa) - Informação SESAB em 08/01/25;
- Os equipamentos serão parte do PAC e o restante recurso será estadual;
- Projetos aceito pela Mandária; SPA emitido em 26/07/2024.</t>
  </si>
  <si>
    <t xml:space="preserve">- Os equipamentos serão parte do PAC e o restante recurso será estadual;
- Projetos aceito pela Mandária; SPA emitido em 08/08/2024.
- Ordem de serviço em 14/10/2024. Novo terreno definido em abril/25, obra retomada com nova ordem de serviço em 24/05/2025.
VRPL Aceito em 07/10/2025.
- Pendências apresentadas na CE 4435/2025-GIGOV/SA para emissão da ordem de serviço.
-  Aguardando TA referente a redução de contrapartida (anteriormente R$699.541,80, passando a ser R$0,00 de contrapartida). </t>
  </si>
  <si>
    <t>- Aguardando TA referente a redução de contrapartida (anteriormente R$699.541,80, passando a ser R$0,00 de contrapartida). 
- Os equipamentos serão parte do PAC e o restante recurso será estadual;
- Projetos aceito pela Mandária; SPA emitido em 07/08/2024.</t>
  </si>
  <si>
    <t>https://governodabahia.plataformatarget.com.br/web/04d20d23-9d08-44f9-b053-5bdea11e5389/home</t>
  </si>
  <si>
    <t>Contratação da operação</t>
  </si>
  <si>
    <t xml:space="preserve"> Pejota Construções Ltda/Geosonda S.A Serviços de Engenharia</t>
  </si>
  <si>
    <t>Habilitada conforme PORTARIA MCID Nº 825, DE 24 DE JULHO DE 2025.
O proponente deve entrar em contato com a Caixa Econômica Federal, Agente Financeiro do programa, para prosseguir à etapa de validação da proposta.
Definição do Estado quanto a publicação de Lei Autorizativa</t>
  </si>
  <si>
    <t>Definição do Estado quanto a publicação da Lei Autorizativa</t>
  </si>
  <si>
    <t>Validação da proposta pelo Agente Financeiro</t>
  </si>
  <si>
    <t>Publicado Termo de Compromisso em 30/12/2024: 
Valor de Repasse: R$133.789.062,00 
Valor da Contrapartida: R$27.393.336,00 
Valor Global: R$161.182.398,00
Valor Contratado da Obra: R$161.189.600,00 - Verificar diferença de R$7.202,00.
Obra incluída no NovoPAC, em 07/10/2024, conforme Resolução CGPAC n° 7.
Empresa contratada: Consórcio Saúde Alagoinhas (Metro Engenharia e Consultoria Ltda / QG Construções e Engenharia Ltda)
Houve uma redução do valor originalmente contratado (R$ 161.182.398,00, sendo R$ 133.789,062,00 de repasse e R$ 27.393.336,00 de contrapartida) em R$ 84.945.11,34, ficando esse saldo de demais etapas, sendo R$ 57.551.775,34 como saldo de repasse e R$ 27.393.336,00 como saldo de Contrapartida (Inf. CE nº 2258/2025).
Apesar do Termo de Compromisso ter sido assinado com um repasse de R$ 133.789.062,00 e uma contrapartida de R$ 27.393.336,00, apenas R$ 76.237.286,66 do repasse foi utilizado e R$ 0,00 de contrapartida. Ainda não há definição por parte da SESAB sobre como proceder com o valor restante. (Inf. Conder 09/07)
Em fase de checklist final, comissionamento dos ares condicionados, finalização da elétrica, montagem de equipamentos e entrega dos elevadores. (Inf. Conder 02/04)</t>
  </si>
  <si>
    <t>CONSÓRCIO SES BARROCAS. CONSTITUIDO PELAS EMPRESAS, IQ CONSTRUTORA LTDA - LIDER (CNPJ 13.662.064/0001-08), HONDA CONSTRUTORA LTDA (CNPJ 16.895.925/0001-88) E ZACCARA ENHENHARIA LTDA (CNPJ 09.193.698/0001-83)</t>
  </si>
  <si>
    <t>Mobilização foi iniciada dia 13/06/25. Ordem de Serviço foi reemitida em 13/06 devido a um ajuste de contrato, antes tinha sido em 27/05/2025.
CE GIGOV/SA 1711/2025 recepcionado dia 14/05/2025 com Aceite da VRPL.       
Composição do novo Valor de Investimento vigente do T C(após aceite da VRPL):
- Valor de Repasse = R$ 8.466.325,33</t>
  </si>
  <si>
    <t xml:space="preserve"> CBS CONSTRUTORA BAIANA DE SANEAMENTO LTDA</t>
  </si>
  <si>
    <t>CAMURUJIPE - CONTRATAÇÃO DE EMPRESA ESPECIALIZADA PARA DESENVOLVIMENTO DE PROJETOS E EXECUÇÃO DE OBRAS DE MACRODRENAGEM DE COMPLEMENTAÇÃO DA MACRODRENAGEM DO RIO CAMARAJIPE, NA CIDADE DE SALVADOR - BAHIA.</t>
  </si>
  <si>
    <t xml:space="preserve">
- Elaboração de TR e edital para licitar;
- Previsão de publicação do aviso de licitação;
- Contratação do objeto licitado;
- Emissão de OS;
- Atendimento às condicionantes da cláusula resolutiva para 1° desembolso;
- Monitorar execução do objeto;</t>
  </si>
  <si>
    <t>CONDER reunindo documentações complementares solicitadas pela Caixa para posterior submissão para continuidade da análise.</t>
  </si>
  <si>
    <t>Aeroporto (TPS)</t>
  </si>
  <si>
    <t>Aeroporto (INFRA)</t>
  </si>
  <si>
    <t>Aeroporto (EQUIPAMENTOS)</t>
  </si>
  <si>
    <t xml:space="preserve">AIO emitido em 25/03/26 </t>
  </si>
  <si>
    <r>
      <t xml:space="preserve">Expansão Oeste do VLT </t>
    </r>
    <r>
      <rPr>
        <b/>
        <sz val="16"/>
        <rFont val="Calibri"/>
        <family val="2"/>
      </rPr>
      <t xml:space="preserve">LOTE 4 </t>
    </r>
    <r>
      <rPr>
        <sz val="16"/>
        <rFont val="Calibri"/>
        <family val="2"/>
      </rPr>
      <t>- contratação integrada de empresa ou consórcio para elaboração dos projetos
básico e executivo, execução das obras civis e dos sistemas, bem como fornecimento,
instalação, testes e comissionamento necessários à implantação e à ampliação do VLT de
Salvador e Região Metropolitana - RMS, Trecho com 3,75km de extensão, interligando a
Parada Santa Luzia e Baixa do Fiscal a Estação Retiro do Sistema Metroviário de Salvador
e Lauro de Freitas - SMSL
____________
 MACRODRENAGEM AVENIDA GEN SAN MARTINS - Faseada em 02 etapas</t>
    </r>
  </si>
  <si>
    <t>Apresentação da documentação administrativa para contratação de operações (SEPLAN/Secretarias)
Publicação de Lei Autorizativa
Validação da proposta pelo Agente Financeiro 
Contratação da Operação de Crédito
Envio do projeto para avaliação de compatibilidade pela Caixa;
Análise de compatibilidade do projeto pela Caixa;
Atendimento às condicionantes da cláusula resolutiva para 1° desembolso
______________________________
- Enviar projetos para análise qualitativa pela Mandatária
- Enviar documentos para atendimento à Cláusula Suspensiva
- Realizar Visita Técnica pela Mandatária ao local da Obra
- Elaboração TR e Edital
- Publicar Aviso da Licitação
- Abertura das Propostas
- Homologar e Adjudicar Licitação 
- Publicar Contrato de Execução
- Enviar documentos para obtenção do VRPL
- Emissão de AIO
- Emissão de Alvará
- Emitir Ordem de Serviço</t>
  </si>
  <si>
    <t>56000008203/2025
56000000899/2025
060847/2025</t>
  </si>
  <si>
    <t>Proposta INATIVA. 
Monitorar a execução da obra</t>
  </si>
  <si>
    <t>Termo de Compromisso Nº 992849/2026/MCIDADES/CAIXA</t>
  </si>
  <si>
    <t>Termo de Compromisso Nº 992848/2026/MCIDADES/CAIXA</t>
  </si>
  <si>
    <t>Termo de Compromisso Nº 992814/2026/MCIDADES/CAIXA</t>
  </si>
  <si>
    <t>Termo de Compromisso Nº 992846/2026/MCIDADES/CAIXA</t>
  </si>
  <si>
    <t>Termo de Compromisso Nº 992847/2026/MCIDADES/CAIXA</t>
  </si>
  <si>
    <t>Termo de Compromisso Nº 992845/2026/MCIDADES/CAIXA</t>
  </si>
  <si>
    <t>Termo de Compromisso Nº  992784/2026/MCIDADES/CAIXA</t>
  </si>
  <si>
    <t>Termo de Compromisso Nº 992786/2026/MCIDADES/CAIXA</t>
  </si>
  <si>
    <t>Termo de Compromisso Nº 992785/2026/MCIDADES/CAIXA</t>
  </si>
  <si>
    <t>03 - Cláusula Vigente</t>
  </si>
  <si>
    <t xml:space="preserve">
Monitorar execução da obra.</t>
  </si>
  <si>
    <t>FIOL- Ferrovia de integração Oeste Leste- FIOL 2 (Lote - 05FC)</t>
  </si>
  <si>
    <t>FIOL- Ferrovia de integração Oeste Leste- FIOL 2 (Lote 06FA)</t>
  </si>
  <si>
    <t>FIOL- Ferrovia de integração Oeste Leste- FIOL 2 (Lote 06FD)</t>
  </si>
  <si>
    <t>FIOL- Ferrovia de integração Oeste Leste- FIOL 2 (Lote 07FA)</t>
  </si>
  <si>
    <t>CONSÓRCIO FERROVIÁRIO formado pelas empresas (Construtora A Gaspar S/A Vipetro Construções e Montagens Industriais Ltda.)</t>
  </si>
  <si>
    <t xml:space="preserve">Aguardando emissão de OSElaboração dos projetos básico e executivo de engenharia, bem como para a execução dos serviços remanescentes necessários à conclusão das obras de engenharia do Lote Único (05FC) da Ferrovia de Integração Oeste-Leste (FIOL II), no estado da Bahia, com extensão de 35,75 km.Trecho faz parte do lote 05F que foi subdividio em duas partes(05FC e 05FB). Este trecho tem como impedimentos:variante da Barragem Cerraima </t>
  </si>
  <si>
    <t>Lote 05FB licitado em lote único,  junto com o lote 06FC, incorpora o trecho da Ponte sobre o Rio São Francisco (antes nominado 05FA). Este trecho tem como impedimentos: Territórios Quilombolas.Municipios: Guanambi, Palmas do Monte Alto, Riacho de Santana e Bom Jesus da Lapa</t>
  </si>
  <si>
    <t>Lote  06FA, abrange a maior fatia do antigo lote 06F(subdividido em 03 partes) Este trecho tem como impedimentos: Cavernas, sítios arqueológicosMunicipios: Serra do Ramalho, São Félix do Coribe, Santa Maria da Vitória Correntina</t>
  </si>
  <si>
    <t xml:space="preserve">
*Elaboração do projeto</t>
  </si>
  <si>
    <t xml:space="preserve">
Monitorar execução da obra.</t>
  </si>
  <si>
    <t>CT 013/2026 - Monitorar execução da obra com previsão de conclusão 10/06/2027.</t>
  </si>
  <si>
    <t xml:space="preserve">CT 001/2026 - Monitorar execução da obra com previsão de conclusão 03/02/2027.
</t>
  </si>
  <si>
    <t xml:space="preserve">CT 005/2026 - Monitorar execução da obra com previsão de conclusão 30/01/2027.
</t>
  </si>
  <si>
    <t>CT 001/2026 - Monitorar execução da obra com previsão de conclusão 03/02/2027.</t>
  </si>
  <si>
    <t>CT 005/2026 - Monitorar execução da obra com previsão de conclusão 30/01/2027.</t>
  </si>
  <si>
    <t>CT 096/2025 - Monitorar execução da obra com previsão de conclusão 30/04/2027.</t>
  </si>
  <si>
    <t>CT 056/2025 - Monitorar execução da obra com previsão de conclusão 03/05/2027.</t>
  </si>
  <si>
    <t xml:space="preserve">CT 014/2026 - Monitorar execução da obra com previsão de conclusão 02/09/2027.
</t>
  </si>
  <si>
    <t>CT 014/2026 - Monitorar execução da obra com previsão de conclusão 02/09/2027.</t>
  </si>
  <si>
    <t xml:space="preserve">
CT 016/2026 - Monitorar execução da obra com previsão de conclusão 15/08/2027.</t>
  </si>
  <si>
    <t>CT 016/2026 - Monitorar execução da obra com previsão de conclusão 15/08/2027.</t>
  </si>
  <si>
    <t>CT 055/2025 - Monitorar execução da obra com previsão de conclusão 03/11/2026.</t>
  </si>
  <si>
    <t>CT 071/2025 - Monitorar execução da obra com previsão de conclusão 01/01/2027.</t>
  </si>
  <si>
    <t xml:space="preserve">
CT 094/2025 - Monitorar execução da obra com previsão de conclusão 29/09/2026.</t>
  </si>
  <si>
    <t>CT 094/2025 - Monitorar execução da obra com previsão de conclusão 29/09/2026.</t>
  </si>
  <si>
    <t xml:space="preserve">
CT 099/2025 - Monitorar execução da obra com previsão de conclusão 15/02/2027.</t>
  </si>
  <si>
    <t>CT 099/2025 - Monitorar execução da obra com previsão de conclusão 15/02/2027.</t>
  </si>
  <si>
    <t xml:space="preserve">
CT 111/2025 - Monitorar execução da obra com previsão de conclusão 30/03/2027.</t>
  </si>
  <si>
    <t>CT 111/2025 - Monitorar execução da obra com previsão de conclusão 30/03/2027.</t>
  </si>
  <si>
    <t>CT 009/2026 - Monitorar execução da obra com previsão de conclusão 09/04/2027.</t>
  </si>
  <si>
    <t>CT 008/2026 - Monitorar execução da obra com previsão de conclusão 13/02/2027.</t>
  </si>
  <si>
    <t>https://governodabahia.plataformatarget.com.br/web/4c6d14a1-2bcf-4189-8817-12655bb14e43/home?doAsUserId=null</t>
  </si>
  <si>
    <t>https://governodabahia.plataformatarget.com.br/web/8d73c644-e4bb-4921-a7cf-2b37726f2174/home?doAsUserId=null</t>
  </si>
  <si>
    <t>https://governodabahia.plataformatarget.com.br/web/ea643735-b22d-4056-804f-3427ad344226/home</t>
  </si>
  <si>
    <t>https://governodabahia.plataformatarget.com.br/web/85697ff6-4d36-4545-918c-5924ff3d7015/home</t>
  </si>
  <si>
    <t>https://governodabahia.plataformatarget.com.br/web/4e824811-25fb-44f7-98bb-521ac49ed39c/home</t>
  </si>
  <si>
    <t xml:space="preserve"> IPAC lançou aviso de licitação no DOE 06/03/2026
Abertura das propostas 15/04/26</t>
  </si>
  <si>
    <t>IPAC lançou aviso de licitação no DOE 06/03/2026
Abertura das propostas 20/04/26</t>
  </si>
  <si>
    <t>IPAC lançou aviso de licitação no DOE 06/03/2026
Abertura das propostas 17/04/26</t>
  </si>
  <si>
    <t>Novo Número: 033234/2024
Proposta: 56000001294/2024
026.1279.2025.0002317-15
BB: 1090743</t>
  </si>
  <si>
    <t>Novo Número: 032908/2024
Proposta: 56000000428/2024
026.1279.2025.0003959-12
BB: 1090747</t>
  </si>
  <si>
    <t>Novo Número: 032918/2024
Proposta: 56000000515/2024
026.1279.2025.0003960-48
BB: 1090749</t>
  </si>
  <si>
    <t>Novo Número: 033235/2024
Proposta: 56000000674/2024
026.1279.2025.0003961-29
BB: 1090750</t>
  </si>
  <si>
    <t>Novo Número: 033232/2024
Proposta: 56000001133/2024
026.1279.2025.0003962-18
BB: 1090751</t>
  </si>
  <si>
    <t>Novo Número: 033233/2024
Proposta: 56000001263/2024
026.1279.2025.0003966-33
BB: 1090757</t>
  </si>
  <si>
    <t>Novo Número: 033230/2024
Proposta: 56000001320/2024
BB: 1090753</t>
  </si>
  <si>
    <t>Novo Número: 033236/2024
Proposta: 56000000703/2024
026.1279.2025.0003967-14
BB: 1090758</t>
  </si>
  <si>
    <t>Novo Número: 033229/2024
Proposta: 56000001391/2024
026.1279.2025.0003963-91
BB:  1090752</t>
  </si>
  <si>
    <t xml:space="preserve">Ampliação do Sistema Integrado de Abastecimento de Água de Irecê
</t>
  </si>
  <si>
    <r>
      <t xml:space="preserve">Ampliação do Sistema Integrado de Abastecimento de Água de Irecê
</t>
    </r>
    <r>
      <rPr>
        <b/>
        <sz val="16"/>
        <rFont val="Calibri"/>
        <family val="2"/>
      </rPr>
      <t xml:space="preserve">1ª etapa </t>
    </r>
  </si>
  <si>
    <t>Construtora Pablo LTDA</t>
  </si>
  <si>
    <t xml:space="preserve">
Validação da proposta pelo Agente Financeiro
</t>
  </si>
  <si>
    <t>NORDESTE ENGENHARIA LTDA</t>
  </si>
  <si>
    <t>https://maps.app.goo.gl/xd1XX3GsfoVqTCkj6?g_st=iw</t>
  </si>
  <si>
    <t>https://governodabahia.plataformatarget.com.br/web/ca69bf35-d351-44e1-9d5c-7f91f6cd929a/home</t>
  </si>
  <si>
    <t xml:space="preserve">Obra incluída no NovoPAC, em 25/07/2025, conforme Resolução CGPAC n° 10.
</t>
  </si>
  <si>
    <t>ART PROJETOS CONSTRUÇÕES E
SERVIÇOS LTDA</t>
  </si>
  <si>
    <t xml:space="preserve">
Monitorar execução da obra. </t>
  </si>
  <si>
    <t>https://maps.app.goo.gl/dLtBLxMx8JxsgC4t9</t>
  </si>
  <si>
    <t>G7 - ETAPA 1 - PDE 119.3 Complementar - Rua Ana Cristina - Bairro Campinas de Pirajá</t>
  </si>
  <si>
    <t>G7 - ETAPA 1 - PDE 166 Complementar -  Rua Direta de Pituaçu - Nova Sussuarana</t>
  </si>
  <si>
    <t>G7 - ETAPA 1- PDE 131  Complementar - Rua do Mingau  -  Bairro  Campinas de Pirajá</t>
  </si>
  <si>
    <t xml:space="preserve">G7 - ETAPA 1 - PDE 194 - Travessa das Pedrinhas - Bairro Luis Anselmo </t>
  </si>
  <si>
    <t xml:space="preserve">G7 - ETAPA 1 - PDE 32 Complementar  - Rua Oscar Seixas - Pirajá </t>
  </si>
  <si>
    <t>G7 - ETAPA 1 - PDE 033 - Rua Inácio Azevedo - Pirajá</t>
  </si>
  <si>
    <t xml:space="preserve">G7 - ETAPA 1 - PDE 435 Complementar - Bom Jesus dos Passos /Rua do Tanque </t>
  </si>
  <si>
    <r>
      <t xml:space="preserve">Resultado final, homologação, adjudicação e convocação para assinatura do contrato publicado no DOE 11/05/2026
</t>
    </r>
    <r>
      <rPr>
        <sz val="16"/>
        <rFont val="Calibri"/>
        <family val="2"/>
      </rPr>
      <t xml:space="preserve">Aviso de licitação presencial publicado no DOE  03/02/26 - LP 007/26 previsão de abertura 17/04/26. </t>
    </r>
  </si>
  <si>
    <t>1ª Etapa - Monitorar execução da obra</t>
  </si>
  <si>
    <t xml:space="preserve">
Proposta não habilitada. 
</t>
  </si>
  <si>
    <t>Proposta não habilitada</t>
  </si>
  <si>
    <t xml:space="preserve">
Proposta não habilitada. 
</t>
  </si>
  <si>
    <t>CONTRATAÇÃO INTEGRADA DE EMPRESA ESPECIALIZADA PARA DESENVOLVIMENTO DE PROJETOS BASICOS E EXECUTIVOS E EXECUÇÃO DE OBRAS DE MACRODRENAGEM DO CANAL DE BATE FACHO, NO BAIRRO DE PITUAÇU, NA CIDADE DE SALVADOR-BA.</t>
  </si>
  <si>
    <t>Serviços preliminares de limpeza do terreno iniciados em 28/04/2026. Em andamento fechamento da obra com tapume (75% executado).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Publicado contrato no DOE em 05/12/2025. Homologação publicado no DOE em 02/12/2025. Aviso de Licitação Semi-Integrada publicado no DOE em 03/09/2025 (LP - 057/25). Edital disponível em 05/09/2025. Abertura de Propostas realizada em: 10/11/2025. Única Licitante participando: Consórcio Faria Lima - L3 - CEU (Construtora Fria Lima/ Leite Engenharia e Consultoria Ltda).
Ofício CE nº 2281/2025 - GIGOV/AS emitido em 11/06/2025 com Aceite de projeto, retirada da Cláusula Suspensiva e autorização para o Processo Licitatório.
Terrenos definidos e tecnicamente aprovados/ Projetos aprovados possíveis de licitação.</t>
  </si>
  <si>
    <t xml:space="preserve">Empresas Participantes -ART Projetos Construções e Serviços LTDA 
Consórcio F&amp;R Cultura LP 020 - FCK contruções e Incorporações LTDA / ROBLE Serviços LTDA 
IFC Engenharia LTDA 
 Consórcio Faria Lima  - L3 - CEU CULTURA - Contrutora Faria Lima / Leite Engenharia e Consultoria LTDA 
Aviso de Licitação publicado no DOE 13/02/26 - Abertura 06/05/26
À Licitar.  Ofício CE 19/2026 enviado em 02/01/2026 prorrogando abertura da Licitação para 28/02/2026.  19/11/25 - Aguardando dotação orçamentária para licitar. </t>
  </si>
  <si>
    <t>Empresas Participantes -ART Projetos Construções e Serviços LTDA 
Consórcio F&amp;R Cultura LP 020 - FCK contruções e Incorporações LTDA / ROBLE Serviços LTDA 
IFC Engenharia LTDA 
 Consórcio Faria Lima  - L3 - CEU CULTURA - Contrutora Faria Lima / Leite Engenharia e Consultoria LTDA 
Aviso de Licitação publicado no DOE 13/02/26 - Abertura 06/05/26
À Licitar.  Ofício CE 19/2026 enviado em 02/01/2026 prorrogando abertura da Licitação para 28/02/2026.  19/11/25 - Aguardando dotação orçamentária do lote para licitar. SEI:043.4110.2025.0013212-11.</t>
  </si>
  <si>
    <t xml:space="preserve">Empresas participantes - ART Projetos Construções e Serviços LTDA 
 Consórcio F&amp;R Cultura LP 018 - FCK contruções e Incorporações LTDA / ROBLE Serviços LTDA 
 IFC Engenharia LTDA
Aviso de Licitação publicado no DOE 13/02/26 - Abertura 05/05/26 À Licitar.  Ofício CE 19/2026 enviado em 02/01/2026 prorrogando abertura da Licitação para 28/02/2026.  19/11/25 - Aguardando dotação orçamentária para licitar. </t>
  </si>
  <si>
    <t xml:space="preserve">Empresas participantes - ART Projetos Construções e Serviços LTDA 
 Consórcio F&amp;R Cultura LP 018 - FCK contruções e Incorporações LTDA / ROBLE Serviços LTDA 
 IFC Engenharia LTDA
Aviso de Licitação publicado no DOE 13/02/26 - Abertura 05/05/26
À Licitar.  Ofício CE 19/2026 enviado em 02/01/2026 prorrogando abertura da Licitação para 28/02/2026.  19/11/25 - Aguardando dotação orçamentária para licitar. </t>
  </si>
  <si>
    <t xml:space="preserve">Empresas participantes - ART Projetos Construções e Serviços LTDA 
 Consórcio F&amp;R Cultura LP 018 - FCK contruções e Incorporações LTDA / ROBLE Serviços LTDA 
 IFC Engenharia LTDA
Aviso de Licitação publicado no DOE 13/02/26 - Abertura 05/05/26
À Licitar.  Ofício CE 19/2026 enviado em 02/01/2026 prorrogando abertura da Licitação para 28/02/2026.  19/11/25 - Aguardando dotação orçamentária para licitar.  </t>
  </si>
  <si>
    <t>Empresas participantes - ART Projetos Construções e Serviços LTDA 
 Consórcio F&amp;R Cultura LP 018 - FCK contruções e Incorporações LTDA / ROBLE Serviços LTDA 
 IFC Engenharia LTDA
Aviso de Licitação publicado no DOE 13/02/26 - Abertura 05/05/26
À Licitar.  Ofício CE 19/2026 enviado em 02/01/2026 prorrogando abertura da Licitação para 28/02/2026.  19/11/25 - Aguardando dotação orçamentária do lote para licitar. SEI:043.4110.2025.0014007-73</t>
  </si>
  <si>
    <t xml:space="preserve">Empresas participantes -INO9VARE Enganharia LTDA 
 Consórcio F&amp;R Cultura LP 017 - FCK contruções e Incorporações LTDA / ROBLE Serviços LTDA
Aviso de Licitação publicado no DOE 13/02/26 - Abertura 04/05/26 
À Licitar.  Ofício CE 19/2026 enviado em 02/01/2026 prorrogando abertura da Licitação para 28/02/2026.  19/11/25 - Aguardando dotação orçamentária para licitar.  </t>
  </si>
  <si>
    <t xml:space="preserve">Empresas participantes -INO9VARE Enganharia LTDA 
 Consórcio F&amp;R Cultura LP 017 - FCK contruções e Incorporações LTDA / ROBLE Serviços LTDA
Aviso de Licitação publicado no DOE 13/02/26 - Abertura 04/05/26
À Licitar.  Ofício CE 19/2026 enviado em 02/01/2026 prorrogando abertura da Licitação para 28/02/2026.  19/11/25 - Aguardando dotação orçamentária para licitar. </t>
  </si>
  <si>
    <t>Construção de Escola Indígena na Comunidade Aldeia Gurita Comexatibá, Município de Prado - Ba - conforme Padrão FNDE - Tipologia de 4 Salas de Aula.</t>
  </si>
  <si>
    <t>Construção de Unidade Escolar Indígena no Município de Prado - Ba, na Comunidade Indígena da Aldeia Tibá, Distrito de Cumuruxatiba, conforme Padrão FNDE- Tipologia e3 Salas, destinada à oferta da Educação Escolar Indígena nas diversas etapas da educação básica.</t>
  </si>
  <si>
    <t>Construção de Unidade Escolar Indígena na Comunidade Pankararé - Aaldeia Serrota, localizada no município de Glória - Ba, conforme Padrão do FNDE - Tipologia 2 Salas destinada ao atendimento de Educação Escolar Indígena.</t>
  </si>
  <si>
    <t>Construção de Unidade Escolar Indígena na Comunidade, localizada na Comunidade Kiriri Alto da Jurema, no município de Banzaê, conforme padrões estabelecidos pelo FNDE - Tipologia 5 Salas de Aula.</t>
  </si>
  <si>
    <t>CT 056/2025 - Obra concluída em 16/05/2026.</t>
  </si>
  <si>
    <t>996818</t>
  </si>
  <si>
    <t>996820</t>
  </si>
  <si>
    <t>996822</t>
  </si>
  <si>
    <t>996823</t>
  </si>
  <si>
    <t>OBRA - Projeto Padrão FNDE 04 salas</t>
  </si>
  <si>
    <t>OBRA - Projeto Padrão FNDE 03 salas</t>
  </si>
  <si>
    <t>OBRA - Projeto Padrão FNDE 02 salas</t>
  </si>
  <si>
    <t>OBRA - Projeto Padrão FNDE 05 salas</t>
  </si>
  <si>
    <t>EXTRATO DO CONTRATO Nº 460025107
Processo SEI 100.21248.2026.0017642-16. Contratada: Construtora Pablo Ltda. (CNPJ 14.443.519/0001-59). Objeto: Execução das obras de ampliação do sistema integrado de abastecimento de água de Miguel Calmon - 2ª etapa. Valor Contratado: R$ 26.812.984,88. Execução: 720 dias. Assinado em 20/05/26. Origem: Licitação nº LC 163/25. Unidade Gestora: EXN / DE. Recursos: Próprios. Salvador/BA, 20/05/26. Vítor Augusto do Carmo Sousa - Gerente da Unidade de Licitações e Contratações.</t>
  </si>
  <si>
    <t>Construtora Pablo Ltda.</t>
  </si>
  <si>
    <t>https://governodabahia.plataformatarget.com.br/web/14f0db05-fbe7-4a19-8f21-cafbf90dc063/home</t>
  </si>
  <si>
    <t>https://governodabahia.plataformatarget.com.br/web/bb28691f-da24-4279-a1af-66fb67162fdb/home</t>
  </si>
  <si>
    <t>CT 004/2026 - Monitorar execução da obra com previsão de conclusão 19/05/2027.</t>
  </si>
  <si>
    <t>https://maps.app.goo.gl/P8Bynu81pn3iitY8A?g_st=iw</t>
  </si>
  <si>
    <t>https://maps.app.goo.gl/3ZP2UX71zTbsKZus7?g_st=iw</t>
  </si>
  <si>
    <t>002534/2026</t>
  </si>
  <si>
    <t>002535/2026</t>
  </si>
  <si>
    <t>002533/2026</t>
  </si>
  <si>
    <t>002532/2026</t>
  </si>
  <si>
    <t xml:space="preserve">Secult atender as diligências da Clasula Suspensiva  para Caixa
 </t>
  </si>
  <si>
    <t xml:space="preserve">Titularidade de área, Projeto básico,Licença Ambiental Prévia e Plano de Sustentabilidade </t>
  </si>
  <si>
    <t>980606/2025</t>
  </si>
  <si>
    <t>https://maps.app.goo.gl/skxQSs4DFAn55guK8</t>
  </si>
  <si>
    <t>https://maps.app.goo.gl/Pxi8pZznCeD9eDmL9</t>
  </si>
  <si>
    <t>https://maps.app.goo.gl/fcnaT6Nyi2NyUTK87</t>
  </si>
  <si>
    <t>HIGESA ENGENHARIA LTDA</t>
  </si>
  <si>
    <t>https://maps.app.goo.gl/XnYBQPtkUSUKX6sF6</t>
  </si>
  <si>
    <t>https://maps.app.goo.gl/57J9F4sF91u39w926</t>
  </si>
  <si>
    <t>https://maps.app.goo.gl/VRMtkD8hwYF7tuu3A</t>
  </si>
  <si>
    <t>https://maps.app.goo.gl/ALbYPm2kv33Uj3a59</t>
  </si>
  <si>
    <t>https://maps.app.goo.gl/19AYyS9untL3HG9s6</t>
  </si>
  <si>
    <t>https://maps.app.goo.gl/jDo8AeZjWBfxrNq6A</t>
  </si>
  <si>
    <t>https://maps.app.goo.gl/JY9AP5tWa88733tn7</t>
  </si>
  <si>
    <t xml:space="preserve">https://maps.app.goo.gl/JY9AP5tWa88733tn7 </t>
  </si>
  <si>
    <t>https://maps.app.goo.gl/Yp7KTBCx11AuG8WW9</t>
  </si>
  <si>
    <t>https://maps.app.goo.gl/YuAbFwbBYuTaqJdj7</t>
  </si>
  <si>
    <t>https://maps.app.goo.gl/8gQZ1RP5MyinEnjg9</t>
  </si>
  <si>
    <t>https://maps.app.goo.gl/DmoknvRmZHNhcms59</t>
  </si>
  <si>
    <t>https://maps.app.goo.gl/1zMZ76zQFzMsSfrB9</t>
  </si>
  <si>
    <t>https://maps.app.goo.gl/a81MEnW8YDuaZnWE9</t>
  </si>
  <si>
    <t>https://maps.app.goo.gl/UYT2sWkcHsBrY2ur7</t>
  </si>
  <si>
    <t>https://maps.app.goo.gl/vENtzFFdCvAEkRy96</t>
  </si>
  <si>
    <t>https://maps.app.goo.gl/obs3GWCfoQF3CxEbA</t>
  </si>
  <si>
    <t xml:space="preserve"> https://maps.app.goo.gl/jyiRSkS1Rky4ZPXU9</t>
  </si>
  <si>
    <t>https://maps.app.goo.gl/h6cD8biU7tmCStcX6</t>
  </si>
  <si>
    <t>https://maps.app.goo.gl/TzekwwKGfwZbnKpV6</t>
  </si>
  <si>
    <t>https://maps.app.goo.gl/ZsfmdY2n2tXfJhJy8</t>
  </si>
  <si>
    <t>https://maps.app.goo.gl/3b6UVWQp8dmMiuVs8</t>
  </si>
  <si>
    <t>https://maps.app.goo.gl/3weYqMmj2idV1tyQ6</t>
  </si>
  <si>
    <t xml:space="preserve">
Monitorar execução da obra
</t>
  </si>
  <si>
    <t xml:space="preserve">Novo PAC Seleções 2025 – Alteração de Fonte de Recursos
No âmbito do Novo PAC Seleções 2025, verificou-se a necessidade de alteração da fonte de financiamento de empreendimentos estratégicos de abastecimento de água, originalmente previstos com recursos do FGTS para recursos do Orçamento Geral da União – OGU.
A medida contempla os empreendimentos dos Sistemas de Abastecimento de Água de Irecê, Itaberaba e Seabra, considerando a prioridade de atendimento às regiões afetadas pela crise hídrica. Em síntese, o pedido visa incluir os 03 empreendimentos a seguir em substituição ao Projeto de Implantação do Sistema Produtor de Água do Centro Norte Baiano, no valor de R$728.357.605,21, que foi aprovado como FONTE OGU.
</t>
  </si>
  <si>
    <t xml:space="preserve">Novo PAC Seleções 2025 – Alteração de Fonte de Recursos
No âmbito do Novo PAC Seleções 2025, verificou-se a necessidade de alteração da fonte de financiamento de empreendimentos estratégicos de abastecimento de água, originalmente previstos com recursos do FGTS para recursos do Orçamento Geral da União – OGU.
A medida contempla os empreendimentos dos Sistemas de Abastecimento de Água de Irecê, Itaberaba e Seabra, considerando a prioridade de atendimento às regiões afetadas pela crise hídrica. Em síntese, o pedido visa incluir os 03 empreendimentos a seguir em substituição ao Projeto de Implantação do Sistema Produtor de Água do Centro Norte Baiano, no valor de R$728.357.605,21, que foi aprovado como FONTE OGU.
</t>
  </si>
  <si>
    <r>
      <t xml:space="preserve">Ampliação do sistema integrado de abastecimento de água  de Seabra (Beneficiando as sedes municipais e localidades de Seabra e Boninal)
</t>
    </r>
    <r>
      <rPr>
        <b/>
        <sz val="16"/>
        <rFont val="Calibri"/>
        <family val="2"/>
      </rPr>
      <t>(1ª etapa)</t>
    </r>
  </si>
  <si>
    <t>Enviar documentos para obtenção de AIO</t>
  </si>
  <si>
    <t>Centro Especializado em Reabilitação - CER, Tipo IV</t>
  </si>
  <si>
    <t>CER</t>
  </si>
  <si>
    <t>CAIXA analisar documentação enviada pela CERB</t>
  </si>
  <si>
    <t>LAE / SPA</t>
  </si>
  <si>
    <t>Monitorar a execução da obra
Em análise pelo Ministério a solicitação de PAD - Planilha de Ajustes e Desvios.</t>
  </si>
  <si>
    <t>Elaboração do anteprojeto do VLT trechos Ilha de São João até Mapele em Simões Filho, Mapele até Camaçari, Mapele até Alagoinhas e Alagoinhas até Juazeiro</t>
  </si>
  <si>
    <t xml:space="preserve">
Monitorar a execução da obra
</t>
  </si>
  <si>
    <t xml:space="preserve">
Monitorar a execução da obra
</t>
  </si>
  <si>
    <t>CCP Construções e Locações de Equipamentos LTDA.</t>
  </si>
  <si>
    <r>
      <t xml:space="preserve">
Definição do Estado quanto a publicação de Lei Autorizativa
</t>
    </r>
    <r>
      <rPr>
        <b/>
        <sz val="16"/>
        <color theme="1"/>
        <rFont val="Calibri"/>
        <family val="2"/>
      </rPr>
      <t/>
    </r>
  </si>
  <si>
    <t>AIO emitida de forma indireta, a partir da conclusão de um instrumento contratual pelo usuário em 22/05/26
 VRPL emitido 20/05/26. 
 OS emitida em 07/01/2026 e início da execução em 09/01/2026 (Projetos). Empresa Contratada: Consórcio Faria Lima - L3 - CEU (Construtora Fria Lima/ Leite Engenharia e Consultoria Ltda).</t>
  </si>
  <si>
    <t xml:space="preserve">EXTRATO DO CONTRATO Nº 460025146
Processo SEI 100.21248.2026.0018903-51. Contratada: Pejota Construções LTDA. (CNPJ 03.174.004/0001-84). Objeto: Execução das obras da segunda etapa de ampliação do sistema integrado de abastecimento de água de Ipiaú. Valor Contratado: R$ 23.140.000,00. Execução: 720 dias. Assinado em 26/05/26. Origem: Licitação nº LC 175/25. Unidade Gestora: EXS/DE. Recursos: Próprios. Salvador/BA, 26/05/26. Vítor Augusto do Carmo Sousa - Gerente da Unidade de Licitações e Contratações.
</t>
  </si>
  <si>
    <t>Apontamentos da análise técnica - Etapa Canal de Vitória da Conquista</t>
  </si>
  <si>
    <r>
      <rPr>
        <sz val="16"/>
        <rFont val="Calibri"/>
        <family val="2"/>
      </rPr>
      <t>Resultado da Licitação, Homologação, Adjudicação e Convocação para Ass. do Contrato publ. no DOE 17/10/25
Vencedor: Consórcio Sistemas Salvador ( MPE Engenharia e Serviços S/A, CETENCO Engenharia S/A, TRANSVIA Engenharia  e Sistemas Ltda)
Valor Total: 388.129.296,66</t>
    </r>
    <r>
      <rPr>
        <b/>
        <sz val="16"/>
        <rFont val="Calibri"/>
        <family val="2"/>
      </rPr>
      <t xml:space="preserve"> </t>
    </r>
    <r>
      <rPr>
        <sz val="16"/>
        <rFont val="Calibri"/>
        <family val="2"/>
      </rPr>
      <t xml:space="preserve">
FGTS -  Contratação da operação de crédito.
Despacho publicado no DOU 18/09/25 - Processo nº 17944.003500/2025-11 Autoriza a concessão da garantia da União.
</t>
    </r>
  </si>
  <si>
    <t>Valor apoiado pelo Ministério da Saúde: R$3.100.000,00
Planilha orçamentária: R$3.449.948,73
Inaugurada em 22/05/2026</t>
  </si>
  <si>
    <t>SECRETARIA DE INFRAESTRUTURA HÍDRICA E SANEAMENTO - SIHS
COMPANHIA DE ENGENHARIA HÍDRICA E DE SANEAMENTO DA BAHIA - CERB
Extrato de Contrato nº 034/2026. Processo Sei nº 039.0798.2024.0007917-54. Partes: CERB e Pejota Construções Ltda. Objeto: Contratação de empresa especializada para execução das obras do Sistema Integrado de Abastecimento de Água das localidades de Ibatui, Capianga, Poços, Malhadinha, Gamba, Cinco Estradas, Pedros, Tabuado, Rebolo, Rio da Caatinga, Chapadinha, Augustinho, Chapada do Fogo e Roça Grande, no Município de Entre Rios, Estado da Bahia. Fundamento: Licitação nº 2024026. Valor:  R$ 15.564.213,23 (quinze milhões, quinhentos e sessenta e quatro mil, duzentos e treze reais e vinte e três centavos). Prazo de execução será de 360 (trezentos e sessenta) dias, a contar do 7º dia após a emissão da ordem de serviço expedida pela CERB. Prazo de vigência do contrato será de 480 (quatrocentos e oitenta) dias, iniciando-se a partir do dia útil seguinte a assinatura do contrato pela CERB. Data da Assinatura: 28/05/2026. Larissa Gomes Moraes - Diretora Presidente -CERB.</t>
  </si>
  <si>
    <t xml:space="preserve">Atendimento à Cláusula Suspensiva, devendo ser apresentados os seguintes documentos no Tgov (aba Projeto Básico/Termo de Referência):
 1*  O anteprojeto, quando for adotado o regime de contratação integrada, ou o projeto básico, para os demais regimes de contratação . 2* A comprovação da Titularidade da Área de Intervenção.                                   3* A comprovação da manifestação prévia do órgão ambiental competente ou licença prévia, comprovante de dispensa do licenciamento ambiental ou declaração de que a responsabilidade pela obtenção do licenciamento ambiental será delegada à empresa contratada (art. 25, § 5º, inciso I, da Lei nº 14.133, de 2021).
 4*  Declaração sobre a sustentabilidade do objeto. 
4.1*     Em até sessenta dias, contados da data de emissão do laudo de verificação técnica para retirada da Cláusula Suspensiva, o recebedor deverá apresentar a publicação do edital de licitação ao repassador ou à mandatária.
 4.2*  A conclusão do processo licitatório e o envio para análise da mandatária deverá ocorrer no prazo máximo de cento e vinte dias, contados da data de publicação do edital de licitação.
 4.3* As ordens de serviço para início da execução das obras deverão ser emitidas e registradas no Transferegov.br em até dez dias úteis, contados da data da autorização de início de objeto (AIO).
</t>
  </si>
  <si>
    <t xml:space="preserve">Contratação para inicio das operações da Rota dos Sertões, previsão SET/26.
Concluir o processo de leilão/licitação da Concessão da Rota 2 de Julho. </t>
  </si>
  <si>
    <t>https://maps.app.goo.gl/kkjkEj2YgvwCVFmd6?g_st=iw</t>
  </si>
  <si>
    <t>https://maps.app.goo.gl/2UqqijCSWKzvdqb67?g_st=iw</t>
  </si>
  <si>
    <t>https://maps.app.goo.gl/twd22R7g9MUY82N87?g_st=iw</t>
  </si>
  <si>
    <t>C.Fncto.: 0634.058-14/25</t>
  </si>
  <si>
    <t>T.C: 965811/2024</t>
  </si>
  <si>
    <t>68996/2025
990682/2025</t>
  </si>
  <si>
    <t>Contrato de Financiamento 639.466-65</t>
  </si>
  <si>
    <t>Contrato de Financiamento (CF) 639.468-83</t>
  </si>
  <si>
    <t xml:space="preserve">Contrato de Financiamento (CF) 639.452-02 </t>
  </si>
  <si>
    <t>Contrato de Financiamento (CF) 639.457-54</t>
  </si>
  <si>
    <t>Contrato de Financiamento (CF) 639.463-31</t>
  </si>
  <si>
    <t>Contrato de Financiamento (CF) 639.464-45</t>
  </si>
  <si>
    <t>Contrato de Financiamento (CF) 639-458-68</t>
  </si>
  <si>
    <t>0394941-94/2012</t>
  </si>
  <si>
    <t>06/2018</t>
  </si>
  <si>
    <r>
      <rPr>
        <b/>
        <u/>
        <sz val="16"/>
        <rFont val="Calibri"/>
        <family val="2"/>
      </rPr>
      <t>Informação recebida em 13/08/2025:</t>
    </r>
    <r>
      <rPr>
        <sz val="16"/>
        <rFont val="Calibri"/>
        <family val="2"/>
      </rPr>
      <t xml:space="preserve">
_ A responsabilidade pela execução da totalidade da obra será da Eletrobrás, que fará a contratação da empresa construtora.
_ O projeto inicial é da CODEVASF, porém a Eletrobrás contratou uma empresa para revisar o Projeto Básico, tendo em vista dificuldades para a execução da obra em trechos urbanos (municípios de Riacho de Santana e Igaporã) com interferência na malha rodoviária administrada pelo DNIT.
_ Foi aberto requerimento para início do procedimento da Licença dessa fase da obra, porém está pendente até a conclusão da revisão do projeto.
</t>
    </r>
    <r>
      <rPr>
        <b/>
        <sz val="16"/>
        <rFont val="Calibri"/>
        <family val="2"/>
      </rPr>
      <t>Assim, ainda não há expectativa para início das obras da 2ª etapa e do cronograma para a sua implantação.</t>
    </r>
  </si>
  <si>
    <r>
      <t>(Obra contratada pela Eletrobrás - contrato assinado em 21/01/25 - Inf. Codevasf)
Verificar a coluna de observações</t>
    </r>
    <r>
      <rPr>
        <sz val="16"/>
        <rFont val="Calibri"/>
        <family val="2"/>
      </rPr>
      <t xml:space="preserve">
"...não há expectativa para início das obras da 2ª etapa e do cronograma para a sua implantação."</t>
    </r>
  </si>
  <si>
    <r>
      <t xml:space="preserve">CONTRATOS
COMPANHIA DE ENGENHARIA HÍDRICA E DE SANEAMENTO DA BAHIA - CERB
Extrato do Termo Aditivo nº 137/2025 ao Contrato de Empreitada nº 045/2021 - Processo SEI nº 039.0792.2025.0006319-16. Partes: CERB e o Consórcio Barragem de Baraúnas. Objeto: Alteração do contrato originário com o </t>
    </r>
    <r>
      <rPr>
        <b/>
        <sz val="16"/>
        <rFont val="Calibri"/>
        <family val="2"/>
      </rPr>
      <t>2º Reequilíbrio Econômico-financeiro, no valor de R$ 11.012.079,78,</t>
    </r>
    <r>
      <rPr>
        <sz val="16"/>
        <rFont val="Calibri"/>
        <family val="2"/>
      </rPr>
      <t xml:space="preserve"> que passa a ter o valor total de R$ 99.802.320,54. </t>
    </r>
    <r>
      <rPr>
        <b/>
        <sz val="16"/>
        <rFont val="Calibri"/>
        <family val="2"/>
      </rPr>
      <t xml:space="preserve">Data da Assinatura: 04.12.2025. </t>
    </r>
    <r>
      <rPr>
        <sz val="16"/>
        <rFont val="Calibri"/>
        <family val="2"/>
      </rPr>
      <t>JAYME DE SOUZA VIEIRA LIMA FILHO - Diretor Presidente-CERB.</t>
    </r>
  </si>
  <si>
    <r>
      <t xml:space="preserve">Licitação pretérita
EXTRATO De termo aditivo Publicado em: 05/02/2025 | Edição: 25 | Seção: 3 DOU
Alteração no valor do repasse do MIDR que passa a ser R$ 123.165.596,20, </t>
    </r>
    <r>
      <rPr>
        <b/>
        <u/>
        <sz val="16"/>
        <rFont val="Calibri"/>
        <family val="2"/>
      </rPr>
      <t>sendo apenas R$117.509.310,18 para a obra necessitando assim uma complementação financeira do Estado de R$ 1.272.765,95 para atender o valor de contrato para execução da obra.</t>
    </r>
    <r>
      <rPr>
        <sz val="16"/>
        <rFont val="Calibri"/>
        <family val="2"/>
      </rPr>
      <t xml:space="preserve">
Emitida OS Nº006/2024 - complementar em 18/09/2024. Esta OS é complementar a OS 006/2024 Parcial, de 25/04/2024 ;</t>
    </r>
  </si>
  <si>
    <r>
      <rPr>
        <b/>
        <sz val="16"/>
        <rFont val="Calibri"/>
        <family val="2"/>
      </rPr>
      <t>OBRA</t>
    </r>
    <r>
      <rPr>
        <sz val="16"/>
        <rFont val="Calibri"/>
        <family val="2"/>
      </rPr>
      <t xml:space="preserve"> - Projeto Padrão</t>
    </r>
  </si>
  <si>
    <t>- Enviar projetos para análise qualitativa pela Mandatária
- Enviar documentos para atendimento à Cláusula Suspensiva
- Realizar Visita Técnica pela Mandatária ao local da Obra
- Elaboração TR e Edital
- Publicar Aviso da Licitação
- Abertura das Propostas
- Homologar e Adjudicar Licitação 
- Publicar Contrato de Execução
- Enviar documentos para obtenção do VRPL
- Emissão de AIO
- Emissão de Alvará
- Emitir Ordem de Serviço</t>
  </si>
  <si>
    <t>- Abertura das Propostas
- Homologar e Adjudicar Licitação 
- Publicar Contrato de Execução
- Enviar documentos para obtenção do VRPL
- Emissão de AIO
- Emissão de Alvará
- Emitir Ordem de Serviço</t>
  </si>
  <si>
    <r>
      <rPr>
        <b/>
        <sz val="16"/>
        <rFont val="Calibri"/>
        <family val="2"/>
      </rPr>
      <t>CE GIGOV/SA 2952/2026 - Enviado dia 19/05/26 -Reanálise do Projeto Básico. Valor R$: 2.580.781,39.</t>
    </r>
    <r>
      <rPr>
        <sz val="16"/>
        <rFont val="Calibri"/>
        <family val="2"/>
      </rPr>
      <t xml:space="preserve">
OGU / ESTADO</t>
    </r>
  </si>
  <si>
    <r>
      <t xml:space="preserve">29/10/25 - Conforme trocas de mensagens com Gledson do DNIT, parte da obra, correspondente à 14km de pavimentação do trecho, está em fase final de aprovação pelo DNIT Sede e a empresa já deu início à mobilização executando limpeza de canteiros. Os demais itens permanecem em revisão de projeto, (baseadas nos achados do TCU), em ajustes/adequação pela empresa contratada para aprovação final e execução definitiva da obra. Sem prazo estimado para conclusão.
OBS.: Valor de contrato atualizado, após reajuste R$ 610.470.480,56, podendo sofrer nova alteração após adequações em curso.
28/07/25 - Permanece em revisão de projeto, pendente de aprovação pelo DNIT Sede.
</t>
    </r>
    <r>
      <rPr>
        <sz val="16"/>
        <rFont val="Calibri"/>
        <family val="2"/>
      </rPr>
      <t>04/06/25 - Projeto em revisão, pendente de aprovação pelo DNIT Sede.
07/03/25 - Em fase de mobilização de canteiro, porém permanece em atualização de projeto e aprovação pelo DNIT Sede.
04/11/24 - Os projetos estão sendo revisados pelo DNIT Federal visando atender aos achados do TCU, expectativa de iniciar até o final de 2024. Início da mobilização previsto para SET/24 não ocorreu.</t>
    </r>
  </si>
  <si>
    <r>
      <t xml:space="preserve">29/10 - Ainda não há percentual de execução física contabilizado. Foi realizado cadastramento das redes da EMBASA (108 de água e esgoto) e Bahia Gás que interferem na execução da obra, em relação à drenagem, fundações de viadutos, passarelas e contenções. A empresa contratada está elaborando algumas alterações nos projetos e serão protocoladas solicitações de remanejamento de rede por parte da EMBASA.
</t>
    </r>
    <r>
      <rPr>
        <sz val="16"/>
        <rFont val="Calibri"/>
        <family val="2"/>
      </rPr>
      <t>15/09/25 - Conforme Gledson (DNIT) a obra já está em fase de mobilização. Licença já emitida.</t>
    </r>
    <r>
      <rPr>
        <b/>
        <sz val="16"/>
        <rFont val="Calibri"/>
        <family val="2"/>
      </rPr>
      <t xml:space="preserve">
</t>
    </r>
    <r>
      <rPr>
        <sz val="16"/>
        <rFont val="Calibri"/>
        <family val="2"/>
      </rPr>
      <t>28/07/25 - Obra não iniciada, permanece pendente a emissão de licença.</t>
    </r>
    <r>
      <rPr>
        <b/>
        <sz val="16"/>
        <rFont val="Calibri"/>
        <family val="2"/>
      </rPr>
      <t xml:space="preserve">
</t>
    </r>
    <r>
      <rPr>
        <sz val="16"/>
        <rFont val="Calibri"/>
        <family val="2"/>
      </rPr>
      <t>19/05/25 - assinatura da ordem de serviço (pró-forma), pelo Ministro dos Transportes, autorizando o início das obras (ato realizado em Feira de Santana), vinculado à emissão da Licença, prevista inicialmente para até o dia 30/05, conforme vistoria realizada pelo INEMA.</t>
    </r>
  </si>
  <si>
    <r>
      <t xml:space="preserve">Conclusão dos estudos pelo DNIT em JUN/25 </t>
    </r>
    <r>
      <rPr>
        <b/>
        <sz val="16"/>
        <rFont val="Calibri"/>
        <family val="2"/>
      </rPr>
      <t xml:space="preserve">(sem atualização). </t>
    </r>
  </si>
  <si>
    <r>
      <t xml:space="preserve">Disponibilizar detalhamentos do trecho da BR-101/BA/SE, em estudo, para conhecimento do Estado;
- Conclusão dos estudos pelo BNDES.
Editais para leilão/licitação das Concessões das Rotas 2 de Julho e dos Sertões:
</t>
    </r>
    <r>
      <rPr>
        <b/>
        <sz val="16"/>
        <rFont val="Calibri"/>
        <family val="2"/>
      </rPr>
      <t xml:space="preserve">Em 28/05/26, realizado leilão para concessão da Rota dos Sertões, tendo como vencedor o Consórcio 116 Sertões que será responsável pela operação, manutenção e modernização dos cerca de 502 quilômetros das rodovias BR 116 e BR 324, incluindo os 7,2 km do anel viário de Feira de Santana.
</t>
    </r>
    <r>
      <rPr>
        <sz val="16"/>
        <rFont val="Calibri"/>
        <family val="2"/>
      </rPr>
      <t xml:space="preserve">
Em 29/01/26,  foi aprovado o Relatório final da Audiência Pública para futuro leilão de Concessão da Rota 2 de Julho, sendo protocolado em 02/02, junto ao TCU para análise. Pendente elaboração do Edital para leilão da Concessão.</t>
    </r>
  </si>
  <si>
    <r>
      <rPr>
        <b/>
        <sz val="16"/>
        <rFont val="Calibri"/>
        <family val="2"/>
      </rPr>
      <t xml:space="preserve">
30/07/2025 - RESOLUÇÃO CGPAC Nº 10, DE 25 DE JULHO DE 2025 (Altera especificações das ações passando a integrar a relação consolidada das ações do Novo PAC, com suas novas delimitações)
</t>
    </r>
    <r>
      <rPr>
        <sz val="16"/>
        <rFont val="Calibri"/>
        <family val="2"/>
      </rPr>
      <t>09/07/2025, Ministro dos Transportes anunciou invetimentos de R$ 31,7 Bi em Concessões na Bahia (https://www.gov.br/transportes/pt-br/assuntos/noticias/2025/07/renan-filho-anuncia-investimentos-de-r-31-7-bilhoes-em-concessoes-rodoviarias-na-bahia)
De acordo e-mail da SEPPI/CC/PR, foram esclarecidos que estão sendo realizados os seguintes estudos:
- Lote 2 BR 116/BA/PE - Feira de Santana/BA a Salgueiro/PE: Estudo para concessão aprovado pelo MT, Portaria nº 436, 03/05/2024. Projeto considera 502 km de extensão, sendo:
* BR-116/PE: 66,02km entronc BR-232/361 e divisa PE/BA [km inicial 25,700 e km final 91,720]; 
* BR-116/BA: 429,28 km entre divisa PE/BA e entronc. Av. Fróes da Mota, parte integrante do Contorno de Feira [km 0,000 e km 429,280];
* BR-324/BA: 6,82 km entre o acesso Contorno de Feira (Entronc. Av. Eduardo Fróes da Mota) e entronc. BR-116(B)/BA-502/503 (Feira) [km inicial 512,000 e km final 518,820];
- BR 101/BA/SE: Estudos em andamento. Aguardando disponibilização de detalhamento pela SEPPI/CC/PR.</t>
    </r>
  </si>
  <si>
    <r>
      <t xml:space="preserve">
</t>
    </r>
    <r>
      <rPr>
        <sz val="16"/>
        <rFont val="Calibri"/>
        <family val="2"/>
      </rPr>
      <t>AIO emitido em 07/08/25</t>
    </r>
    <r>
      <rPr>
        <b/>
        <sz val="16"/>
        <rFont val="Calibri"/>
        <family val="2"/>
      </rPr>
      <t xml:space="preserve">
</t>
    </r>
    <r>
      <rPr>
        <sz val="16"/>
        <color theme="1"/>
        <rFont val="Calibri"/>
        <family val="2"/>
      </rPr>
      <t/>
    </r>
  </si>
  <si>
    <r>
      <t xml:space="preserve">Novo Número: 032915/2024
Proposta: 56000000497/2024
026.1279.2025.0002322-82
BB: 1092753 </t>
    </r>
    <r>
      <rPr>
        <strike/>
        <sz val="16"/>
        <rFont val="Calibri"/>
        <family val="2"/>
      </rPr>
      <t>1090746</t>
    </r>
  </si>
  <si>
    <r>
      <t xml:space="preserve">
Realizada dia 12/01 reunião com SEDUR, AGERBA e CASA CIVIL em que tratou dessa pauta e estabeleceuse encaminhamentos.
A manifestação da junta orçamentária da SEPLAN é de que não há espaço orçamentário para incluir as duas propostas de renovação de frotas na previsão de execução orçamentária em 2026; 
Lei Autorizativa – Sobre a necessidade de lei autorizativa foi informado que é necessária a tramitação junto ao Ministério; Algumas contratações já possuem o PVL (Pedido de Verificação de Limites)
Orçamento – Sobre as propostas foi lembrado que é preciso a SEDUR ter os estudos técnicos concluídos para a elaboração do Orçamento para a proposta de 100 ônibus elétricos + infraestrutura de carregamento, pois servirá de base também para a proposta de aquisição de 200 ônibus (120 a combustão padrão euro 6 e 80 elétricos).
Propostas – Também foi tratada a possibilidade de assinar os dois contratos, mas que é preciso a FUNDACI definir o objeto, utilizar os diagnósticos que estão disponíveis e elaborar a proposta de operação e análise econômica compatibilizando o que a (consultoria) GIZ e o que Matheus propõem como escopo e a partir disso estabelecer o alinhamento estratégico junto a Casa Civil.
</t>
    </r>
    <r>
      <rPr>
        <b/>
        <sz val="16"/>
        <rFont val="Calibri"/>
        <family val="2"/>
      </rPr>
      <t xml:space="preserve">
Restou como encaminhamentos</t>
    </r>
    <r>
      <rPr>
        <sz val="16"/>
        <rFont val="Calibri"/>
        <family val="2"/>
      </rPr>
      <t xml:space="preserve">
Elaboração da fundamentação Jurídica, Técnica e Econômica e a modelagem de operações com definição dos prazos de execução da meta;
SEDUR Analisar o trabalho da GIZ, converter num material institucional;  Fundamentar os dados para licitar 
Já se sabe que a modalidade será CP de acordo com o TCE, não pode ser pregão eletrônico.
Pedir o detalhamento do espaço fiscal à junta orçamentária;
Sedur ajustou a proposta de 150 para 100 onibus elétricos e infraestrutura de carregamento;
FINANCIAMENTO: FUNDO NACIONAL SOBRE MUDANÇA DO CLIMA OU FUNDO CLIMA (FNMC) NO VALOR DE R$330.000,00.
Diretriz para utilização do recurso através do Fundo Nacional. (Logística de Transporte, Transporte Coletivo e Mobilidade Verdes)</t>
    </r>
  </si>
  <si>
    <r>
      <t xml:space="preserve">Aguardando posicionamento  da Junta Orçamentária sobre a modelagem de operações
Em fase de Elaboração da fundamentação Jurídica, Técnica e Econômica e a modelagem de operações 
</t>
    </r>
    <r>
      <rPr>
        <sz val="16"/>
        <rFont val="Calibri"/>
        <family val="2"/>
      </rPr>
      <t>SEDUR em processo de elaboração da documentação técnica.</t>
    </r>
  </si>
  <si>
    <r>
      <t xml:space="preserve">Urbanização Integrada em áreas carentes e insalubres, com infraestrutura precária, algumas sujeitas a escorregamento localidade de </t>
    </r>
    <r>
      <rPr>
        <b/>
        <sz val="16"/>
        <rFont val="Calibri"/>
        <family val="2"/>
      </rPr>
      <t>Baixinha de Santo Antônio</t>
    </r>
  </si>
  <si>
    <r>
      <t xml:space="preserve">EXECUÇÃO DE URBANIZAÇÃO INTEGRADA E HUMANIZADA NO TERRITÓRIO PERIFÉRICO DE </t>
    </r>
    <r>
      <rPr>
        <b/>
        <sz val="16"/>
        <rFont val="Calibri"/>
        <family val="2"/>
      </rPr>
      <t>ÁGUAS CLARAS</t>
    </r>
    <r>
      <rPr>
        <sz val="16"/>
        <rFont val="Calibri"/>
        <family val="2"/>
      </rPr>
      <t xml:space="preserve"> NO MUNICÍPIO DE SALVADOR - BAHIA. (2.500 famílias)</t>
    </r>
  </si>
  <si>
    <r>
      <rPr>
        <b/>
        <sz val="16"/>
        <rFont val="Calibri"/>
        <family val="2"/>
      </rPr>
      <t>Classificada inf (17/06/25 - Márcio - Sepac - Ministério)</t>
    </r>
    <r>
      <rPr>
        <sz val="16"/>
        <rFont val="Calibri"/>
        <family val="2"/>
      </rPr>
      <t xml:space="preserve">
</t>
    </r>
    <r>
      <rPr>
        <b/>
        <sz val="16"/>
        <rFont val="Calibri"/>
        <family val="2"/>
      </rPr>
      <t>Prioridade 01 da Sedur</t>
    </r>
    <r>
      <rPr>
        <sz val="16"/>
        <rFont val="Calibri"/>
        <family val="2"/>
      </rPr>
      <t xml:space="preserve">
Valor solicitado em 2024 R$ 450,26 mi (04 poligonais)</t>
    </r>
  </si>
  <si>
    <r>
      <t xml:space="preserve">A proposta consiste na execução de obras de infraestrutura de saneamento básico na área denominada </t>
    </r>
    <r>
      <rPr>
        <b/>
        <sz val="16"/>
        <rFont val="Calibri"/>
        <family val="2"/>
      </rPr>
      <t>Alagados III</t>
    </r>
    <r>
      <rPr>
        <sz val="16"/>
        <rFont val="Calibri"/>
        <family val="2"/>
      </rPr>
      <t>, inserida no bairro do Uruguai, localizada no Município de Salvador/Ba. A proposta prevê a extensão das redes de abastecimento de água, esgotamento sanitário, iluminação pública e drenagem pluvial. Além destes serviços está prevista a construção da pista de borda, melhoria de moradias existentes e oferta de novas unidades habitacionais. (631 famílias)</t>
    </r>
  </si>
  <si>
    <r>
      <rPr>
        <b/>
        <sz val="16"/>
        <rFont val="Calibri"/>
        <family val="2"/>
      </rPr>
      <t>Classificada inf (17/06/25 - Márcio - Sepac - Ministério)</t>
    </r>
    <r>
      <rPr>
        <sz val="16"/>
        <rFont val="Calibri"/>
        <family val="2"/>
      </rPr>
      <t xml:space="preserve">
</t>
    </r>
    <r>
      <rPr>
        <b/>
        <sz val="16"/>
        <rFont val="Calibri"/>
        <family val="2"/>
      </rPr>
      <t>Prioridade 06 da Sedur</t>
    </r>
    <r>
      <rPr>
        <sz val="16"/>
        <rFont val="Calibri"/>
        <family val="2"/>
      </rPr>
      <t xml:space="preserve">
Conder - Dihab</t>
    </r>
  </si>
  <si>
    <r>
      <t xml:space="preserve">Atender condicionante do Ministério Público no que se refere a retirada da população que ocupa indevidamente a área de proteção da </t>
    </r>
    <r>
      <rPr>
        <b/>
        <sz val="16"/>
        <rFont val="Calibri"/>
        <family val="2"/>
      </rPr>
      <t>Lagoa da Paixão</t>
    </r>
    <r>
      <rPr>
        <sz val="16"/>
        <rFont val="Calibri"/>
        <family val="2"/>
      </rPr>
      <t xml:space="preserve"> e ainda recomenda que seja executada no limite da faixa, cercamento e ciclovia de contorno. Essas famílias serão realocadas para terreno inserido na poligonal de intervenção.  A lagoa da Paixão é nascente do Rio do Cobre e está inserida na Bacia do Cobre. (2.500 famílias)</t>
    </r>
  </si>
  <si>
    <r>
      <rPr>
        <b/>
        <sz val="16"/>
        <rFont val="Calibri"/>
        <family val="2"/>
      </rPr>
      <t xml:space="preserve">Classificada inf (17/06/25 - Márcio - Sepac - Ministério) - FORA (falta R$)
</t>
    </r>
    <r>
      <rPr>
        <sz val="16"/>
        <rFont val="Calibri"/>
        <family val="2"/>
      </rPr>
      <t>Conder - Dihab
R$ 25,60 milhões em construção de Unidades habitacionais.</t>
    </r>
  </si>
  <si>
    <r>
      <t xml:space="preserve">A proposta consiste na execução de obras de reurbanização e infraestrutura básica no bairro de </t>
    </r>
    <r>
      <rPr>
        <b/>
        <sz val="16"/>
        <rFont val="Calibri"/>
        <family val="2"/>
      </rPr>
      <t>Pirajá</t>
    </r>
    <r>
      <rPr>
        <sz val="16"/>
        <rFont val="Calibri"/>
        <family val="2"/>
      </rPr>
      <t>, no Município de Salvador/Ba, em 03 comunidades contíguas: Vista da Baía, Independência (Sapolândia) e Pantanal.  A intervenção contempla implantação e extensão de redes de abastecimento de água, esgotamento sanitário, iluminação pública, drenagem pluvial, execução de contenção e estabilização de encostas, pavimentação de ruas e caminhos, equipamentos públicos, áreas de esporte e lazer, melhoria de moradias existentes e oferta de novas unidades habitacionais. (4.034 famílias)</t>
    </r>
  </si>
  <si>
    <r>
      <t xml:space="preserve">URBANIZAÇÃO INTEGRADA E HUMANIZADA NO TERRITÓRIO PERIFÉRICO DE </t>
    </r>
    <r>
      <rPr>
        <b/>
        <sz val="16"/>
        <rFont val="Calibri"/>
        <family val="2"/>
      </rPr>
      <t>SARAMANDAIA</t>
    </r>
    <r>
      <rPr>
        <sz val="16"/>
        <rFont val="Calibri"/>
        <family val="2"/>
      </rPr>
      <t xml:space="preserve"> NO MUNICÍPIO DE SALBADOR (BA). (1.820 famílias)</t>
    </r>
  </si>
  <si>
    <r>
      <t xml:space="preserve">URBANIZAÇÃO INTEGRADA E HUMANIZADA NO TERRITÓRIO PERIFÉRICO DO </t>
    </r>
    <r>
      <rPr>
        <b/>
        <sz val="16"/>
        <rFont val="Calibri"/>
        <family val="2"/>
      </rPr>
      <t>VETOR IPITANGA</t>
    </r>
    <r>
      <rPr>
        <sz val="16"/>
        <rFont val="Calibri"/>
        <family val="2"/>
      </rPr>
      <t xml:space="preserve"> NO MUNICÍPIO DE LAURO DE FREITAS (BA). (3.800 famílias)</t>
    </r>
  </si>
  <si>
    <r>
      <t xml:space="preserve">Classificada inf (17/06/25 - Márcio - Sepac - Ministério) - FORA (falta R$)
</t>
    </r>
    <r>
      <rPr>
        <sz val="16"/>
        <rFont val="Calibri"/>
        <family val="2"/>
      </rPr>
      <t xml:space="preserve">Retificadora da Proposta 56000000685/2025 (Excluído do Panorama em 25/06/25)
</t>
    </r>
    <r>
      <rPr>
        <b/>
        <sz val="16"/>
        <rFont val="Calibri"/>
        <family val="2"/>
      </rPr>
      <t xml:space="preserve">
</t>
    </r>
    <r>
      <rPr>
        <sz val="16"/>
        <rFont val="Calibri"/>
        <family val="2"/>
      </rPr>
      <t xml:space="preserve">Valor solicitado em 2023 R$ 175,35 mi </t>
    </r>
  </si>
  <si>
    <r>
      <t xml:space="preserve">URBANIZAÇÃO INTEGRADA E HUMANIZADA NO TERRITÓRIO PERIFÉRICO </t>
    </r>
    <r>
      <rPr>
        <b/>
        <sz val="16"/>
        <rFont val="Calibri"/>
        <family val="2"/>
      </rPr>
      <t>TERRA PROMETIDA</t>
    </r>
    <r>
      <rPr>
        <sz val="16"/>
        <rFont val="Calibri"/>
        <family val="2"/>
      </rPr>
      <t xml:space="preserve"> NO MUNICÍPIO DE LAURO DE FREITAS (BA)._x000D_</t>
    </r>
  </si>
  <si>
    <r>
      <t xml:space="preserve">Urbanização com construção de 108 novas unidades e 300 melhorias habitacionais em complementação aos serviços de macrodrenagem </t>
    </r>
    <r>
      <rPr>
        <b/>
        <sz val="16"/>
        <rFont val="Calibri"/>
        <family val="2"/>
      </rPr>
      <t xml:space="preserve">Nilo Peçanha </t>
    </r>
    <r>
      <rPr>
        <sz val="16"/>
        <rFont val="Calibri"/>
        <family val="2"/>
      </rPr>
      <t>no Bairro do Uruguai em Salvador/Ba.</t>
    </r>
  </si>
  <si>
    <r>
      <rPr>
        <b/>
        <sz val="16"/>
        <rFont val="Calibri"/>
        <family val="2"/>
      </rPr>
      <t xml:space="preserve">Classificada inf (17/06/25 - Márcio - Sepac - Ministério) 
Prioridade 02 da Sedur
</t>
    </r>
    <r>
      <rPr>
        <sz val="16"/>
        <rFont val="Calibri"/>
        <family val="2"/>
      </rPr>
      <t xml:space="preserve">
Conder - Dinep
Necessário compatibilzação com a Drebagem do PAC; a obra do VLT e Alagados III</t>
    </r>
  </si>
  <si>
    <r>
      <t xml:space="preserve">Pavimentação, urbanização e melhoria habitacional, de 500 unidades na comunidade </t>
    </r>
    <r>
      <rPr>
        <b/>
        <sz val="16"/>
        <rFont val="Calibri"/>
        <family val="2"/>
      </rPr>
      <t>Bate Facho</t>
    </r>
    <r>
      <rPr>
        <sz val="16"/>
        <rFont val="Calibri"/>
        <family val="2"/>
      </rPr>
      <t>, Boca_x000D_
do Rio, Salvador-Bahia._x000D_ (3.500 famílias)</t>
    </r>
  </si>
  <si>
    <r>
      <t xml:space="preserve">Proposta de intervenção na </t>
    </r>
    <r>
      <rPr>
        <b/>
        <sz val="16"/>
        <rFont val="Calibri"/>
        <family val="2"/>
      </rPr>
      <t>Lagoa do Prato</t>
    </r>
    <r>
      <rPr>
        <sz val="16"/>
        <rFont val="Calibri"/>
        <family val="2"/>
      </rPr>
      <t xml:space="preserve"> </t>
    </r>
    <r>
      <rPr>
        <b/>
        <sz val="16"/>
        <rFont val="Calibri"/>
        <family val="2"/>
      </rPr>
      <t>Raso</t>
    </r>
    <r>
      <rPr>
        <sz val="16"/>
        <rFont val="Calibri"/>
        <family val="2"/>
      </rPr>
      <t xml:space="preserve"> visa solucionar os recorrentes problemas de alagamento que afetam os bairros situados ao longo do curso d’água, bem como recuperar a funcionalidade ambiental da lagoa</t>
    </r>
  </si>
  <si>
    <r>
      <t xml:space="preserve">Classificada inf (17/06/25 - Márcio - Sepac - Ministério)
Prioridade 03 da Sedur
</t>
    </r>
    <r>
      <rPr>
        <sz val="16"/>
        <rFont val="Calibri"/>
        <family val="2"/>
      </rPr>
      <t>Conder - Dihab</t>
    </r>
  </si>
  <si>
    <r>
      <t xml:space="preserve">Urbanização Integral de poligonal englobando as Ocupações </t>
    </r>
    <r>
      <rPr>
        <b/>
        <sz val="16"/>
        <rFont val="Calibri"/>
        <family val="2"/>
      </rPr>
      <t>Alto da Conquista e Marielle Franco</t>
    </r>
    <r>
      <rPr>
        <sz val="16"/>
        <rFont val="Calibri"/>
        <family val="2"/>
      </rPr>
      <t>, no Território Periférico</t>
    </r>
    <r>
      <rPr>
        <b/>
        <sz val="16"/>
        <rFont val="Calibri"/>
        <family val="2"/>
      </rPr>
      <t xml:space="preserve"> Vale do Baraúna</t>
    </r>
    <r>
      <rPr>
        <sz val="16"/>
        <rFont val="Calibri"/>
        <family val="2"/>
      </rPr>
      <t>, em Simões Filho/BA. (400 famílias)</t>
    </r>
  </si>
  <si>
    <r>
      <t xml:space="preserve">Classificada inf (17/06/25 - Márcio - Sepac - Ministério)
Prioridade 04 da Sedur
</t>
    </r>
    <r>
      <rPr>
        <sz val="16"/>
        <rFont val="Calibri"/>
        <family val="2"/>
      </rPr>
      <t>Projeto da UFBA x Mcidades</t>
    </r>
  </si>
  <si>
    <r>
      <t xml:space="preserve">
</t>
    </r>
    <r>
      <rPr>
        <sz val="16"/>
        <rFont val="Calibri"/>
        <family val="2"/>
      </rPr>
      <t>AIO emitida em 08/04/2025</t>
    </r>
    <r>
      <rPr>
        <b/>
        <sz val="16"/>
        <rFont val="Calibri"/>
        <family val="2"/>
      </rPr>
      <t xml:space="preserve">
</t>
    </r>
  </si>
  <si>
    <r>
      <t xml:space="preserve">
</t>
    </r>
    <r>
      <rPr>
        <sz val="16"/>
        <rFont val="Calibri"/>
        <family val="2"/>
      </rPr>
      <t>AIO emitida em 17/02/2025</t>
    </r>
  </si>
  <si>
    <r>
      <t xml:space="preserve">
56000000229/2023
</t>
    </r>
    <r>
      <rPr>
        <b/>
        <sz val="16"/>
        <rFont val="Calibri"/>
        <family val="2"/>
      </rPr>
      <t>034059/2024</t>
    </r>
  </si>
  <si>
    <r>
      <rPr>
        <b/>
        <sz val="16"/>
        <rFont val="Calibri"/>
        <family val="2"/>
      </rPr>
      <t xml:space="preserve">O prazo para atendimento da cláusula suspensiva referente a résiduos sólidos mudou para 31/05/2026. conforme informação do site Transfergov.
</t>
    </r>
    <r>
      <rPr>
        <sz val="16"/>
        <rFont val="Calibri"/>
        <family val="2"/>
      </rPr>
      <t xml:space="preserve">Em  11/12/2025 através do CE GIGOV/SA nº 5786/2025 Fica alterada para o dia 28/04/2026 o prazo para atendimento da cláusula suspensiva referente a résiduos sólidos.
Em 28 de novembro de 2025 a Portaria MCID Nº 1.381, de 28 de novembro de 2025 altera </t>
    </r>
    <r>
      <rPr>
        <b/>
        <sz val="16"/>
        <rFont val="Calibri"/>
        <family val="2"/>
      </rPr>
      <t xml:space="preserve">o prazo da </t>
    </r>
    <r>
      <rPr>
        <sz val="16"/>
        <rFont val="Calibri"/>
        <family val="2"/>
      </rPr>
      <t>cláusula suspensiva de 30/11 para 30/12/2025.</t>
    </r>
    <r>
      <rPr>
        <b/>
        <sz val="16"/>
        <rFont val="Calibri"/>
        <family val="2"/>
      </rPr>
      <t xml:space="preserve">
</t>
    </r>
    <r>
      <rPr>
        <sz val="16"/>
        <rFont val="Calibri"/>
        <family val="2"/>
      </rPr>
      <t>Conforme Ofício de nº 1173/2025 - SEDUR/GAB/SGT/DRES de 07/11/2025, foi solicitado uma prorrogação de prazo de 8 meses para atendimento da cláusula suspensiva.
Conforme processo nº 80000.010435/2025-68 deferido em 04/11/2025, fica alterado o Publico Alvo</t>
    </r>
    <r>
      <rPr>
        <b/>
        <sz val="16"/>
        <rFont val="Calibri"/>
        <family val="2"/>
      </rPr>
      <t xml:space="preserve">. </t>
    </r>
    <r>
      <rPr>
        <sz val="16"/>
        <rFont val="Calibri"/>
        <family val="2"/>
      </rPr>
      <t xml:space="preserve">
 (CONSID Barreiras, Buritirama, Formosa do Rio Preto, Santa Rita de Cássia e Tabocas do Brejo Velho)
Termo de compromisso  973931 publicado em
14/05/2025
</t>
    </r>
  </si>
  <si>
    <r>
      <t xml:space="preserve">Lei nº 14.810 de 26 de dezembro de 2024
Fica o Poder Executivo autorizado a prestar contragarantia à União, para
obter as garantias na operação de crédito interno a ser celebrada entre a Empresa Baiana de
Águas e Saneamento S.A. - EMBASA, na qualidade de mutuário, e a Caixa Econômica Federal -
CEF, na qualidade de entidade financiadora, até o valor equivalente a R$818.614.544,40
</t>
    </r>
    <r>
      <rPr>
        <b/>
        <sz val="16"/>
        <rFont val="Calibri"/>
        <family val="2"/>
      </rPr>
      <t>O ministério instituiu fluxo contínuo de contratação.</t>
    </r>
    <r>
      <rPr>
        <sz val="16"/>
        <rFont val="Calibri"/>
        <family val="2"/>
      </rPr>
      <t xml:space="preserve">
Fonte de recurso: FGTS</t>
    </r>
  </si>
  <si>
    <r>
      <t xml:space="preserve">EXTRATO DO CONTRATO Nº 460025093
Processo SEI 100.21248.2026.0017385-68. Contratada: Pejota Construções LTDA. (CNPJ 03.174.004/0001-84). Objeto: Execução das obras da ampliação do sistema de abastecimento de água de Seabra​​​​. Valor Contratado: R$ 38.759.000,00. Execução: 720 dias. Assinado em 15/05/26. Origem: Licitação nº LC 161/25. Unidade Gestora: EXN/DE. Recursos: Próprios. Salvador/BA, 15/05/26. Vítor Augusto do Carmo Sousa - Gerente da Unidade de Licitações e Contratações.(Licitação BB nº: 1084010)
</t>
    </r>
    <r>
      <rPr>
        <b/>
        <sz val="16"/>
        <rFont val="Calibri"/>
        <family val="2"/>
      </rPr>
      <t>PROPONENTE : EMBASA
TENTATIVA DE ENQUADRAR COMO OGU  E-MAIL DA EMBASA</t>
    </r>
  </si>
  <si>
    <r>
      <rPr>
        <b/>
        <sz val="16"/>
        <rFont val="Calibri"/>
        <family val="2"/>
      </rPr>
      <t>Até o primeiro desbloqueio:</t>
    </r>
    <r>
      <rPr>
        <sz val="16"/>
        <rFont val="Calibri"/>
        <family val="2"/>
      </rPr>
      <t xml:space="preserve">
Deve ser apresentada a anuência dos órgãos SIT/DNIT, conforme o caso, para intervenções em rodovias;
Deve ser apresentada a complementação do diagnóstico do Trabalho Social.
</t>
    </r>
    <r>
      <rPr>
        <b/>
        <sz val="16"/>
        <rFont val="Calibri"/>
        <family val="2"/>
      </rPr>
      <t>Até conclusão das obras:</t>
    </r>
    <r>
      <rPr>
        <sz val="16"/>
        <rFont val="Calibri"/>
        <family val="2"/>
      </rPr>
      <t xml:space="preserve">
Deve ser apresentada a documentação definitiva de titularidade das áreas de intervenção;</t>
    </r>
  </si>
  <si>
    <r>
      <t>LICITAÇÃO nº2025 016
Aberta em: 01.07.2025</t>
    </r>
    <r>
      <rPr>
        <b/>
        <sz val="16"/>
        <rFont val="Calibri"/>
        <family val="2"/>
      </rPr>
      <t xml:space="preserve"> 
Contrato publicado no DOE:
</t>
    </r>
    <r>
      <rPr>
        <sz val="16"/>
        <rFont val="Calibri"/>
        <family val="2"/>
      </rPr>
      <t xml:space="preserve">Ambiente Engenharia Ltda
R$ 33.595.853,84 
</t>
    </r>
  </si>
  <si>
    <r>
      <rPr>
        <b/>
        <sz val="16"/>
        <rFont val="Calibri"/>
        <family val="2"/>
      </rPr>
      <t>Até o primeiro desbloqueio:</t>
    </r>
    <r>
      <rPr>
        <sz val="16"/>
        <rFont val="Calibri"/>
        <family val="2"/>
      </rPr>
      <t xml:space="preserve">
Deve ser apresentada a anuência dos órgãos SIT/DNIT, conforme o caso, para intervenções em rodovias;
Deve ser apresentada a complementação do diagnóstico do Trabalho Social.
</t>
    </r>
    <r>
      <rPr>
        <b/>
        <sz val="16"/>
        <rFont val="Calibri"/>
        <family val="2"/>
      </rPr>
      <t>Até conclusão das obras:</t>
    </r>
    <r>
      <rPr>
        <sz val="16"/>
        <rFont val="Calibri"/>
        <family val="2"/>
      </rPr>
      <t xml:space="preserve">
Deve ser apresentada a documentação definitiva de titularidade das áreas de intervenção;</t>
    </r>
  </si>
  <si>
    <r>
      <rPr>
        <b/>
        <sz val="16"/>
        <rFont val="Calibri"/>
        <family val="2"/>
      </rPr>
      <t>Até o primeiro desbloqueio:</t>
    </r>
    <r>
      <rPr>
        <sz val="16"/>
        <rFont val="Calibri"/>
        <family val="2"/>
      </rPr>
      <t xml:space="preserve">
Deve ser apresentada a anuência dos órgãos SIT/DNIT, conforme o caso, para intervenções em rodovias;
Deve ser apresentada a complementação do diagnóstico do Trabalho Social.
</t>
    </r>
    <r>
      <rPr>
        <b/>
        <sz val="16"/>
        <rFont val="Calibri"/>
        <family val="2"/>
      </rPr>
      <t>Até conclusão das obras:</t>
    </r>
    <r>
      <rPr>
        <sz val="16"/>
        <rFont val="Calibri"/>
        <family val="2"/>
      </rPr>
      <t xml:space="preserve">
Deve ser apresentada a documentação definitiva de titularidade das áreas de intervenção;
A Caixa informou que, em 22/01/2026, foi concedida a Autorização para Início da Execução do Objeto (AIO) do Termo de Compromisso 966501/2024, relativo ao SIAA de Feira da Mata. A instituição orienta que seja realizado imediatamente o procedimento de habilitação para início da obra e alerta que a Ordem de Serviço deve ser incluída no TransfereGov em até 10 dias úteis após a AIO. Antes do primeiro desbloqueio, devem ainda ser inseridos no sistema a Ordem de Serviço, os cronogramas físico‑financeiro e de desembolso, e as ARTs de execução e fiscalização.</t>
    </r>
  </si>
  <si>
    <r>
      <t xml:space="preserve">LICITAÇÃO nº2025 018
Aberta em: 03/07/2025 
</t>
    </r>
    <r>
      <rPr>
        <b/>
        <sz val="16"/>
        <rFont val="Calibri"/>
        <family val="2"/>
      </rPr>
      <t xml:space="preserve">
Contrato publicado no DOE:</t>
    </r>
    <r>
      <rPr>
        <sz val="16"/>
        <rFont val="Calibri"/>
        <family val="2"/>
      </rPr>
      <t xml:space="preserve">
BNA ENGENHARIA LTDA
R$7.759.066,07 
</t>
    </r>
  </si>
  <si>
    <r>
      <rPr>
        <b/>
        <sz val="16"/>
        <rFont val="Calibri"/>
        <family val="2"/>
      </rPr>
      <t>Até o primeiro desbloqueio:</t>
    </r>
    <r>
      <rPr>
        <sz val="16"/>
        <rFont val="Calibri"/>
        <family val="2"/>
      </rPr>
      <t xml:space="preserve">
Deve ser apresentada a anuência dos órgãos SIT/DNIT, conforme o caso, para intervenções em rodovias; </t>
    </r>
    <r>
      <rPr>
        <b/>
        <sz val="16"/>
        <rFont val="Calibri"/>
        <family val="2"/>
      </rPr>
      <t>(Aprovado pela SIT)</t>
    </r>
    <r>
      <rPr>
        <sz val="16"/>
        <rFont val="Calibri"/>
        <family val="2"/>
      </rPr>
      <t xml:space="preserve">
Deve ser apresentada a complementação do diagnóstico do Trabalho Social.
           </t>
    </r>
    <r>
      <rPr>
        <b/>
        <sz val="16"/>
        <rFont val="Calibri"/>
        <family val="2"/>
      </rPr>
      <t xml:space="preserve"> Deverão ser inseridos no TransfereGov, em data anterior ao primeiro desbloqueio, os seguintes documentos:
        Ordem de Serviço
        Cronogramas Físico financeiro da Obra e de                                        Desembolso do Termo de Compromisso
        ART de Execução e Fiscalização
 </t>
    </r>
    <r>
      <rPr>
        <sz val="16"/>
        <rFont val="Calibri"/>
        <family val="2"/>
      </rPr>
      <t xml:space="preserve">
</t>
    </r>
    <r>
      <rPr>
        <b/>
        <sz val="16"/>
        <rFont val="Calibri"/>
        <family val="2"/>
      </rPr>
      <t>Até conclusão das obras:</t>
    </r>
    <r>
      <rPr>
        <sz val="16"/>
        <rFont val="Calibri"/>
        <family val="2"/>
      </rPr>
      <t xml:space="preserve">
Deve ser apresentada a documentação definitiva de titularidade das áreas de intervenção;</t>
    </r>
  </si>
  <si>
    <r>
      <t xml:space="preserve">LICITAÇÃO nº2024 023 
Aberta em: 07.05.2025
</t>
    </r>
    <r>
      <rPr>
        <b/>
        <sz val="16"/>
        <rFont val="Calibri"/>
        <family val="2"/>
      </rPr>
      <t>Contrato publicado no DOE:</t>
    </r>
    <r>
      <rPr>
        <sz val="16"/>
        <rFont val="Calibri"/>
        <family val="2"/>
      </rPr>
      <t xml:space="preserve">
Pacto Projetos e Obras Ltda
R$ 7.330.665,38
</t>
    </r>
  </si>
  <si>
    <r>
      <t xml:space="preserve">Extrato de Termo Aditivo conforme DOU nº 255 de 22 de novembro de 2024
2          Solicitamos realização do procedimento de Cadastro de Obra, itens abaixo, conforme tutorial disponível em https://www.gov.br/transferegov/pt-br/manuais/transferegov/obras.
Cadastro do CTEF e da publicação de seu extrato;
Cadastro da empresa vencedora do processo licitatório.
2.1       Informamos que a AIO automática será cancelada por esta gerência no TGov e encaminhado pedido de AIO ao Ministério Gestor, conforme inciso XI do art. 7º da Portaria Conjunta MGI/MF/CGU nº 32, alterada pela Portaria Conjunta MGI/MF/CGU nº 43, de 9 de junho de 2025.
Deverão ser inseridos no TransfereGov, em data anterior ao primeiro desbloqueio, os seguintes documentos:
Cronogramas Físico financeiro da Obra e de Desembolso do Termo de Compromisso
ART de Execução e Fiscalização
</t>
    </r>
    <r>
      <rPr>
        <b/>
        <sz val="16"/>
        <rFont val="Calibri"/>
        <family val="2"/>
      </rPr>
      <t>Ordem de Serviço (emitida em 28/01/2026)</t>
    </r>
    <r>
      <rPr>
        <sz val="16"/>
        <rFont val="Calibri"/>
        <family val="2"/>
      </rPr>
      <t xml:space="preserve">
</t>
    </r>
  </si>
  <si>
    <r>
      <t xml:space="preserve">LICITAÇÃO Nº2025 001 
Aberta em: 12.05.2025  
</t>
    </r>
    <r>
      <rPr>
        <b/>
        <sz val="16"/>
        <rFont val="Calibri"/>
        <family val="2"/>
      </rPr>
      <t>Contrato publicado no DOE:</t>
    </r>
    <r>
      <rPr>
        <sz val="16"/>
        <rFont val="Calibri"/>
        <family val="2"/>
      </rPr>
      <t xml:space="preserve">
D. Carvalho Empreendimentos Ltda
R$ 10.680.775,47
</t>
    </r>
  </si>
  <si>
    <r>
      <t>LICITAÇÃO nº2024 021 
Aberta em: 07.05.2025</t>
    </r>
    <r>
      <rPr>
        <b/>
        <sz val="16"/>
        <rFont val="Calibri"/>
        <family val="2"/>
      </rPr>
      <t xml:space="preserve">
Contrato publicado no DOE:
</t>
    </r>
    <r>
      <rPr>
        <sz val="16"/>
        <rFont val="Calibri"/>
        <family val="2"/>
      </rPr>
      <t xml:space="preserve">Bessa Engenharia Ltda
R$ 6.646.269,26
</t>
    </r>
  </si>
  <si>
    <r>
      <rPr>
        <b/>
        <sz val="16"/>
        <rFont val="Calibri"/>
        <family val="2"/>
      </rPr>
      <t>Dispensa do Projeto Social
Até o primeiro desbloqueio:</t>
    </r>
    <r>
      <rPr>
        <sz val="16"/>
        <rFont val="Calibri"/>
        <family val="2"/>
      </rPr>
      <t xml:space="preserve">
        Deve ser apresentada a anuência dos órgãos SIT/DNIT, conforme o caso, para intervenções em rodovias; </t>
    </r>
    <r>
      <rPr>
        <b/>
        <sz val="16"/>
        <rFont val="Calibri"/>
        <family val="2"/>
      </rPr>
      <t>(Aprovado pela SIT)
Deverão ser inseridos no TransfereGov, em data anterior ao primeiro desbloqueio, os seguintes documentos:
        Ordem de Serviço
        Cronogramas Físico financeiro da Obra e de                                        Desembolso do Termo de Compromisso
        ART de Execução e Fiscalização</t>
    </r>
    <r>
      <rPr>
        <sz val="16"/>
        <rFont val="Calibri"/>
        <family val="2"/>
      </rPr>
      <t xml:space="preserve">
</t>
    </r>
    <r>
      <rPr>
        <b/>
        <sz val="16"/>
        <rFont val="Calibri"/>
        <family val="2"/>
      </rPr>
      <t>Até conclusão das obras:</t>
    </r>
    <r>
      <rPr>
        <sz val="16"/>
        <rFont val="Calibri"/>
        <family val="2"/>
      </rPr>
      <t xml:space="preserve">
Deve ser apresentada a documentação definitiva de titularidade das áreas de intervenção</t>
    </r>
  </si>
  <si>
    <r>
      <t xml:space="preserve">LICITAÇÃO nº2024 024 
Aberta em: 08.05.2025 </t>
    </r>
    <r>
      <rPr>
        <b/>
        <sz val="16"/>
        <rFont val="Calibri"/>
        <family val="2"/>
      </rPr>
      <t xml:space="preserve"> 
Contrato publicado no DOE
</t>
    </r>
    <r>
      <rPr>
        <sz val="16"/>
        <rFont val="Calibri"/>
        <family val="2"/>
      </rPr>
      <t xml:space="preserve">Engec Construtora Ltda
R$ 9.319.252,09
</t>
    </r>
  </si>
  <si>
    <r>
      <rPr>
        <b/>
        <sz val="16"/>
        <rFont val="Calibri"/>
        <family val="2"/>
      </rPr>
      <t>Dispensa do Projeto Social
Até o primeiro desbloqueio:</t>
    </r>
    <r>
      <rPr>
        <sz val="16"/>
        <rFont val="Calibri"/>
        <family val="2"/>
      </rPr>
      <t xml:space="preserve">
            Deve ser apresentada a anuência dos órgãos SIT/DNIT, conforme o caso, para intervenções em rodovias; </t>
    </r>
    <r>
      <rPr>
        <b/>
        <sz val="16"/>
        <rFont val="Calibri"/>
        <family val="2"/>
      </rPr>
      <t xml:space="preserve">(Aprovado pela SIT)
             Deverão ser inseridos no TransfereGov, em data anterior ao primeiro desbloqueio, os seguintes documentos:
        Ordem de Serviço
        Cronogramas Físico financeiro da Obra e de                                        Desembolso do Termo de Compromisso
        ART de Execução e Fiscalização
 </t>
    </r>
    <r>
      <rPr>
        <sz val="16"/>
        <rFont val="Calibri"/>
        <family val="2"/>
      </rPr>
      <t xml:space="preserve">
</t>
    </r>
    <r>
      <rPr>
        <b/>
        <sz val="16"/>
        <rFont val="Calibri"/>
        <family val="2"/>
      </rPr>
      <t>Até conclusão das obras:</t>
    </r>
    <r>
      <rPr>
        <sz val="16"/>
        <rFont val="Calibri"/>
        <family val="2"/>
      </rPr>
      <t xml:space="preserve">
Deve ser apresentada a documentação definitiva de titularidade das áreas de intervenção</t>
    </r>
  </si>
  <si>
    <r>
      <t xml:space="preserve">LICITAÇÃO nº2025 017
Aberta em: 03/07/2025 
</t>
    </r>
    <r>
      <rPr>
        <b/>
        <sz val="16"/>
        <rFont val="Calibri"/>
        <family val="2"/>
      </rPr>
      <t xml:space="preserve">
Contrato publicado no DOE:
</t>
    </r>
    <r>
      <rPr>
        <sz val="16"/>
        <rFont val="Calibri"/>
        <family val="2"/>
      </rPr>
      <t xml:space="preserve">Roble Serviços Ltda
R$ 9.569.730,05
</t>
    </r>
  </si>
  <si>
    <r>
      <rPr>
        <b/>
        <sz val="16"/>
        <rFont val="Calibri"/>
        <family val="2"/>
      </rPr>
      <t>Até o primeiro desbloqueio:</t>
    </r>
    <r>
      <rPr>
        <sz val="16"/>
        <rFont val="Calibri"/>
        <family val="2"/>
      </rPr>
      <t xml:space="preserve">
Deve ser apresentada a anuência dos órgãos SIT/DNIT, conforme o caso, para intervenções em rodovias;
Deve ser apresentada a complementação do diagnóstico do Trabalho Social.
           </t>
    </r>
    <r>
      <rPr>
        <b/>
        <sz val="16"/>
        <rFont val="Calibri"/>
        <family val="2"/>
      </rPr>
      <t xml:space="preserve"> Deverão ser inseridos no TransfereGov, em data anterior ao primeiro desbloqueio, os seguintes documentos:
        Ordem de Serviço
        Cronogramas Físico financeiro da Obra e de                                        Desembolso do Termo de Compromisso
        ART de Execução e Fiscalização
 </t>
    </r>
    <r>
      <rPr>
        <sz val="16"/>
        <rFont val="Calibri"/>
        <family val="2"/>
      </rPr>
      <t xml:space="preserve">
</t>
    </r>
    <r>
      <rPr>
        <b/>
        <sz val="16"/>
        <rFont val="Calibri"/>
        <family val="2"/>
      </rPr>
      <t>Até conclusão das obras:</t>
    </r>
    <r>
      <rPr>
        <sz val="16"/>
        <rFont val="Calibri"/>
        <family val="2"/>
      </rPr>
      <t xml:space="preserve">
Deve ser apresentada a documentação definitiva de titularidade das áreas de intervenção;</t>
    </r>
  </si>
  <si>
    <r>
      <t xml:space="preserve">LICITAÇÃO nº2025 019 
Aberta em: 30/06/2025
</t>
    </r>
    <r>
      <rPr>
        <b/>
        <sz val="16"/>
        <rFont val="Calibri"/>
        <family val="2"/>
      </rPr>
      <t>Contrato publicado no DOE:</t>
    </r>
    <r>
      <rPr>
        <sz val="16"/>
        <rFont val="Calibri"/>
        <family val="2"/>
      </rPr>
      <t xml:space="preserve">
Metro Engenharia e Consultoria Ltda
R$ 21.930.269,70
</t>
    </r>
  </si>
  <si>
    <r>
      <t xml:space="preserve">Ampliação do Sistema Integrado de Abastecimento de Água nos muncípios de Miguel Calmon/Piritiba/Mundo Novo </t>
    </r>
    <r>
      <rPr>
        <b/>
        <sz val="16"/>
        <rFont val="Calibri"/>
        <family val="2"/>
      </rPr>
      <t>(EXECUÇÃO DAS OBRAS DE AMPLIAÇÃO DA ETA DO SISTEMA INTEGRADO DE ABASTECIMENTO DE ÁGUA )</t>
    </r>
  </si>
  <si>
    <r>
      <t xml:space="preserve">Ampliação do sistema integrado de abastecimento de água  de Seabra (Beneficiando as sedes municipais e localidades de Seabra e Boninal)
</t>
    </r>
    <r>
      <rPr>
        <b/>
        <sz val="16"/>
        <rFont val="Calibri"/>
        <family val="2"/>
      </rPr>
      <t>(2ª etapa)</t>
    </r>
  </si>
  <si>
    <r>
      <t xml:space="preserve">O empreendimento foi selecionado, através da Portaria 1421 de 09/12/2025 - Novo PAC FGTS 2025, no valor de R$ 421.118.404,24 (referente ao empréstimo).
</t>
    </r>
    <r>
      <rPr>
        <b/>
        <sz val="16"/>
        <rFont val="Calibri"/>
        <family val="2"/>
      </rPr>
      <t>PROPONENTE : GOVERNO DO ESTADO
TENTATIVA DE ENQUADRAR COMO OGU  E-MAIL DA EMBASA</t>
    </r>
  </si>
  <si>
    <r>
      <t xml:space="preserve">CE GIGOV/SA 4943/2025  - Aceite da reprogramação para Alteração de Terreno 
Recepcionado 08/10 </t>
    </r>
    <r>
      <rPr>
        <b/>
        <sz val="16"/>
        <rFont val="Calibri"/>
        <family val="2"/>
      </rPr>
      <t>CE GIGOV/SA 4456/2025 -</t>
    </r>
    <r>
      <rPr>
        <sz val="16"/>
        <rFont val="Calibri"/>
        <family val="2"/>
      </rPr>
      <t xml:space="preserve"> Pendências para reprogramação de novo local da obra 
CE GIGOV 1838/25 recepcionado dia 21/05  com Aceite da VRPL
Detalhamos a seguir a composição do novo Valor de Investimento vigente do Termo de Compromisso (após aceite da VRPL):
- Valor de Repasse = </t>
    </r>
    <r>
      <rPr>
        <b/>
        <sz val="16"/>
        <rFont val="Calibri"/>
        <family val="2"/>
      </rPr>
      <t>R$ 8.467.295,71</t>
    </r>
    <r>
      <rPr>
        <sz val="16"/>
        <rFont val="Calibri"/>
        <family val="2"/>
      </rPr>
      <t xml:space="preserve">
- Valor de Contrapartida = </t>
    </r>
    <r>
      <rPr>
        <b/>
        <sz val="16"/>
        <rFont val="Calibri"/>
        <family val="2"/>
      </rPr>
      <t>R$ 540.278,24</t>
    </r>
    <r>
      <rPr>
        <sz val="16"/>
        <rFont val="Calibri"/>
        <family val="2"/>
      </rPr>
      <t xml:space="preserve">
- Valor do Investimento Vigente (VRPL) = </t>
    </r>
    <r>
      <rPr>
        <b/>
        <sz val="16"/>
        <rFont val="Calibri"/>
        <family val="2"/>
      </rPr>
      <t>R$ 9.007.573,95</t>
    </r>
    <r>
      <rPr>
        <sz val="16"/>
        <rFont val="Calibri"/>
        <family val="2"/>
      </rPr>
      <t xml:space="preserve">
- Saldo Contratual = </t>
    </r>
    <r>
      <rPr>
        <b/>
        <sz val="16"/>
        <rFont val="Calibri"/>
        <family val="2"/>
      </rPr>
      <t>R$ 2.465.391,65</t>
    </r>
    <r>
      <rPr>
        <sz val="16"/>
        <rFont val="Calibri"/>
        <family val="2"/>
      </rPr>
      <t xml:space="preserve">
Houve uma deliberação orientando a troca do terreno. Processo já remetido à SEDUR e Casa Civil.
Adjudicação e Homologação publicada no DOE  11/01/25 
Recepcionado Of. nº 3146/2024/GIGOV/SA que trata da alteração do valor dos Recursos do Repasse da União, dos Recursos da Contrapartida e do Investimento - (VI - Repasse + Contrapartida) R$ 11.472.965,60; 
Licitação: 15 empresas participaram, sendo a arrematante a CSO ENGENHARIA LTDA. O processo encontra-se na SEC/COINF/ASS3-COINF desde 10/12/2024.
Termo Aditivo com alteração de repasse publicado no DOU 13/11/24.
Caixa encaminhou dia 30/10 o Termo Aditivo de Redução de Repasse e Contrapartida para coleta de assinaturas e posterior publicação.
Recepcionado Of. nº 2991/2024/GIGOV/SA - Informa aceite de projeto e retirada da Cláusula Suspensiva.
Valor do TC: R$ 11.947.574,97</t>
    </r>
  </si>
  <si>
    <r>
      <t>Início da limpeza e mobilização efetuada dia 24/02/2026. 
O.S. emitida em 02/02/2026. 
CE GIGOV/SA 3974/2025  - Aceite da Verificação do Resultado do Processo Licitatório e procedimentos posteriores
- Valor de Repasse = R$</t>
    </r>
    <r>
      <rPr>
        <b/>
        <sz val="16"/>
        <rFont val="Calibri"/>
        <family val="2"/>
      </rPr>
      <t xml:space="preserve"> 8.466.328,07</t>
    </r>
    <r>
      <rPr>
        <sz val="16"/>
        <rFont val="Calibri"/>
        <family val="2"/>
      </rPr>
      <t xml:space="preserve">
- Valor de Contrapartida = R$ </t>
    </r>
    <r>
      <rPr>
        <b/>
        <sz val="16"/>
        <rFont val="Calibri"/>
        <family val="2"/>
      </rPr>
      <t>540.403,92</t>
    </r>
    <r>
      <rPr>
        <sz val="16"/>
        <rFont val="Calibri"/>
        <family val="2"/>
      </rPr>
      <t xml:space="preserve">
- Valor do Investimento Vigente (VRPL) = R$ </t>
    </r>
    <r>
      <rPr>
        <b/>
        <sz val="16"/>
        <rFont val="Calibri"/>
        <family val="2"/>
      </rPr>
      <t>9.006.731,99</t>
    </r>
    <r>
      <rPr>
        <sz val="16"/>
        <rFont val="Calibri"/>
        <family val="2"/>
      </rPr>
      <t xml:space="preserve">
- Saldo Contratual = R$</t>
    </r>
    <r>
      <rPr>
        <b/>
        <sz val="16"/>
        <rFont val="Calibri"/>
        <family val="2"/>
      </rPr>
      <t xml:space="preserve"> 2.466.233,61</t>
    </r>
    <r>
      <rPr>
        <sz val="16"/>
        <rFont val="Calibri"/>
        <family val="2"/>
      </rPr>
      <t xml:space="preserve">
CE GIGOV/SA 1777/2025 recepcionado dia 19/05/2025 com pendências para conclusão da VRPL.                                                                                                                                                                                  Houve  uma deliberação para alterar o terreno. A SEC aguarda a indicação do novo terreno e o município regularizar a área e formalizar a doação ao Estado.
Adjudicação e Homologação publicada no DOE  11/01/25
SEC em tratativas com a CEF sobre a alteração de terreno.
Recepcionado Of. nº 3146/2024/GIGOV/SA que trata da alteração do valor dos Recursos do Repasse da União, dos Recursos da Contrapartida e do Investimento - (VI - Repasse + Contrapartida) R$ 11.472.965,60 ;
 Licitação: 15 empresas participaram, sendo a arrematante a CSO ENGENHARIA LTDA. O processo encontra-se na SEC/COINF/ASS3-COINF desde 10/12/2024.
Termo Aditivo com alteração de repasse publicado no DOU 13/11/24.
Caixa encaminhou dia 30/10 o Termo Aditivo de Redução de Repasse e Contrapartida para coleta de assinaturas e posterior publicação.
Recepcionado Of. nº 2990/2024/GIGOV/SA - Informa aceite de projeto e retirada da Cláusula Suspensiva.
Valor do TC: R$ 11.947.574,97</t>
    </r>
  </si>
  <si>
    <r>
      <t xml:space="preserve">CE GIGOV/SA </t>
    </r>
    <r>
      <rPr>
        <b/>
        <sz val="16"/>
        <rFont val="Calibri"/>
        <family val="2"/>
      </rPr>
      <t>368/2026</t>
    </r>
    <r>
      <rPr>
        <sz val="16"/>
        <rFont val="Calibri"/>
        <family val="2"/>
      </rPr>
      <t xml:space="preserve"> - Caixa Listou providências necessárias para o desbloqueio do BM 5.
Obras iniciadas: 18/08
OS: 04/08
Recepcionado CE GIGOV/SA 3300/2025 - AIO em 08/08/2025.
Caixa encaminhou em 25/07/2025 Ofício CE GIGOV/SA 3040/2025 com Aceite da VRPL e informou que desde 12/06/2025 passou a ser obrigatória a emissão da AIO para início de obras. Detalhamos a seguir a composição do novo Valor de Investimento vigente do Termo de Compromisso (após aceite da VRPL):
- Valor de Repasse = </t>
    </r>
    <r>
      <rPr>
        <b/>
        <sz val="16"/>
        <rFont val="Calibri"/>
        <family val="2"/>
      </rPr>
      <t xml:space="preserve">R$ 8.816.098,48 </t>
    </r>
    <r>
      <rPr>
        <sz val="16"/>
        <rFont val="Calibri"/>
        <family val="2"/>
      </rPr>
      <t xml:space="preserve">
- Valor de Contrapartida = </t>
    </r>
    <r>
      <rPr>
        <b/>
        <sz val="16"/>
        <rFont val="Calibri"/>
        <family val="2"/>
      </rPr>
      <t xml:space="preserve">R$ 562.729,69 </t>
    </r>
    <r>
      <rPr>
        <sz val="16"/>
        <rFont val="Calibri"/>
        <family val="2"/>
      </rPr>
      <t xml:space="preserve">
- Valor do Investimento Vigente (VRPL) = </t>
    </r>
    <r>
      <rPr>
        <b/>
        <sz val="16"/>
        <rFont val="Calibri"/>
        <family val="2"/>
      </rPr>
      <t>R$ 9.378.828,17</t>
    </r>
    <r>
      <rPr>
        <sz val="16"/>
        <rFont val="Calibri"/>
        <family val="2"/>
      </rPr>
      <t xml:space="preserve">
- Saldo Contratual = </t>
    </r>
    <r>
      <rPr>
        <b/>
        <sz val="16"/>
        <rFont val="Calibri"/>
        <family val="2"/>
      </rPr>
      <t>R$ 2.343.862,73</t>
    </r>
    <r>
      <rPr>
        <sz val="16"/>
        <rFont val="Calibri"/>
        <family val="2"/>
      </rPr>
      <t xml:space="preserve"> Situação do Terreno: Aguardando Lavrar Escritura no cartório doando ao Estado. Área já está liberada (Secretária Rowenna enviou Declaração de Posse do Terreno à Caixa). Homologação publicada no DOE DOE 14/03/25
Licitação: 17 empresas participaram, sendo a arrematante a RJV EMPREENDIMENTOS E ENGENHARIA LTDA. O processo encontra-se na SEC/DG/COPEL desde 03/01/2025.
Termo Aditivo com alteração de repasse publicado no DOU 13/11/24.
Caixa encaminhou dia 31/10 Ofício nº 3165/2024/GIGOV/SA que trata da solicitação inserida no TGov. do Termo Aditivo de Redução de Repasse e Contrapartida,  para coleta de assinaturas e posterior publicação.
Recepcionado Of. nº 3041/2024/GIGOV/SA - Informa aceite de projeto e retirada da Cláusula Suspensiva.
Valor do TC: R$ 11.947.574,97</t>
    </r>
  </si>
  <si>
    <r>
      <rPr>
        <b/>
        <sz val="16"/>
        <rFont val="Calibri"/>
        <family val="2"/>
      </rPr>
      <t>CE GIGOV/SA 372/2026</t>
    </r>
    <r>
      <rPr>
        <sz val="16"/>
        <rFont val="Calibri"/>
        <family val="2"/>
      </rPr>
      <t xml:space="preserve"> - Caixa listou providências para Desbloqueio BM 5 - TC OGU 964158/2024
Obras iniciadas: 18/08
OS: 04/08
CE GIGOV/SA 3341/2025 - Autorização de Início de Objeto (Automática) - TC OGU
Recepcionado 08/08/2025 OF GIGOV/SA 3277/2025 com informações sobre crédito de recursos financeiros, sob bloqueio, em 06/08/2025, no valor de R$ 1.617.688,15.
Caixa encaminhou em 30/07/2025 Ofício CE GIGOV/SA 3122/2025 com Aceite da VRPL e informou que desde 12/06/2025 passou a ser obrigatória a emissão da AIO para início de obras. Detalhamos a seguir a composição do novo Valor de Investimento vigente do Termo de Compromisso (após aceite da VRPL):
 Valor de Repasse =</t>
    </r>
    <r>
      <rPr>
        <b/>
        <sz val="16"/>
        <rFont val="Calibri"/>
        <family val="2"/>
      </rPr>
      <t xml:space="preserve"> R$ 8.627.234,38 (94%)</t>
    </r>
    <r>
      <rPr>
        <sz val="16"/>
        <rFont val="Calibri"/>
        <family val="2"/>
      </rPr>
      <t xml:space="preserve">
- Valor de Contrapartida = </t>
    </r>
    <r>
      <rPr>
        <b/>
        <sz val="16"/>
        <rFont val="Calibri"/>
        <family val="2"/>
      </rPr>
      <t>R$ 550.674,53 (6%)</t>
    </r>
    <r>
      <rPr>
        <sz val="16"/>
        <rFont val="Calibri"/>
        <family val="2"/>
      </rPr>
      <t xml:space="preserve">
- Valor do Investimento Vigente (VRPL) = </t>
    </r>
    <r>
      <rPr>
        <b/>
        <sz val="16"/>
        <rFont val="Calibri"/>
        <family val="2"/>
      </rPr>
      <t>R$ 9.177.908,91 (100%)</t>
    </r>
    <r>
      <rPr>
        <sz val="16"/>
        <rFont val="Calibri"/>
        <family val="2"/>
      </rPr>
      <t xml:space="preserve">
- Saldo Contratual</t>
    </r>
    <r>
      <rPr>
        <b/>
        <sz val="16"/>
        <rFont val="Calibri"/>
        <family val="2"/>
      </rPr>
      <t xml:space="preserve"> = R$ 2.295.056,69</t>
    </r>
    <r>
      <rPr>
        <sz val="16"/>
        <rFont val="Calibri"/>
        <family val="2"/>
      </rPr>
      <t xml:space="preserve">
Homologação publicada no DOE DOE 14/03/25
Licitação: 17 empresas participaram, sendo a arrematante a RJV EMPREENDIMENTOS E ENGENHARIA LTDA. O processo encontra-se na SEC/DG/COPEL desde 03/01/2025.
Termo Aditivo com alteração de repasse publicado no DOU 13/11/24.
Caixa encaminhou dia 31/10 Ofício nº 3165/2024/GIGOV/SA que trata da solicitação inserida no TGov. do Termo Aditivo de Redução de Repasse e Contrapartida,  para coleta de assinaturas e posterior publicação.
Recepcionado Of. nº 3042/2024/GIGOV/SA - Informa aceite de projeto e retirada da Cláusula Suspensiva.
Valor do TC: R$ 11.947.574,97</t>
    </r>
  </si>
  <si>
    <r>
      <t>Obras iniciadas: 18/08
OS: 04/08
Caixa encaminhou em 30/07/2025 Ofício CE GIGOV/SA 3134/2025 com Aceite da VRPL e informou que desde 12/06/2025 passou a ser obrigatória a emissão da AIO para início de obras. Detalhamos a seguir a composição do novo Valor de Investimento vigente do Termo de Compromisso (após aceite da VRPL):
- Valor de Repasse =</t>
    </r>
    <r>
      <rPr>
        <b/>
        <sz val="16"/>
        <rFont val="Calibri"/>
        <family val="2"/>
      </rPr>
      <t xml:space="preserve"> R$ 8.442.017,54  (94%)</t>
    </r>
    <r>
      <rPr>
        <sz val="16"/>
        <rFont val="Calibri"/>
        <family val="2"/>
      </rPr>
      <t xml:space="preserve">
- Valor de Contrapartida =</t>
    </r>
    <r>
      <rPr>
        <b/>
        <sz val="16"/>
        <rFont val="Calibri"/>
        <family val="2"/>
      </rPr>
      <t xml:space="preserve"> R$ 538.852,18 (6%)</t>
    </r>
    <r>
      <rPr>
        <sz val="16"/>
        <rFont val="Calibri"/>
        <family val="2"/>
      </rPr>
      <t xml:space="preserve">
- Valor do Investimento Vigente (VRPL) = </t>
    </r>
    <r>
      <rPr>
        <b/>
        <sz val="16"/>
        <rFont val="Calibri"/>
        <family val="2"/>
      </rPr>
      <t>R$ 8.980.869,72 (100%)</t>
    </r>
    <r>
      <rPr>
        <sz val="16"/>
        <rFont val="Calibri"/>
        <family val="2"/>
      </rPr>
      <t xml:space="preserve">
- Saldo Contratual = R$ 2.245.479,45
Homologação publicada no DOE DOE 14/03/25
Licitação: 17 empresas participaram, sendo a arrematante a RJV EMPREENDIMENTOS E ENGENHARIA LTDA. O processo encontra-se na SEC/DG/COPEL desde 03/01/2025.
Termo Aditivo com alteração de repasse publicado no DOU 13/11/24.
Caixa encaminhou dia 31/10 Ofício nº 3165/2024/GIGOV/SA que trata da solicitação inserida no TGov. do Termo Aditivo de Redução de Repasse e Contrapartida,  para coleta de assinaturas e posterior publicação.
Recepcionado Of. nº 3043/2024/GIGOV/SA - Informa aceite de projeto e retirada da Cláusula Suspensiva.
Valor do TC: R$ 11.947.574,97</t>
    </r>
  </si>
  <si>
    <r>
      <t xml:space="preserve">Recepcionado 14/05 CE GIGOV/SA 2898/2026 - Informa prazos para realização do processo licitatório. Caixa informa com base na PORTARIA CONJUNTA MGI/MF/CGU Nº 32, DE 04 DE JUNHO DE 2024, prazo Até 60 (sessenta) dias, contados da data de emissão do laudo de verificação técnica (até dia 22/05/2026)
REcepcionado 19/05 CE GIGOV/SA 2956/26 - Acata autorização de Ampliação do Objeto
REcepcionado 06/05 CE GIGOV/SA 1502/26 - Termos Aditivos para Inclusão da Unidade Executora, tarifa e aditivo de prazo da vigencia
Recepcionado 09/04/26 </t>
    </r>
    <r>
      <rPr>
        <b/>
        <sz val="16"/>
        <rFont val="Calibri"/>
        <family val="2"/>
      </rPr>
      <t xml:space="preserve">CE GIGOV/SA 1988/26 </t>
    </r>
    <r>
      <rPr>
        <sz val="16"/>
        <rFont val="Calibri"/>
        <family val="2"/>
      </rPr>
      <t xml:space="preserve">- Disponibiliza 2º TA de prorrogação de vigência - TC: 970645 Expansão do VLT  </t>
    </r>
    <r>
      <rPr>
        <b/>
        <sz val="16"/>
        <rFont val="Calibri"/>
        <family val="2"/>
      </rPr>
      <t xml:space="preserve">
RETIFICA:  CE GIGOV/SA 1502/26 - Enviado dia 18/03/26 - 2º Termo Aditivo de prorrogação de vigência para para 27/12/2027.
</t>
    </r>
    <r>
      <rPr>
        <sz val="16"/>
        <rFont val="Calibri"/>
        <family val="2"/>
      </rPr>
      <t>CTB</t>
    </r>
    <r>
      <rPr>
        <b/>
        <sz val="16"/>
        <rFont val="Calibri"/>
        <family val="2"/>
      </rPr>
      <t xml:space="preserve"> </t>
    </r>
    <r>
      <rPr>
        <sz val="16"/>
        <rFont val="Calibri"/>
        <family val="2"/>
      </rPr>
      <t xml:space="preserve">avalia fazer uma parceria com uma Universidade e contratar por meio de uma dispensa de enexibilidade.
</t>
    </r>
    <r>
      <rPr>
        <b/>
        <sz val="16"/>
        <rFont val="Calibri"/>
        <family val="2"/>
      </rPr>
      <t xml:space="preserve">
CE GIGOV/SA 697/2026 - Enviado dia 03/02/2026 - Análise - Solicitações para Continuidade do Processo. 
</t>
    </r>
    <r>
      <rPr>
        <sz val="16"/>
        <rFont val="Calibri"/>
        <family val="2"/>
      </rPr>
      <t>CE GIGOV/SA 4402/2025 -Enviado dia 06/10/2025 Prazo para Atendimento da Cláusula Suspensiva expira em 30/11/2025.</t>
    </r>
    <r>
      <rPr>
        <b/>
        <sz val="16"/>
        <rFont val="Calibri"/>
        <family val="2"/>
      </rPr>
      <t xml:space="preserve">
</t>
    </r>
    <r>
      <rPr>
        <sz val="16"/>
        <rFont val="Calibri"/>
        <family val="2"/>
      </rPr>
      <t>CE GIGOV/SA 2939.25 enviado dia 22/07/2025 - Conforme foi informado a CTB será aditivada aos termos de compromisso dos contratos a seguir listados como unidade executora: TC: 970645 OPER: 1098820-27.
TC ASSINADO DO Oficio 007-2025 11/02/25
Clausula Suspensiva - apresentação do TR</t>
    </r>
  </si>
  <si>
    <r>
      <rPr>
        <b/>
        <sz val="16"/>
        <rFont val="Calibri"/>
        <family val="2"/>
      </rPr>
      <t>TR e demais documentação técnica para licitação estão em elaboração (Ajustes finais).</t>
    </r>
    <r>
      <rPr>
        <sz val="16"/>
        <rFont val="Calibri"/>
        <family val="2"/>
      </rPr>
      <t xml:space="preserve">
Termo de Compromisso publicado no DOU 11/12/24. </t>
    </r>
  </si>
  <si>
    <r>
      <rPr>
        <b/>
        <sz val="16"/>
        <rFont val="Calibri"/>
        <family val="2"/>
      </rPr>
      <t>FGTS:</t>
    </r>
    <r>
      <rPr>
        <sz val="16"/>
        <rFont val="Calibri"/>
        <family val="2"/>
      </rPr>
      <t xml:space="preserve">
- Contratação do objeto licitado;
- Emissão de OS;
- Atendimento às condicionantes da cláusula resolutiva para 1° desembolso;
- Monitorar execução do objeto;</t>
    </r>
  </si>
  <si>
    <r>
      <t xml:space="preserve">EXTRATO DO CONTRATO Nº 460025001
Processo SEI 100.21248.2026.0015062-76. Contratada: Construtora Pablo LTDA. (CNPJ 14.443.519/0001-59). Objeto: Execução das obras de ampliação do sistema integrado de abastecimento de água de Irecê - 1ª etapa. Valor contratado R$ 12.898.101,86. Execução: 540 dias. Assinado em 28/04/2026. Origem: Licitação nº LC 019/26. Unidade Gestora: EXN/DE. Recursos: Próprios. Salvador/BA, 28/04/2026. Vítor Augusto do Carmo Sousa - Gerente da Unidade de Licitações e Contratações.
</t>
    </r>
    <r>
      <rPr>
        <b/>
        <sz val="16"/>
        <rFont val="Calibri"/>
        <family val="2"/>
      </rPr>
      <t>PROPONENTE : GOVERNO DO ESTADO
TENTATIVA DE ENQUADRAR COMO OGU  E-MAIL DA EMBASA</t>
    </r>
  </si>
  <si>
    <t>CONCLUÍDAS</t>
  </si>
  <si>
    <t>Termo Aditivo de Prazo Proposto:
Prazo: 122 Dias
Final do Prazo de Execução: 30/10/2026
Nova Vigência: 16/12/2026</t>
  </si>
  <si>
    <r>
      <t xml:space="preserve">DOE 24/10/25 - Contrato Publicado
17/10/25 - Contrato Nº 095/2025 assinado em 23/10/25.
DOE 16/10/25 - Homologação, vencedora FCK / SC ARQUITETURA. Valor Global: R$12.360.508,59
DOE 15/10/25 - Publicação do julgamento
13/10/25 - Aditivo de valor (placa fotovoltaica) publicado.
24/09/25 - CE GIGOV/SA 4153/2025 - Incorporação de Nota de Empenho no valor de R$ 3.500.000,00.
DOE 27/09/25 - FARIA LIMA / GLOBO, FCK  / SC, PEJOTA / FÁBIO PERA e ART / JCA, interpuseram recursos contra a decisão da Comissão.
18/09/25 - 2ª Ata de reunião:
1ª Classificada Consórcio CONVIVE Juazeiro (FCK/SC Arquitetura), nota final: 9,58  Valor Global: R$ 12.360.508,59
2ª Classificada Consórcio Centro Comunitário pela Vida (Pejota / Fábio Pera Arquiteto LTDA), nota final: 9,25. Valor Global: R$ 11.554.829,39
3ª Classificada Consórcio Faria Lima - Globo - CCV, nota final: 9,17. Valor Global: R$ 12.308.405,22
DOU 24/06/25 - Oficializa inclusão da CONDER ente executor.
10/06/25 - SEADES encaminha Ofício nº 555/2025, à CONDER para assinatura do termo de oficialização do executor.
10/06/25 - CAIXA encaminha termo para oficialização do ente executor para assinatura.
04/06/25 - Conforme SEADES, a CAIXA aprovou a documentação para oficialização da CONDER como executor. Prazo dado pela CAIXA para abertura da conta: 13/06/25. 
28/05/25 - Conforme SEADES, expectativa de publicação da licitação: 30/06/25.
20/05/25 - Ofício encaminhado à CAIXA, informando o número da conta.
06/05/25 - Documentação assinada pelo Governador e encaminhada à ALBA, através do ofício 0014/2025/GG, para apresentação do novo equipamento, visando informar que o Estado assumiu formalmente o compromisso de garantir a execução do objeto pactuado.
15/05/25 - SEADES encaminha solicitação do ente executor (CONDER) à CAIXA. 
- 15/05/25 - Conforme SEADES, Acordo de Cooperação ainda pendente. Documento relevante no âmbito Estadual.
</t>
    </r>
    <r>
      <rPr>
        <b/>
        <sz val="16"/>
        <rFont val="Calibri"/>
        <family val="2"/>
      </rPr>
      <t xml:space="preserve">- 28/04/25 - CAIXA (comunicado 36/2024) autoriza o processo licitatório. Encaminha termo de aditivo de supressão no valor de R$ 5.056.333,81.
- 24/04/25 - </t>
    </r>
    <r>
      <rPr>
        <sz val="16"/>
        <rFont val="Calibri"/>
        <family val="2"/>
      </rPr>
      <t>SEADES encaminha Ofício nº 282/2025 à CASA CIVIL - "Solicitação de comunicação à Assembleia Legislativa da Bahia." Aguardando encaminhamento da COAPL para o GABGOV.</t>
    </r>
    <r>
      <rPr>
        <b/>
        <sz val="16"/>
        <rFont val="Calibri"/>
        <family val="2"/>
      </rPr>
      <t xml:space="preserve">
- 24/04/25 - </t>
    </r>
    <r>
      <rPr>
        <sz val="16"/>
        <rFont val="Calibri"/>
        <family val="2"/>
      </rPr>
      <t>CAIXA informa a retirada da Cláusula Suspensiva.</t>
    </r>
    <r>
      <rPr>
        <b/>
        <sz val="16"/>
        <rFont val="Calibri"/>
        <family val="2"/>
      </rPr>
      <t xml:space="preserve">
- 17/04/25 - </t>
    </r>
    <r>
      <rPr>
        <sz val="16"/>
        <rFont val="Calibri"/>
        <family val="2"/>
      </rPr>
      <t>Em atendimento à Cláusula Suspensiva, a SEADES encaminha o material solicitado à CAIXA.</t>
    </r>
    <r>
      <rPr>
        <b/>
        <sz val="16"/>
        <rFont val="Calibri"/>
        <family val="2"/>
      </rPr>
      <t xml:space="preserve">
- 22/04/25 </t>
    </r>
    <r>
      <rPr>
        <sz val="16"/>
        <rFont val="Calibri"/>
        <family val="2"/>
      </rPr>
      <t xml:space="preserve">- Conforme SEADES, sinalizado pela CONDER uma complementação máxima no valor de R$ 785.000,00 (5% do valor apoiado). Ainda em análise.
- 09/04/25 - Terreno vistoriado pela CAIXA.
- 08/04/25 - A CAIXA sinaliza pendências na relação de documentos, cláusula suspensiva, vigência 31/05/25.
- </t>
    </r>
    <r>
      <rPr>
        <b/>
        <sz val="16"/>
        <rFont val="Calibri"/>
        <family val="2"/>
      </rPr>
      <t xml:space="preserve">01/04/25 - </t>
    </r>
    <r>
      <rPr>
        <sz val="16"/>
        <rFont val="Calibri"/>
        <family val="2"/>
      </rPr>
      <t xml:space="preserve">Projeto básico analisado pela Conder sem necessidade de adequações  (piscina será construída, conforme proposta apresentada pelo Ministério). Planilha orçamentária inserida no TransfereGov, em 01/04/25,  já em análise pela Caixa. Vistoria técnica da Caixa ao terreno prevista para 09/04/25.
- </t>
    </r>
    <r>
      <rPr>
        <b/>
        <sz val="16"/>
        <rFont val="Calibri"/>
        <family val="2"/>
      </rPr>
      <t>DOU 24/12/24</t>
    </r>
    <r>
      <rPr>
        <sz val="16"/>
        <rFont val="Calibri"/>
        <family val="2"/>
      </rPr>
      <t xml:space="preserve"> - Informa que o TC não terá contrapartida.
</t>
    </r>
    <r>
      <rPr>
        <b/>
        <sz val="16"/>
        <rFont val="Calibri"/>
        <family val="2"/>
      </rPr>
      <t>- 20/01/25</t>
    </r>
    <r>
      <rPr>
        <sz val="16"/>
        <rFont val="Calibri"/>
        <family val="2"/>
      </rPr>
      <t xml:space="preserve"> - Declaração de anuência concedida e encaminhada à SEADES.
</t>
    </r>
    <r>
      <rPr>
        <b/>
        <sz val="16"/>
        <rFont val="Calibri"/>
        <family val="2"/>
      </rPr>
      <t xml:space="preserve">- 10/01/25 </t>
    </r>
    <r>
      <rPr>
        <sz val="16"/>
        <rFont val="Calibri"/>
        <family val="2"/>
      </rPr>
      <t xml:space="preserve">- SEADES encaminha o ofício nº 018/2025, à CONDER, solicitando declaração de anuência para cadastro no TransfereGov.
- </t>
    </r>
    <r>
      <rPr>
        <b/>
        <sz val="16"/>
        <rFont val="Calibri"/>
        <family val="2"/>
      </rPr>
      <t>DOU 24/12/24 -</t>
    </r>
    <r>
      <rPr>
        <sz val="16"/>
        <rFont val="Calibri"/>
        <family val="2"/>
      </rPr>
      <t xml:space="preserve"> Contrato publicado, vigência 28/04/28.
- </t>
    </r>
    <r>
      <rPr>
        <b/>
        <sz val="16"/>
        <rFont val="Calibri"/>
        <family val="2"/>
      </rPr>
      <t xml:space="preserve">20/12/24 </t>
    </r>
    <r>
      <rPr>
        <sz val="16"/>
        <rFont val="Calibri"/>
        <family val="2"/>
      </rPr>
      <t xml:space="preserve">- TC assinado e protocolado na CAIXA;
- </t>
    </r>
    <r>
      <rPr>
        <b/>
        <sz val="16"/>
        <rFont val="Calibri"/>
        <family val="2"/>
      </rPr>
      <t>17/12/24</t>
    </r>
    <r>
      <rPr>
        <sz val="16"/>
        <rFont val="Calibri"/>
        <family val="2"/>
      </rPr>
      <t xml:space="preserve"> - Ofício nº 3646/2024/GIGOV/SA encaminhado pela CAIXA com a Minuta do TC 970115/2024, em anexo para assinatura do Governador/SEADES;
- </t>
    </r>
    <r>
      <rPr>
        <b/>
        <sz val="16"/>
        <rFont val="Calibri"/>
        <family val="2"/>
      </rPr>
      <t>13/12/24</t>
    </r>
    <r>
      <rPr>
        <sz val="16"/>
        <rFont val="Calibri"/>
        <family val="2"/>
      </rPr>
      <t xml:space="preserve"> - Projeto básico encaminhado à SEADES/CONDER (DINEP);
- </t>
    </r>
    <r>
      <rPr>
        <b/>
        <sz val="16"/>
        <rFont val="Calibri"/>
        <family val="2"/>
      </rPr>
      <t>04/12/24</t>
    </r>
    <r>
      <rPr>
        <sz val="16"/>
        <rFont val="Calibri"/>
        <family val="2"/>
      </rPr>
      <t xml:space="preserve"> - Conforme parecer técnico no TGov, o MJ aprovou a proposta elaborada pela SEADES;
- </t>
    </r>
    <r>
      <rPr>
        <b/>
        <sz val="16"/>
        <rFont val="Calibri"/>
        <family val="2"/>
      </rPr>
      <t xml:space="preserve">15/10/24 </t>
    </r>
    <r>
      <rPr>
        <sz val="16"/>
        <rFont val="Calibri"/>
        <family val="2"/>
      </rPr>
      <t xml:space="preserve">- Conforme SEADES/CONDER, em resposta à CAIXA, os projetos serão apresentados em 17/02/25, com possibilidade de antecipar o prazo;
- </t>
    </r>
    <r>
      <rPr>
        <b/>
        <sz val="16"/>
        <rFont val="Calibri"/>
        <family val="2"/>
      </rPr>
      <t xml:space="preserve">01/10/24 </t>
    </r>
    <r>
      <rPr>
        <sz val="16"/>
        <rFont val="Calibri"/>
        <family val="2"/>
      </rPr>
      <t>- SEADES confirma CONDER como ente executor da obra incluindo cadastro do CNPJ no TransfereGOV. Pendentes aprovação da proposta apresentada e entrega do projeto padrão/orçamento de referência pelo MJ;
- Conforme SEADES, formalização da proposta concluída e encaminhada no dia 06/09/24. Nova proposta cadastrada pela SEADES nº 026498/2024 no TransfereGov;
- Conforme Plano de Trabalho início previsto 20/12/24 e término previsto 28/04/28.</t>
    </r>
  </si>
  <si>
    <r>
      <rPr>
        <b/>
        <sz val="16"/>
        <rFont val="Calibri"/>
        <family val="2"/>
      </rPr>
      <t xml:space="preserve">CE GIGOV/SA 3248/2026 - Enviado dia 29/05/26 Pleito para Excepcionalização da Pesquisa Pós-intervenção.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2248/2026 - Enviado dia 17/04/26 Desbloqueio  de Parcela.  Informamos o desbloqueio da parcela de repasse no valor de R$ 488.138,68.</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CE GIGOV/SA 1482/2026 - Enviado dia 17/03/26 -  Pendência Para Desbloqueio  de Parcela.</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941/2026 - Informamos a pendência para o desbloqueio da parcela de repasse  de R$  481.936,78.</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 CE GIGOV/SA 796/2026 - Enviado dia 09/02/26 - Informamos a pendência para o desbloqueio da parcela de repasse  de R$ 113.716,89. </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CE GIGOV/SA 5386/2025 - Enviado dia 24/11/2025 -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4780/2025 - Enviado dia 23/10/2025 - Informam o desbloqueio da parcela no valor de R$ 34.345,37, conforme CE GIGOV/SA 4550/2025.</t>
    </r>
    <r>
      <rPr>
        <b/>
        <sz val="16"/>
        <rFont val="Calibri"/>
        <family val="2"/>
      </rPr>
      <t xml:space="preserve">
</t>
    </r>
    <r>
      <rPr>
        <sz val="16"/>
        <rFont val="Calibri"/>
        <family val="2"/>
      </rPr>
      <t>CE GIGOV/SA 4550/2025 - Enviado dia 10/10/25 -Ateste de Medição e Pendência Para Desbloqueio Etapa 1.</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04/06/2025.Ordem de serviço assinada em 01/09/2025. Empresa vencedora: Cbs Construtora Baiana de Saneamento Ltda. Valor: R$ 637.604,79. VRPL emitido. Valor R$: 633.856,20.</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</si>
  <si>
    <t xml:space="preserve">CT 027/2026 - Monitorar execução da obra com previsão de conclusão 03/06/2027.
</t>
  </si>
  <si>
    <t>0459669-83/2015</t>
  </si>
  <si>
    <t xml:space="preserve">993775 </t>
  </si>
  <si>
    <t xml:space="preserve">993772 </t>
  </si>
  <si>
    <t xml:space="preserve"> CT Financ. 0633937-20</t>
  </si>
  <si>
    <t>CONTRATO Nº 25.2.0439.1</t>
  </si>
  <si>
    <t>CONTRATO Nº 25.2.0438.1</t>
  </si>
  <si>
    <t>CONTRATO Nº 25.2.0438.3</t>
  </si>
  <si>
    <t xml:space="preserve"> CONTRATO Nº 25.2.0439.1</t>
  </si>
  <si>
    <t>CONTRATO Nº 25.2.0438.2</t>
  </si>
  <si>
    <t>CONTRATO Nº 25.2.0438.4</t>
  </si>
  <si>
    <t>05816.6300001/25-006</t>
  </si>
  <si>
    <t>05816.6300001/25-007</t>
  </si>
  <si>
    <t>05816.6300001/25-012</t>
  </si>
  <si>
    <t xml:space="preserve">CT 037/2024 - Obra concluída em 02/06/2026.
</t>
  </si>
  <si>
    <t>RMS</t>
  </si>
  <si>
    <t>Renovação da frota do Sistema Metropolitano de Transportes de Passageiros da Região Metropolitana de Salvador – RMS, com cerca de 100 veículos elétricos de caraterística urbana e infraestrutura de carregamento.</t>
  </si>
  <si>
    <t>Aquisição de 200 ônibus de característica urbana: 80 ônibus elétricos e infraestrutura de carregamento; 120 ônibus movidos a diésel com tecnologia Euro 6.</t>
  </si>
  <si>
    <t>Grupo 2 - MACRODRENAGEM 2º ETAPA DA EXECUÇÃO NO RIO GONGOJI - Intervenção para área urbana de Dário Meira, por onde passa o Riacho do Meio e tem como objetivo sanar os problemas causados pelos alagamentos em períodos de chuva.</t>
  </si>
  <si>
    <t>Contrato de Financiamento (CF) 639.466-65</t>
  </si>
  <si>
    <t>MACRODRENAGEM - CANDEIAS: desenvolvimento de Projeto de canalização de talvegue tributário referente aos dois canais de drenagem da cidade de Candeias:
Canal 01: drena a porção central da cidade;
Canal 02: drena o bairro Santo Antônio</t>
  </si>
  <si>
    <t>Em fase de mobilização. Pendente alvará</t>
  </si>
  <si>
    <t>Previsão de publicação de edital em junho/2027 (obra retirada da pauta de aprovação pelo Conselho), condicionada a assinatura do contato de financiamento ou disponibilização de recursos próprios. 
O empreendimento foi habilitado, através da Portaria 1421 de 09/12/2025 - Novo PAC FGTS 2025, no valor de R$ 440.000.000,00 (referente ao empréstimo) e encontra-se em fase de validação pela Caixa / Mcidades.</t>
  </si>
  <si>
    <t>Previsão de publicação de edital em junho/2027 (obra retirada da pauta de aprovação pelo Conselho), condicionada a assinatura do contato de financiamento ou disponibilização de recursos próprios.
O empreendimento foi habilitado, através da Portaria 1421 de 09/12/2025 - Novo PAC FGTS 2025, no valor de R$ 253.738.396,57 (referente ao empréstimo) e encontra-se em fase de validação pela Caixa / Mcidades.</t>
  </si>
  <si>
    <t xml:space="preserve">
Definição do Estado quanto a publicação de Lei Autorizativa
Ordem de Serviço emitida em  04/05/2026. Obra em fase de mobilização. Aguardando alvará.</t>
  </si>
  <si>
    <t>Abertura das propostas</t>
  </si>
  <si>
    <t>PROJETO BÁSICO EM ANDAMENTO COM PREVISÃO DE CONCLUSÃO EM 30/12/2026</t>
  </si>
  <si>
    <t xml:space="preserve">
Monitorar a execução da obra
</t>
  </si>
  <si>
    <t xml:space="preserve">Consórcio Concreta e Geoconsult (Concreta Tecnologia em Engenharia Ltda/ Geoconsult Engenharia e Consultoria Ltda). </t>
  </si>
  <si>
    <t>RESULTADO DE HABILITAÇÃO E JULGAMENTO FINAL - LICITAÇÃO nº 2026 015 - SEI- 039.0798.2026.0000624-44.
Tipo: Menor Preço. Modo de Disputa: Fechada. Objeto: Contratação de Empresa Especializada para Execução das Obras do Sistema Adutor de Água Bruta da Sede Municipal de Wagner, no Estado da Bahia. A Comissão Permanente de Licitação - CPL, no uso de suas atribuições, em conformidade com a Lei Federal nº 13.303/2016 e com as disposições do Edital, torna público o Resultado de Habilitação e Julgamento Final da licitação acima referenciada, declarando HABILITADA e VENCEDORA, conforme pareceres técnicos (SEI eventos nº 00141538502 e 00141802709), a licitante EMPRENGE CONSTRUTORA LTDA, com proposta negociada no valor global total de R$ 7.025.569,57 (sete milhões, vinte e cinco mil, quinhentos e sessenta e nove reais, cinquenta e sete centavos). Conforme o artigo 59 da Lei nº 13.303/2016 e o item 7.1 da Seção B do Edital, inicia-se o prazo de 05 (cinco) dias úteis para a interposição de RECURSO ÚNICO, devendo observar a forma descrita no edital. Os documentos relativos à licitação acima mencionada estão disponíveis para vista presencialmente, por via eletrônica através do SEI (www.portalseibahia.saeb.ba.gov.br) e site da CERB (licitacoescerb.ba.gov.br). Salvador-BA, 09.06.2026. Izabel Maiza dos Anjos Viana - Presidente da Comissão Permanente de Licitação - CPL.</t>
  </si>
  <si>
    <t xml:space="preserve">LP 009/2026 - Homologação publicado do DOE dia 10/06/2026. Empresa Vencedora: Consórcio Concreta e Geoconsult (Concreta Tecnologia em Engenharia Ltda/ Geoconsult Engenharia e Consultoria Ltda). Valor Global R$: 14.559.546,42. </t>
  </si>
  <si>
    <t xml:space="preserve">LP 009/2026 - Homologação publicado do DOE dia 10/06/2026. Empresa Vencedora: Consórcio Concreta e Geoconsult (Concreta Tecnologia em Engenharia Ltda/ Geoconsult Engenharia e Consultoria Ltda). Valor Global R$: 17.154.422,79. </t>
  </si>
  <si>
    <t xml:space="preserve"> Nove Engenharia LTDA</t>
  </si>
  <si>
    <t>Monitoramento da execução da obra.</t>
  </si>
  <si>
    <t>CF Financiamento 0639469-97/2025</t>
  </si>
  <si>
    <t>CTB proceder com a abertura das propostas e divulgar o licitante vencedor.
COMUNICADO DE REMARCAÇÃO LP 26.002 - DOE 21/05/26 -CTB
Data de Abertura - 11/08/2026</t>
  </si>
  <si>
    <r>
      <t xml:space="preserve">COMUNICADO DE REMARCAÇÃO LP 26.002 - DOE 21/05/26 -CTB
Data de Abertura - 11/08/2026
</t>
    </r>
    <r>
      <rPr>
        <sz val="16"/>
        <rFont val="Calibri"/>
        <family val="2"/>
      </rPr>
      <t>Comunicado de Suspensão LP 26.002 - Publicado no DOE 18/04/2026
LP 26002/2026 publicada no DOE 02/04/2026
Data de Abertura - 12/06/2025</t>
    </r>
  </si>
  <si>
    <t>CTB em tratativas com a Universidade Roma, objetivando proceder com uma contratação por Inexigibilidade.</t>
  </si>
  <si>
    <t>Apresentação da documentação administrativa para contratação de operações - A proposta será apresentada em 2027. Sedur busca compatibilizar no orçamento 2027.</t>
  </si>
  <si>
    <t>974912/2024</t>
  </si>
  <si>
    <t>Regularização Fundiária de Interesse Social no núcleo informal consolidado Mangueira no município de Salvador, território Alagados.</t>
  </si>
  <si>
    <t>064265/2025</t>
  </si>
  <si>
    <t>Documentação técnica da proposta enviada pela CONDER 27/05/26, em proceso de análise qualitativa na CAIXA.</t>
  </si>
  <si>
    <t>Documentação técnica da proposta enviada pela CONDER 29/05/26, em proceso de análise qualitativa na CAIXA.</t>
  </si>
  <si>
    <t xml:space="preserve">Meta possivelmente não será executada. Em tratativas para remanejamento do recurso para construção de uma barragem. </t>
  </si>
  <si>
    <t>Conder enviar documentação para Caixa para obtenção do VRPL</t>
  </si>
  <si>
    <t>Empresa vencedora- INO9VARE Enganharia LTDA
Aviso de Licitação publicado no DOE 13/02/26  - Abertura: 04/05/2026
 À Licitar.  Ofício CE 19/2026 enviado em 02/01/2026 prorrogando abertura da Licitação para 28/02/2026.  19/11/25 - Aguardando dotação orçamentária para licitar. SEI: 043.4110.2025.0020786-46</t>
  </si>
  <si>
    <t>Empresa Vencedora - INO9VARE Enganharia LTDA
Aviso de Licitação publicado no DOE 13/02/26  - Abertura: 04/05/2026
À Licitar.  Ofício CE 19/2026 enviado em 02/01/2026 prorrogando abertura da Licitação para 28/02/2026.  19/11/25  - Aguardando dotação orçamentária para licitar. SEI: 043.4110.2025.0020786-46</t>
  </si>
  <si>
    <t xml:space="preserve">Empresa Vencedora - ART Projetos Construções e Serviços LTDA 
Aviso de Licitação publicado no DOE 13/02/26 - Abertura 06/05/26
À Licitar.  Ofício CE 19/2026 enviado em 02/01/2026 prorrogando abertura da Licitação para 28/02/2026.  19/11/25 - Aguardando dotação orçamentária para licitar. </t>
  </si>
  <si>
    <t xml:space="preserve">ART Projetos Construções e Serviços LTDA </t>
  </si>
  <si>
    <t>BMV CONSTRUCOES E INCORPORACOES LTDA</t>
  </si>
  <si>
    <t>INO9VARE ENGENHARIA LTDA</t>
  </si>
  <si>
    <t>Novo Número: 033237/2024
Proposta: 56000001324/2024
BB: 1090756</t>
  </si>
  <si>
    <t xml:space="preserve">Homoloção publicado no DOE 15/06/2026
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Terreno indicado apresenta solo do tipo rochoso – valor estimado da implantação R$4.725.157,39.
Terreno indicado e tecnicamente com pendências / Projetos em desenvolvimento. </t>
  </si>
  <si>
    <t>Homoloção publicado no DOE 15/06/2026
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A Conder elaborou um estudo preliminar, já ecaminhado e em posse do município, que atualmente se encontra em fase de planejamento, compatinilização e adequação dos elementos arquitetónicos passíveis de tal demandas e realidades locais. O terreno se localiza próximo de uma creche, posto de saúde e da futura rodoviária da cidade. Terreno possui matrícula e escritura. 
Terrenos definidos e tecnicamente aprovados/ Projetos em desenvolvimento visando licitação.</t>
  </si>
  <si>
    <r>
      <t xml:space="preserve">RESUMO DO CT 077/2026 - DOE 17/06/2026 - CONDER
AVISO LP 024/26 publicado no DOE 07/03 
Abertura:   20/05/202
</t>
    </r>
    <r>
      <rPr>
        <sz val="16"/>
        <rFont val="Calibri"/>
        <family val="2"/>
      </rPr>
      <t>Assinatura e publicação do termo de compromisso publicado no DOU - 19/11/2024</t>
    </r>
  </si>
  <si>
    <r>
      <rPr>
        <b/>
        <sz val="16"/>
        <rFont val="Calibri"/>
        <family val="2"/>
      </rPr>
      <t xml:space="preserve">16/06/2026 - Conforme Ofício GASEC nº 271/2025, de 05/06/2025, a SEINFRA solicitou à SAC a supressão do TPS e equipamentos e mobiliários do TC 06/2018, para que os mesmos sejam executados com recursos próprios, mantendo apenas a INFRA com recurso do PAC.
09/12/25 - Percentual de execução atualizado 16,24%, conforme retorno DTE (Whatsapp Roberval).
02/09/25 - Obra em andamento ainda sem % de execução. Conforme Diretoria de Terminais a obra foi iniciada em 15/08/25, um dia após emissão de NOTAM pela ANAC (autorização necessária para início) e não após emissão da O.S., tendo a previsão de conclusão ajustada para ABR/26.
</t>
    </r>
    <r>
      <rPr>
        <sz val="16"/>
        <rFont val="Calibri"/>
        <family val="2"/>
      </rPr>
      <t>25/06/25 - Assinatura da Ordem de Serviço. 
30/05/25 - Publicado resumo de contrato, execução 330 dias. Pendente emissão O.S.</t>
    </r>
  </si>
  <si>
    <t>16/06/2026 - Conforme Ofício GASEC nº 271/2025, de 05/06/2025, a SEINFRA solicitou à SAC a supressão do TPS e equipamentos e mobiliários do TC 06/2018, para que os mesmos sejam executados com recursos próprios, mantendo apenas a INFRA com recurso do PAC.
Processo SEI nº: 024.2058.2024.0008514-17 - Objeto: Execução de obras de reforma e ampliação da PPD, reforma e adequação da taxiway, construção do novo pátio de aeronaves e serviços complementares de: drenagem e infra do balizamento noturno e auxílios à navegação, do Aeroporto de Barreiras - Dom Ricardo Weberberger - Bahia (SNBR).
Fonte de Recurso - Governo Federal - Fundo Nacional de Aviação (FNAC)
(INFRA + Equipamentos)*: R$ 65,7 milhões  (VALOR INICIALMENTE APROVADO E APOIADO CONFORME SELEÇÃO PAC EM 2023)
VIGÊNCIA DO TC 31/12/2024.
Licença de Alteração, Portaria INEMA n° 30.754, vigência 14/11/2028)
Conforme Seinfra (27/09 - Grupo Whatsapp) a Concessão pemanecerá com a Agerba, vigência até 03/08/2032.
07/10 - Edital analisado pela PGE e SAEB, uma vez que o BB ainda não disponibilizou Plataforma para licitação concorrência eletrônica para julgamento técnica e preço. Conforme SEINFRA, não há previsão para o certame de equipamentos/mobiliários;
18/09 - Autorização da SAC para início do processo licitatório, com glosa e ressalvas, conforme Ofício 529/2024/SAC-MPOR.
13/09 - Entregues à SAC (plataforma) relatório assinado pela Seinfra e licença ambiental.
02/09 - Adequações de orçamento entregues na plataforma da SAC, pendente parecer final.
Financiamento: FNAC</t>
  </si>
  <si>
    <r>
      <rPr>
        <b/>
        <sz val="16"/>
        <rFont val="Calibri"/>
        <family val="2"/>
      </rPr>
      <t xml:space="preserve">16/06/2026 - Conforme Ofício GASEC nº 271/2025, de 05/06/2025, a SEINFRA solicitou à SAC a supressão do TPS e equipamentos e mobiliários do TC 06/2018, para que os mesmos sejam executados com recursos próprios, mantendo apenas a INFRA com recurso do PAC.
02/09/25 -  Obra em início de mobilização (regime de contratação integrada). Previsão de conclusão conforme Monitora.
</t>
    </r>
    <r>
      <rPr>
        <sz val="16"/>
        <rFont val="Calibri"/>
        <family val="2"/>
      </rPr>
      <t>24/07/25 - Assinatura da Ordem de Serviço.
23/07/25 - Publicado contrato para elaboração de Projetos Básicos, Executivos e Construção de TPS e edificações auxiliares do Aeroporto de Barreiras, execução 480 dias.</t>
    </r>
  </si>
  <si>
    <t>Construção da BR 242/BA - Santo Antônio - Nazaré (Financiamento). Extensão: 22,42 km</t>
  </si>
  <si>
    <t>CE GIGOV/SA 3617/2026  de 17/06/26- Solicitações para Continuidade do Processo.
Sedur não informa prazo para resolução dos apontamentos.
Meta da Bahia esgotada para novas contratações 2026 (inf. Gov. Fed.)</t>
  </si>
  <si>
    <t>PROPONENTE : EMBASA
AVISO DA LICITAÇÃO Nº 073/26
A Embasa torna público que realizará a LICITAÇÃO n.º 073/26, processada de acordo com as disposições da Lei nº 13.303/2016, Lei complementar 123/2006 e Regulamento Interno de Licitações e Contratos da EMBASA. Objeto: Execução das obras de implantação do Sistema de Esgotamento Sanitário de Brumado e Vila Presidente Vargas. Abertura de Propostas: 27/08/2026 às 09:00. (Horário de Brasília-DF). Recursos Financeiros: Próprios. O Edital e seus anexos encontram-se disponíveis para download no site https://licitacoes-e2.bb.com.br/aop-inter-estatico/,  (Licitação BB nº: 1094815). O cadastro da proposta deverá ser feito no site https://licitacoes-e2.bb.com.br/aop-inter-estatico/, antes da abertura da sessão pública. Informações através do e-mail: glcle.esclarecimentos@embasa.ba.gov.br ou por telefone: (71) 3372-4022/4756. Salvador, 10 de junho de 2026. - Samuel Cordeiro de Jesus - Agente de Licitação.</t>
  </si>
  <si>
    <r>
      <t xml:space="preserve">Ampliação do Sistema de Esgotamento Sanitário de Santo Antônio de Jesus
</t>
    </r>
    <r>
      <rPr>
        <b/>
        <sz val="16"/>
        <rFont val="Calibri"/>
        <family val="2"/>
      </rPr>
      <t>(1ª etapa publicado o aviso de licitação)</t>
    </r>
  </si>
  <si>
    <t>AVISO DA LICITAÇÃO Nº 083/26
A Embasa torna público que realizará a LICITAÇÃO n.º 083/26, processada de acordo com as disposições da Lei nº 13.303/2016, Lei complementar 123/2006 e Regulamento Interno de Licitações e Contratos da EMBASA. Objeto: Execução das obras de ampliação do sistema de esgotamento sanitário de Santo Antonio de Jesus - 1ª Etapa. Abertura de Propostas: 03/09/2026 às 09:00. (Horário de Brasília-DF). Recursos Financeiros: Próprios. O Edital e seus anexos encontram-se disponíveis para download no site https://licitacoes-e2.bb.com.br/aop-inter-estatico/,  (Licitação BB nº: 1095484). O cadastro da proposta deverá ser feito no site https://licitacoes-e2.bb.com.br/aop-inter-estatico/, antes da abertura da sessão pública. Informações através do e-mail: glcle.esclarecimentos@embasa.ba.gov.br ou por telefone: (71) 3372-4022/4756. Salvador, 19 de junho de 2026. - Ariane Pires Gomes Gannum - Agente de Licitação.</t>
  </si>
  <si>
    <r>
      <t xml:space="preserve">Concluir projeto básico em andamento com previsão de conclusão em 30/12/2026
</t>
    </r>
    <r>
      <rPr>
        <b/>
        <sz val="16"/>
        <rFont val="Calibri"/>
        <family val="2"/>
      </rPr>
      <t>Previsão de publicação de edital em 01/06/2027</t>
    </r>
  </si>
  <si>
    <t>Consórcio Saúde Valença (Metro Engenharia e Consultoria LTDA / QG Construções e Engenharia LTDA)</t>
  </si>
  <si>
    <t>Cons. Sussuarana (Const. Kazza ltda. / STS Engª ltda)</t>
  </si>
  <si>
    <t>Emissão de Autorização de Início de Obra – AIO</t>
  </si>
  <si>
    <t xml:space="preserve"> Aceite do VRPL em 29/06/2026</t>
  </si>
  <si>
    <t>Aceite do VRPL em 30/06/2026</t>
  </si>
  <si>
    <t>Notificação de Recurso publicada no DOE 27/06/2026
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t>
  </si>
  <si>
    <t>Notificação de Recurso publicada no DOE 27/06/2026
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O município apresentou designação de área, em sua posse, entretando, a poligonal disponibilizada não cabia em dimensões físicas a implantação do projeto dessa forma o terreno foi inviabilizado pela Conder. 
Foi apresentado a inviabilidade ao município, que em resposta apresentou outra poligonal para implantação. Esta nova poligonal foi alocada em cima de outro equipamento cultural pré-existente, uma praça pública mobiliada. 
Visita técnica marcada para 19/05/25  Secult, Casa civil.
Terreno indicado localizado em Área de Preservação Permanente - APP, margem do Rio Paraguaçu.
Terreno indicado e tecnicamente com pendências / Realizada entrega parcial da documentação - pendentes estudos topográficos e geotécnicos.</t>
  </si>
  <si>
    <t>CANAL LIGAÇÃO JAGUARIBE - 
CONTRATAÇÃO INTEGRADA DE EMPRESA DE ENGENHARIA ESPECIALIZADA PARA DESENVOLVIMENTO DE PROJETOS E EXECUÇÃO DE OBRAS PARA AMORTECIMENTO DE CHEIAS NO MÉDIO E ALTO JAGUARIBE (1ª ETAPA), EM SALVADOR/BA.</t>
  </si>
  <si>
    <t>Pejota Construções Ltda.</t>
  </si>
  <si>
    <t>CONSÓRCIO SAÚDE ALAGOINHAS (METRO ENGENHARIA E CONSULTORIA LTDA / QG CONSTRUÇÕES E ENGENHARIA LTDA)</t>
  </si>
  <si>
    <t xml:space="preserve">Aceite do VRPL em 30/06/2026
</t>
  </si>
  <si>
    <t>AIO emitida em 01/07/2026</t>
  </si>
  <si>
    <t xml:space="preserve">Contrato nº 023/2026. Contratada: Land5 Arquitetura e Urbanismo Ltda
IPAC lançou aviso de licitação no DOE 06/03/2026
Abertura das propostas 16/04/26 </t>
  </si>
  <si>
    <r>
      <rPr>
        <sz val="16"/>
        <rFont val="Calibri"/>
        <family val="2"/>
      </rPr>
      <t>CE GIGOV/SA 4015/2026 - Incorporação de Nota de Empenho - CAIXA informa a incorporação dos dados orçamentários e financeiros de recursos.
Meta possivelmente não será executada. Em tratativas para remanejamento do recurso para a CERB executar a barragem de Medeiros Neto localizada na Bacia de contribuição do rio Alcobaça (ou rio Itanhém) 25 a 30 km a montante da sede de Medeiros Neto, com objetivo de atender múltiplos usos, incluindo abastecimento humano, atividades produtivas e regularização de vazões do rio. 
Posteriormente buscar-se-á captar recurso para execução da macrodrenagem na cidade</t>
    </r>
    <r>
      <rPr>
        <b/>
        <sz val="16"/>
        <rFont val="Calibri"/>
        <family val="2"/>
      </rPr>
      <t xml:space="preserve">.
 </t>
    </r>
    <r>
      <rPr>
        <sz val="16"/>
        <rFont val="Calibri"/>
        <family val="2"/>
      </rPr>
      <t xml:space="preserve">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t>
    </r>
  </si>
  <si>
    <t>CONSÓRCIO BARRAGEM MORRINHOS</t>
  </si>
  <si>
    <t xml:space="preserve">SECRETARIA DE INFRAESTRUTURA HÍDRICA E SANEAMENTO - SIHS
COMPANHIA DE ENGENHARIA HÍDRICA E DE SANEAMENTO DA BAHIA - CERB
Extrato de Contrato nº 052/2026. Processo Sei nº 039.0781.2024.0005392-92. Partes: CERB e CONSÓRCIO BARRAGEM MORRINHOS. Objeto: contratação de empresa especializada para execução da obra de implantação da Barragem de Morrinhos, situada na Bacia do Rio Gavião, nos Municípios de Piripá, Presidente Jânio Quadros, Condeúba e Cordeiros, no Estado da Bahia. Fundamento: Licitação Pública nº 2026007. Valor: R$ 129.426.772,84. Prazo de execução: 630dias, iniciando-se sua contagem a partir do 7º (sétimo) dia após a emissão da Ordem de Serviço expedida pela CERB. Prazo de vigência: 750 dias, contado do primeiro dia útil subsequente à sua assinatura. Data da Assinatura: 03/07/2026. Larissa Gomes Moraes - Diretora Presidente -CERB.
</t>
  </si>
  <si>
    <r>
      <t xml:space="preserve">Em processo de formalização do Termo Aditivo de  readequação do Plano de Trabalho, bem como a ampliação do valor, com valor da contrapartida Estadual para Execução da Obra:
              R$ 32.000.000,00 (trinta e dois milhões de reais), </t>
    </r>
    <r>
      <rPr>
        <sz val="16"/>
        <rFont val="Calibri"/>
        <family val="2"/>
      </rPr>
      <t>para participação, a título de Contrapartida Financeira, no repasse de recursos destinados a Obra e Implantação da Barragem de Morrinhos
Ordem de Serviço parcial emitida em 03/07/2026. A CERB está cumprindo as condicionantes exigidas para obtenção da Licença de Instalação. A emissão da Ordem de Serviço definitiva está condicionada à obtenção da licença ambiental, com previsão para agosto de 2027.</t>
    </r>
  </si>
  <si>
    <r>
      <t xml:space="preserve">Formalização do Termo Aditivo para acréscimo da contrapartida estadual.
</t>
    </r>
    <r>
      <rPr>
        <b/>
        <sz val="16"/>
        <rFont val="Calibri"/>
        <family val="2"/>
      </rPr>
      <t>Ordem de Serviço parcial emitida em 03/07/2026</t>
    </r>
    <r>
      <rPr>
        <sz val="16"/>
        <rFont val="Calibri"/>
        <family val="2"/>
      </rPr>
      <t xml:space="preserve">. A CERB está cumprindo as condicionantes exigidas para obtenção da Licença de Instalação. </t>
    </r>
  </si>
  <si>
    <t>A emissão da Ordem de Serviço definitiva está condicionada à obtenção da licença ambiental, com previsão para agosto de 2027.</t>
  </si>
  <si>
    <r>
      <t xml:space="preserve">CE GIGOV SA 4101 2026 Verificação de Resultado de Processo Licitatório Trabalho Social Etapa 3 Bate Facho TC OGU 969064 2024 - Caixa solicita complementação de documentação
CE GIGOVSA 2830_2026 - Autorização de Início de Objeto – AIO – Etapa 3 ( Bate Facho) 
Caixa informa da AIO
</t>
    </r>
    <r>
      <rPr>
        <b/>
        <sz val="16"/>
        <rFont val="Calibri"/>
        <family val="2"/>
      </rPr>
      <t xml:space="preserve">
CE GIGOV/SA 1592/2026 - Enviado dia 20/03/26 - Informamos a pendência para o desbloqueio no valor de R$ 621.669,05.
</t>
    </r>
    <r>
      <rPr>
        <sz val="16"/>
        <rFont val="Calibri"/>
        <family val="2"/>
      </rPr>
      <t>CE GIGOV/SA 1413/2026 - Caixa informa o aceite VRPL. Solicita envio do processo no TGOV
CE GIGOV/SA 1413/2026 - Enviado dia 13/03/26 - Verificação do Resultado do Processo Licitatório. Aceito nesta VRPL. Valor R$ 9.660.258,59.</t>
    </r>
    <r>
      <rPr>
        <b/>
        <sz val="16"/>
        <rFont val="Calibri"/>
        <family val="2"/>
      </rPr>
      <t xml:space="preserve">
</t>
    </r>
    <r>
      <rPr>
        <sz val="16"/>
        <rFont val="Calibri"/>
        <family val="2"/>
      </rPr>
      <t>Recepcionado CE GIGOV/SA 420/2026</t>
    </r>
    <r>
      <rPr>
        <b/>
        <sz val="16"/>
        <rFont val="Calibri"/>
        <family val="2"/>
      </rPr>
      <t xml:space="preserve"> </t>
    </r>
    <r>
      <rPr>
        <sz val="16"/>
        <rFont val="Calibri"/>
        <family val="2"/>
      </rPr>
      <t>- Solicitado a inclusão na plataforma TGOV documentação de inicio ou conclusão de cocumentos que comprovem a realização da Licitação da Etapa 3. Dando um prazo limite de prorrogação de mais 60 dias.</t>
    </r>
    <r>
      <rPr>
        <b/>
        <sz val="16"/>
        <rFont val="Calibri"/>
        <family val="2"/>
      </rPr>
      <t xml:space="preserve"> 
CE GIGOV/SA 5262/2025 -Enviado dia 18/11/25 - Análise da 1ª versão da reprogramação do PTS.</t>
    </r>
    <r>
      <rPr>
        <sz val="16"/>
        <rFont val="Calibri"/>
        <family val="2"/>
      </rPr>
      <t xml:space="preserve">
Recepcionado o CE GIGOV/SA 3620/2025 - Aceite de Projeto do Tomador/Proponente </t>
    </r>
    <r>
      <rPr>
        <b/>
        <sz val="16"/>
        <rFont val="Calibri"/>
        <family val="2"/>
      </rPr>
      <t xml:space="preserve"> 
</t>
    </r>
    <r>
      <rPr>
        <sz val="16"/>
        <rFont val="Calibri"/>
        <family val="2"/>
      </rPr>
      <t>CE GIGOV/SA 2879/2025 enviado dia 17/07/2025 - Pendências da Análise.
Recepcionado 23/06/25 CE GIGOV/SA 2429/2025 Operação 1098381-91 - Meta BATE FACHO
CAIXA Encaminha Relatório de Pendencias/esclarecimentos necessários para finalização da análise.(Revisões e complementações na documentação apresentada) 
CE GIGOV/SA 1978/2025 - Laudo de Análise de Instrumento de Planejamento Social;
19/05 A CONDER  informou que o anteprojeto está finalizado e está em análise pela CAIXA. As Complementações e retificações que a CAIXA havia solicitado para que se fizesse no Orçamento foram feitas e encaminhadas desde o dia 30/04/2025. A CONDER tem insistido para que a análise ocorra de maneira célere. 
Porém o Status atual é análise da Documentação pela CAIXA.
Recepcionado dia 03/04/25 CE GIGOV/SA 998/2025 - Análise Preliminar - Caixa solicita correções/ complementações.
Recepcionado dia 15/01/25 o Ofício nº 119 / 2025 / GIGOV/SA - Resposta do MCidades sobre  Licenciamento Ambiental e Titularidade de Área;
Cronograma cadastrado no TRANSFEREGOV - Prazo de execução - 12 meses,  conclusão Prevista 08/04/26.
Clausula Suspensiva: Apresentação dos itens (Anteprojeto, Projeto Básico, TR,  Comprovação de propriedade do imóvel, Licenciamento Ambiental, Declaração de Sustentabilidade e PTS) até 08/07/25
Publicada no DOE 05/11 LEI Nº 14.784 DE 04 DE NOVEMBRO DE 2024
Autoriza o Poder Executivo a contratar operação de crédito interno junto à Caixa Econômica Federal - CEF.
Em fase de formalização, anterior ao TC;
Ministério tem prazo de 30 dias para devolver a caixa - 13/10/24;
CAIXA retornar ao proponente até 17/10 solicitando ou não complementações;
A modalidade de Licitação adotada será Integrada, todas em um Termo de Compromisso com cinco metas.</t>
    </r>
  </si>
  <si>
    <t>Land5 Arquitetura e Urbanismo Ltda</t>
  </si>
  <si>
    <t>Cons. Gal Costa (Const. Kazza Ltda.
/ STS Engª Ltda.)</t>
  </si>
  <si>
    <t>https://governodabahia.plataformatarget.com.br/web/7f59c2d7-df3b-405d-9a17-bf62a509c8a4/home</t>
  </si>
  <si>
    <t>https://governodabahia.plataformatarget.com.br/web/5eb28d85-fd74-4846-b5c8-a9d3328d1d64/home</t>
  </si>
  <si>
    <t>TC: 965.994/2024 de 29/07/24
Contrato Caixa: 1096681-49
Contrato Conder: 055/2026</t>
  </si>
  <si>
    <t>- Monitorar execução da obra.</t>
  </si>
  <si>
    <t>TC: 965.994/2024 de 29/07/24
Contrato Caixa: 1096681-49
Contrato Conder: 036/2026</t>
  </si>
  <si>
    <t>TC: 965.994/2024 de 29/07/24
Contrato Caixa: 1096681-49
Contrato Conder: 064/2026</t>
  </si>
  <si>
    <t xml:space="preserve">Licitação Fracassada 
Em discussão IPHAN e SEDUR sobre a possibilidade de inclusão de mais casarões na proposta. Em 06/02/26 Conder informou que vai relançar a licitação sem a definição do IPHAN e SEDUR, se posteriomente decidirem inserir mais casarões a licitação será ajustada. </t>
  </si>
  <si>
    <t>LC 130/22 - Monitorar execução da obra
Enquadrada como licitação pretérita
Investimento: R$ 57.880.459,44
Empresa: C. E .R. Engenharia Ltda
Contrato com a empresa: R$ 45.888.509,72</t>
  </si>
  <si>
    <r>
      <t xml:space="preserve">
Enquadrada como licitação pretérita
LC 211/24 -  Monitorar execução da obra
</t>
    </r>
    <r>
      <rPr>
        <sz val="16"/>
        <rFont val="Calibri"/>
        <family val="2"/>
      </rPr>
      <t xml:space="preserve">
</t>
    </r>
    <r>
      <rPr>
        <b/>
        <sz val="16"/>
        <rFont val="Calibri"/>
        <family val="2"/>
      </rPr>
      <t xml:space="preserve">Investimento:  R$ 22.118.218,41
Empresa: Ambiente Engenharia Ltda
Contrato com a empresa: R$ 8.489.481,57
</t>
    </r>
  </si>
  <si>
    <r>
      <t xml:space="preserve">
LC 206/24 -  Monitorar execução da obra
Investimento: R$ 78.834.415,56
</t>
    </r>
    <r>
      <rPr>
        <sz val="16"/>
        <rFont val="Calibri"/>
        <family val="2"/>
      </rPr>
      <t xml:space="preserve">
</t>
    </r>
    <r>
      <rPr>
        <b/>
        <sz val="16"/>
        <rFont val="Calibri"/>
        <family val="2"/>
      </rPr>
      <t xml:space="preserve">Empresa: CCP Construções e Locações de Equipamentos Ltda
Contrato com a empresa: R$ 74.911.542.,00
</t>
    </r>
  </si>
  <si>
    <t xml:space="preserve">
Enquadrada como licitação pretérita
LC 039/25 - Monitorar a ordem de serviço
Investimento: R$ 20.191.964,48
Empresa: Emprenge Construtora LTda 
Contrato com a empresa: R$ 16.525.306,51
</t>
  </si>
  <si>
    <t xml:space="preserve">Enquadrada como licitação pretérita
LC 025/25 - Monitorar a ordem de serviço
Investimento: R$ 58.664.595,82
Empresa: Consórcio Camel Terral SES Caldas do Jorro (Camel Empreendimentos e Construções Ltda e Terral Construtora Ltda.)
Contrato com a empresa: R$ 55.200.000,00
</t>
  </si>
  <si>
    <r>
      <rPr>
        <b/>
        <sz val="16"/>
        <rFont val="Calibri"/>
        <family val="2"/>
      </rPr>
      <t xml:space="preserve">
LC 082/25 - Monitorar a ordem de serviço
Investimento: R$ 87.071.831,81
Empresa: CONSÓRCIO SES NAZARÉ (composto pelas empresas EBISA Engenharia e OCC Construções) 
Contrato com a empresa: R$ 84.490.000,00
</t>
    </r>
    <r>
      <rPr>
        <sz val="16"/>
        <rFont val="Calibri"/>
        <family val="2"/>
      </rPr>
      <t xml:space="preserve">
</t>
    </r>
  </si>
  <si>
    <t>Consórcio Ses Nazaré, Constituído Pelas Empresas Ebisa - Engenharia Brasileira Indústria E Saneamento Ltda (Líder) e OCC Construções E Participações S/A</t>
  </si>
  <si>
    <t xml:space="preserve">Expedição de Ordem de Serviço condicionada a Regularização Ambiental, cujas pendências são a Licença de Instalação (LI) e  Autorizações para Supressão de Vegetação (ASV) e de Manejo de Fauna (AMF).
</t>
  </si>
  <si>
    <t>LC 141/25 publicada em 10/10/25, com disputa realizada em 22/12/2025.Contrato 460024882/26 assinado em 30/03/26 com o Consórcio SES Barrocas.
Expedição de Ordem de Serviço condicionada a Regularização Ambiental, cujas pendências são a Licença de Instalação (LI) e  Autorizações para Supressão de Vegetação (ASV) e de Manejo de Fauna (AMF)
Observação:  Laudo de Análise de Engenharia e Síntese do projeto aprovado homologada pela CAIXA. 
Em fase de verificação do processo licitatório.</t>
  </si>
  <si>
    <t>EXTRATO DO CONTRATO Nº 460025145
Processo SEI 100.21248.2026.0018898-50. Contratada: CCP Construções e Locações de Equipamentos LTDA. (CNPJ 03.366.881/0001-57). Objeto: Execução das obras da implantação do sistema de esgotamento sanitário de livramento de nossa senhora. Valor Contratado: R$ 108.913.813,52. Execução: 1080 dias. Assinado em 22/05/26. Origem: Licitação nº LC 176/25. Unidade Gestora: EXS/DE. Recursos: Próprios. Salvador/BA, 25/05/26. Vítor Augusto do Carmo Sousa - Gerente da Unidade de Licitações e Contratações.
LC 176/25 publicada em 05/01/26, com disputa realizada em 19/03/2026 (com recursos Próprios).  O licitante CCP CONSTRUÇÕES E LOCAÇÕES DE EQUIPAMENTOS LTDA. foi declarado vencedor do certame no dia 13/04/2026. Contrato 460025145/26 assinado em 22/05/2026 (contrato de obra será apostilado alterando a fonte de recursos de Próprios para o Novo PAC FGTS).
Expedição de Ordem de Serviço (OS) da Obra do SES Livramento de Nossa Senhora está condicionada a regularização ambiental e autorização do Iphan. As pendências relacionadas a regularização ambiental são a Licença de Instalação (LI), Outorga e Autorizações para Supressão de Vegetação (ASV) e de Manejo de Fauna (AMF).
Contrato de Financiamento (CF) 639.463-31 do Novo PAC FGTS assinado em 10/03/2026 , no valor de R$ 139.824.480,37.</t>
  </si>
  <si>
    <t>Previsão de publicação de edital em  junho/2027, condicionada a assinatura do contato de financiamento ou disponibilização de recursos próprios.
O empreendimento foi habilitado, através da Portaria 1421 de 09/12/2025 - Novo PAC FGTS 2025, no valor de R$ 209.000.000,00 (referente ao empréstimo) e encontra-se em fase de validação pela Caixa / Mcidades.</t>
  </si>
  <si>
    <t>Previsão de publicação de edital em  junho/2027, condicionada a assinatura do contato de financiamento ou disponibilização de recursos próprios.
O empreendimento foi habilitado, através da Portaria 1421 de 09/12/2025 - Novo PAC FGTS 2025, no valor de R$ 789.901.030,02 (referente ao empréstimo)  e encontra-se em fase de validação pela Caixa / Mcidades.</t>
  </si>
  <si>
    <t>Aguardando emissão de VRPL pela mandatária.</t>
  </si>
  <si>
    <t xml:space="preserve">
Análise de mandatária e emissão de VRPL
Emissão de AIO
Emissão de O.S.
Monitorar execução da obra.</t>
  </si>
  <si>
    <t xml:space="preserve">
Análise de mandatária e emissão de VRPL
Emissão de AIO
Emissão de O.S.
Monitorar execução da obra.</t>
  </si>
  <si>
    <t>Monitoramento da Execução de Obras;</t>
  </si>
  <si>
    <r>
      <t>Segunda OS Execução de obras 02/04/2026</t>
    </r>
    <r>
      <rPr>
        <sz val="16"/>
        <rFont val="Calibri"/>
        <family val="2"/>
      </rPr>
      <t xml:space="preserve">
AIO emitida em 08/01/2025
 OS de Projetos, incluso topografia, sondagens -  12/11/2025
Resumo do Contrato Publicado no DOE 14/10/25</t>
    </r>
    <r>
      <rPr>
        <b/>
        <sz val="16"/>
        <rFont val="Calibri"/>
        <family val="2"/>
      </rPr>
      <t xml:space="preserve">
Ctr Nº 17/2025
</t>
    </r>
    <r>
      <rPr>
        <sz val="16"/>
        <rFont val="Calibri"/>
        <family val="2"/>
      </rPr>
      <t>Homologação, Adjudicação e Convocação para Ass. do Contrato publ. no DOE 08/10/25</t>
    </r>
    <r>
      <rPr>
        <b/>
        <sz val="16"/>
        <rFont val="Calibri"/>
        <family val="2"/>
      </rPr>
      <t xml:space="preserve">
</t>
    </r>
    <r>
      <rPr>
        <sz val="16"/>
        <rFont val="Calibri"/>
        <family val="2"/>
      </rPr>
      <t>Vencedor:</t>
    </r>
    <r>
      <rPr>
        <b/>
        <sz val="16"/>
        <rFont val="Calibri"/>
        <family val="2"/>
      </rPr>
      <t xml:space="preserve"> Consórcio Expresso 2 de Julho  (Áyla Construtora S/A, OECI S/A., Metro Engenharia e MPE Engenharia e serviços) 
Valor: R$ 1.107.231.801,21
</t>
    </r>
    <r>
      <rPr>
        <sz val="16"/>
        <rFont val="Calibri"/>
        <family val="2"/>
      </rPr>
      <t>Aviso de Licitação Presencial - LP 25.002 / CTB  publicado no DOE 10/06/25. Sessão pública para recebimento das propostas dia 19/08/2025</t>
    </r>
    <r>
      <rPr>
        <b/>
        <sz val="16"/>
        <rFont val="Calibri"/>
        <family val="2"/>
      </rPr>
      <t xml:space="preserve">.
</t>
    </r>
    <r>
      <rPr>
        <sz val="16"/>
        <rFont val="Calibri"/>
        <family val="2"/>
      </rPr>
      <t>Termo de Compromisso publicado no DOU 09/01/25.</t>
    </r>
    <r>
      <rPr>
        <b/>
        <sz val="16"/>
        <rFont val="Calibri"/>
        <family val="2"/>
      </rPr>
      <t xml:space="preserve"> </t>
    </r>
  </si>
  <si>
    <t>Dispensa de licitação com previsão de abertura de documentação em 22/07/2026
CONDER lançou nova licitação no DOE 21/03/2026
Abertura das propostas 03/06/26</t>
  </si>
  <si>
    <t>Previsão de publicação de edital em janeiro/2027,  condicionada a assinatura do contato de financiamento ou disponibilização de recursos próprios.
O empreendimento foi habilitado, através da Portaria 1425 de 10/12/2025 - Novo PAC FGTS 2025, no valor de R$ 29.657.922,79 (referente ao empréstimo)  e encontra-se em fase de validação pela Caixa / Mcidades.</t>
  </si>
  <si>
    <t>Previsão de publicação de edital em janeiro/2027,  condicionada a assinatura do contato de financiamento ou disponibilização de recursos próprios.
O empreendimento foi habilitado, através da Portaria 1425 de 10/12/2025 - Novo PAC FGTS 2025, no valor de R$ 48.744.376,00 (referente ao empréstimo) e encontra-se em fase de validação pela Caixa / Mcidades.</t>
  </si>
  <si>
    <t>Previsão de publicação de edital em novembro/2026,  condicionada a assinatura do contato de financiamento ou disponibilização de recursos próprios.
O empreendimento foi habilitado, através da Portaria 1425 de 10/12/2025 - Novo PAC FGTS 2025, no valor de R$ 42.008.703,19 (referente ao empréstimo) e encontra-se em fase de validação pela Caixa / Mcidades.</t>
  </si>
  <si>
    <t>Previsão de publicação de edital em novembro/2026.
O empreendimento foi habilitado, através da Portaria 1425 de 10/12/2025 - Novo PAC FGTS 2025, no valor de R$ 35.940.485,00 (referente ao empréstimo) e encontra-se em fase de validação pela Caixa / Mcidades.</t>
  </si>
  <si>
    <t>Previsão de publicação de edital em setembro/2027,  condicionada a assinatura do contato de financiamento ou disponibilização de recursos próprios.
O empreendimento foi habilitado, através da Portaria 1425 de 10/12/2025 - Novo PAC FGTS 2025, no valor de R$ 232.131.200,00 (referente ao empréstimo) e encontra-se em fase de validação pela Caixa / Mcidades.</t>
  </si>
  <si>
    <t>Previsão de publicação de edital em julho/2027,  condicionada a assinatura do contato de financiamento ou disponibilização de recursos próprios.
O empreendimento foi habilitado, através da Portaria 1425 de 10/12/2025 - Novo PAC FGTS 2025, no valor de R$ 62.679.065,72 (referente ao empréstimo) e encontra-se em fase de validação pela Caixa / Mcidades.</t>
  </si>
  <si>
    <t>Previsão de publicação de edital em fevereiro/2027,  condicionada a assinatura do contato de financiamento ou disponibilização de recursos próprios.
O empreendimento foi habilitado, através da Portaria 1425 de 10/12/2025 - Novo PAC FGTS 2025, no valor de R$ 35.752.955,88 (referente ao empréstimo) e encontra-se em fase de validação pela Caixa / Mcidades.</t>
  </si>
  <si>
    <t>Previsão de publicação de edital em novembro/2026,  condicionada a assinatura do contato de financiamento ou disponibilização de recursos próprios.
O empreendimento foi habilitado, através da Portaria 1425 de 10/12/2025 - Novo PAC FGTS 2025, no valor de R$ 91.304.589,95 (referente ao empréstimo) e encontra-se em fase de validação pela Caixa / Mcidades.</t>
  </si>
  <si>
    <t>Previsão de publicação de edital em julho/2027,  condicionada a assinatura do contato de financiamento ou disponibilização de recursos próprios.
O empreendimento foi habilitado, através da Portaria 1425 de 10/12/2025 - Novo PAC FGTS 2025, no valor de R$ 74.490.018,67 (referente ao empréstimo) e encontra-se em fase de validação pela Caixa / Mcidades</t>
  </si>
  <si>
    <t>Previsão de publicação de edital em abril/2027,  condicionada a assinatura do contato de financiamento ou disponibilização de recursos próprios.
O empreendimento foi habilitado, através da Portaria 1425 de 10/12/2025 - Novo PAC FGTS 2025, no valor de R$ 153.271.746,88 (referente ao empréstimo) e encontra-se em fase de validação pela Caixa / Mcidades.</t>
  </si>
  <si>
    <t>Previsão de publicação de edital em junho/2027,  condicionada a assinatura do contato de financiamento ou disponibilização de recursos próprios.
O empreendimento foi habilitado, através da Portaria 1425 de 10/12/2025 - Novo PAC FGTS 2025, no valor de R$ 133.650.435,70 (referente ao empréstimo) e encontra-se em fase de validação pela Caixa / Mcidades</t>
  </si>
  <si>
    <t>Ordem de Serviço emitida em 10/07/26.
Contratação Semi-integrada:
- Prazo para Projetos Executivos: 04 meses;
- Prazo Execução das obras: 16 meses.</t>
  </si>
  <si>
    <t>Ordem de Serviço emitida em 10/07/26.
Contratação Semi-integrada:
- Prazo para Projetos Executivos: 06 meses;
- Prazo Execução das obras: 18 meses.</t>
  </si>
  <si>
    <t>Previsão de publicação de edital em fevereiro/2027,  condicionada a assinatura do contato de financiamento ou disponibilização de recursos próprios.
O empreendimento foi habilitado, através da Portaria 1425 de 10/12/2025 - Novo PAC FGTS 2025, no valor de R$ 55.115.501,34 (referente ao empréstimo) e encontra-se em fase de validação pela Caixa / Mcidades</t>
  </si>
  <si>
    <t xml:space="preserve">
* Execução do objeto  </t>
  </si>
  <si>
    <t xml:space="preserve">
*Execução do projeto</t>
  </si>
  <si>
    <t xml:space="preserve"> Domo Arquitetura
Engenharia e Projetos Culturais Ltda. </t>
  </si>
  <si>
    <t>LCN Arquitetura
Ltda.</t>
  </si>
  <si>
    <t>Ordem de Serviço emitida em 10/07/26.
Contratação Semi-integrada:
- Prazo para Projetos Executivos: 06 meses;
- Prazo Execução das obras: 22 meses.</t>
  </si>
  <si>
    <t xml:space="preserve"> CONSÓRCIO BACIA DO JAGUARIBE (CBS CONSTRUTORA BAHIANA
DE SANEAMENTO LTDA / IBI ENGENHARIA CONSULTIVA S/S)</t>
  </si>
  <si>
    <r>
      <t xml:space="preserve">Resultado final, homologação, Adjudicação e convocação para Assinatura de Contrato da LP Nº 039/26 publicado no DOE 16/07/26
</t>
    </r>
    <r>
      <rPr>
        <sz val="16"/>
        <rFont val="Calibri"/>
        <family val="2"/>
      </rPr>
      <t>AVISO - LICITAÇÃO PRESENCIAL Nº 039/26 - CONDER
Abertura: 19/06/2026
Assinatura e publicação do termo de compromisso publicado no DOU - 19/11/2024</t>
    </r>
  </si>
  <si>
    <t>CONDER proceder com o envio da documentação para obtenção do VRPL</t>
  </si>
  <si>
    <t>TC: 965.994/2024 de 29/07/24
Contrato Caixa: 1096681-49
Contrato Conder: 108/2025
Declaração de Início de Objeto encaminhada à Caixa para garantir a liberação de recurso (inf. Conder 26/06/26).</t>
  </si>
  <si>
    <r>
      <t>CONDER Republicou edital de licitação 17/07/26. Previsão de abertura 25/09/26.</t>
    </r>
    <r>
      <rPr>
        <sz val="16"/>
        <rFont val="Calibri"/>
        <family val="2"/>
      </rPr>
      <t xml:space="preserve">
CONDER publicou resultado de Licitação Deserta - LP 026/26 - DOE 10/06/26</t>
    </r>
    <r>
      <rPr>
        <b/>
        <sz val="16"/>
        <rFont val="Calibri"/>
        <family val="2"/>
      </rPr>
      <t xml:space="preserve">
</t>
    </r>
    <r>
      <rPr>
        <sz val="16"/>
        <rFont val="Calibri"/>
        <family val="2"/>
      </rPr>
      <t>Aviso de Licitação presencial publicado no DOE 13/03/26 - 
LP 026/26 Abertura 26/05/26</t>
    </r>
  </si>
  <si>
    <t>CONDER Republicou edital de licitação 17/07/26. Previsão de abertura 25/09/26.</t>
  </si>
  <si>
    <t xml:space="preserve">Acompanhar os serviços e emissão de Alvará </t>
  </si>
  <si>
    <t>Contratação integrada de empresa especializada para elaboração dos projetos básico e executivos e a execução da obra da 2ª etapa do fechamento do canal do malhado(etapa Nelson Schawn) no município de Ilhéus estado da Bahia.</t>
  </si>
  <si>
    <r>
      <t xml:space="preserve">AVISO DE LP - 076/26 - MACRODRENAGEM - DOE 20/07/26 - CONDER abertura 28/09/26 
</t>
    </r>
    <r>
      <rPr>
        <sz val="16"/>
        <rFont val="Calibri"/>
        <family val="2"/>
      </rPr>
      <t>CONDER protocolou Ofício 176/2025 CONDER/DIURB/SUEQUI, encaminhando documentação complementar referente ao anteprojeto´, para análise qualitativa da CAIXA.</t>
    </r>
  </si>
  <si>
    <t>CONDER proceder com a abertura de propostas</t>
  </si>
  <si>
    <r>
      <t xml:space="preserve">Urbanização Integrada da Macroáea Sub – </t>
    </r>
    <r>
      <rPr>
        <b/>
        <sz val="16"/>
        <rFont val="Calibri"/>
        <family val="2"/>
      </rPr>
      <t>Bacia Alto Pituaçu</t>
    </r>
    <r>
      <rPr>
        <sz val="16"/>
        <rFont val="Calibri"/>
        <family val="2"/>
      </rPr>
      <t xml:space="preserve">, composta por quatro poligonais de Ocupação Informal:
</t>
    </r>
    <r>
      <rPr>
        <b/>
        <sz val="16"/>
        <rFont val="Calibri"/>
        <family val="2"/>
      </rPr>
      <t>Etapa 1 - Pau da Lima;</t>
    </r>
    <r>
      <rPr>
        <sz val="16"/>
        <rFont val="Calibri"/>
        <family val="2"/>
      </rPr>
      <t xml:space="preserve">
Famílias beneficiadas: 2.564</t>
    </r>
  </si>
  <si>
    <r>
      <t xml:space="preserve">Urbanização Integrada da Macroáea Sub – </t>
    </r>
    <r>
      <rPr>
        <b/>
        <sz val="16"/>
        <rFont val="Calibri"/>
        <family val="2"/>
      </rPr>
      <t>Bacia Alto Pituaçu</t>
    </r>
    <r>
      <rPr>
        <sz val="16"/>
        <rFont val="Calibri"/>
        <family val="2"/>
      </rPr>
      <t xml:space="preserve">, composta por quatro poligonais de Ocupação Informal:
</t>
    </r>
    <r>
      <rPr>
        <b/>
        <sz val="16"/>
        <rFont val="Calibri"/>
        <family val="2"/>
      </rPr>
      <t>Etapa 2- Sussuarana;</t>
    </r>
    <r>
      <rPr>
        <sz val="16"/>
        <rFont val="Calibri"/>
        <family val="2"/>
      </rPr>
      <t xml:space="preserve">
Famílias beneficiadas: 1.850</t>
    </r>
  </si>
  <si>
    <r>
      <t xml:space="preserve">Urbanização Integrada da Macroáea Sub – </t>
    </r>
    <r>
      <rPr>
        <b/>
        <sz val="16"/>
        <rFont val="Calibri"/>
        <family val="2"/>
      </rPr>
      <t>Bacia Alto Pituaçu</t>
    </r>
    <r>
      <rPr>
        <sz val="16"/>
        <rFont val="Calibri"/>
        <family val="2"/>
      </rPr>
      <t xml:space="preserve">, composta por quatro poligonais de Ocupação Informal:
</t>
    </r>
    <r>
      <rPr>
        <b/>
        <sz val="16"/>
        <rFont val="Calibri"/>
        <family val="2"/>
      </rPr>
      <t xml:space="preserve">Etapa 3 </t>
    </r>
    <r>
      <rPr>
        <sz val="16"/>
        <rFont val="Calibri"/>
        <family val="2"/>
      </rPr>
      <t>-</t>
    </r>
    <r>
      <rPr>
        <b/>
        <sz val="16"/>
        <rFont val="Calibri"/>
        <family val="2"/>
      </rPr>
      <t xml:space="preserve"> Gal Costa. </t>
    </r>
    <r>
      <rPr>
        <sz val="16"/>
        <rFont val="Calibri"/>
        <family val="2"/>
      </rPr>
      <t xml:space="preserve">
Famílias beneficiadas: 1.025</t>
    </r>
  </si>
  <si>
    <r>
      <t xml:space="preserve">Urbanização Integrada da Macroáea Sub – </t>
    </r>
    <r>
      <rPr>
        <b/>
        <sz val="16"/>
        <rFont val="Calibri"/>
        <family val="2"/>
      </rPr>
      <t>Bacia Alto Pituaçu</t>
    </r>
    <r>
      <rPr>
        <sz val="16"/>
        <rFont val="Calibri"/>
        <family val="2"/>
      </rPr>
      <t xml:space="preserve">, composta por quatro poligonais de Ocupação Informal:
</t>
    </r>
    <r>
      <rPr>
        <b/>
        <sz val="16"/>
        <rFont val="Calibri"/>
        <family val="2"/>
      </rPr>
      <t>Etapa 4 - Jardim Cajazeiras.</t>
    </r>
    <r>
      <rPr>
        <sz val="16"/>
        <rFont val="Calibri"/>
        <family val="2"/>
      </rPr>
      <t xml:space="preserve">
Famílias beneficiadas: 1.255</t>
    </r>
  </si>
  <si>
    <t>Autorização para início do processo licitatório</t>
  </si>
  <si>
    <t>Envio de material técnico para emissão do VRPL</t>
  </si>
  <si>
    <t xml:space="preserve">Emissão de OS </t>
  </si>
  <si>
    <t>Execução da obra</t>
  </si>
  <si>
    <t xml:space="preserve">NOTIFICAÇÃO DE RECURSO DA LICITAÇÃO PRESENCIAL Nº 019/26 - SERRA DO RAMALHO, BOM JESUS DA LAPA, MACAÚBAS E SEABRA  - CONDER - publicada no DOE em 21/07/2026
Empresas participantes Consórcio TRILHO/FPE ( Trilho engenharia LTDA/ Fábio Pera arquiteto LTDA)  e  ART projetos construções e serviços LTDA
Aviso de Licitação publicado no DOE 13/02/26 - Abertura 05/05/26
À Licitar.  Ofício CE 19/2026 enviado em 02/01/2026 prorrogando abertura da Licitação para 28/02/2026.  19/11/25 - Aguardando dotação orçamentária para licitar. </t>
  </si>
  <si>
    <t xml:space="preserve">NOTIFICAÇÃO DE RECURSO DA LICITAÇÃO PRESENCIAL Nº 019/26 - SERRA DO RAMALHO, BOM JESUS DA LAPA, MACAÚBAS E SEABRA  - CONDER - publicada no DOE em 21/07/2026
Empresas participantes Consórcio TRILHO/FPE ( Trilho engenharia LTDA/ Fábio Pera arquiteto LTDA)  e  ART projetos construções e serviços LTDA
Aviso de Licitação publicado no DOE 13/02/26 - Abertura 05/05/26
À Licitar. Ofício CE 19/2026 enviado em 02/01/2026 prorrogando abertura da Licitação para 28/02/2026.   19/11/25 - Aguardando dotação orçamentária para licitar. </t>
  </si>
  <si>
    <t>NOTIFICAÇÃO DE RECURSO DA LICITAÇÃO PRESENCIAL Nº 019/26 - SERRA DO RAMALHO, BOM JESUS DA LAPA, MACAÚBAS E SEABRA  - CONDER - publicada no DOE em 21/07/2026
Empresas participantes Consórcio TRILHO/FPE ( Trilho engenharia LTDA/ Fábio Pera arquiteto LTDA)  e  ART projetos construções e serviços LTDA
Aviso de Licitação publicado no DOE 13/02/26 - Abertura 05/05/26
À Licitar.  Ofício CE 19/2026 enviado em 02/01/2026 prorrogando abertura da Licitação para 28/02/2026.  19/11/25 - Aguardando dotação orçamentária do lote para licitar. SEI: 043.4110.2025.0013222-84.</t>
  </si>
  <si>
    <t>NOTIFICAÇÃO DE RECURSO DA LICITAÇÃO PRESENCIAL Nº 019/26 - SERRA DO RAMALHO, BOM JESUS DA LAPA, MACAÚBAS E SEABRA  - CONDER - publicada no DOE em 21/07/2026
Empresas participantes Consórcio TRILHO/FPE ( Trilho engenharia LTDA/ Fábio Pera arquiteto LTDA)  e  ART projetos construções e serviços LTDA
Aviso de Licitação publicado no DOE 13/02/26 - Abertura 05/05/26
À Licitar. Ofício CE 19/2026 enviado em 02/01/2026 prorrogando abertura da Licitação para 28/02/2026.   19/11/25 - Aguardando dotação orçamentária do lote para licitar. SEI:043.4110.2025.0013225-27.</t>
  </si>
  <si>
    <t xml:space="preserve">CE GIGOV/SA 4421/2026 - Solicitações para Continuidade do Processo - Caixa solicita complementações e ajustes para nova Análise.
Estado sem espaço fiscal para contratação de credito, dependente de lei autorizativa
Publicação de lei autorizativa
Edital inclui Obras Civis, energia, telecomunicações e Macrodrenagem
CE GIGOV/SA 1387/26 - Termos Aditivos para Inclusão da Unidade Executora - TCs: 968765, 969597, 970645 e 974912
Casa Civil envoiu para Seplan minuta da Lei autorizativa mas efalta espaço orçamentário.
034.3088.2025.0001985-16    Minuta Projeto de lei- Financiamento- CT 647.464-19-Novo PAC- Recursos FGTS- Expansão VLT - Baixa do Fiscal-Retiro
Publicado no DOE a Dispensa de licitação 054/2025 para Contratratação de empresapara elaboração do EVTEA.
Resumo de Contrato N20/2025, Processo SEI 034.3088.2025.0001453-15. Contratada Oficina Engenheiros Consultores Associados Ltda.
EVTEA Expansão Baixa do Fiscal - Retiro do VLT de Salvador  e Região Metropolitana
Valor R$ 146.858,00. Prazo 90 dias.
PORTARIA MCID Nº 981, DE 29 DE AGOSTO DE 2025 Proposta Habilitada R$ 574.604.779,00 </t>
  </si>
  <si>
    <t>56000000122/2026</t>
  </si>
  <si>
    <t>56000000136/2026</t>
  </si>
  <si>
    <t>56000000137/2026</t>
  </si>
  <si>
    <t>Reabilitação estrutural de interceptores do SES de Salvador/BA nos trechos da Av. Afrânio Peixoto (Lobato) e Av. Barros Reis/Acesso Norte, por método não destrutivo com aplicação de manta de fibra de vidro pré-impregnada com resina poliéster e cura UV (CIPP), incluindo by-pass, inspeção robotizada, limpeza e desobstrução, reparos localizados, recuperação de estruturas associadas, cadastro técnico, sinalização e desmobilização.</t>
  </si>
  <si>
    <t>Proposta em análise pela CAIXA</t>
  </si>
  <si>
    <t xml:space="preserve">Ampliação do Sistema de Esgotamento Sanitário de Jacobina
</t>
  </si>
  <si>
    <t>TC: 965.994/2024 de 29/07/24
Contrato Caixa: 1096681-49</t>
  </si>
  <si>
    <t xml:space="preserve">Acompanhar Publicação da Licitação no DOE </t>
  </si>
  <si>
    <t>ROBLE SERVIÇOS LTDA e FCK CONSTRUÇÕES E INCORPORAÇÕES LTDA</t>
  </si>
  <si>
    <t>Contrato assinado em 30/06/2026.
Atendimento à cláusula suspensiva.</t>
  </si>
  <si>
    <r>
      <rPr>
        <sz val="16"/>
        <rFont val="Calibri"/>
        <family val="2"/>
      </rPr>
      <t>Empresas Participantes - ART Projetos Construções e Serviços LTDA 
Consórcio F&amp;R Cultura LP 020 - FCK contruções e Incorporações LTDA / ROBLE Serviços LTDA 
IFC Engenharia LTDA 
 Consórcio Faria Lima  - L3 - CEU CULTURA - Contrutora Faria Lima / Leite Engenharia e Consultoria LTDA 
Aviso de Licitação publicado no DOE 13/02/26 - Abertura 06/05/26
À Licitar. Ofício CE 19/2026 enviado em 02/01/2026 prorrogando abertura da Licitação para 28/02/2026.</t>
    </r>
    <r>
      <rPr>
        <b/>
        <sz val="16"/>
        <rFont val="Calibri"/>
        <family val="2"/>
      </rPr>
      <t xml:space="preserve"> 
</t>
    </r>
    <r>
      <rPr>
        <sz val="16"/>
        <rFont val="Calibri"/>
        <family val="2"/>
      </rPr>
      <t xml:space="preserve">19/11/25 - Aguardando dotação orçamentária para licitar. Elaboração de TR e Edital.           </t>
    </r>
    <r>
      <rPr>
        <b/>
        <sz val="16"/>
        <rFont val="Calibri"/>
        <family val="2"/>
      </rPr>
      <t xml:space="preserve">
</t>
    </r>
    <r>
      <rPr>
        <sz val="16"/>
        <rFont val="Calibri"/>
        <family val="2"/>
      </rPr>
      <t xml:space="preserve">  (Aguardando Secult definir recurso complementar)
(Elaboração de projeto técnico pela conder com previsão até 31/10/25)</t>
    </r>
  </si>
  <si>
    <r>
      <rPr>
        <b/>
        <sz val="16"/>
        <rFont val="Calibri"/>
        <family val="2"/>
      </rPr>
      <t xml:space="preserve">OBRA - </t>
    </r>
    <r>
      <rPr>
        <sz val="16"/>
        <rFont val="Calibri"/>
        <family val="2"/>
      </rPr>
      <t>Projeto Padrão</t>
    </r>
  </si>
  <si>
    <t>- VRPL;
- AIO;
- Emissão de OS.</t>
  </si>
  <si>
    <t>01 - CONCLUÍDA</t>
  </si>
  <si>
    <t>02 - ANDAMENTO</t>
  </si>
  <si>
    <t>03 - AGUARDANDO ORDEM DE SERVIÇO</t>
  </si>
  <si>
    <t>04 - LICITAÇÃO /CONTRATAÇÃO</t>
  </si>
  <si>
    <t>05 - À LICITAR</t>
  </si>
  <si>
    <t>06 - SELECIONADA</t>
  </si>
  <si>
    <t>07 - AGUARDANDO AUTORIZO</t>
  </si>
  <si>
    <t>08 - HABILITADA</t>
  </si>
  <si>
    <t>09 - AGUARDANDO PUBLICAÇÃO</t>
  </si>
  <si>
    <t>10 - COMPLEMENTADA E ENVIADA</t>
  </si>
  <si>
    <t>11 - EM COMPLEMENTAÇÃO</t>
  </si>
  <si>
    <t>12 - ENVIADA PARA ANÁLISE</t>
  </si>
  <si>
    <t>13 - ELABORAÇÃO DE PROJETO</t>
  </si>
  <si>
    <t>18 - INAUGURADA</t>
  </si>
  <si>
    <t>14 - CADASTRADA</t>
  </si>
  <si>
    <t>15 - PARALISADA</t>
  </si>
  <si>
    <t>16 - ESTUDO</t>
  </si>
  <si>
    <t>17 - NÃO HABILITADA</t>
  </si>
  <si>
    <t>CE GIGOV/SA 4642/2026 - Aceite de projeto e valores propostos da Etapa 5 (Construção de 48 UH) - 28/7/26</t>
  </si>
  <si>
    <t>19/02/25 - Com base na análise do relatório – SNV2025, foi identificado que os mesmos trechos do corredor viário BR-242 em contratação pelo Estado da Bahia, visando futura absorção do Governo Federal, constam no planejamento do DNIT (trechos da BR-420). 
(OBS.: A Seinfra/SIT ficou de elaborar documentação para envio ao DNIT visando absorção de todos os trechos pelo Departamento, conforme consta em planejamento. Em reunião realizada em 24/03/25, a SIT propôs nova reunião com o DNIT para tratar da questão) 
Necessário captação de financiamento junto ao BNDES para execução da obra, ainda sem data definida. Projeto executivo concluído e encaminhado ao DNIT/BA para que a licitação a ser realizada pelo Estado sejam baseadas/orientadas, conforme as regras do Departamento, visando federalização posteriormente. EVTEA já aprovado e cedido à SEINFRA/SIT.</t>
  </si>
  <si>
    <t>CONSÓRCIO TRILHO/FPE - (TRILHO ENGENHARIA LTDA / FÁBIO PERA ARQUITETO LTDA)</t>
  </si>
  <si>
    <t>PROJETO BÁSICO EM ANDAMENTO
Conclusão prevista para30/12/26</t>
  </si>
  <si>
    <t>PROJETO BÁSICO EM ANDAMENTO
Previsão de conclusão em 30/10/2026</t>
  </si>
  <si>
    <t>Implantação do SES Eunápolis.
(Previsão de publicação de edital, referente a 1ª etapa, em julho/2026</t>
  </si>
  <si>
    <t>Obra concluída</t>
  </si>
  <si>
    <t>Previsão de publicação de edital em novembro/2026, condicionada a assinatura do contato de financiamento ou disponibilização de recursos próprios.
O empreendimento foi habilitado, através da Portaria 1421 de 09/12/2025 - Novo PAC FGTS 2025, no valor de R$ 22.770.956,77 (referente ao empréstimo) e encontra-se em fase de validação pela Caixa / Mcidades.</t>
  </si>
  <si>
    <t>16/06/2026 - Conforme Ofício GASEC nº 271/2025, de 05/06/2025, a SEINFRA solicitou à SAC a supressão do TPS e equipamentos e mobiliários do TC 06/2018, para que os mesmos sejam executados com recursos próprios, mantendo apenas a INFRA com recurso do PAC.
Orçamento Inicial - R$ 25 milhões. SEI: 024.2058.2024.0005354-18
30/11/24 - Remarcada sessão para divulgação do julgamento das propostas técnicas e de preços de 03/12 para 20/12. 
13/11/24 - Remarcada sessão para divulgação do julgamento das propostas técnicas e de preços de 14/11 para 03/12. 
01/08 - Publicado Aviso de Licitação CP 027/2024, referente à Contratação integrada para elaboração de Projetos Básicos, Executivos e Construção de Terminal de Passageiros. Abertura 01/11/2024.
Elaboração do Projeto básico de TPS e EQUIPAMENTOS/MOBILIÁRIO pela EGIS, foi suspenso, devido a não conclusão, conforme contratação.
Definido que o Estado fará licitação com recursos próprios na modalidade Contratação Integrada. TR e Edital para a licitação do TPS finalizados e analisados pela PGE.</t>
  </si>
  <si>
    <t>PROPONENTE : EMBASA
TENTATIVA DE ENQUADRAR COMO OGU  E-MAIL DA EMBASA
Previsão de publicação de edital em novembro/2026, condicionada a assinatura do contato de financiamento ou disponibilização de recursos próprios.
O empreendimento foi habilitado, através da Portaria 1421 de 09/12/2025 - Novo PAC FGTS 2025, no valor de R$ 186.738.732,45 (referente ao empréstimo) e encontra-se em fase de validação pela Caixa / Mcidades.</t>
  </si>
  <si>
    <t>Previsão de publicação de edital  em setembro/2026, condicionada a assinatura do contato de financiamento ou disponibilização de recursos próprios..
O empreendimento foi habilitado, através da Portaria 1425 de 10/12/2025 - Novo PAC FGTS 2025, no valor de R$ 35.130.080,92 (referente ao empréstimo)  e encontra-se em fase de validação pela Caixa / Mcidades.</t>
  </si>
  <si>
    <t>Previsão de publicação de edital  em abril/2027, condicionada a assinatura do contato de financiamento ou disponibilização de recursos próprios.
Licença Prévia (LP) concedida pelo INEMA e publicada em 18/07/2026, através da Portaria 34.978/2026. 
O empreendimento foi habilitado, através da Portaria 1425 de 10/12/2025 - Novo PAC FGTS 2025, no valor de R$ 90.561.528,43 (referente ao empréstimo) e encontra-se em fase de validação pela Caixa / Mcidades.</t>
  </si>
  <si>
    <t>Previsão de publicação de edital em junho/2027,  condicionada a assinatura do contato de financiamento ou disponibilização de recursos próprios.
O empreendimento foi habilitado, através da Portaria 1425 de 10/12/2025 - Novo PAC FGTS 2025, no valor de R$ 365.000.000,00 (referente ao empréstimo) e encontra-se em fase de validação pela Caixa / Mcidades.</t>
  </si>
  <si>
    <t>Previsão de publicação de edital em maio/2027,  condicionada a assinatura do contato de financiamento ou disponibilização de recursos próprios.
O empreendimento foi habilitado, através da Portaria 1425 de 10/12/2025 - Novo PAC FGTS 2025, no valor de R$ 76.963.437,59 (referente ao empréstimo)  e encontra-se em fase de validação pela Caixa / Mcidades.</t>
  </si>
  <si>
    <t>Projeto Básico concluído. Previsão de publicação do edital em novembro/2026,  condicionada a assinatura do contato de financiamento ou disponibilização de recursos próprios.
O empreendimento foi habilitado, através da Portaria 1425 de 10/12/2025 - Novo PAC FGTS 2025, no valor de R$ 139.103.585,30 (referente ao empréstimo) e encontra-se em fase de validação pela Caixa / Mcidades.</t>
  </si>
  <si>
    <t>Previsão de publicação de edital em dezembro/2026,  condicionada a assinatura do contato de financiamento ou disponibilização de recursos próprios.
O empreendimento foi habilitado, através da Portaria 1425 de 10/12/2025 - Novo PAC FGTS 2025, no valor de R$ 282.470.156,29 (referente ao empréstimo) e encontra-se em fase de validação pela Caixa / Mcidades</t>
  </si>
  <si>
    <t>Previsão de publicação de edital da obra em dezembro/2026,  condicionada a assinatura do contato de financiamento ou disponibilização de recursos próprios.
O empreendimento foi habilitado, através da Portaria 1425 de 10/12/2025 - Novo PAC FGTS 2025, no valor de R$ 43.524.600,00 (referente ao empréstimo) e encontra-se em fase de validação pela Caixa / Mcidades.</t>
  </si>
  <si>
    <r>
      <t xml:space="preserve">PROPONENTE : GOVERNO DO ESTADO
</t>
    </r>
    <r>
      <rPr>
        <b/>
        <sz val="16"/>
        <rFont val="Calibri"/>
        <family val="2"/>
      </rPr>
      <t xml:space="preserve">Em conversa, por telefone, com Cláudio Dantas da EMBASA, esta obra em Brasília foi contemplada como OGU, porém as planilhas que a EMBASA me envia consta como FGTS (CAIXA).
</t>
    </r>
    <r>
      <rPr>
        <sz val="16"/>
        <rFont val="Calibri"/>
        <family val="2"/>
      </rPr>
      <t xml:space="preserve">
Previsão de publicação de edital em julho/2027,  condicionada a assinatura do contato de financiamento ou disponibilização de recursos próprios.
O empreendimento foi habilitado, através da Portaria 1421 de 09/12/2025 - Novo PAC FGTS 2025, no valor de R$ 691.939.724,94 (referente ao empréstimo) e encontra-se em fase de validação pela Caixa / Mcidades.</t>
    </r>
  </si>
  <si>
    <t xml:space="preserve">Definição do Estado quanto a publicação de Lei Autorizativa
Previsão de publicação de edital em 01/07/2027,  condicionada a assinatura do contato de financiamento ou disponibilização de recursos próprios.
</t>
  </si>
  <si>
    <r>
      <t xml:space="preserve">Previsão de publicação de edital em junho/2027.
Contrato de Financiamento Novo PAC 2025 FGTS (BNDES) nº 25.2.0439.1, assinado em 30/12/2025, para o empreendimento SIAA de Jordão no valor de R$ 143.358.602,81 (referente ao empréstimo) . 
Licitada a 1ª etapa do SIAA Jordão em 2024. Obra em andamento com rec. Próprios enquanto segue em andamento o processo de captação de recursos no valor de R$ 150.903.792,45. 
Investimento 1ª etapa: R$ 17.370.503,17/ Realizado: R$ 6.226.570,91 (contempla, além da obra, os custos realizados com materiais, desapropriação e outros).  Esta  1ª etapa em andamento equivale a 36% de execução. 
                                                          </t>
    </r>
    <r>
      <rPr>
        <b/>
        <sz val="16"/>
        <rFont val="Calibri"/>
        <family val="2"/>
      </rPr>
      <t>PROPONENTE : EMBASA</t>
    </r>
  </si>
  <si>
    <t>Monitorar a execução da obra 
Extrato do Termo Aditivo nº 093/2026 ao Contrato nº 022/2024 - Processo SEI n° 039.0795.2026.0004750-71. Partes: CERB e o Consórcio Barragem Rio da Caixa. Objeto: Objeto: Acréscimo no valor do contrato originário em R$ 11.402.625,93, e com a alteração o valor do contrato passa a ser de R$ 130.184.702,06. Data da Assinatura: 29/07/2026.Larissa Gomes Moraes - Diretora Presidente/CERB.</t>
  </si>
  <si>
    <t>Previsão de publicação de edital em 30/11/2026.</t>
  </si>
  <si>
    <t>Obra em execução - PAC II OGU.
Valor Termo de Compromisso: R$ 249.132.763,63
Avanço físico Termo de Compromisso: 68,0%
O novo modelo de QCI, associando apenas contratos executados e em execução, possibilitou reestruturar a condição dos recursos retidos, assim como o último desbloqueio realizado, eliminou as glosas do empreendimento.
Além disso, cabe esclarecer que o valor da Embasa é superior ao acompanhado pela Caixa pois é composto pelo valor contratado mais o valor exclusivo de recursos próprios (Extra TC).</t>
  </si>
  <si>
    <r>
      <t xml:space="preserve">
LC 187/24 - Monitorar execução da obra 
  Enquadrada como licitação pretérita</t>
    </r>
    <r>
      <rPr>
        <sz val="16"/>
        <rFont val="Calibri"/>
        <family val="2"/>
      </rPr>
      <t xml:space="preserve">
</t>
    </r>
    <r>
      <rPr>
        <b/>
        <sz val="16"/>
        <rFont val="Calibri"/>
        <family val="2"/>
      </rPr>
      <t xml:space="preserve">Investimento: R$ 18.908.994,96
Empresa: Contrutora Franco Araújo Ltda
Contrato com a empresa: R$ 14.636.171,53 
</t>
    </r>
  </si>
  <si>
    <t xml:space="preserve">PROPONENTE : EMBASA
Atualização do Projeto Básico em licitação, LC 028/26, publicada em 05/03/26, com disputa realizada em 30/03/26. Licitação do projeto homologada. Contrato assinado em 23/07/26. Previsão para emissão da Ordem de Serviço do Projeto em 06/08/26.
Previsão de publicação de edital para execução da obra em abril/2027.
O empreendimento foi  contratado, por meio do Contrato de Financiamento Novo PAC 2025 FGTS (BNDES) nº 25.2.0438.1, assinado em 30/12/2025, no valor de R$  167.575.521,45 (referente ao empréstimo) . </t>
  </si>
  <si>
    <t>Conclusão da FIOL - FIOL- Ferrovia de integração Oeste Leste- FIOL 2 (Lote 05FB 1, 05FB2 e Lote 6FC)</t>
  </si>
  <si>
    <t>CONSÓRCIO TT- FIOL LOTE 6F-A(TCE ENGENHARIA LTDA; TIISA - INFRAESTRUTURA E INVESTIMENTOS S.A. - EM RECUPERAÇÃO JUDICIA)</t>
  </si>
  <si>
    <t>Lote  07FA será licitado em lote único. Este trecho tem como impedimentos: Cavernas. Abrange os municipios: Correntina, São Desidério e Barreiras.
Em fase de definição do traçado definitivo,
considerando aspectos de engenharia e
questões socioambientais, com previsão de
conclusão do novo projeto básico em
dezembro de 2026.A modalidade será licitação Semi integarada.</t>
  </si>
  <si>
    <r>
      <t xml:space="preserve">Construção do galpão de triagem, localizado na R. Tenente Valmir Alcântara, Cabula, Salvaor - </t>
    </r>
    <r>
      <rPr>
        <b/>
        <sz val="16"/>
        <rFont val="Calibri"/>
        <family val="2"/>
      </rPr>
      <t xml:space="preserve">
Etapa 01 - Galpão de Triagem da Urbanização Integrada da Baixinha de Santo Antônio</t>
    </r>
  </si>
  <si>
    <t>https://governodabahia.plataformatarget.com.br/web/4b897ad4-ba45-4f7e-94d1-2f8c523193c1/home</t>
  </si>
  <si>
    <t xml:space="preserve">
*Execução do projeto</t>
  </si>
  <si>
    <t>Emprenge Construtora Ltda</t>
  </si>
  <si>
    <t>AIO
Ordem de Serviço</t>
  </si>
  <si>
    <t xml:space="preserve">
A plena funcionalidade da obra depende da Construção da Barragem de Rio Bonito, no município de Utinga. Barragem não habilitada no PAC Seleções
Termo de Compromisso firmado conforme publicação DOU de 09/10/24. Extrato de Termo Aditivo conforme DOU nº 255 de 22 de novembro de 2024: Inclusão da UEX CERB no PREÂMBULO e inclusão do inciso III na CLÁUSULA QUARTA 
Extrato de Contrato nº 068/2026. Processo Sei nº 039.0798.2026.0000624-44. Partes: CERB e a Emprenge Construtora Ltda. Objeto:  Contratação de Empresa Especializada para Execução das Obras do Sistema Adutor de Água Bruta da Sede do Município de Wagner, no Estado da Bahia. Fundamento: Licitação Pública nº 2026015. Valor: R$ 7.025.569,57. Prazos: Execução 240 dias, iniciando-se a partir do 7º dia após a emissão da Ordem de Serviço pela CERB. Vigência:360 dias, iniciando-se no primeiro dia útil seguinte da assinatura do contrato pela CERB. Data da Assinatura: 04/08/2026. Larissa Gomes Moraes- Diretora Presidente/CERB.
</t>
  </si>
  <si>
    <r>
      <t xml:space="preserve">
</t>
    </r>
    <r>
      <rPr>
        <b/>
        <sz val="16"/>
        <rFont val="Calibri"/>
        <family val="2"/>
      </rPr>
      <t>Previsão de publicação de edital em 01/04/2027</t>
    </r>
    <r>
      <rPr>
        <sz val="16"/>
        <rFont val="Calibri"/>
        <family val="2"/>
      </rPr>
      <t xml:space="preserve">
</t>
    </r>
  </si>
  <si>
    <t>PROJETO CONTRATADO:
Ordem de Serviço do Projeto assinada em 04/08/2026</t>
  </si>
  <si>
    <t>Em elaboração de projetos, com previsão de conclusão para setembro/2026. (informação Conder).
Previsão de publicação do aviso de licitação somente no ultimo trimestre de 2026. Contratação semi-integrada (informação Conder).</t>
  </si>
  <si>
    <t>Caixa enviou e-mail em 26/03/26 reiterando o  CE GIGOV/SA 4837/2025 de 28/10/25 que informa os "apontamentos da verificação prévia".
Sedur não informa prazo para resolução dos apontamentos.
Meta da Bahia esgotada para novas contratações 2026 (inf. Gov. Fed.)</t>
  </si>
  <si>
    <t>Caixa enviou e-mail em 26/03/26 reiterando o CE GIGOV/SA nº 4839/2025 de 28/10/25 que informa os "apontamentos da verificação prévia".
Sedur não informa prazo para resolução dos apontamentos.
Meta da Bahia esgotada para novas contratações 2026 (inf. Gov. Fed.)</t>
  </si>
  <si>
    <t>Caixa enviou e-mail em 26/03/26 reiterando o CE GIGOV/SA nº 4841/2025 que informa os  "apontamentos da verificação prévia".
Sedur não informa prazo para resolução dos apontamentos.
Meta da Bahia esgotada para novas contratações 2026 (inf. Gov. Fed.)</t>
  </si>
  <si>
    <t xml:space="preserve">
Critério de julgamento: menor preço (LP 048/25);
Regime de execução: empreitada por preço unitário.
12/8/25 - Monitora - EAP desatualizada e não informa a situação atual da entrega.
Lançada como sendo entrega única</t>
  </si>
  <si>
    <t>Critério de julgamento: menor preço (LP 048/25);
Regime de execução: empreitada por preço unitário.
12/8/25 - Monitora - EAP desatualizada e não informa a situação atual da entrega.
Lançada como sendo entrega única
Conder alterou a poligonal do muniípio de Brumado para o município de Ruy Barbosa.</t>
  </si>
  <si>
    <t>Aviso de licitação publicado no DOE de 01/04/26;
Concorrência Eletrônica nº 011/2026;
Data de abertura: 26/05/26.
12/8/25 - Monitora - EAP desatualizada e não informa a situação atual da entrega
Conforme a Cláusula Quarta do Termo Aditivo para inclusão da Operação no Regime Simplificado, "não haverá análise nem aceite de termo de referência, anteprojeto, projeto, orçamento, resultado do processo licitatório ou outro documento necessário para o início da execução do objeto."</t>
  </si>
  <si>
    <t>Aviso de licitação publicado no DOE de 01/04/26;
Concorrência Eletrônica nº 012/2026;
Data de abertura: 25/05/26.
12/8/25 - Monitora - EAP desatualizada e não informa a situação atual da entrega.
Lançada como sendo entrega única</t>
  </si>
  <si>
    <t>TC: 966254/2024
Caixa Contrato: 1096869-33
Conder: 102/2025</t>
  </si>
  <si>
    <t>TC: 966254/2024
CaixaContrato: 1096869-33
Conder: 101/2025</t>
  </si>
  <si>
    <t>TC: 965814/2024</t>
  </si>
  <si>
    <t>TC: 7AABKY
Caixa Contrato: 1108072-64</t>
  </si>
  <si>
    <t>Modo de Disputa: Fechado;
Critério de julgamento: Menor Preço;
Regime de execução: Preço unitário.</t>
  </si>
  <si>
    <t xml:space="preserve">Monitorar execução da obra. 
</t>
  </si>
  <si>
    <t>https://maps.app.goo.gl/MSUyEFhzcrBwbz3c6</t>
  </si>
  <si>
    <t xml:space="preserve">VRPL Concluida, após o período de defeso eleitoral o Ministério poderá emitir AIO </t>
  </si>
  <si>
    <t>-Autorização para Início de Objeto - AIO
-Assinatura da Ordem de Serviço;
-Monitoramento da Execução de Obras;</t>
  </si>
  <si>
    <t>DFG Empreendimentos e Incorporações LTDA.</t>
  </si>
  <si>
    <t>Lima Diniz Construções Ltda.</t>
  </si>
  <si>
    <t>Contrato Nº 460022963 assinado em 17/02/2025
Obra em execução. 
Valor Termo de Compromisso: R$ 17.209.142,89
Avanço físico Termo de Compromisso: 46,9%
Observação: Obra iniciada antes da retirada das condições suspensivas definidas nos TCs do Novo PAC. Processo licitatório pretérito aprovado no Sistema TransfereGov. 
Concedida em 20/05/26 pelo MCidades a Autorização para Início de Execução do Objeto (AIO) do Termo de Compromisso.
Empreendimento em atos preparatórios para inserção das Planilhas de Eventos no Sistema Transferegov.</t>
  </si>
  <si>
    <t>Termo de Compromisso MCidades
968369/2024
CAIXA
Contrato: 
1098207-24</t>
  </si>
  <si>
    <t>Termo de Compromisso MCidades
968582/2024
CAIXA
Contrato: 
1098260-32</t>
  </si>
  <si>
    <t>Termo de Compromisso MCidades
968583/2024
CAIXA
Contrato: 
1098261-58</t>
  </si>
  <si>
    <t>Termo de Compromisso MCidades
968584/2024
CAIXA
Contrato: 
1098262-73</t>
  </si>
  <si>
    <t>Termo de Compromisso MCidades
968371/2024
CAIXA
Contrato: 
1098208-49</t>
  </si>
  <si>
    <t xml:space="preserve">Termo de Compromisso MCidades
966497/2024
CAIXA
Contrato: 1096936-61 </t>
  </si>
  <si>
    <t xml:space="preserve">Termo de Compromisso MCidades
966499/2024
CAIXA
Contrato: 1096938-0 </t>
  </si>
  <si>
    <t xml:space="preserve">Termo de Compromisso MCidades
966501/2024
CAIXA
Contrato: 1096939-25 </t>
  </si>
  <si>
    <t xml:space="preserve">Termo de Compromisso MCidades
966713/2024
CAIXA
Contrato: 1096942-83 </t>
  </si>
  <si>
    <t xml:space="preserve">Termo de Compromisso MCidades
966502/2024
CAIXA
Contrato: 1096943-7 </t>
  </si>
  <si>
    <t xml:space="preserve">Termo de Compromisso MCidades
966496/2024
CAIXA
Contrato: 1096935-45 </t>
  </si>
  <si>
    <t>Termo de Compromisso MCidades
966498/2024
CAIXA
Contrato: 1096937-86</t>
  </si>
  <si>
    <t xml:space="preserve">Termo de Compromisso MCidades
966716/2024
CAIXA
Contrato: 1096940-42 </t>
  </si>
  <si>
    <t xml:space="preserve">Termo de Compromisso MCidades
966715/2024
CAIXA
Contrato: 1096941-68 </t>
  </si>
  <si>
    <t xml:space="preserve">Termo de Compromisso MCidades
968352/2024
CAIXA
Contrato: 1098178-94
</t>
  </si>
  <si>
    <t xml:space="preserve">Termo de Compromisso MCidades
968349/2024
CAIXA
Contrato: 1098194-29
</t>
  </si>
  <si>
    <t>Termo de Compromisso MCidades
968341/2024
CAIXA
Contrato: 1098146-20</t>
  </si>
  <si>
    <t>Termo de Compromisso MCidades
968236/2024
CAIXA
Contrato: 1098113-21</t>
  </si>
  <si>
    <t>Termo de Compromisso MCidades
968243/2024
CAIXA
Contrato: 1098112-6</t>
  </si>
  <si>
    <t>Termo de Compromisso MCidades
968230/2024
CAIXA
Contrato: 1098064-73</t>
  </si>
  <si>
    <r>
      <t xml:space="preserve">REITIFICAÇÃO CE GIGOVSA 47862026 - Prazo para apresentação do resultado do processo licitatório da Etapa 1 Ipiaú - 30 de outubro
Ilhéus
CE GIGOV SA 4852 2026 - Apontamentos da análise da 2ª versão do PTS - Etapa 2 Ilhéus
RETIFICAÇÃO CE GIGOVSA 47862026 - Prazo para apresentação do resultado do processo licitatório da Etapa 2 Ilhéus - 19 de Novembro.
CE GIGOV/SA 4015/2026 - Incorporação de Nota de Empenho - CAIXA informa a incorporação dos dados orçamentários e financeiros de recursos.
CE GIGOV/SA 4149/2026 - CAIXA informa por  meio de correspondência prazo para aprovação de projeto e valores propostos e obtenção do LAE - Etapa 02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CE GIGOV/SA 2978/2026 - Apontamentos da análise técnica – Etapa 2 (Macrodrenagem em Ilhéus) - Caixa solicita ajustes e complementações na documentação técnica
Recepcionado dia 07/03 </t>
    </r>
    <r>
      <rPr>
        <b/>
        <sz val="16"/>
        <rFont val="Calibri"/>
        <family val="2"/>
      </rPr>
      <t xml:space="preserve">CE GIGOVSA 2651_2026 - </t>
    </r>
    <r>
      <rPr>
        <sz val="16"/>
        <rFont val="Calibri"/>
        <family val="2"/>
      </rPr>
      <t>Apontamentos da análise técnica Etapa Ilhéus
Caixa solicita ajustes e complementações na documentação enviada.</t>
    </r>
    <r>
      <rPr>
        <b/>
        <sz val="16"/>
        <rFont val="Calibri"/>
        <family val="2"/>
      </rPr>
      <t xml:space="preserve">
CE GIGOVSA 1574/2026 - </t>
    </r>
    <r>
      <rPr>
        <sz val="16"/>
        <rFont val="Calibri"/>
        <family val="2"/>
      </rPr>
      <t xml:space="preserve">Enviado dia 20/03/26 -  Apontamentos da análise preliminar.
CE GIGOVSA 901/2026 - Enviado dia 12/02/26 -  Apontamentos da análise preliminar.
CE GIGOV/SA </t>
    </r>
    <r>
      <rPr>
        <b/>
        <sz val="16"/>
        <rFont val="Calibri"/>
        <family val="2"/>
      </rPr>
      <t xml:space="preserve">0309/2026 </t>
    </r>
    <r>
      <rPr>
        <sz val="16"/>
        <rFont val="Calibri"/>
        <family val="2"/>
      </rPr>
      <t>Etapa 01 - Ilhéus: análise preliminar 02 - TC 986129/2025. A CONDER protocolou Ofício 176/2025 CONDER/DIURB/SUEQUI, encaminhando documentação complementar referente ao anteprojeto da Etapa de Macrodrenagem no Município de Ilhéus. Após análise, a CAIXA solicita complementações.</t>
    </r>
  </si>
  <si>
    <t>REITIFICAÇÃO CE GIGOVSA 4786 2026 - Prazo para apresentação do resultado do processo licitatório da Etapa 1 Ipiaú - 30 de outubro
Ilhéus
CE GIGOV SA 4852 2026 - Apontamentos da análise da 2ª versão do PTS - Etapa 2 Ilhéus
RETIFICAÇÃO CE GIGOVSA 47862026 - Prazo para apresentação do resultado do processo licitatório da Etapa 2 Ilhéus - 19 de Novembro.
CE GIGOV/SA 4015/2026 - Incorporação de Nota de Empenho - CAIXA informa a incorporação dos dados orçamentários e financeiros de recursos.
CE GIGOV/SA 2815/2026 - Prorrogação do prazo para atendimento da condição suspensiva - TC 986128/2025 Macrodrenagem G1
Informamos que o Ministério das Cidades autorizou a prorrogação do prazo de cumprimento da condição suspensiva para as operações de Drenagem contratadas em dezembro/2025, abrangendo o Termo de Compromisso referenciado. Novo prazo 29/07/2026
Informamos que o Ministério das Cidades autorizou a prorrogação do prazo de cumprimento da condição suspensiva para as operações de Drenagem contratadas em dezembro/2025, abrangendo o Termo de Compromisso referenciado. Novo prazo 29/07/2026</t>
  </si>
  <si>
    <t>Em execução 03 obras de contenção de encosta (03, 04 e 07).</t>
  </si>
  <si>
    <t>Licitação DNIT para contratação semi-integrada para execução das obras do contorno de Ilhéus BR-415/BA. Concorrência nº 167/2026 - DOU. Abertura prevista inicialmente para 03/09, alterada para 21/09, conforme publicação DOU em 31/07/2026.
Conclusão e aprovação do projeto básico, conforme Boletim Administrativo Edição nº 082 de 05/05/2025 - Portaria nº 2687, de 28/04/25.</t>
  </si>
  <si>
    <t>11/08/2026: Publicado EDITAL Nº 25/2026 - DILIC - DOU 29/07/2026, referente ao recebimento e aceite do IBAMA para análise do EIA/RIMA visando liberação do licenciamento ambiental para obras de adequação de capacidade da rodovia da BR-020/GO/BA.
O empreendimento compreende as obras de adequação de capacidade com duplicação, implantação, restauração, melhorias de segurança e eliminação de pontos críticos na rodovia federal BR-020/GO/BA, trecho no Estado de Goiás, da divisa DF/GO ao entroncamento da BR-349, segmento entre o km 0,00 e km 252,50, na divisa GO/BA e trecho no Estado da Bahia, subtrecho da divisa GO/BA até a cidade de Barreiras/BA , segmento do km 0,00 e km 316,1.
Audiência Pública poderá ser solicitada 45 dias, a contar da
publicação do Edital.
- SEPPI concluir alinhamento com o DNIT, para formalização da definição ocorrida em reunião com a Casa Civil da Bahia quanto ao melhor trecho a ser iniciado. 
- Licitar obra por regime semi-integrado.</t>
  </si>
  <si>
    <r>
      <rPr>
        <b/>
        <sz val="16"/>
        <rFont val="Calibri"/>
        <family val="2"/>
      </rPr>
      <t xml:space="preserve">Em fase final da montagem dos pilares metálicos para iniciar cobertura. Novo término de obra previsto para OUT/2026 (medições estão abaixo do desejado). </t>
    </r>
    <r>
      <rPr>
        <sz val="16"/>
        <rFont val="Calibri"/>
        <family val="2"/>
      </rPr>
      <t xml:space="preserve">
Obra do Terminal iniciada em Jan/26, em regime de contratação integrada.  
</t>
    </r>
    <r>
      <rPr>
        <b/>
        <sz val="16"/>
        <rFont val="Calibri"/>
        <family val="2"/>
      </rPr>
      <t xml:space="preserve">OBSERVAÇÕES: 
</t>
    </r>
    <r>
      <rPr>
        <sz val="16"/>
        <rFont val="Calibri"/>
        <family val="2"/>
      </rPr>
      <t xml:space="preserve">- Existem tratativas técnicas para atender às necessidades da LATAM de iniciar as operações do Aeroporto em NOV/26. Segundo a DTE, a operação independe do conclusão do TPS. 
</t>
    </r>
    <r>
      <rPr>
        <b/>
        <sz val="16"/>
        <rFont val="Calibri"/>
        <family val="2"/>
      </rPr>
      <t>- CONFORME DEFINIDO EM REUNIÃO COM MINISTÉRIO, GOVERNADOR E SECRETÁRIOS DA C.CIVIL E SEINFRA (29/07/26), OS EQUIPAMENTOS MOBILIÁRIOS FICARÃO SOB A RESPONSABILIDADE DA CONCESSIONÁRIA. O ESTADO NÃO FARÁ AQUISIÇÃO.</t>
    </r>
    <r>
      <rPr>
        <sz val="16"/>
        <rFont val="Calibri"/>
        <family val="2"/>
      </rPr>
      <t xml:space="preserve">
Segundo DTE/SEINFRA, não será possível a compatibilização dos cronogramas de execução de INFRA e TPS para entrega total do equipamento em data única, devido às demandas específicas do TPS.</t>
    </r>
  </si>
  <si>
    <r>
      <rPr>
        <b/>
        <sz val="16"/>
        <rFont val="Calibri"/>
        <family val="2"/>
      </rPr>
      <t xml:space="preserve">Conforme NT de 12/08 devido às chuvas, foi formalizado aditivo de prazo reprogramando a conclusão da obra de 30/09/26 para OUT/26. Obras de terraplenagem para ampliação da cabeceira, em fase final. Serão iniciados os serviços de execução das camadas de sub-base e base.
OBSERVAÇÕES: 
</t>
    </r>
    <r>
      <rPr>
        <sz val="16"/>
        <rFont val="Calibri"/>
        <family val="2"/>
      </rPr>
      <t>- Existem tratativas técnicas para atender às necessidades da LATAM de iniciar as operações do Aeroporto em NOV/26. Segundo a DTE, a operação independe do conclusão do TPS. 
Conforme DTE/SEINFRA, não será possível a compatibilização dos cronogramas de execução de INFRA e TPS para entrega total do equipamento em data única, devido às demandas específicas do TPS.</t>
    </r>
  </si>
  <si>
    <t>Consórcio Ajdv/Mobicon, composto pelas empresas Ajdv Engenharia S/A (líder) e Mobicon Construtora Ltda.</t>
  </si>
  <si>
    <t>EXTRATO DO CONTRATO Nº 460025409
Processo SEI 100.21248.2026.0026070-84. Contratada: Consórcio Ajdv/Mobicon, composto pelas empresas Ajdv Engenharia S/A (líder) e Mobicon Construtora Ltda. (CNPJ 67.856.994/0001-13). Objeto: Execução das obras de ampliação do sistema de esgotamento sanitário de Lençóis. Valor Contratado: R$ 58.574.759,59. Execução: 1.080 dias. Assinado em 10/08/26. Origem: Licitação nº LC 001/2026. Unidade Gestora: EXN/DE. Recursos: Próprios. Salvador/BA, 11/08/26. Vítor Augusto do Carmo Sousa - Gerente da Unidade de Licitações e Contratações.
PROPONENTE : EMBASA</t>
  </si>
  <si>
    <t>Abertura de Propostas: 26/10/2026 às 14:00</t>
  </si>
  <si>
    <t>Homologação da licitação</t>
  </si>
  <si>
    <r>
      <t xml:space="preserve">Urbanização Integrada da Macroáea Sub – </t>
    </r>
    <r>
      <rPr>
        <b/>
        <sz val="16"/>
        <rFont val="Calibri"/>
        <family val="2"/>
      </rPr>
      <t xml:space="preserve">Bacia Alto Pituaçu. Etapa 05 - Construção de 48 UH </t>
    </r>
    <r>
      <rPr>
        <sz val="16"/>
        <rFont val="Calibri"/>
        <family val="2"/>
      </rPr>
      <t>para reassentamento de famílias da Etapa 01 (Pau da Lima)</t>
    </r>
  </si>
  <si>
    <t>Complementação de documentação e fechamento da engenharia</t>
  </si>
  <si>
    <r>
      <rPr>
        <b/>
        <sz val="16"/>
        <rFont val="Calibri"/>
        <family val="2"/>
      </rPr>
      <t>Complementação de documentação e fechamento da engenharia</t>
    </r>
    <r>
      <rPr>
        <sz val="16"/>
        <rFont val="Calibri"/>
        <family val="2"/>
      </rPr>
      <t xml:space="preserve">
Ajuste final para retirada da suspensiva</t>
    </r>
  </si>
  <si>
    <r>
      <t xml:space="preserve">
</t>
    </r>
    <r>
      <rPr>
        <b/>
        <sz val="16"/>
        <rFont val="Calibri"/>
        <family val="2"/>
      </rPr>
      <t>Complementação de documentação e fechamento da engenharia</t>
    </r>
    <r>
      <rPr>
        <sz val="16"/>
        <rFont val="Calibri"/>
        <family val="2"/>
      </rPr>
      <t xml:space="preserve">
Faltando ainda a vistoria pela CAIXA
</t>
    </r>
  </si>
  <si>
    <r>
      <t xml:space="preserve">Anteprojeto ou projeto básico </t>
    </r>
    <r>
      <rPr>
        <b/>
        <sz val="16"/>
        <rFont val="Calibri"/>
        <family val="2"/>
      </rPr>
      <t>(projeto conduzido por administração direta)</t>
    </r>
    <r>
      <rPr>
        <sz val="16"/>
        <rFont val="Calibri"/>
        <family val="2"/>
      </rPr>
      <t xml:space="preserve">
Termo de Referência
Regularização fundiária
Licença prévia
Declaração sobre a sustentabilidade</t>
    </r>
  </si>
  <si>
    <t>Solicitado pela Caixa em 27/07/26, entre outro itens, Declaração de Posse retificada - probelma com o terreno? Sedur não informa.</t>
  </si>
  <si>
    <t>Solicitado pela Caixa em 29/07/26, entre outro itens, o DUP e a Declaração de Posse retificada - probelma com o terreno? Sedur não informa.</t>
  </si>
  <si>
    <t>Mandatária concluir a análise: O termo aditivo da contrapartida que estava pendente, foi assinado em 14/08/2026</t>
  </si>
  <si>
    <t>G5/G6 LOTE 02 C - PDE 418 - Rua Padre Luís Figueiredo - Engenho Velho de Brotas</t>
  </si>
  <si>
    <t>56000000743/2023</t>
  </si>
  <si>
    <t xml:space="preserve">
Monitorar conclusão da licitação 
Envio de material técnico para emissão do VRPL
Análise da mandatária e emissão de VRPL 
Emissão de AIO
Emissão de OS 
Execução da obra</t>
  </si>
  <si>
    <t xml:space="preserve">
Monitorar conclusão da licitação 
Envio de material técnico para emissão do VRPL
Análise da mandatária e emissão de VRPL 
Emissão de AIO
Emissão de OS 
Execução da obra</t>
  </si>
  <si>
    <r>
      <t xml:space="preserve">CE GIGOV/SA 5125/26 - Pendências para 1º desbloqueio BM01. Caixa lista as pendencias para primeiro desbloqueio
CE GIGOV SA 5045 26 - Disponibiliza Carta Reversal n 47 assinada
CE GIGOV SA 5064 26 - Disponibiliza Carta Reversal nº 46 assinada - Ct: 443.345-24/2016 - Metrô / VLT. Caixa informa da alteração contratual de atualização de cronograma do contrato de financiamento.
CE GIGOV/SA 4886/26 - Informa 1º ateste ao empreendimento.
CE GIGOVSA 4816/26 - Informa vistoria - Caixa informa da vistoria e orienta quanto as ações necessárias para liberação de adiantamento.
CE GIGOVSA 47552026 - Estado da Bahia - Solicita documentação para retomada dos desembolsos
RETIFICA CE GIGOVSA 4579 26 - Informa pendência para desembolso por adiantamento CT 639449-44
CE GIGOV/SA 4172/26 - Ofício de Crédito de Recursos -  OBTV Caixa notifica o crédito de recursos financeiros, sob bloqueio, em 03/07/2026, no valor de R$ 2.859.900,35
Recepcionado </t>
    </r>
    <r>
      <rPr>
        <b/>
        <sz val="16"/>
        <rFont val="Calibri"/>
        <family val="2"/>
      </rPr>
      <t xml:space="preserve">16/06 CE GIGOVSA 35591/2026 </t>
    </r>
    <r>
      <rPr>
        <sz val="16"/>
        <rFont val="Calibri"/>
        <family val="2"/>
      </rPr>
      <t xml:space="preserve">-  Autorização para Início de Execução do Objeto (AIO) e procedimentos -TC 974912/25 - Operação 1099895-17– Sistemas VLT
AIO Assinada pelo MCidades11/06. aguardando a informação para a Caixa expedir a AIO 
CE GIGOVSA 3199.26 - Informa 1º desembolso - CT 639.449-44 Sistemas VLT
CE GIGOV/SA 3193/26 - Aceite da Verificação do Resultado do Processo Licitatório e procedimentos posteriores
CE GIGOV/SA 3096/26 - Disponibiliza Carta Reversal nº 28 assinada
Caixa informa a alteração contratual de itens de investimento, contrapartida e atualização do cronograma de desembolso do contrato de financiamento 639.449-44 - Sistemas do VLT Salvador - Simões Filho
CE GIGOVSA 276926 - Carta Reversal para assinatura - Ct: 639449-44/25 - Sistemas VLT Salvador - Simões Filho
CE GIGOVSA 2776/2026 - Incorporação de Nota de Empenho - TC OGU MCIDADES 974912/2025 - Operação 1099895-17- Sistemas VLT Salvador
Recepcionado 08/05 CE GIGOV/SA 2737/26 - Solicitações para Continuidade de análise da VRPL OGU – Aditivo Contratual  - Caixa solicita comprovação de previsão Orçamentária
</t>
    </r>
    <r>
      <rPr>
        <b/>
        <sz val="16"/>
        <rFont val="Calibri"/>
        <family val="2"/>
      </rPr>
      <t>Recepcionado 06/05 CE GIGOVSA 2671_2026</t>
    </r>
    <r>
      <rPr>
        <sz val="16"/>
        <rFont val="Calibri"/>
        <family val="2"/>
      </rPr>
      <t xml:space="preserve"> - Solicitações para continuidade da VRPL - TC OGU 974912_2025
CEF solicita complementações de documentos e informações na plataforma TGOV para continuidade da VRPL
Recepcionado 14/04/26</t>
    </r>
    <r>
      <rPr>
        <b/>
        <sz val="16"/>
        <rFont val="Calibri"/>
        <family val="2"/>
      </rPr>
      <t xml:space="preserve"> CE GIGOVSA 1986_26 - Sistemas VLT Salvador - Simões Filho FGTS
Alteração Contratual - Pendências Declaração de Contrapartida
CE GIGOV/SA 1711/26 - Alteração Contratual - Pendências - Ct: 639449-44/25 - Sistemas VLT Salvador - Simões Filho (FGTS)
CE GIGOV/SA 1387/26 - Termos Aditivos para Inclusão da Unidade Executora - TCs: 968765, 969597, 970645 e 974912
CE GIGOV/SA 507/2026 - Enviado dia 27/01/26 -Prazo para apresentação de Documentação do Resultado do Processo Licitatório.
</t>
    </r>
    <r>
      <rPr>
        <sz val="16"/>
        <rFont val="Calibri"/>
        <family val="2"/>
      </rPr>
      <t>CE GIGOV/SA nº 4403/2025 -Enviado dia 06/10/2025. Comunica contratação - Pró-Transporte - Sistemas. Valor de Financiamento: R$ 154.864.809,00,  Valor de Contrapartida:        R$     8.150.779,45, Valor de Investimento:         R$ 163.015.588,45.</t>
    </r>
    <r>
      <rPr>
        <b/>
        <sz val="16"/>
        <rFont val="Calibri"/>
        <family val="2"/>
      </rPr>
      <t xml:space="preserve">
</t>
    </r>
    <r>
      <rPr>
        <sz val="16"/>
        <rFont val="Calibri"/>
        <family val="2"/>
      </rPr>
      <t xml:space="preserve">Despacho publicado no DOU 18/09/25 </t>
    </r>
    <r>
      <rPr>
        <b/>
        <sz val="16"/>
        <rFont val="Calibri"/>
        <family val="2"/>
      </rPr>
      <t>-</t>
    </r>
    <r>
      <rPr>
        <sz val="16"/>
        <rFont val="Calibri"/>
        <family val="2"/>
      </rPr>
      <t xml:space="preserve"> Processo nº 17944.003500/2025-11. Contratos de garantia e de contragarantia. Autoriza a concessão da garantia da União, ressalvada a necessidade de verificação, pela PGFN</t>
    </r>
    <r>
      <rPr>
        <b/>
        <sz val="16"/>
        <rFont val="Calibri"/>
        <family val="2"/>
      </rPr>
      <t xml:space="preserve">
CE GIGOV/SA 2939.25</t>
    </r>
    <r>
      <rPr>
        <sz val="16"/>
        <rFont val="Calibri"/>
        <family val="2"/>
      </rPr>
      <t xml:space="preserve"> enviado dia 22/07/2025 - Conforme foi informado a CTB será aditivada aos termos de compromisso dos contratos a seguir listados como unidade executora: TC: 974912 OPER: 1099895-17.</t>
    </r>
    <r>
      <rPr>
        <b/>
        <sz val="16"/>
        <rFont val="Calibri"/>
        <family val="2"/>
      </rPr>
      <t xml:space="preserve">
</t>
    </r>
    <r>
      <rPr>
        <sz val="16"/>
        <rFont val="Calibri"/>
        <family val="2"/>
      </rPr>
      <t>Requisitos da Condição suspensiva: Titularidade de Área, Projeto Básico, Licença Ambiental Prévia e Declaração sobre a sustentabilidade do objeto. Apresentação dos estudos de viabilidade técnica, econômica ou ambiental - EVTEA</t>
    </r>
    <r>
      <rPr>
        <b/>
        <sz val="16"/>
        <rFont val="Calibri"/>
        <family val="2"/>
      </rPr>
      <t xml:space="preserve">
 </t>
    </r>
    <r>
      <rPr>
        <sz val="16"/>
        <rFont val="Calibri"/>
        <family val="2"/>
      </rPr>
      <t>Recepcionado CE n 2694/25 -Enviado dia 04/07/2025- Informa aceite de projeto e retirada da Cláusula Suspensiva.</t>
    </r>
    <r>
      <rPr>
        <b/>
        <sz val="16"/>
        <rFont val="Calibri"/>
        <family val="2"/>
      </rPr>
      <t xml:space="preserve">
</t>
    </r>
    <r>
      <rPr>
        <sz val="16"/>
        <rFont val="Calibri"/>
        <family val="2"/>
      </rPr>
      <t>CE 1691/2025/GIGOV/SA - Disponibiliza Minuta Contratual para preenchimento a fim de prosseguir com o processo de contratação e encaminha PVL (Pedido de Verificação de Limites e Condições) aberto no SADIPEM.</t>
    </r>
    <r>
      <rPr>
        <b/>
        <sz val="16"/>
        <rFont val="Calibri"/>
        <family val="2"/>
      </rPr>
      <t xml:space="preserve">
</t>
    </r>
    <r>
      <rPr>
        <sz val="16"/>
        <rFont val="Calibri"/>
        <family val="2"/>
      </rPr>
      <t xml:space="preserve">CE GIGOV/AS 1556/2025 enviado dia 08/05/2025 solicitando providências quanto a inserção de documentos no SADIPEM para tramitação de PVL (Pedido de Verificação de Limites e Condições).
Plano de Trabalho Aceito 04/04/25
Recepcionado CE GIGOV- 961/2025  Análise de Custo (NT 105/25) -Fornecimento e Implantação dos Sistemas de Telecomunicações e Sinalização do VLT. Caixa solicita complementações em tres itens do Material tecnico apresentado. 
Publicada Lei 14.781 de 04/09/24, DOE de 05/09/24 autorizando contratação de operação crédito para financiamento de contrapartida.
Publicada Lei 14.787 de 07/11/24 , DOE 08/11/24 que autoriza contrataçlão de operação de crédito 
</t>
    </r>
    <r>
      <rPr>
        <b/>
        <sz val="16"/>
        <rFont val="Calibri"/>
        <family val="2"/>
      </rPr>
      <t>Aviso de Licitação Presencial - LP Nº 25.005 / CTB publicado no DOE 22/07/25. Sessão Publica para  Recebimento das propostas dia 01/10/25;</t>
    </r>
    <r>
      <rPr>
        <sz val="16"/>
        <rFont val="Calibri"/>
        <family val="2"/>
      </rPr>
      <t xml:space="preserve">
FGTS -  Contratação da operação de crédito.
Despacho publicado no DOU 18/09/25 - Processo nº 17944.003500/2025-11 Autoriza a concessão da garantia da União.</t>
    </r>
  </si>
  <si>
    <r>
      <t>CE GIGOV SA 5064 26 - Disponibiliza Carta Reversal nº 46 assinada - Ct: 443.345-24/2016 - Metrô / VLT. Caixa informa da alteração contratual de atualização de cronograma do contrato de financiamento.
Realizando sondagens, locações das primeiras estruturas dos poços para que já iniciem serviços de terraplenagem e escavação no início de junho, junto a estrutura de contenção dos poços. Também estão sendo feitas as estruturas das subestações, com início da locações e terraplenagem
Além desses serviços continuam desenvolvimento de projeto</t>
    </r>
    <r>
      <rPr>
        <b/>
        <sz val="16"/>
        <rFont val="Calibri"/>
        <family val="2"/>
      </rPr>
      <t xml:space="preserve">s
CE GIGOV/SA 1387/26 - Termos Aditivos para Inclusão da Unidade Executora - TCs: 968765, 969597, 970645 e 974912
CE GIGOVSA 1080/26 - Enviado dia 26/02/2026 - Incorporação de Nota de Empenho.
</t>
    </r>
    <r>
      <rPr>
        <sz val="16"/>
        <rFont val="Calibri"/>
        <family val="2"/>
      </rPr>
      <t>CE GIGOVSA 1080/26 (recepcionado 27/02) -</t>
    </r>
    <r>
      <rPr>
        <b/>
        <sz val="16"/>
        <rFont val="Calibri"/>
        <family val="2"/>
      </rPr>
      <t xml:space="preserve"> </t>
    </r>
    <r>
      <rPr>
        <sz val="16"/>
        <rFont val="Calibri"/>
        <family val="2"/>
      </rPr>
      <t>Incorporação de Nota de Empenho - CEF comunica a SEDUR Nota de empenho 15Mi emitida em 20/02/2026.</t>
    </r>
    <r>
      <rPr>
        <b/>
        <sz val="16"/>
        <rFont val="Calibri"/>
        <family val="2"/>
      </rPr>
      <t xml:space="preserve">
CE GIGOV/SA 720/2026 - Enviado dia 05/02/26 -Telecom - Análise - Apontamentos.
</t>
    </r>
    <r>
      <rPr>
        <sz val="16"/>
        <rFont val="Calibri"/>
        <family val="2"/>
      </rPr>
      <t>CE GIGOVSA 316.2026 - Enviado dia 22/01/2026 Autorização para Início de Execução do Objeto (AIO) e procedimentos.</t>
    </r>
    <r>
      <rPr>
        <b/>
        <sz val="16"/>
        <rFont val="Calibri"/>
        <family val="2"/>
      </rPr>
      <t xml:space="preserve">
</t>
    </r>
    <r>
      <rPr>
        <sz val="16"/>
        <rFont val="Calibri"/>
        <family val="2"/>
      </rPr>
      <t>Recepcionado dia 19/01 CE GIGOV/SA 349/2026 - Sistemas de Telecomunicações - Análise - Solicitações para Continuidade do Processo. Solicitaçãoo de complementação de informações.</t>
    </r>
    <r>
      <rPr>
        <b/>
        <sz val="16"/>
        <rFont val="Calibri"/>
        <family val="2"/>
      </rPr>
      <t xml:space="preserve">
CE GIGOVSA 316.2026 - Enviado dia 16/01/2026 - Autorização para Início de Execução do Objeto (AIO) e procedimentos.
</t>
    </r>
    <r>
      <rPr>
        <sz val="16"/>
        <rFont val="Calibri"/>
        <family val="2"/>
      </rPr>
      <t>CE GIGOVSA 317.2026 Enviado dia 16/01/2026- Acrescenta informações sobre AIO.
Recepcionado CE CE GIGOV/SA 6070/2025 - Telecom - Solicitações para Continuidade do Processo</t>
    </r>
    <r>
      <rPr>
        <b/>
        <sz val="16"/>
        <rFont val="Calibri"/>
        <family val="2"/>
      </rPr>
      <t xml:space="preserve">
 OS </t>
    </r>
    <r>
      <rPr>
        <sz val="16"/>
        <rFont val="Calibri"/>
        <family val="2"/>
      </rPr>
      <t>de Projetos, incluso topografia, sondagens -</t>
    </r>
    <r>
      <rPr>
        <b/>
        <sz val="16"/>
        <rFont val="Calibri"/>
        <family val="2"/>
      </rPr>
      <t xml:space="preserve">  12/11/2025. </t>
    </r>
    <r>
      <rPr>
        <sz val="16"/>
        <rFont val="Calibri"/>
        <family val="2"/>
      </rPr>
      <t>Prazo da fase de projetos 6meses. A OS da Obra sera assinada quando os projetos estiverem aprovados.</t>
    </r>
    <r>
      <rPr>
        <b/>
        <sz val="16"/>
        <rFont val="Calibri"/>
        <family val="2"/>
      </rPr>
      <t xml:space="preserve">
CE GIGOV/SA 249/2026 -</t>
    </r>
    <r>
      <rPr>
        <sz val="16"/>
        <rFont val="Calibri"/>
        <family val="2"/>
      </rPr>
      <t xml:space="preserve"> Telecom - Análise - Solicitações para Continuidade do Processo - TC OGU 968765/2024 - Metrô - Tramo 4. Analisa nova versão de documentação e lista as complementações.
</t>
    </r>
    <r>
      <rPr>
        <b/>
        <sz val="16"/>
        <rFont val="Calibri"/>
        <family val="2"/>
      </rPr>
      <t xml:space="preserve">CE GIGOV/SA 5749/2025 -Enviado dia 10/12/25 - Aceite da Verificação do Resultado do Processo Licitatório e procedimentos.
</t>
    </r>
    <r>
      <rPr>
        <sz val="16"/>
        <rFont val="Calibri"/>
        <family val="2"/>
      </rPr>
      <t>CE GIGOVSA 5805.25 -Enviado dia 10/12/25 Incorporação de Nota de Empenho.</t>
    </r>
    <r>
      <rPr>
        <b/>
        <sz val="16"/>
        <rFont val="Calibri"/>
        <family val="2"/>
      </rPr>
      <t xml:space="preserve">
</t>
    </r>
    <r>
      <rPr>
        <sz val="16"/>
        <rFont val="Calibri"/>
        <family val="2"/>
      </rPr>
      <t>CE GIGOV/SA 5601/25 - Enviado dia 03/12/25 -Apontamentos – Verificação da Realização do Processo Licitatório.</t>
    </r>
    <r>
      <rPr>
        <b/>
        <sz val="16"/>
        <rFont val="Calibri"/>
        <family val="2"/>
      </rPr>
      <t xml:space="preserve">
</t>
    </r>
    <r>
      <rPr>
        <sz val="16"/>
        <rFont val="Calibri"/>
        <family val="2"/>
      </rPr>
      <t xml:space="preserve">Resumo do Contrato Publicado no DOE 14/10/25
Ctr Nº 17/2025
Homologação, Adjudicação e Convocação para Ass. do Contrato publ. no DOE 08/10/25
Valor: R$ 1.107.231.801,21
Habilitação publicada no DOE 16/09/25 Consórcio Expresso 2 de Julho  (Áyla Construtora S/A, OECI S/A., Metro Engenharia e MPE Engenharia e serviços) 
Anuncio da proposta vencedora em até dois meses a partir da data da primeira seção 18/10/2025
Aviso de Licitação Presencial Internacional - LP 25.004 / CTB  publicado no DOE 10/06/25. Sessão pública para recebimento das propostas dia 01/09/2025.
13/05 - Foi realizado o ajuste no SADIPEM com a redução do FINANCIAMENTO em 3 centavos e correspondente majoração da Contrapartida nesse valor: 154.864.809,00.
Projeto em reanálise pela Caixa.
Valor total solicitado para o  Empreendimento Tramo 4 do Sistema Metroviário Salvador Lauro de Freitas foi de R$ 1.518.586.194,68. 
Clausula Suspensiva: Apresentação do Projeto Básico; até 30/11/25
Recurso de R$ 766.000.000,00  assegurado no Novo PAC, conforme resolução CGPAC nº  4 de 20/05/ 2024 que ajustou o escopo a ser apoiado.
Recurso adicional de R$ 752.586.194,68  apoiado pelo PAC Seleções, conforme Portaria MCID nº 767 de 26/07/24.
CE GIGOV/SA 2936.25 Enviado dia 24/07/2025 - Comunicado informando que foi recebido o Of. 351/2025 SEDUR/GAB solicitando a inclusão da CTB como unidade executória do empreendimento.
Em contato com a SEDUR foi informado que ainda não foi atendida a cláusula suspensiva.
</t>
    </r>
  </si>
  <si>
    <t xml:space="preserve">Aguardando o Ministério emitir a AIO para posterior emissão da OS. </t>
  </si>
  <si>
    <t xml:space="preserve">
Emissão de AIO
Emissão de OS 
Monitorar execução da obra</t>
  </si>
  <si>
    <t xml:space="preserve">                 
*AIO
*OS
*Execução da Obra 
                                                             </t>
  </si>
  <si>
    <t xml:space="preserve">
*AIO
*OS
*Execução da Obra 
                                                             </t>
  </si>
  <si>
    <t xml:space="preserve">
*AIO
*OS
*Execução da Obra 
                                                             </t>
  </si>
  <si>
    <t xml:space="preserve">
*AIO
*OS
*Execução da Obra          </t>
  </si>
  <si>
    <t>ART PROJETOS CONSTRUÇÕES E SERVIÇOS LTDA.</t>
  </si>
  <si>
    <t>CT 090/2026 - Resumo do contrato publicado no DOE dia 19/08/2026. Empresa Vencedora: Geox Geotecnia e Engenharia de Obras Ltda. Valor Total R$: 15.481.681,80.</t>
  </si>
  <si>
    <t>Emissão de AIO
Emissão de OS 
Monitorar execução da obra</t>
  </si>
  <si>
    <t>https://maps.app.goo.gl/RKehfZFMWzKqUiiq9</t>
  </si>
  <si>
    <t xml:space="preserve">https://maps.app.goo.gl/KURtToAEqZ99jEFF6
</t>
  </si>
  <si>
    <t>https://maps.app.goo.gl/YycXB4MzLASDnNFS8</t>
  </si>
  <si>
    <t xml:space="preserve">
https://maps.app.goo.gl/Rrn4cPWUu2apobkQ6</t>
  </si>
  <si>
    <t>https://maps.app.goo.gl/K2qcBkesDemh3P626</t>
  </si>
  <si>
    <t>https://maps.app.goo.gl/kBMMoG4jJaEiZ3B59</t>
  </si>
  <si>
    <t>https://maps.app.goo.gl/YTyCwGwxu7UfZgJK7</t>
  </si>
  <si>
    <t>https://maps.app.goo.gl/is6cTCYAYY9CbnJa7</t>
  </si>
  <si>
    <t>https://maps.app.goo.gl/xJtkr4nZ9cMFaS288</t>
  </si>
  <si>
    <t>https://maps.app.goo.gl/8jEgQFPwCvkqnedUA</t>
  </si>
  <si>
    <t>https://maps.app.goo.gl/b2ntTaR9Q2o61pWN8</t>
  </si>
  <si>
    <t>https://maps.app.goo.gl/QWeULVaLQfYN6dEE9</t>
  </si>
  <si>
    <t>https://maps.app.goo.gl/HsCrMu5sZBLZKUZw8</t>
  </si>
  <si>
    <t>CONDER enviou dia 18/08 documentação técnica com ajustes e complementações para prosseguimento na análise da CAIXA</t>
  </si>
  <si>
    <r>
      <t xml:space="preserve">Documentação aprovada anexada no TGOV. Aguardando emissão do LAE pela CAIXA
CE GIGOV/SA 3443/2026 Macrodrenagem Av. Luiz Tarquínio - TC 986128/2025 Macrodrenagem G1
- Caixa solicita complementações
Recepcionado 25/05 CE GIGOVSA 3100_2026 - Apontamentos da análise técnica Etapa Luiz Tarquínio-Irmã Dulce 
CE GIGOV/SA 2815/2026 - Prorrogação do prazo para atendimento da condição suspensiva - TC 986128/2025 Macrodrenagem G1
Informamos que o Ministério das Cidades autorizou a prorrogação do prazo de cumprimento da condição suspensiva para as operações de Drenagem contratadas em dezembro/2025, abrangendo o Termo de Compromisso referenciado. Novo prazo 29/07/2026.
Recepcionado </t>
    </r>
    <r>
      <rPr>
        <b/>
        <sz val="16"/>
        <rFont val="Calibri"/>
        <family val="2"/>
      </rPr>
      <t xml:space="preserve">CE GIGOVSA 1000/2026 </t>
    </r>
    <r>
      <rPr>
        <sz val="16"/>
        <rFont val="Calibri"/>
        <family val="2"/>
      </rPr>
      <t xml:space="preserve">- Apontamentos da análise preliminar - Etapa 03 (Luiz Tarquinio/Irmã Dulce) </t>
    </r>
    <r>
      <rPr>
        <b/>
        <sz val="16"/>
        <rFont val="Calibri"/>
        <family val="2"/>
      </rPr>
      <t xml:space="preserve">
ALTERAÇÃO: CE GIGOV/SA 5688/2025</t>
    </r>
    <r>
      <rPr>
        <sz val="16"/>
        <rFont val="Calibri"/>
        <family val="2"/>
      </rPr>
      <t xml:space="preserve"> Aceite de Plano de Trabalho, empenho e abertura da conta vinculada, foi celebrado nesta data o Termo de Compromisso supracitado, com valor de investimento de R$ 91.975.203,37 (composto exclusivamente de repasse) e vigência de 36 meses (término em 04/12/28).</t>
    </r>
  </si>
  <si>
    <r>
      <t xml:space="preserve">CE GIGOV/SA 5176/2026 - Enviado dia 19/08/26 - Ateste de Medição e Pendência Para Desbloqueio.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4780/2025 - Enviado dia 23/10/2025 - Informam o desbloqueio da parcela no valor de R$ 34.345,37, conforme CE GIGOV/SA 4550/2025.</t>
    </r>
    <r>
      <rPr>
        <b/>
        <sz val="16"/>
        <rFont val="Calibri"/>
        <family val="2"/>
      </rPr>
      <t xml:space="preserve">
</t>
    </r>
    <r>
      <rPr>
        <sz val="16"/>
        <rFont val="Calibri"/>
        <family val="2"/>
      </rPr>
      <t>CE GIGOV/SA 4550/2025 - Enviado dia 10/10/25 -Ateste de Medição e Pendência Para Desbloqueio Etapa 1.</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 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R$ 584.663,60. VRPL emitido. Valor R$: 584.838,51.</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</si>
  <si>
    <r>
      <t>Alteração Contratual de inclusão de Agente Promotor - Aguardando devolução do Aditivo assinado.
Alteração Contratual de Meta Física - Em tramitação no Comitê da Superintendência Regional.
Alteração Contratual de Prazo de primeiro desembolso / prazo total de desembolso - recebida solicitação em 17/08, em análise técnica.
Recepcionado</t>
    </r>
    <r>
      <rPr>
        <b/>
        <sz val="16"/>
        <rFont val="Calibri"/>
        <family val="2"/>
      </rPr>
      <t xml:space="preserve"> CE GIGOV/SA 1684/2026 </t>
    </r>
    <r>
      <rPr>
        <sz val="16"/>
        <rFont val="Calibri"/>
        <family val="2"/>
      </rPr>
      <t xml:space="preserve">dia 25/03 </t>
    </r>
    <r>
      <rPr>
        <b/>
        <sz val="16"/>
        <rFont val="Calibri"/>
        <family val="2"/>
      </rPr>
      <t>-</t>
    </r>
    <r>
      <rPr>
        <sz val="16"/>
        <rFont val="Calibri"/>
        <family val="2"/>
      </rPr>
      <t xml:space="preserve"> Orientações para continuidade do processo (alteração contratual) - CF Financiamento 0639469-97/2025 Macrodrenagem em diversos municípios do Estado da Bahia
</t>
    </r>
    <r>
      <rPr>
        <b/>
        <sz val="16"/>
        <rFont val="Calibri"/>
        <family val="2"/>
      </rPr>
      <t>CE GIGOV/SA 0219/2026</t>
    </r>
    <r>
      <rPr>
        <sz val="16"/>
        <rFont val="Calibri"/>
        <family val="2"/>
      </rPr>
      <t xml:space="preserve"> Alteração contratual - CT 0639469-97/2025 Macrodrenagem na Bahia - macrodrenagem nos municípios de Ubaíra e Itororó de maneira mais abrangente. Ofício nº 001/2026 – SEDUR/GAB/SGT, de 06/01/2026 contendo justificativa técnica para ampliação de escopo das intervenções de macrodrenagem nos municípios de Ubaíra e Itororó/BA e a supressão das intervenções de macrodrenagem nos Municípios Ilhéus e Ipiaú/BA.
Recepcionado 16/06 CE GIGOV/SA 2334/2025 - A SNSA (Ministério das Cidades), gestora do contrato 0639469-97, não concordou em dispensar a apresentação de documentação de titularidade e o licenciamento ambiental, conforme pleiteado.
SEPLAN comunica  dia 07/04 que está em elaboração da Minuta do Contrato.
Em fase de formalização, anterior ao TC; Prev de entrega da documentação via Tgov - Fev 2025
Modelo de lic. - Semi-integrada
Licença Ambiental - será delegada a empresa contratada; 
DUP - A solicitar após revisão da poligonal;
Ministério tem prazo de 30 dias para devolver a caixa - 13/10/24;
CAIXA retornar ao proponente até 17/10 solicitando ou não complementações;
Contratação definida pela SUQUALI -a ser definida
- Cada meta será licitada individualmente
- A prestação de contas será por Contrato de Repasse/Termo de Compromisso
Recepcionado OF-GIGOV 2723/2024 que trata das informações relativas a contratação de financiamento FGTS para propostas do NOVO PAC  -  26/09/2024
- A composição do Investimento inclui Repasse + Contrapartida Estadual de 5%
Lei Autorizativa PLs 25.482 e 25.483 
Fonte de recurso: FGTS</t>
    </r>
  </si>
  <si>
    <t>Aguardando manifestação da CAIXA - documentação em análise na CAIXA enviada pela CONDER dia 24/07.</t>
  </si>
  <si>
    <t xml:space="preserve">CONDER enviou dia 24/07 documentação técnica com ajustes e complementações para prosseguimento na análise da CAIXA. </t>
  </si>
  <si>
    <r>
      <t>Projeto de engenharia aprovado CE 5057/2026, de 13/08/2026. Aguardando comprovação de lançamento do Edital de Licitação, prazo:
12/10/2026.
Alteração Contratual de inclusão de Agente Promotor - Aguardando devolução do Aditivo assinado.
Alteração Contratual de Meta Física - Em tramitação no Comitê da Superintendência Regional.
Alteração Contratual de Prazo de primeiro desembolso / prazo total de desembolso - recebida solicitação em 17/08, em análise técnica.</t>
    </r>
    <r>
      <rPr>
        <b/>
        <sz val="16"/>
        <rFont val="Calibri"/>
        <family val="2"/>
      </rPr>
      <t xml:space="preserve">
CE GIGOVSA 2019-2026 - Apontamentos da análise preliminar - Etapa Macrodrenagem em Itororó
Recepcionado CE GIGOV/SA 1684/2026 dia 25/03 - </t>
    </r>
    <r>
      <rPr>
        <sz val="16"/>
        <rFont val="Calibri"/>
        <family val="2"/>
      </rPr>
      <t>Orientações para continuidade do processo (alteração contratual) - CF Financiamento 0639469-97/2025 Macrodrenagem em diversos municípios do Estado da Bahia</t>
    </r>
    <r>
      <rPr>
        <b/>
        <sz val="16"/>
        <rFont val="Calibri"/>
        <family val="2"/>
      </rPr>
      <t xml:space="preserve">
CE GIGOV/SA 0219/2026</t>
    </r>
    <r>
      <rPr>
        <sz val="16"/>
        <rFont val="Calibri"/>
        <family val="2"/>
      </rPr>
      <t xml:space="preserve"> Alteração contratual - CT 0639469-97/2025 Macrodrenagem na Bahia - macrodrenagem nos municípios de Ubaíra e Itororó de maneira mais abrangente. Ofício nº 001/2026 – SEDUR/GAB/SGT, de 06/01/2026 contendo justificativa técnica para ampliação de escopo das intervenções de macrodrenagem nos municípios de Ubaíra e Itororó/BA e a supressão das intervenções de macrodrenagem nos Municípios Ilhéus e Ipiaú/BA.
Recepcionado 16/06 CE GIGOV/SA 2334/2025 - A SNSA (Ministério das Cidades), gestora do contrato 0639469-97, não concordou em dispensar a apresentação de documentação de titularidade e o licenciamento ambiental, conforme pleiteado.
CE GIGOV/AS 1556/2025 enviado dia 08/05/2025 solicitando providências quanto a inserção de documentos no SADIPEM para tramitação de PVL (Pedido de Verificação de Limites e Condições).
SEPLAN comunica  dia 07/04 que está em elaboração da Minuta do Contrato.
Em fase de formalização, anterior ao TC; Prev de entrega da documentação via Tgov - Fev 2025
Modelo de lic. - Semi-integrada
Licença Ambiental - será delegada a empresa contratada; 
DUP - A solicitar após revisão da poligonal;
Em fase de formalização, anterior ao TC;
Ministério tem prazo de 30 dias para devolver a caixa - 13/10/24;
CAIXA retornar ao proponente até 17/10 solicitando ou não complementações;
Contratação definida pela SUQUALI - A ser definida;
- Cada meta será licitada individualmente
- A prestação de contas será por Contrato de Repasse/Termo de Compromisso
Recepcionado OF-GIGOV 2723/2024 que trata das informações relativas a contratação de financiamento FGTS para propostas do NOVO PAC  -  26/09/2024
- A composição do Investimento inclui Repasse + Contrapartida Estadual de 5%
Lei Autorizativa PLs 25.482 e 25.483 
Fonte de recurso: FGTS</t>
    </r>
  </si>
  <si>
    <t>Monitorar execução</t>
  </si>
  <si>
    <t>https://maps.app.goo.gl/H2bUp8csHK3eCiUP7</t>
  </si>
  <si>
    <t>https://maps.app.goo.gl/HSokUzJjA81KJSPQ6</t>
  </si>
  <si>
    <t>CONDER</t>
  </si>
  <si>
    <r>
      <rPr>
        <b/>
        <sz val="16"/>
        <rFont val="Calibri"/>
        <family val="2"/>
      </rPr>
      <t xml:space="preserve">
Contratação Integrada</t>
    </r>
    <r>
      <rPr>
        <sz val="16"/>
        <rFont val="Calibri"/>
        <family val="2"/>
      </rPr>
      <t xml:space="preserve">
Termo de Referência
</t>
    </r>
  </si>
  <si>
    <r>
      <rPr>
        <b/>
        <sz val="16"/>
        <rFont val="Calibri"/>
        <family val="2"/>
      </rPr>
      <t>25.08.2026 - Assunto: CE GIGOV/SA 5284/2026 - Estado da Bahia - CAIXA - TC FNDE - Carta Reversal - Prorrogação de Prazo de Atendimento à Cláusula Suspensiva 
Publicado no Diário Oficial da União de 01/06/2026 o Termo de Compromisso Assinado</t>
    </r>
    <r>
      <rPr>
        <sz val="16"/>
        <rFont val="Calibri"/>
        <family val="2"/>
      </rPr>
      <t>.
15/05/2026 -CE CIGOV/AS 2927/2026 - Aprovação do Plano de Trabalho e Providências para Contratação. - Termo de Compromisso OGU FNDE : 996818/2026 - 996860/2026 - 996822/2026 - 996823/2026.</t>
    </r>
  </si>
  <si>
    <r>
      <rPr>
        <b/>
        <sz val="16"/>
        <rFont val="Calibri"/>
        <family val="2"/>
      </rPr>
      <t>25.08.2026 - Assunto: CE GIGOV/SA 5284/2026 - Estado da Bahia - CAIXA - TC FNDE - Carta Reversal - Prorrogação de Prazo de Atendimento à Cláusula Suspensiva 
Publicado no Diário Oficial da União de 01/06/2026 o Termo de Compromisso Assinado.</t>
    </r>
    <r>
      <rPr>
        <sz val="16"/>
        <rFont val="Calibri"/>
        <family val="2"/>
      </rPr>
      <t xml:space="preserve">
15/05/2026 -CE CIGOV/AS 2927/2026 - Aprovação do Plano de Trabalho e Providências para Contratação. - Termo de Compromisso OGU FNDE : 996818/2026 - 996860/2026 - 996822/2026 - 996823/2026.</t>
    </r>
  </si>
  <si>
    <r>
      <rPr>
        <b/>
        <sz val="16"/>
        <rFont val="Calibri"/>
        <family val="2"/>
      </rPr>
      <t xml:space="preserve">
25.08.2026 - Assunto: CE GIGOV/SA 5284/2026 - Estado da Bahia - CAIXA - TC FNDE - Carta Reversal - Prorrogação de Prazo de Atendimento à Cláusula Suspensiva 
Publicado no Diário Oficial da União de 01/06/2026 o Termo de Compromisso Assinado.</t>
    </r>
    <r>
      <rPr>
        <sz val="16"/>
        <rFont val="Calibri"/>
        <family val="2"/>
      </rPr>
      <t xml:space="preserve">
15/05/2026 -CE CIGOV/AS 2927/2026 - Aprovação do Plano de Trabalho e Providências para Contratação. - Termo de Compromisso OGU FNDE : 996818/2026 - 996860/2026 - 996822/2026 - 996823/2026.</t>
    </r>
  </si>
  <si>
    <t>Aeroporto de Barreiras (EQUIPAMENTOS DE BALIZAMENTO - PISTA/INFRA)
Sinalização: iluminação de pátio, luminoso PPD e TWY, Biruta, Farol, Papi, etc.</t>
  </si>
  <si>
    <t>https://governodabahia.plataformatarget.com.br/web/fbb30a88-ec24-4177-87a2-2b54f6b0731e</t>
  </si>
  <si>
    <r>
      <rPr>
        <b/>
        <sz val="16"/>
        <rFont val="Calibri"/>
        <family val="2"/>
      </rPr>
      <t>CONFORME DEFINIDO EM REUNIÃO COM MINISTÉRIO, GOVERNADOR E SECRETÁRIOS DA C.CIVIL E SEINFRA (29/07/26), OS EQUIPAMENTOS MOBILIÁRIOS FICARÃO SOB A RESPONSABILIDADE DA CONCESSIONÁRIA. O ESTADO NÃO FARÁ AQUISIÇÃO.</t>
    </r>
    <r>
      <rPr>
        <sz val="16"/>
        <rFont val="Calibri"/>
        <family val="2"/>
      </rPr>
      <t xml:space="preserve">
16/06/2026 - Conforme Ofício GASEC nº 271/2025, de 05/06/2025, a SEINFRA solicitou à SAC a supressão do TPS e equipamentos e mobiliários do TC 06/2018, para que os mesmos sejam executados com recursos próprios, mantendo apenas a INFRA com recurso do PAC.
Processo SEI nº: 024.2058.2024.0008514-17 - Objeto: Execução de obras de reforma e ampliação da PPD, reforma e adequação da taxiway, construção do novo pátio de aeronaves e serviços complementares de: drenagem e infra do balizamento noturno e auxílios à navegação, do Aeroporto de Barreiras - Dom Ricardo Weberberger - Bahia (SNBR).
Fonte de Recurso - Governo Federal - Fundo Nacional de Aviação (FNAC)
(INFRA + Equipamentos)*: R$ 65,7 milhões  (VALOR INICIALMENTE APROVADO E APOIADO CONFORME SELEÇÃO PAC EM 2023)
VIGÊNCIA DO TC 31/12/2024.
Licença de Alteração, Portaria INEMA n° 30.754, vigência 14/11/2028)
Conforme Seinfra (27/09 - Grupo Whatsapp) a Concessão pemanecerá com a Agerba, vigência até 03/08/2032.
Financiamento: FNAC</t>
    </r>
  </si>
  <si>
    <r>
      <rPr>
        <b/>
        <sz val="16"/>
        <rFont val="Calibri"/>
        <family val="2"/>
      </rPr>
      <t>CONFORME DEFINIDO EM REUNIÃO COM MINISTÉRIO, GOVERNADOR E SECRETÁRIOS DA C.CIVIL E SEINFRA (29/07/26), OS EQUIPAMENTOS MOBILIÁRIOS FICARÃO SOB A RESPONSABILIDADE DA CONCESSIONÁRIA. O ESTADO NÃO FARÁ AQUISIÇÃO.</t>
    </r>
    <r>
      <rPr>
        <sz val="16"/>
        <rFont val="Calibri"/>
        <family val="2"/>
      </rPr>
      <t xml:space="preserve">
16/06/2026 - Conforme Ofício GASEC nº 271/2025, de 05/06/2025, a SEINFRA solicitou à SAC a supressão do TPS e equipamentos e mobiliários do TC 06/2018, para que os mesmos sejam executados com recursos próprios, mantendo apenas a INFRA com recurso do PAC.
08/01/26 - Segundo SEINFRA, a previsão para a divulgação do aviso de licitação da Sinalização é MAR/26, permanecendo sem data a do Mobiliário. 
05/11 - Conforme SEINFRA, o novo prazo para publicação de licitação é NOV/25 (iluminação de pátio, luminoso PPD e TWY, Biruta, Farol, Papi, etc.). OBS: Prazo inicial SET/25 foi alterado, devido atraso na apresentação de documentação pela empresa contratada. O TR está em elaboração, o mesmo deve ser encaminhado à PGE após conclusão;
Mobiliário: Licitação depende da conclusão do projeto executivo (até DEZ/25) em elaboração pela empresa executora do TPS, para levantamento das necessidades e elaboração de TR e Edital.</t>
    </r>
  </si>
  <si>
    <r>
      <rPr>
        <b/>
        <sz val="16"/>
        <rFont val="Calibri"/>
        <family val="2"/>
      </rPr>
      <t xml:space="preserve">LEMBRETE: CE GIGOV/SA 4630/2026 -Enviado dia 25/08/26 retirada de suspensivas e orientações para continuidade. Servimo-nos do presente para lembrar que vencerá em 25/09/26 o prazo para comprovação de abertura do processo licitatório
</t>
    </r>
    <r>
      <rPr>
        <sz val="16"/>
        <rFont val="Calibri"/>
        <family val="2"/>
      </rPr>
      <t>CE GIGOV/SA 4630/2026 Enviado dia 27/07/26 - retirada de suspensivas e orientações para continuidade.</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3735/2026 - Enviado dia 26/06/26 -Reanálise preliminar dos Projetos Básicos, valor R$ 7.122.297,30.
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2320/2026 - Enviado dia 23/04/26 Análise preliminar Projeto Básico.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</si>
  <si>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t>METROL ENGENHARIA LTDA.</t>
  </si>
  <si>
    <r>
      <rPr>
        <b/>
        <sz val="16"/>
        <rFont val="Calibri"/>
        <family val="2"/>
      </rPr>
      <t>CONFORME DEFINIDO EM REUNIÃO COM MINISTÉRIO, GOVERNADOR E SECRETÁRIOS DA C.CIVIL E SEINFRA (29/07/26), OS EQUIPAMENTOS MOBILIÁRIOS FICARÃO SOB A RESPONSABILIDADE DA CONCESSIONÁRIA. O ESTADO NÃO FARÁ AQUISIÇÃO.</t>
    </r>
    <r>
      <rPr>
        <sz val="16"/>
        <rFont val="Calibri"/>
        <family val="2"/>
      </rPr>
      <t xml:space="preserve">
Assinatura do contrato com a empresa para iniciar serviços de instalação da sinalização.</t>
    </r>
  </si>
  <si>
    <r>
      <rPr>
        <b/>
        <sz val="16"/>
        <rFont val="Calibri"/>
        <family val="2"/>
      </rPr>
      <t xml:space="preserve">LEMBRETE: CE GIGOV/SA 4630/2026 -Enviado dia 25/08/26 retirada de suspensivas e orientações para continuidade. Servimo-nos do presente para lembrar que vencerá em 25/09/26 o prazo para comprovação de abertura do processo licitatório
</t>
    </r>
    <r>
      <rPr>
        <sz val="16"/>
        <rFont val="Calibri"/>
        <family val="2"/>
      </rPr>
      <t>CE GIGOV/SA 4630/2026 Enviado dia 27/07/26 - retirada de suspensivas e orientações para continuidade.</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3735/2026 - Enviado dia 26/06/26 - Reanálise preliminar dos Projetos Básicos, valor R$ 494.862,19.</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CE GIGOV/SA 3047/2026 - Enviado dia 21/05/26 - Análise do Projeto Básico. Valor R$: 494.862,19.</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2008/2026 - Enviado dia 10/04/2026 Análise preliminar Projeto Básico.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</si>
  <si>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LEMBRETE: CE GIGOV/SA 4630/2026 -Enviado dia 25/08/26 retirada de suspensivas e orientações para continuidade. Servimo-nos do presente para lembrar que vencerá em 25/09/26 o prazo para comprovação de abertura do processo licitatório
</t>
    </r>
    <r>
      <rPr>
        <sz val="16"/>
        <rFont val="Calibri"/>
        <family val="2"/>
      </rPr>
      <t>CE GIGOV/SA 4630/2026 Enviado dia 27/07/26 - retirada de suspensivas e orientações para continuidade.</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3735/2026 - Enviado dia 26/06/26 - Reanálise preliminar dos Projetos Básicos, valor R$662.404,99.</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2880/2026 - Enviado dia 14/05/26 Projeto Básico revisado.</t>
    </r>
    <r>
      <rPr>
        <b/>
        <sz val="16"/>
        <rFont val="Calibri"/>
        <family val="2"/>
      </rPr>
      <t xml:space="preserve">
</t>
    </r>
    <r>
      <rPr>
        <sz val="16"/>
        <rFont val="Calibri"/>
        <family val="2"/>
      </rPr>
      <t>CE GIGOV/SA 2244/2026 - Enviado dia 17/04/26 Análise preliminar Projeto Básico.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</si>
  <si>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LEMBRETE: CE GIGOV/SA 4630/2026 -Enviado dia 25/08/26 retirada de suspensivas e orientações para continuidade. Servimo-nos do presente para lembrar que vencerá em 25/09/26 o prazo para comprovação de abertura do processo licitatório
</t>
    </r>
    <r>
      <rPr>
        <sz val="16"/>
        <rFont val="Calibri"/>
        <family val="2"/>
      </rPr>
      <t>CE GIGOV/SA 4630/2026 Enviado dia 27/07/26 - retirada de suspensivas e orientações para continuidade.</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1601/2026 - Enviado dia 20/03/26 Análise preliminar Projeto Básico.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</si>
  <si>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LEMBRETE: CE GIGOV/SA 4630/2026 -Enviado dia 25/08/26 retirada de suspensivas e orientações para continuidade. Servimo-nos do presente para lembrar que vencerá em 25/09/26 o prazo para comprovação de abertura do processo licitatório
</t>
    </r>
    <r>
      <rPr>
        <sz val="16"/>
        <rFont val="Calibri"/>
        <family val="2"/>
      </rPr>
      <t>CE GIGOV/SA 4630/2026 Enviado dia 27/07/26 - retirada de suspensivas e orientações para continuidade.</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2796/2026 Enviado dia 14/05/26 -Análise preliminar Projeto Básico.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</si>
  <si>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LEMBRETE: CE GIGOV/SA 4630/2026 -Enviado dia 25/08/26 retirada de suspensivas e orientações para continuidade. Servimo-nos do presente para lembrar que vencerá em 25/09/26 o prazo para comprovação de abertura do processo licitatório
</t>
    </r>
    <r>
      <rPr>
        <sz val="16"/>
        <rFont val="Calibri"/>
        <family val="2"/>
      </rPr>
      <t>CE GIGOV/SA 4630/2026 Enviado dia 27/07/26 - retirada de suspensivas e orientações para continuidade.</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 xml:space="preserve">CE GIGOV/SA 1775/2026 - Enviado dia 30/03/2026 - Análise preliminar Projeto Básico, valor R$: 808.266,70. </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</si>
  <si>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LEMBRETE: CE GIGOV/SA 4630/2026 -Enviado dia 25/08/26 retirada de suspensivas e orientações para continuidade. Servimo-nos do presente para lembrar que vencerá em 25/09/26 o prazo para comprovação de abertura do processo licitatório
</t>
    </r>
    <r>
      <rPr>
        <sz val="16"/>
        <rFont val="Calibri"/>
        <family val="2"/>
      </rPr>
      <t>CE GIGOV/SA 4630/2026 Enviada dia 27/07/26 retirada de suspensivas e orientações para continuidade.</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3831/2026 - Enviado dia 26/06/26 - Análise do Projeto Básico, valor R$ 4.048.257,51.</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</si>
  <si>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LEMBRETE: CE GIGOV/SA 4630/2026 -Enviado dia 25/08/26 retirada de suspensivas e orientações para continuidade. Servimo-nos do presente para lembrar que vencerá em 25/09/26 o prazo para comprovação de abertura do processo licitatório
</t>
    </r>
    <r>
      <rPr>
        <sz val="16"/>
        <rFont val="Calibri"/>
        <family val="2"/>
      </rPr>
      <t>CE GIGOV/SA 4630/2026 Enviada dia 27/07/26 retirada de suspensivas e orientações para continuidade.</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3832/2026 - Enviado dia 26/06/26 - Análise do Projeto Básico, valor R$ 2.045.218,25.</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</si>
  <si>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LEMBRETE: CE GIGOV/SA 4630/2026 -Enviado dia 25/08/26 retirada de suspensivas e orientações para continuidade. Servimo-nos do presente para lembrar que vencerá em 25/09/26 o prazo para comprovação de abertura do processo licitatório
</t>
    </r>
    <r>
      <rPr>
        <sz val="16"/>
        <rFont val="Calibri"/>
        <family val="2"/>
      </rPr>
      <t>CE GIGOV/SA 4630/2026 Enviada dia 27/07/26 retirada de suspensivas e orientações para continuidade.</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3733/2026 -Enviado dia 26/06/26 - Análise do Projeto Básico, valor R$ 3.739.964,42.</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 xml:space="preserve"> 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</si>
  <si>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LEMBRETE: CE GIGOV/SA 4630/2026 -Enviado dia 25/08/26 retirada de suspensivas e orientações para continuidade. Servimo-nos do presente para lembrar que vencerá em 25/09/26 o prazo para comprovação de abertura do processo licitatório
</t>
    </r>
    <r>
      <rPr>
        <sz val="16"/>
        <rFont val="Calibri"/>
        <family val="2"/>
      </rPr>
      <t>CE GIGOV/SA 4630/2026 Enviada dia 27/07/26 retirada de suspensivas e orientações para continuidade.</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3833/2026 - Enviado dia 26/06/26 -  Análise do Projeto Básico, valor R$ 4.120.643,29.</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</si>
  <si>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LEMBRETE: CE GIGOV/SA 4630/2026 -Enviado dia 25/08/26 retirada de suspensivas e orientações para continuidade. Servimo-nos do presente para lembrar que vencerá em 25/09/26 o prazo para comprovação de abertura do processo licitatório
</t>
    </r>
    <r>
      <rPr>
        <sz val="16"/>
        <rFont val="Calibri"/>
        <family val="2"/>
      </rPr>
      <t>CE GIGOV/SA 4630/2026 Enviada dia 27/07/26 retirada de suspensivas e orientações para continuidade.</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2256/2026 Enviado dia 17/04/26 Análise preliminar Projeto Básico.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</si>
  <si>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t>Pendente firmar contrato de financiamento com o BNDES
Obra: R$ 617,93 milhões (conforme Nota Técnica 04/09/24)
A execução da obra será pelo Governo do Estado (Seinfra/SIT), a rodovia não será federalizada. Recomenda-se que projeto seja apresentado ao DNIT e que a elaboração do edital seja de acordo com as regras do Departamento, visando uma futura tentativa de incorporação da rodovia à União. CC/PR confirmou financiamento através do BNDES.
Previsão de entrega dos Estudos ao DNIT para análise dia 03.09.2026 .Atualmente, encontram-se em desenvolvimento pela Strata Engenharia Ltda., com previsão de conclusão do Projeto em dezembro de 2026.</t>
  </si>
  <si>
    <t>CERB enviar documentação</t>
  </si>
  <si>
    <r>
      <rPr>
        <b/>
        <sz val="16"/>
        <rFont val="Calibri"/>
        <family val="2"/>
      </rPr>
      <t>Contratação Integrada</t>
    </r>
    <r>
      <rPr>
        <sz val="16"/>
        <rFont val="Calibri"/>
        <family val="2"/>
      </rPr>
      <t xml:space="preserve">
Termo de Referência
</t>
    </r>
  </si>
  <si>
    <t>SECRETARIA DE INFRAESTRUTURA HÍDRICA E SANEAMENTO - SIHS / COMPANHIA DE ENGENHARIA HÍDRICA E DE SANEAMENTO DA BAHIA - CERB
RESULTADO DE JULGAMENTO DAS PROPOSTAS DE PREÇO - LICITAÇÃO nº 2026 033 - SEI nº 039.0798.2026.0003678-06.
Objeto: Contratação de empresa especializada para implantação do Sistema Integrado de Abastecimento de Água das localidades de Carnaíba De Dentro, Altaneira, Carneiro, Laje, Lajinha e Cacimba do Pandú, no município de Juazeiro, no Estado da Bahia. A Comissão Permanente de Licitação da CERB em conformidade com a Lei Federal 13.303/16 e disposições do Edital de Licitações, torna público o Resultado de Julgamento das Propostas de preço, dando como CLASSIFICADA a empresa: METRO ENGENHARIA E CONSULTORIA LTDA, com proposta readequada após a fase de negociação, no valor total de R$ 8.401.829,98 (oito milhões, quatrocentos e um mil, oitocentos e vinte e nove reais, noventa e oito centavos). A abertura dos envelopes "B" - Documentos de Habilitação da empresa classificada será no dia 27/08/2026, às 11h. A presença dos representantes na sessão presencial é facultada, e os interessados poderão participar via teleconferência, cujo link será disponibilizado no site da CERB (licitacoescerb.ba.gov.br). O conteúdo dos documentos de habilitação será posteriormente disponibilizado por via eletrônica, através do Sistema Eletrônico de Informações (SEI), no endereço www.portalseibahia.saeb.ba.gov.br. Salvador-BA, 26/08/2026. Izabel Maiza dos Anjos Viana - Presidente da Comissão Permanente de Licitação - CPL.</t>
  </si>
  <si>
    <t>Aviso de Licitação Publicado do DOE de 28/08/26
Critério de julgamento: técnica e preço</t>
  </si>
  <si>
    <t>https://governodabahia.plataformatarget.com.br/web/bc32e3fd-3bd1-45a3-9305-9c030fe44277/home</t>
  </si>
  <si>
    <t>https://maps.app.goo.gl/DMdCohB9uWSEGHvL6</t>
  </si>
  <si>
    <t>https://maps.app.goo.gl/sTyVoZkV6bZiCSo28</t>
  </si>
  <si>
    <t>Recebimento das propostas / Julgamento /
Homologação / Adjudicação / Contratação / Emissão de Ordem de Serviço.</t>
  </si>
  <si>
    <t>https://governodabahia.plataformatarget.com.br/web/24473f81-fd27-45dc-937f-5493a367cc29/home</t>
  </si>
  <si>
    <t>https://governodabahia.plataformatarget.com.br/web/eebf8c7e-911e-4843-ac37-568df6612a15/home</t>
  </si>
  <si>
    <t>https://governodabahia.plataformatarget.com.br/web/103f6c03-2098-476c-abc6-3a852104ef6e/home</t>
  </si>
  <si>
    <t>https://governodabahia.plataformatarget.com.br/web/b973ca12-8752-41b5-a23c-181ddc28488f/home</t>
  </si>
  <si>
    <t>https://governodabahia.plataformatarget.com.br/web/90e9784c-8a97-49f3-965b-745777e037fa/home</t>
  </si>
  <si>
    <t>https://governodabahia.plataformatarget.com.br/web/5b07c33f-4bda-4111-a009-df12d54b017f/home</t>
  </si>
  <si>
    <t>https://governodabahia.plataformatarget.com.br/web/70133d6f-b0d8-4100-b72c-69b5e5b3f822/home</t>
  </si>
  <si>
    <t>https://governodabahia.plataformatarget.com.br/web/e2d98c42-c88c-4974-afbd-0bca3bb3e6a2/home</t>
  </si>
  <si>
    <t>https://governodabahia.plataformatarget.com.br/web/a5fbec99-b7e8-4d7e-8ed2-92e2336b46e8/home</t>
  </si>
  <si>
    <t>https://governodabahia.plataformatarget.com.br/web/0b629367-5cb2-428a-81a1-b939684e5f63/home</t>
  </si>
  <si>
    <t>https://governodabahia.plataformatarget.com.br/web/ed0dfde8-d9ca-40cf-aaf3-45c2cc7dda32/home</t>
  </si>
  <si>
    <t>https://governodabahia.plataformatarget.com.br/web/8d93695b-8650-4b4d-8687-91d73daedacd/home</t>
  </si>
  <si>
    <t>https://governodabahia.plataformatarget.com.br/web/9fd06e23-8b88-4053-83ea-37443af2e5eb/home</t>
  </si>
  <si>
    <t>https://governodabahia.plataformatarget.com.br/web/39a8348a-0be3-4ac2-964d-4db14136d741/home</t>
  </si>
  <si>
    <t>https://governodabahia.plataformatarget.com.br/web/b7a1d7d9-18ee-4c82-9309-e3e348ac527b/home</t>
  </si>
  <si>
    <t>https://governodabahia.plataformatarget.com.br/web/4662118d-5fb2-46b7-8e43-d96c538bc86a/home</t>
  </si>
  <si>
    <t>https://governodabahia.plataformatarget.com.br/web/3b417057-3547-4713-b35b-22fdc3ebd449/home</t>
  </si>
  <si>
    <t>https://governodabahia.plataformatarget.com.br/web/580fd029-4878-4dc1-ac7f-6c2f50a1011e/home</t>
  </si>
  <si>
    <t>https://governodabahia.plataformatarget.com.br/web/63d6e467-556e-427b-8518-fbdcb0278f29/home</t>
  </si>
  <si>
    <t>https://governodabahia.plataformatarget.com.br/web/6d584845-a06a-4a41-8993-3cfc1de21429/home</t>
  </si>
  <si>
    <t>https://governodabahia.plataformatarget.com.br/web/87fd24cd-bd3d-4bf5-a47a-b5da4833f2b2/home</t>
  </si>
  <si>
    <t>https://governodabahia.plataformatarget.com.br/web/cce53cc7-5da7-43f7-ac5d-1185ef0907f9/home</t>
  </si>
  <si>
    <t>https://governodabahia.plataformatarget.com.br/web/775f34e0-789f-44cd-aff7-e0fa41958c0a/home</t>
  </si>
  <si>
    <t>https://governodabahia.plataformatarget.com.br/web/a927b705-1f98-476a-9e52-c9e58804d131/home</t>
  </si>
  <si>
    <t>Licitação publicada em 01/10/2025. LC 139/25 - Disputa realizada em 27/01/2026. Contrato 460024786/26 assinado em 11/03/26 com a empresa Pejota Construções Ltda, com recursos Próprios (em processo de apostilamento do contrato de obra para alteração da fonte de recursos, que passará de Recursos Próprios para Novo PAC FGTS/ Próprios).
Expedição de Ordem de Serviço condicionada a Regularização Ambiental, cujas pendências são a Licença de Instalação (LI) e  Autorizações para Supressão de Vegetação (ASV) e de Manejo de Fauna (AMF).
Contrato de Financiamento (CF) 639.452-02 do Novo PAC FGTS foi assinado em 10/03/26, no valor de R$ 183.714.860,12.</t>
  </si>
  <si>
    <t>https://governodabahia.plataformatarget.com.br/web/0fda47d2-2758-4810-8e4d-9e338eed0f98/home</t>
  </si>
  <si>
    <t xml:space="preserve">  
Expedição de Ordem de Serviço condicionada a Regularização Ambiental, cujas pendências são a Licença de Instalação (LI) e  Autorizações para Supressão de Vegetação (ASV) e de Manejo de Fauna (AMF)
</t>
  </si>
  <si>
    <t>https://governodabahia.plataformatarget.com.br/web/3c7f87c4-a3de-427a-b7aa-53eb4fd7960d/home</t>
  </si>
  <si>
    <t>https://governodabahia.plataformatarget.com.br/web/3e963474-25e9-402b-8682-dfbad385123f/home</t>
  </si>
  <si>
    <t>https://governodabahia.plataformatarget.com.br/web/01617ef9-bf54-43d4-9ef8-10cd14def21c/home</t>
  </si>
  <si>
    <t>Licitação, LC 155/25,  com disputa ocorrida em 10/08/26. Em fase de análise documental da arrematante.
Observação: No que se refere à execução do Termo de Compromisso, aguardando a conclusão do processo licitatório para início da análise.
Portaria  Iphan nº 61, publicada em 03/07/26 com vencimento em 03/07/2028.</t>
  </si>
  <si>
    <t>https://governodabahia.plataformatarget.com.br/web/383fd14d-f1b6-47a9-9c21-e6e008cd3bba/home</t>
  </si>
  <si>
    <t>https://governodabahia.plataformatarget.com.br/web/cbe9c2db-e2b0-459b-9bc1-fe56b24147d8/home</t>
  </si>
  <si>
    <t>https://governodabahia.plataformatarget.com.br/web/121316f7-3303-4ca7-a075-1e3ce80da675/home</t>
  </si>
  <si>
    <r>
      <t xml:space="preserve">AMPLIAÇÃO DO SISTEMA INTEGRADO DE ABASTECIMENTO DE ÁGUA (SIAA) DE ITAPARICA/VERA CRUZ
</t>
    </r>
    <r>
      <rPr>
        <b/>
        <sz val="16"/>
        <rFont val="Calibri"/>
        <family val="2"/>
      </rPr>
      <t>(1ª etapa)</t>
    </r>
  </si>
  <si>
    <r>
      <t xml:space="preserve">AMPLIAÇÃO DO SISTEMA INTEGRADO DE ABASTECIMENTO DE ÁGUA (SIAA) DE ITAPARICA/VERA CRUZ
</t>
    </r>
    <r>
      <rPr>
        <b/>
        <sz val="16"/>
        <rFont val="Calibri"/>
        <family val="2"/>
      </rPr>
      <t>(2ª etapa)</t>
    </r>
  </si>
  <si>
    <t>C.E.R Engenharia Ltda LTDA</t>
  </si>
  <si>
    <r>
      <t xml:space="preserve">Execução das obras de ampliação do SIAA de Itaparica/Vera Cruz - 1ª etapa (Licitação BB nº: 1092172)
</t>
    </r>
    <r>
      <rPr>
        <b/>
        <sz val="16"/>
        <rFont val="Calibri"/>
        <family val="2"/>
      </rPr>
      <t>PROPONENTE: EMBASA</t>
    </r>
  </si>
  <si>
    <t>Previsão de publicação de edital em  janeiro/2027,  condicionada a assinatura do contato de financiamento ou disponibilização de recursos próprios.
O empreendimento foi habilitado, através da Portaria 1425 de 10/12/2025 - Novo PAC FGTS 2025, no valor de R$ 126.597.849,10 (referente ao empréstimo) e encontra-se em fase de validação pela Caixa / Mcidades.</t>
  </si>
  <si>
    <t xml:space="preserve">Enviar documentos para atendimento à Cláusula Suspensiva.
*Anteprojeto (ou) Projeto Basico.
* Termo de Referência.
*Titularidade de Área.
* Licença Ambiental.
* Outras (condições) porventura indicadas no parecer técnico de aprovação do Plano de Trabalho, informando se tratar ou não de uma etapa funcional.
</t>
  </si>
  <si>
    <t xml:space="preserve">Enviar documentos para atendimento à Cláusula Suspensiva.
*Anteprojeto (ou) Projeto Basico.
* Termo de Referência.
*Titularidade de Área.
* Licença Ambiental.
* Outras (condições) porventura indicadas no parecer técnico de aprovação do Plano de Trabalho, informando se tratar ou não de uma etapa funcional.
</t>
  </si>
  <si>
    <t>Contratação integrada  de empresa especializada para elaboração dos projetos básico e executivo e a execução da obra de macrodrenagem na BA-420 no município de Santo Amaro, estado da Bahia.</t>
  </si>
  <si>
    <t>AVISO DE LP 086/26 - MACRODRENAGEM - DOE 27/08/26</t>
  </si>
  <si>
    <r>
      <rPr>
        <sz val="16"/>
        <rFont val="Calibri"/>
        <family val="2"/>
      </rPr>
      <t xml:space="preserve">Aviso de Licitação publicadono DOE 27/08/26.
Aguardando comprovação de lançamento do Edital de Licitação, prazo: 21/09/2026.
CE GIGOVSA 4547 2026 - Aceite de projeto e valores propostos - Etapa 04Macrodrenagem de Santo Amaro. LAE 11 e PA 697/2026 e retirada das suspensivas.
CE GIGOV/SA 4015/2026 - Incorporação de Nota de Empenho - CAIXA informa a incorporação dos dados orçamentários e financeiros de recursos.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REITERAÇÃO: </t>
    </r>
    <r>
      <rPr>
        <b/>
        <sz val="16"/>
        <rFont val="Calibri"/>
        <family val="2"/>
      </rPr>
      <t>CE GIGOVSA 1973/2026</t>
    </r>
    <r>
      <rPr>
        <sz val="16"/>
        <rFont val="Calibri"/>
        <family val="2"/>
      </rPr>
      <t xml:space="preserve"> - Apontamentos da análise preliminar - Etapa Macrodrenagem em Santo Amaro - TC 986129/2025 Macrodrenagem G2</t>
    </r>
    <r>
      <rPr>
        <b/>
        <sz val="16"/>
        <rFont val="Calibri"/>
        <family val="2"/>
      </rPr>
      <t xml:space="preserve">
CE GIGOVSA 1973/2026 </t>
    </r>
    <r>
      <rPr>
        <sz val="16"/>
        <rFont val="Calibri"/>
        <family val="2"/>
      </rPr>
      <t>- Apontamentos da análise preliminar - Etapa Macrodrenagem em Santo Amaro - TC 986129/2025 Macrodrenagem</t>
    </r>
  </si>
  <si>
    <t>https://maps.app.goo.gl/kXm1E1tyB4Zrp66F7</t>
  </si>
  <si>
    <t>https://maps.app.goo.gl/XL9igboiNSoG2NCSA</t>
  </si>
  <si>
    <r>
      <t xml:space="preserve">EMBASA enviar documentação complementar para a emissão do AIO
</t>
    </r>
    <r>
      <rPr>
        <b/>
        <sz val="16"/>
        <rFont val="Calibri"/>
        <family val="2"/>
      </rPr>
      <t>Monitorar a execução da obra</t>
    </r>
  </si>
  <si>
    <t>Monitorar a obra</t>
  </si>
  <si>
    <t>https://maps.app.goo.gl/hmPhciC3BR4kvxQq6</t>
  </si>
  <si>
    <t>Termo Aditivo ao Termo de Compromisso 304 dias
Monitorar a execução da obra - Conclusão prevista: Jul/2026;</t>
  </si>
  <si>
    <t>https://maps.app.goo.gl/tyvHyi6RUcoziRid7</t>
  </si>
  <si>
    <t>https://www.google.com/maps/place/13%C2%B041'15.6%22S+41%C2%B051'06.9%22W/@-13.6875082,-41.8535221,525m/data=!3m1!1e3!4m4!3m3!8m2!3d-13.6876704!4d-41.8519241!18m1!1e1?entry=ttu&amp;g_ep=EgoyMDI2MDgyNC4wIKXMDSoASAFQAw%3D%3D</t>
  </si>
  <si>
    <t>https://www.google.com/maps/search/-13.056879,+-39.007309?entry=tts&amp;g_ep=EgoyMDI2MDgyNS4wIPu8ASoASAFQAw%3D%3D&amp;skid=e60759e9-6e17-4e1d-825a-b911715933bc</t>
  </si>
  <si>
    <t>https://maps.app.goo.gl/XVLzJnHvskU8AE5eA</t>
  </si>
  <si>
    <t>https://maps.app.goo.gl/UZyiXHLoPsoYUFtR7</t>
  </si>
  <si>
    <t>https://maps.app.goo.gl/zPpcgcje5tL1tq5d9</t>
  </si>
  <si>
    <t xml:space="preserve">
https://www.google.com/maps/@-12.5400913,-38.0026595,143m/data=!3m1!1e3?entry=ttu&amp;g_ep=EgoyMDI2MDgyNS4wIKXMDSoASAFQAw%3D%3D
</t>
  </si>
  <si>
    <t>https://maps.app.goo.gl/xwUwnXabA2WukyQt6</t>
  </si>
  <si>
    <t>https://maps.app.goo.gl/xsqs62VcNRMT3nZ9A</t>
  </si>
  <si>
    <t>https://maps.app.goo.gl/iZ8oJtWxZGp7qpfu5</t>
  </si>
  <si>
    <t>https://www.google.com/maps/place/14%C2%B007'19.6%22S+39%C2%B045'47.9%22W/@-14.122096,-39.763315,693m/data=!3m2!1e3!4b1!4m4!3m3!8m2!3d-14.122096!4d-39.763315?entry=ttu&amp;g_ep=EgoyMDI2MDgyNC4wIKXMDSoASAFQAw%3D%3D</t>
  </si>
  <si>
    <t>https://www.google.com/maps/@-11.2482848,-39.3758139,67m/data=!3m1!1e3?hl=pt-BR&amp;entry=ttu&amp;g_ep=EgoyMDI2MDgyNC4wIKXMDSoASAFQAw%3D%3D</t>
  </si>
  <si>
    <t>https://www.google.com/maps/place/13%C2%B057'31.8%22S+41%C2%B028'23.9%22W/@-14.139397,-41.5483398,65850m/data=!3m1!1e3!4m4!3m3!8m2!3d-13.958824!4d-41.473292?entry=ttu&amp;g_ep=EgoyMDI2MDgyNC4wIKXMDSoASAFQAw%3D%3D</t>
  </si>
  <si>
    <t>https://www.google.com/maps/place/14%C2%B007'36.0%22S+39%C2%B044'38.3%22W/@-14.1267227,-39.7442632,93m/data=!3m1!1e3!4m4!3m3!8m2!3d-14.126665!4d-39.7439653!18m1!1e1?entry=ttu&amp;g_ep=EgoyMDI2MDgyNS4wIKXMDSoASAFQAw%3D%3D</t>
  </si>
  <si>
    <t>https://www.google.com/maps/place/10%C2%B058'39.9%22S+42%C2%B021'37.0%22W/@-10.9777527,-42.3628502,1107m/data=!3m2!1e3!4b1!4m4!3m3!8m2!3d-10.9777527!4d-42.3602753?hl=pt-BR&amp;entry=ttu&amp;g_ep=EgoyMDI2MDgyNC4wIKXMDSoASAFQAw%3D%3D</t>
  </si>
  <si>
    <t>Atendido pela CERB no prazo, que era até 31/08/2026, está em análise pela CAIXA. A CAIXA tem 30 dias para analisar.</t>
  </si>
  <si>
    <t>https://maps.app.goo.gl/E9m2WDEP7EqjLgrL9</t>
  </si>
  <si>
    <t>https://maps.app.goo.gl/AmKSJTJQLcPBPSYb9</t>
  </si>
  <si>
    <t>https://maps.app.goo.gl/fsrVc8Ez21ZC4PJG7</t>
  </si>
  <si>
    <t>https://maps.app.goo.gl/MhZ3x4ZSXQ9r3wJr6</t>
  </si>
  <si>
    <t xml:space="preserve">https://maps.app.goo.gl/XUnZ4EbphMuQvuG27 </t>
  </si>
  <si>
    <t>https://maps.app.goo.gl/XC5Xq1Q6ESGVGZuU7</t>
  </si>
  <si>
    <t>https://maps.app.goo.gl/B4izrmbahp46j5MJ6</t>
  </si>
  <si>
    <t>https://maps.app.goo.gl/HAGgNpCFtjgAnTJg9</t>
  </si>
  <si>
    <t>- Contratação;
- Emissão do AIO pelo Mcidades.
- Emissão de OS</t>
  </si>
  <si>
    <t>PROJETO BÁSICO EM ANDAMENTO
Conclusão prevista para 30/11/2026</t>
  </si>
  <si>
    <t>https://maps.app.goo.gl/4by5HfZXiCzzxzrw5</t>
  </si>
  <si>
    <t>https://maps.app.goo.gl/RCE984kC5Ee3pKFFA</t>
  </si>
  <si>
    <t>https://maps.app.goo.gl/RNntDA9Xe9L6AWaj6</t>
  </si>
  <si>
    <t>https://maps.app.goo.gl/vLk5UpfZ1PsnmSh38</t>
  </si>
  <si>
    <t>https://maps.app.goo.gl/DLTKhb1khCVXBDTV9</t>
  </si>
  <si>
    <t>https://maps.app.goo.gl/XeL9aNnxWGxtS7TeA</t>
  </si>
  <si>
    <r>
      <t xml:space="preserve">CE GIGOV/AS 5147/2026 - Solicitações para continuidades do Processo - Análise do VRPL (17/8/26) - Sedur não informa prazo p/ atendimento à Caixa - </t>
    </r>
    <r>
      <rPr>
        <strike/>
        <sz val="16"/>
        <rFont val="Calibri"/>
        <family val="2"/>
      </rPr>
      <t>documentação será enviada até 31/08 (inf. Sedur)</t>
    </r>
    <r>
      <rPr>
        <sz val="16"/>
        <rFont val="Calibri"/>
        <family val="2"/>
      </rPr>
      <t xml:space="preserve">
Documentação para VRPL enviada em 16/07/26 (Transferegov).
Resultado da Licitação / Adjud. e Homologação DOE - 02/07/26.</t>
    </r>
  </si>
  <si>
    <r>
      <t xml:space="preserve">CE GIGOV/AS 4695/2026 - Solicitações para continuidades do Processo - Análise do VRPL (29/07/26) - Sedur não informa prazo p/ atendimento à Caixa -  </t>
    </r>
    <r>
      <rPr>
        <strike/>
        <sz val="16"/>
        <rFont val="Calibri"/>
        <family val="2"/>
      </rPr>
      <t>documentação será enviada até 31/08 12/08 (inf. Sedur)</t>
    </r>
    <r>
      <rPr>
        <sz val="16"/>
        <rFont val="Calibri"/>
        <family val="2"/>
      </rPr>
      <t xml:space="preserve">
Documentação para VRPL enviada em 15/07/26 (Transferegov)
Resultado da Licitação / Adjud. e Homologação DOE - 17/06/26</t>
    </r>
  </si>
  <si>
    <r>
      <t xml:space="preserve">CE GIGOV/AS 5146/2026 - Solicitações para continuidades do Processo - Análise do VRPL (17/8/26) - Sedur não informa prazo p/ atendimento à Caixa </t>
    </r>
    <r>
      <rPr>
        <strike/>
        <sz val="16"/>
        <rFont val="Calibri"/>
        <family val="2"/>
      </rPr>
      <t>documentação será enviada até 31/08 (inf. Sedur)</t>
    </r>
    <r>
      <rPr>
        <sz val="16"/>
        <rFont val="Calibri"/>
        <family val="2"/>
      </rPr>
      <t xml:space="preserve">
Resultado da Licitação / Adjud. e Homologação DOE - 02/07/26 (Retificado o valor no DOE 14/07/26)
Documentação para VRPL enviada em 16/07/26 (Transferegov)</t>
    </r>
  </si>
  <si>
    <r>
      <t xml:space="preserve">CE GIGOV/SA 4629/2026 - Solicitações para continuidade da análise da VRPL (27/07/26). - Sedur não informa prazo p/ atendimento à Caixa </t>
    </r>
    <r>
      <rPr>
        <strike/>
        <sz val="16"/>
        <rFont val="Calibri"/>
        <family val="2"/>
      </rPr>
      <t>documentação será enviada até 31/08 12/08 (inf. Sedur)</t>
    </r>
    <r>
      <rPr>
        <sz val="16"/>
        <rFont val="Calibri"/>
        <family val="2"/>
      </rPr>
      <t xml:space="preserve">
Resultado da Licitação / Adjud. e Homologação DOE - 02/07/26 (Retificado valor no DOE 14/07/026)
Documentação para VRPL enviada em 16/07/26 (Transferegov)</t>
    </r>
  </si>
  <si>
    <r>
      <t xml:space="preserve">CE GIGOV/SA 4646/2026 - Solicitações para Continuidade da Análise da VRPL (28/07/26) - Sedur não informa prazo p/ atendimento à Caixa </t>
    </r>
    <r>
      <rPr>
        <strike/>
        <sz val="16"/>
        <rFont val="Calibri"/>
        <family val="2"/>
      </rPr>
      <t>documentação será enviada até 31/08 12/08 (inf. Sedur)</t>
    </r>
    <r>
      <rPr>
        <sz val="16"/>
        <rFont val="Calibri"/>
        <family val="2"/>
      </rPr>
      <t xml:space="preserve">
Resultado da Licitação / Adjudicação e Homologação DOE - 17/06/26
Documentação para VRPL enviada em 03/07/26 (Transferegov)</t>
    </r>
  </si>
  <si>
    <r>
      <t xml:space="preserve">CE GIGOV/AS 4690/2026 - Solicitações para continuidade do Processo - análise VRPL (29/07/26) - Sedur não informa prazo p/ atendimento à Caixa </t>
    </r>
    <r>
      <rPr>
        <strike/>
        <sz val="16"/>
        <rFont val="Calibri"/>
        <family val="2"/>
      </rPr>
      <t>documentação será enviada até 31/08 12/08 (inf. Sedur)</t>
    </r>
    <r>
      <rPr>
        <sz val="16"/>
        <rFont val="Calibri"/>
        <family val="2"/>
      </rPr>
      <t xml:space="preserve">
Resultado da Licitação / Adjud. e Homologação DOE - 02/07/26 (Retificação de valor DOE 14/07/26)
Documentação para VRPL enviada em 16/07/26 (Transferegov)</t>
    </r>
  </si>
  <si>
    <r>
      <t xml:space="preserve">CE GIGOV/SA 4628/2026 - Solicitações para Continuidade do Processo - análise VRPL (27/07/26) - Sedur não informa prazo p/ atendimento à Caixa </t>
    </r>
    <r>
      <rPr>
        <strike/>
        <sz val="16"/>
        <rFont val="Calibri"/>
        <family val="2"/>
      </rPr>
      <t>documentação será enviada até 31/08 12/08 (inf. Sedur)</t>
    </r>
    <r>
      <rPr>
        <sz val="16"/>
        <rFont val="Calibri"/>
        <family val="2"/>
      </rPr>
      <t xml:space="preserve">
Resultado da Licitação / Adjud. e Homologação DOE - 17/06/26
Documentação para VRPL enviada em 16/07/26 (Transferegov)</t>
    </r>
  </si>
  <si>
    <r>
      <t xml:space="preserve">CE GIGOV/AS 5153/2026 - Solicitações para continuidades do Processo - Análise do VRPL (17/8/26) - Sedur não informa prazo p/ atendimento à Caixa </t>
    </r>
    <r>
      <rPr>
        <strike/>
        <sz val="16"/>
        <rFont val="Calibri"/>
        <family val="2"/>
      </rPr>
      <t>documentação será enviada até 31/08 (inf. Sedur)</t>
    </r>
    <r>
      <rPr>
        <sz val="16"/>
        <rFont val="Calibri"/>
        <family val="2"/>
      </rPr>
      <t xml:space="preserve">
Resultado da Licitação / Adjud. e Homologação DOE - 02/07/26
Documentação para VRPL enviada em 16/07/26 (Transferegov)</t>
    </r>
  </si>
  <si>
    <r>
      <t xml:space="preserve">CE GIGOV/AS 5145/2026 - Solicitações para continuidades do Processo - Análise do VRPL (17/8/26) - Sedur não informa prazo p/ atendimento à Caixa </t>
    </r>
    <r>
      <rPr>
        <strike/>
        <sz val="16"/>
        <rFont val="Calibri"/>
        <family val="2"/>
      </rPr>
      <t>documentação será enviada até 31/08 (inf. Sedur)</t>
    </r>
    <r>
      <rPr>
        <sz val="16"/>
        <rFont val="Calibri"/>
        <family val="2"/>
      </rPr>
      <t xml:space="preserve">
Adjudicação e Homologação Publicada no DOE de 04/06/26
Documentação para VRPL enviada em 16/07/26 (Transferegov)</t>
    </r>
  </si>
  <si>
    <r>
      <t xml:space="preserve">CE GIGOV/SA 5586/2026 - Enviado dia 03/09/26 - Pleito de alteração de cronograma: solicitações.
</t>
    </r>
    <r>
      <rPr>
        <sz val="16"/>
        <rFont val="Calibri"/>
        <family val="2"/>
      </rPr>
      <t>CE GIGOV/SA 5265/2026 - Enviado dia 21/08/26 - Disponibiliza Termo de Rerratificação assinado para retirada.</t>
    </r>
    <r>
      <rPr>
        <b/>
        <sz val="16"/>
        <rFont val="Calibri"/>
        <family val="2"/>
      </rPr>
      <t xml:space="preserve">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3472/2026 - Enviado dia 11/06/2026 Análise do Projeto Básico, valor R$ 2.479,018,11.
CE GIGOV/SA 2310/2026 - Enviado dia 22/04/26 Reprogramação de itens de investimento: inclusão do PDE 418 Complementar.</t>
    </r>
    <r>
      <rPr>
        <b/>
        <sz val="16"/>
        <rFont val="Calibri"/>
        <family val="2"/>
      </rPr>
      <t xml:space="preserve">
</t>
    </r>
    <r>
      <rPr>
        <sz val="16"/>
        <rFont val="Calibri"/>
        <family val="2"/>
      </rPr>
      <t>CE GIGOV/SA 0628/2026 - Enviado dia 03/02/2026 - Solicitação de ampliação do objeto contratual.</t>
    </r>
  </si>
  <si>
    <t xml:space="preserve">
LC 065/23 - Monitorar execução da obra
Enquadrada como licitação pretérita
Investimento:  R$ 15.914.233,38
Empresa: IQ Construtora Ltda
Contrato com a empresa: R$ 12.662.857,49
</t>
  </si>
  <si>
    <t xml:space="preserve">LC 092/24 - 2ª Etapa - Monitorar execução da obra
Enquadrada como licitação pretérita
Investimento:  R$ 44.563.876,83
Empresa: Pejota Construções Ltda
Contrato com a empresa: R$ 21.991.559,06
</t>
  </si>
  <si>
    <r>
      <t xml:space="preserve">Monitorar a execução da obra
Obra em funcionamento, início da operação no dia 09/07/2026, em fase de operação assistida.  </t>
    </r>
    <r>
      <rPr>
        <b/>
        <sz val="16"/>
        <rFont val="Calibri"/>
        <family val="2"/>
      </rPr>
      <t xml:space="preserve">Previsão de conclusão em 30/09/2026 (após finalização da automação). </t>
    </r>
    <r>
      <rPr>
        <sz val="16"/>
        <rFont val="Calibri"/>
        <family val="2"/>
      </rPr>
      <t xml:space="preserve">
</t>
    </r>
    <r>
      <rPr>
        <b/>
        <sz val="16"/>
        <rFont val="Calibri"/>
        <family val="2"/>
      </rPr>
      <t>A inauguração foi realizada em 24/07/2026.</t>
    </r>
  </si>
  <si>
    <t>Obra em fase de mobilização. Pendente alvará. Ordem de Serviço emitida em 01/06/26 com previsão de conclusão das obras: 16/05/2029. 
LC 082/25 com disputa realizada em 08/09/2025 . O licitante CONSÓRCIO SES NAZARÉ (composto pelas empresas EBISA Engenharia e OCC Construções) foi declarado vencedor do certame no dia 22/10/2025. Contrato 460024466/25 assinado em 16/12/25  com recursos Próprios (em processo de apostilamento do contrato de obra para alteração da fonte de recursos, que passará de Recursos Próprios para Novo PAC FGTS/ Próprios). 
Valor Contrato de Financiamento: R$ 135.732.972,44.
Avanço físico Contrato de Financiamento: 0,0%
Declaração de Dispensa de Outorga para Lançamento de Efluentes publicada pelo INEMA em 03/03/26. Portaria Iphan nº 41/2026, para Acompanhamento Arqueológico,  concedida em 30/04/2026.  Publicada em 23/05/2026 a Portaria  nº 34.762/2026, que concede a Licença de Instalação.
Contrato de Financiamento (CF) 639.457-54 do Novo PAC FGTS, assinado em 10/03/2026, no valor de R$ 135.732.972,44.</t>
  </si>
  <si>
    <t xml:space="preserve">PROPONENTE : EMBASA
Obra em fase de mobilização. Concedido alvará pela Prefeirura Municipal de Piritiba, em fase de emissão do alvará de Miguel Calmon e o alvará de Mundo Novo não será solicitado em 2026. Ordem de Serviço  emitida em 10/08/26, com previsão de conclusão da obra em 30/07/2028. 
LC 163/25 publicada, com abertura realizada no dia 24/02/26 (com recursos Próprios). A licitante Construtora PABLO foi declarada vencedora do certame no dia 16/03/2026.  Contrato 460025107/26 assinado em 20/05/26.
Valor 2ª etapa (contratado) : R$ 61.427.655,57
Investimento total (em captação): R$ 98.175.789,47
O empreendimento foi habilitado, através da Portaria 1421 de 09/12/2025 - Novo PAC FGTS 2025, no valor de R$ 93.267.000,00 (referente ao empréstimo) e encontra-se em fase de validação pela Caixa / Mcidades. </t>
  </si>
  <si>
    <t>Nova publicação da  LC 073/26 (Recursos Próprios) em 29/08/2026, com disputa agendada para 11/11/2026.
Licença Prévia (LP) concedida pelo INEMA em 14/04/2026, através da Portaria 34.606/2026. 
O empreendimento foi habilitado, através da Portaria 1425 de 10/12/2025 - Novo PAC FGTS 2025, no valor de R$ 190.152.000,00 (referente ao empréstimo) e encontra-se em fase de validação pela Caixa / Mcidades.</t>
  </si>
  <si>
    <t xml:space="preserve">PROPONENTE : EMBASA
Previsão de publicação de edital para execução da obra em novembro/2026.
Licença Prévia concedida pelo Inema, através da Portaria 35.261 , publicada em 02/09/2026 com vencimento em 02/09/2031.
O empreendimento foi contratado, por meio do Contrato de Financiamento Novo PAC 2025 FGTS (BNDES) nº 25.2.0438.2, assinado em 30/12/2025, no valor de R$  133.713.948,71 (referente ao empréstimo) . </t>
  </si>
  <si>
    <t>A execução será dividida em 03 Etapas:
Etapa 01 - Galpão de Triagem;
Etapa 02 - Execução de 09 PDE + urbanização e infraestrutura (inf. Conder 04/09/26);
Etapa 03 - Execução de 07 PDE + urbanização e infraestrutura (inf. Conder 04/09/26).
- Número do contrato Caixa: 634058-14 (site da Caixa)
- Fonte de recurso: FGTS
- Proposta de financiamento validada pela Caixa conforme Ofício GIGOV/S A 2333/2024 de 19/08/24.
- Lei Autorizativa para contratação de financiamento publicada no DOE de 08/11/24.</t>
  </si>
  <si>
    <t xml:space="preserve">
Monitorar conclusão da licitação
Envio de material técnico para emissão do VRPL
Análise da mandatária e emissão de VRPL
Emissão de AIO
Emissão de OS 
Execução da obra</t>
  </si>
  <si>
    <t>Monitorar conclusão da licitação
Envio de material técnico para emissão do VRPL
Análise da mandatária e emissão de VRPL
Emissão de AIO
Emissão de OS 
Execução da obra</t>
  </si>
  <si>
    <r>
      <t xml:space="preserve">CE GIGOV/SA 5533/2026 </t>
    </r>
    <r>
      <rPr>
        <sz val="16"/>
        <rFont val="Calibri"/>
        <family val="2"/>
      </rPr>
      <t xml:space="preserve">- Pendências para elaboração do Laudo de Análise de Engenharia da Etapa 7 - Caixa solicita complementações.
</t>
    </r>
    <r>
      <rPr>
        <b/>
        <sz val="16"/>
        <rFont val="Calibri"/>
        <family val="2"/>
      </rPr>
      <t>CE GIGOV/SA 4054/2026 -</t>
    </r>
    <r>
      <rPr>
        <sz val="16"/>
        <rFont val="Calibri"/>
        <family val="2"/>
      </rPr>
      <t xml:space="preserve"> Apontamentos da análise técnica Caixa fez apontamentos e solicitou correções na documentação encaminhada pela CONDER.</t>
    </r>
    <r>
      <rPr>
        <b/>
        <sz val="16"/>
        <rFont val="Calibri"/>
        <family val="2"/>
      </rPr>
      <t xml:space="preserve">
CE GIGOV/SA 4015/2026 </t>
    </r>
    <r>
      <rPr>
        <sz val="16"/>
        <rFont val="Calibri"/>
        <family val="2"/>
      </rPr>
      <t>- Incorporação de Nota de Empenho - CAIXA informa a incorporação dos dados orçamentários e financeiros de recursos.</t>
    </r>
    <r>
      <rPr>
        <b/>
        <sz val="16"/>
        <rFont val="Calibri"/>
        <family val="2"/>
      </rPr>
      <t xml:space="preserve">
CE GIGOVSA 2514/2026 - </t>
    </r>
    <r>
      <rPr>
        <sz val="16"/>
        <rFont val="Calibri"/>
        <family val="2"/>
      </rPr>
      <t xml:space="preserve">Apontamentos da análise técnica - Etapa 7 Macrodrenagem nos Riachos Malhada e Mulungu em Juazeiro BA - TC 986129_2025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t>
    </r>
  </si>
  <si>
    <r>
      <t xml:space="preserve">CE GIGOV SA 5655 2026 - Crédito de Recursos Financeiros – Orçamento Geral da União
CE GIGOV SA 5495 2026 - Ateste de Medição do BM 02 até o BM 06
CE GIGOVSA 5058/2026 -  Desbloqueio de Parcela  - BM 01- RAT
CE GIGOVSA 5068 2026 - Desbloqueio de Parcela - BM 04
CE GIGOVSA 5065 2026 - Crédito de Recursos -  OBTV
CE GIGOV/SA 4290/2026 -  Desbloqueio de Parcela - BM 04 - TC OGU 969063/2024
CE GIGOV/SA 4265/2026 - Condicionante Para Desbloqueio
CE GIGOV SA 4086 2026 Estado da Bahia CAIXA TC OGU MCIDADES 969063 2024 Operação 1098379 59 Ofício de Crédito de Recursos OBTV - Notificamos o crédito de recursos financeiros, sob bloqueio.
CE GIGOV/SA 3737/2026 - Condicionante Para Desbloqueio - BM 04 CAixa solicita documentação para desbloqueio de valor
Quanto a Dário Meira, o projeto executivo já foi aprovado pela Caixa na primeira medição. A Ordem de Serviço (O.S.) foi emitida em 09/12/2025.
Referente às desapropriações, as áreas 03 e 05 já foram negociadas. As áreas 01, 02 e 04 estão atualmente na CODES para análise dos apontamentos do PROJUR.
CE GIGOVSA 3179-2026 -  Desbloqueio de Parcela  - BM 03
CE GIGOVSA 3180-2026 -  Crédito de Recursos Financeiros – Orçamento Geral da União
Recepcionado CE GIGOV SA 2863 2026 - Desbloqueio de Parcela  - BM 02 
</t>
    </r>
    <r>
      <rPr>
        <b/>
        <sz val="16"/>
        <rFont val="Calibri"/>
        <family val="2"/>
      </rPr>
      <t>CE GIGOVSA 2486_2026 -</t>
    </r>
    <r>
      <rPr>
        <sz val="16"/>
        <rFont val="Calibri"/>
        <family val="2"/>
      </rPr>
      <t xml:space="preserve"> Pendência Para Desbloqueio - BM 02 - TC OGU 9690632024
</t>
    </r>
    <r>
      <rPr>
        <b/>
        <sz val="16"/>
        <rFont val="Calibri"/>
        <family val="2"/>
      </rPr>
      <t xml:space="preserve">CE GIGOV/SA 1481/2026 Enviado dia 17/03/26 - Solicita comprovação de início de obra e registro de BM.
</t>
    </r>
    <r>
      <rPr>
        <sz val="16"/>
        <rFont val="Calibri"/>
        <family val="2"/>
      </rPr>
      <t>Obra com Barracão estaqueameto e topografia concluída, porém o efetivo inicio das obras está vinculado a desapropriação de 5 áreas. Houve avanço nas tratativas para desapropriação de uma das áreas com o autorizo para execução de sondagem. Há a expectativa de elaboração do projeto executivo e inico de obras civis com medição até 31/03.</t>
    </r>
    <r>
      <rPr>
        <b/>
        <sz val="16"/>
        <rFont val="Calibri"/>
        <family val="2"/>
      </rPr>
      <t xml:space="preserve">
</t>
    </r>
    <r>
      <rPr>
        <sz val="16"/>
        <rFont val="Calibri"/>
        <family val="2"/>
      </rPr>
      <t>CE GIGOV/SA 969/2026 - Documentação para início de obra - TC OGU 969063/2024 CAIXA solicita envio de documentação para caracterização do início dos serviços.
CE GIGOV/SA 445/2026 -Enviado dia 27/01/26 -  Solicita disponibilização da Ordem de Serviço.
CE GIGOV/SA 5636/2025 - recepcionado 03/12 - Estado da Bahia - CAIXA - TC OGU MCIDADES 969063/2024 - Operação 1098379-59 - Ofício de Autorização de Início do Objeto (AIO)
DUP - 24.155 publicado no DOE 02/12/2025,</t>
    </r>
    <r>
      <rPr>
        <sz val="10"/>
        <rFont val="Calibri"/>
        <family val="2"/>
      </rPr>
      <t xml:space="preserve">Altera o Decreto nº 23.353, de 10 de janeiro de 2025, na forma que indica.  utilidade pública, para fins de constituição de servidão administrativa, a área de terra medindo 97.645,18m², situada às margens do Rio Gongoji, no Município de Dário Meira - Bahia
</t>
    </r>
    <r>
      <rPr>
        <sz val="16"/>
        <rFont val="Calibri"/>
        <family val="2"/>
      </rPr>
      <t>VRPL emitido 01/12/2025
CE GIGOV/SA 5459/2025 - Enviado dia 26/11/25 - Análise Preliminar da proposta de alteração do Traçado.
CE GIGOV/SA 5439/2025 - Enviado dia 25/11/25 - Solicita comprovação de abertura do processo licitatório.
Documentos Orçamentários Enviado dia 13/10/25 – Conclusão automática da SPA pelo sistema realizada com sucesso.
Recepcionado dia 08/04 CE GIGOV/SA 1070/2025 - Autorização do Processo Licitatório.
Recepcionado 27/02/25 CE GIGOV/SA 431/2025 
1 A SEDUR protocolou documentação complementar referente à análise de engenharia
2 Recebedor deve realizar as seguintes inserções na aba anexos do Projeto Básico do TransfereGov:
Matriz de risco;
Laudo Técnico de Especialista caracterizando o Município de Dário Meira como de alto a muito alto grau de riscos de inundação e enchentes;
Realizar ajustes no QCI;
CE GIGOVSA 4986 2026 - Ofício de Crédito de Recursos -  OBTV - Estado da Bahia
CE GIGOVSA 4888 2026 -  QCI para verificação de conformidade
CE GIGOV/SA 4764/2026 - Condicionante Para Desbloqueio - BM 04. Caixa solicita complementações.
Recepcionado OF GIGOV da Caixa com a informação de que para a retirada da Clausula Suspensiva é necessário que a CONDER apresente o Projeto de Trabalho Social 2º Versão no Transferegov e PO com as devidas assinaturas. 
Recepcionado dia 15/01/25 o Ofício nº 119 / 2025 / GIGOV/SA - Resposta do MCidades sobre  Licenciamento Ambiental e Titularidade de Área;
Cronograma cadastrado no TRANSFEREGOV - Prazo de execução - 11 meses,  conclusão Prevista 05/08/25.
Clausula Suspensiva: Apresentação dos itens (Anteprojeto, Projeto Básico, TR,  Comprovação de propriedade do imóvel, Licenciamento Ambiental, Declaração de Sustentabilidade e PTS) até 08/07/25
Prefeitura em negociação com o proprietário do terrno para emissão de Termo de Cessão de área para construção da Faixa de servidão para manutenção do Canal.
Lic Ambiental - Em fase de solicitação pela Prefeitura do Município.
Publicada no DOE 05/11 LEI Nº 14.784 DE 04 DE NOVEMBRO DE 2024
Autoriza o Poder Executivo a contratar operação de crédito
interno junto à Caixa Econômica Federal - CEF.
Recepcionado Of 3109/2024 GIGOV/SA - solicitando complemteação de informações e documentação.
Em fase de formalização, anterior ao TC;
Ministério tem prazo de 30 dias para devolver a caixa - 13/10/24;
CAIXA retornar ao proponente até 17/10 solicitando ou não complementações;
Contratação definida pela SUQUALI - Semi Integrada
- Cada meta será licitada individualmente
- A prestação de contas será por Contrato de Repasse/Termo de Compromisso
Nº da proposta Novo PAC - Seleção 56000000251/2023</t>
    </r>
  </si>
  <si>
    <r>
      <rPr>
        <b/>
        <sz val="16"/>
        <rFont val="Calibri"/>
        <family val="2"/>
      </rPr>
      <t>CE GIGOV/SA 5506/2026 -</t>
    </r>
    <r>
      <rPr>
        <sz val="16"/>
        <rFont val="Calibri"/>
        <family val="2"/>
      </rPr>
      <t xml:space="preserve"> Verificação do Resultado do Processo Licitatório - Etapa 04 (Jaguaribe)
</t>
    </r>
    <r>
      <rPr>
        <b/>
        <sz val="16"/>
        <rFont val="Calibri"/>
        <family val="2"/>
      </rPr>
      <t xml:space="preserve">CE GIGOVSA 4977 2026 - </t>
    </r>
    <r>
      <rPr>
        <sz val="16"/>
        <rFont val="Calibri"/>
        <family val="2"/>
      </rPr>
      <t xml:space="preserve">ETAPA 05 - MACRODRENAGEM JAGUARIBE - Análise licitação. Caixa solicita a ajustes e complementações.
</t>
    </r>
    <r>
      <rPr>
        <b/>
        <sz val="16"/>
        <rFont val="Calibri"/>
        <family val="2"/>
      </rPr>
      <t>Decreto de desapropriação n 24656 publicado no DOE 09/07/26
CE GIGOV/SA 4012/2026 -</t>
    </r>
    <r>
      <rPr>
        <sz val="16"/>
        <rFont val="Calibri"/>
        <family val="2"/>
      </rPr>
      <t xml:space="preserve"> Laudo de Análise de Instrumento de Planejamento Social -  Etapa 5 Jaguaribe.</t>
    </r>
    <r>
      <rPr>
        <b/>
        <sz val="16"/>
        <rFont val="Calibri"/>
        <family val="2"/>
      </rPr>
      <t xml:space="preserve">
CE GIGOV/SA 1745/2026 - </t>
    </r>
    <r>
      <rPr>
        <sz val="16"/>
        <rFont val="Calibri"/>
        <family val="2"/>
      </rPr>
      <t>Informa emissão do laudo e solicita comprovação de abertura do processo licitatório - TC MCIDADES 969064/2024 - Operação 1098381-91 - Solicita comprovação de abertura do processo licitatório</t>
    </r>
    <r>
      <rPr>
        <b/>
        <sz val="16"/>
        <rFont val="Calibri"/>
        <family val="2"/>
      </rPr>
      <t xml:space="preserve">
CE GIGOV/SA 1592/2026 - Enviado dia 20/03/26 - Informamos a pendência para o desbloqueio no valor de R$ 621.669,05.
</t>
    </r>
    <r>
      <rPr>
        <sz val="16"/>
        <rFont val="Calibri"/>
        <family val="2"/>
      </rPr>
      <t>CE GIGOV/SA 1099/2026 - Enviado dia 27/02/2026 - A CONDER encaminhou por e-mail em 12/02/2026 documentação para prosseguimento da análise dos projetos.</t>
    </r>
    <r>
      <rPr>
        <b/>
        <sz val="16"/>
        <rFont val="Calibri"/>
        <family val="2"/>
      </rPr>
      <t xml:space="preserve"> 
</t>
    </r>
    <r>
      <rPr>
        <sz val="16"/>
        <rFont val="Calibri"/>
        <family val="2"/>
      </rPr>
      <t>CE GIGOV/SA 1099/2026 - ANÁLISE TÉCNICA. Caixa solicita Agendamento de visita Técnica e laudo complementar atestando que as lagoas de estabilização de esgoto da EMBASA constantes na poligonal não terão influencia nos dispositivos (barramentos e vertedouros) propostos no projeto.</t>
    </r>
    <r>
      <rPr>
        <b/>
        <sz val="16"/>
        <rFont val="Calibri"/>
        <family val="2"/>
      </rPr>
      <t xml:space="preserve">
CE GIGOV/SA 890/2026 - Enviado dia 12/02/2026 - Utilização do Saldo do Repasse.
</t>
    </r>
    <r>
      <rPr>
        <sz val="16"/>
        <rFont val="Calibri"/>
        <family val="2"/>
      </rPr>
      <t>Recepcionado CE GIGOV 6290/2025 -</t>
    </r>
    <r>
      <rPr>
        <b/>
        <sz val="16"/>
        <rFont val="Calibri"/>
        <family val="2"/>
      </rPr>
      <t xml:space="preserve"> </t>
    </r>
    <r>
      <rPr>
        <sz val="16"/>
        <rFont val="Calibri"/>
        <family val="2"/>
      </rPr>
      <t>CONDER</t>
    </r>
    <r>
      <rPr>
        <b/>
        <sz val="16"/>
        <rFont val="Calibri"/>
        <family val="2"/>
      </rPr>
      <t xml:space="preserve"> </t>
    </r>
    <r>
      <rPr>
        <sz val="16"/>
        <rFont val="Calibri"/>
        <family val="2"/>
      </rPr>
      <t>Solicitou à CAIXA através do Of758/2025 prorrogação do prazo para retirada da clausula suspensiva.</t>
    </r>
    <r>
      <rPr>
        <b/>
        <sz val="16"/>
        <rFont val="Calibri"/>
        <family val="2"/>
      </rPr>
      <t xml:space="preserve">
</t>
    </r>
    <r>
      <rPr>
        <sz val="16"/>
        <rFont val="Calibri"/>
        <family val="2"/>
      </rPr>
      <t>Recepcionado CE GIGOV 4833/2025</t>
    </r>
    <r>
      <rPr>
        <b/>
        <sz val="16"/>
        <rFont val="Calibri"/>
        <family val="2"/>
      </rPr>
      <t xml:space="preserve"> </t>
    </r>
    <r>
      <rPr>
        <sz val="16"/>
        <rFont val="Calibri"/>
        <family val="2"/>
      </rPr>
      <t>com Apontamentos da análise preliminar da macrodrenagem Bacia Jaguaribe e solicitação de complementações para prosseguimento na análise.
CE GIGOV/SA 4063/2025 - Enviado dia 16/09/25 - Comunica o crédito, sob bloqueio, de R$ 1.118.669,63 em 11/09/2025, para o Termo nº 0402487-88/2012, no âmbito do Programa Gestão de Riscos, do Ministério das Cidades.</t>
    </r>
    <r>
      <rPr>
        <b/>
        <sz val="16"/>
        <rFont val="Calibri"/>
        <family val="2"/>
      </rPr>
      <t xml:space="preserve">
CE GIGOV/SA 4022/2025</t>
    </r>
    <r>
      <rPr>
        <sz val="16"/>
        <rFont val="Calibri"/>
        <family val="2"/>
      </rPr>
      <t xml:space="preserve"> - Enviado dia 12/09/25 -Placa da obra/Alteração metodologia executiva no Canal Mangabeira.
Cronograma cadastrado no TRANSFEREGOV - Prazo de execução - 19 meses,  conclusão Prevista 30/08/28.
Clausula Suspensiva: Apresentação dos itens (Anteprojeto, Projeto Básico, TR,  Comprovação de propriedade do imóvel, Licenciamento Ambiental, Declaração de Sustentabilidade e PTS) até 08/07/25
Publicada no DOE 05/11 LEI Nº 14.784 DE 04 DE NOVEMBRO DE 2024
Autoriza o Poder Executivo a contratar operação de crédito
interno junto à Caixa Econômica Federal - CEF.
Na formalização se solicitou a unificação da Proposta 1031; Todo Material foi incluído na plataforma TGOV;
Em fase de formalização, anterior ao TC;
Ministério tem prazo de 30 dias para devolver a caixa - 13/10/24;
CAIXA retornar ao proponente até 17/10 solicitando ou não complementações;
A modalidade de Licitação adotada será Integrada, todas em um Termo de Compromisso com cinco metas.</t>
    </r>
  </si>
  <si>
    <t>G8 - Lote 01-  Praça Da Liberdade</t>
  </si>
  <si>
    <t>G8 - Lote 01 - Bairro Planalto I - Etapa 2</t>
  </si>
  <si>
    <t>G8 - Lote 01 - Bairro Planalto I - Etapa 3</t>
  </si>
  <si>
    <t>G8 - Lote 01 -  Bairro Planalto I - Etapa 4</t>
  </si>
  <si>
    <t xml:space="preserve">G8 - LOTE 02- Rua Rio Verruga, Alto Da Boa Vista </t>
  </si>
  <si>
    <t>G8 - LOTE 02 - Bairro Bela Vista, Ruas A E D</t>
  </si>
  <si>
    <t>G8 - LOTE 02 - Av Vereador José Fernandes - Alto São João</t>
  </si>
  <si>
    <t>G8 - LOTE 02 -  Rua Da Fazendinha - Alto Do Carvalho</t>
  </si>
  <si>
    <t xml:space="preserve"> G8 - Lote 03 - Rua Rui Barbosa/ Cel. Tamarindo, Centro </t>
  </si>
  <si>
    <t xml:space="preserve">G8 -  Lote 02 - Rua Mateus Vagner </t>
  </si>
  <si>
    <t xml:space="preserve"> G8 - Lote 03 - Rua Valério Dos Santos/Alto Do Cruzeiro</t>
  </si>
  <si>
    <t xml:space="preserve">G8 - Lote 03 -  Bairro Travessa São Paulo </t>
  </si>
  <si>
    <t>G8 - Lote 03 -  Getulio Vargas /  Malembá</t>
  </si>
  <si>
    <t>Conder enviar material técnico para emissão do VRPL.</t>
  </si>
  <si>
    <t xml:space="preserve">
Envio de material técnico para emissão do VRPL
Análise da mandatária e emissão de VRPL 
Emissão de AIO
Emissão de OS 
Execução da obra</t>
  </si>
  <si>
    <t xml:space="preserve">
Envio de material técnico para emissão do VRPL
Análise da mandatária e emissão de VRPL 
Emissão de AIO
Emissão de OS 
Execução da obra</t>
  </si>
  <si>
    <t>LP 083/26 - Homologação publicada no DOE dia 11/09/2026. Empresa Vencedora: LR Engenharia Ltda. Valor total R$: 7.906.708,11.</t>
  </si>
  <si>
    <r>
      <rPr>
        <b/>
        <sz val="16"/>
        <rFont val="Calibri"/>
        <family val="2"/>
      </rPr>
      <t xml:space="preserve">CE GIGOV/SA 5741/2026  - Enviado dia 09/09/26 Solicitação de desembolso ref julho/2026.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CE GIGOV/SA 3010/2026 - Enviado dia 20/05/26 - A CAIXA analisou o pedido de desbloqueio da BM/RRE 01 do Lote B (G6), mas solicitou complementações: projeto executivo e peças gráficas do PDE 098, ART de fiscalização definitiva, ART compatível com projeto executivo, comprovação de registro no SCPO e esclarecimento sobre divergências de valores/Fatores de Segurança entre projeto básico e executivo. Também pediu adequação do RRE e QCI aos dados do contrato, incluindo PDEs zerados. A análise seguirá após atendimento das pendências.</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 xml:space="preserve">CE GIGOV/SA 0860/2026 - Enviado dia 11/02/26 -Envio de ordem de serviço. </t>
    </r>
    <r>
      <rPr>
        <b/>
        <sz val="16"/>
        <rFont val="Calibri"/>
        <family val="2"/>
      </rPr>
      <t xml:space="preserve">
</t>
    </r>
    <r>
      <rPr>
        <sz val="16"/>
        <rFont val="Calibri"/>
        <family val="2"/>
      </rPr>
      <t xml:space="preserve">CE GIGOV/SA 0330/2026 - Enviado dia 20/01/2026 -informa aceite PTS. </t>
    </r>
    <r>
      <rPr>
        <b/>
        <sz val="16"/>
        <rFont val="Calibri"/>
        <family val="2"/>
      </rPr>
      <t xml:space="preserve">
</t>
    </r>
    <r>
      <rPr>
        <sz val="16"/>
        <rFont val="Calibri"/>
        <family val="2"/>
      </rPr>
      <t>CE GIGOV/SA 0356/2026  - Enviado dia 20/01/2026 -Documentação complementar referente ao processo licitatório.
CE GIGOV/SA 0219/2026 Alteração contratual - CT 0639469-97/2025 Macrodrenagem na Bahia - macrodrenagem nos municípios de Ubaíra e Itororó de maneira mais abrangente. Ofício nº 001/2026 – SEDUR/GAB/SGT, de 06/01/2026 contendo justificativa técnica para ampliação de escopo das intervenções de macrodrenagem nos municípios de Ubaíra e Itororó/BA e a supressão das intervenções de macrodrenagem nos Municípios Ilhéus e Ipiaú/BA.</t>
    </r>
  </si>
  <si>
    <r>
      <rPr>
        <b/>
        <sz val="16"/>
        <rFont val="Calibri"/>
        <family val="2"/>
      </rPr>
      <t xml:space="preserve">CE GIGOV/SA 5741/2026  - Enviado dia 09/09/26 Solicitação de desembolso ref julho/2026.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CE GIGOV/SA 3915/2026 - Enviado dia 26/06/26 - ateste e condicionantes para o 1º desembolso.  Conforme composição atual do valor de investimento, o desembolso será composto por R$ 17.090,06 de financiamento e R$ 898,93 de contrapartida.</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
CE GIGOV/SA 3010/2026 - Enviado dia 20/05/26 - A CAIXA analisou o pedido de desbloqueio da BM/RRE 01 do Lote B (G6), mas solicitou complementações: projeto executivo e peças gráficas do PDE 098, ART de fiscalização definitiva, ART compatível com projeto executivo, comprovação de registro no SCPO e esclarecimento sobre divergências de valores/Fatores de Segurança entre projeto básico e executivo. Também pediu adequação do RRE e QCI aos dados do contrato, incluindo PDEs zerados. A análise seguirá após atendimento das pendências.</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 xml:space="preserve">CE GIGOV/SA 0860/2026 - Enviado dia 11/02/26 -Envio de ordem de serviço. </t>
    </r>
    <r>
      <rPr>
        <b/>
        <sz val="16"/>
        <rFont val="Calibri"/>
        <family val="2"/>
      </rPr>
      <t xml:space="preserve">
</t>
    </r>
    <r>
      <rPr>
        <sz val="16"/>
        <rFont val="Calibri"/>
        <family val="2"/>
      </rPr>
      <t xml:space="preserve">CE GIGOV/SA 0330/2026 - Enviado dia 20/01/2026 -informa aceite PTS. </t>
    </r>
    <r>
      <rPr>
        <b/>
        <sz val="16"/>
        <rFont val="Calibri"/>
        <family val="2"/>
      </rPr>
      <t xml:space="preserve">
</t>
    </r>
    <r>
      <rPr>
        <sz val="16"/>
        <rFont val="Calibri"/>
        <family val="2"/>
      </rPr>
      <t>CE GIGOV/SA 0356/2026  - Enviado dia 20/01/2026 -Documentação complementar referente ao processo licitatório.</t>
    </r>
    <r>
      <rPr>
        <b/>
        <sz val="16"/>
        <rFont val="Calibri"/>
        <family val="2"/>
      </rPr>
      <t xml:space="preserve">
</t>
    </r>
    <r>
      <rPr>
        <sz val="16"/>
        <rFont val="Calibri"/>
        <family val="2"/>
      </rPr>
      <t xml:space="preserve">CE GIGOV/SA 0188/2026 - Enviado dia 12/01/2026 -Após análise da documentação enviada, a proposta de execução (VRPL) foi considerada tecnicamente viável nos aspectos de engenharia, com valor estimado em R$ 8.132.082,09, inferior ao orçamento calculado com base nos sistemas de referência de R$ 12.189.212,66 (K= 66,72%). </t>
    </r>
    <r>
      <rPr>
        <b/>
        <sz val="16"/>
        <rFont val="Calibri"/>
        <family val="2"/>
      </rPr>
      <t xml:space="preserve">
</t>
    </r>
    <r>
      <rPr>
        <sz val="16"/>
        <rFont val="Calibri"/>
        <family val="2"/>
      </rPr>
      <t>CE GIGOV/SA 6183/2025 Enviado dia 22/12/25 -  informa aceite do projeto.</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Contrato de FGTS assinado em 30/09/2025.</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CE GIGOV/SA 3360/2025 -Enviado dia 12/08 - Análise preliminar do Projeto.</t>
    </r>
    <r>
      <rPr>
        <b/>
        <sz val="16"/>
        <rFont val="Calibri"/>
        <family val="2"/>
      </rPr>
      <t xml:space="preserve">
</t>
    </r>
    <r>
      <rPr>
        <sz val="16"/>
        <rFont val="Calibri"/>
        <family val="2"/>
      </rPr>
      <t xml:space="preserve">CE GIGOV/SA 1827/2025 enviado dia 21/05/2025 - Justificativa Técnica para ausência de Titularidade Dominial e de Licenciamento Ambiental em área de encosta (PA 0340/2025). </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</si>
  <si>
    <r>
      <rPr>
        <b/>
        <sz val="16"/>
        <rFont val="Calibri"/>
        <family val="2"/>
      </rPr>
      <t xml:space="preserve">CE GIGOV/SA 5741/2026  - Enviado dia 09/09/26 Solicitação de desembolso ref julho/2026.
</t>
    </r>
    <r>
      <rPr>
        <sz val="16"/>
        <rFont val="Calibri"/>
        <family val="2"/>
      </rPr>
      <t>ATUALIZAÇÃO: CE GIGOV/SA 5309/2026 - Enviado dia 31/08/26 -Consolida o acompanhamento físico-financeiro e solicita providências.</t>
    </r>
    <r>
      <rPr>
        <b/>
        <sz val="16"/>
        <rFont val="Calibri"/>
        <family val="2"/>
      </rPr>
      <t xml:space="preserve">
</t>
    </r>
    <r>
      <rPr>
        <sz val="16"/>
        <rFont val="Calibri"/>
        <family val="2"/>
      </rPr>
      <t>CE GIGOV/SA 5309/2026 - 24/08/26 -Consolida o acompanhamento físico-financeiro e solicita providências.</t>
    </r>
    <r>
      <rPr>
        <b/>
        <sz val="16"/>
        <rFont val="Calibri"/>
        <family val="2"/>
      </rPr>
      <t xml:space="preserve">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CE GIGOV/SA 2529/2026 Enviado dia 29/04/26 - atualiza condicionante para o 1º desembolso.</t>
    </r>
    <r>
      <rPr>
        <b/>
        <sz val="16"/>
        <rFont val="Calibri"/>
        <family val="2"/>
      </rPr>
      <t xml:space="preserve">
</t>
    </r>
    <r>
      <rPr>
        <sz val="16"/>
        <rFont val="Calibri"/>
        <family val="2"/>
      </rPr>
      <t>CE GIGOV/SA 1861/2026 - Enviado dia 02/04/26 - Reenvio de documentos para o 1º desbloqueio.</t>
    </r>
    <r>
      <rPr>
        <b/>
        <sz val="16"/>
        <rFont val="Calibri"/>
        <family val="2"/>
      </rPr>
      <t xml:space="preserve">
</t>
    </r>
    <r>
      <rPr>
        <sz val="16"/>
        <rFont val="Calibri"/>
        <family val="2"/>
      </rPr>
      <t>CE GIGOV/SA 1361/2026 - Enviado dia 11/03/26 - atualiza solicitações para 1º desbloqueio.</t>
    </r>
    <r>
      <rPr>
        <b/>
        <sz val="16"/>
        <rFont val="Calibri"/>
        <family val="2"/>
      </rPr>
      <t xml:space="preserve">
</t>
    </r>
    <r>
      <rPr>
        <sz val="16"/>
        <rFont val="Calibri"/>
        <family val="2"/>
      </rPr>
      <t>CE GIGOV/SA 1365/2026 - Enviado dia 11/03/26 atualiza solicitações para 1º desbloqueio.</t>
    </r>
    <r>
      <rPr>
        <b/>
        <sz val="16"/>
        <rFont val="Calibri"/>
        <family val="2"/>
      </rPr>
      <t xml:space="preserve">  
</t>
    </r>
    <r>
      <rPr>
        <sz val="16"/>
        <rFont val="Calibri"/>
        <family val="2"/>
      </rPr>
      <t xml:space="preserve">CE GIGOV/SA 0860/2026 - Enviado dia 11/02/26 -Envio de ordem de serviço. </t>
    </r>
    <r>
      <rPr>
        <b/>
        <sz val="16"/>
        <rFont val="Calibri"/>
        <family val="2"/>
      </rPr>
      <t xml:space="preserve">
</t>
    </r>
    <r>
      <rPr>
        <sz val="16"/>
        <rFont val="Calibri"/>
        <family val="2"/>
      </rPr>
      <t xml:space="preserve">CE GIGOV/SA 0330/2026 - Enviado dia 20/01/2026 -informa aceite PTS. </t>
    </r>
    <r>
      <rPr>
        <b/>
        <sz val="16"/>
        <rFont val="Calibri"/>
        <family val="2"/>
      </rPr>
      <t xml:space="preserve">
</t>
    </r>
    <r>
      <rPr>
        <sz val="16"/>
        <rFont val="Calibri"/>
        <family val="2"/>
      </rPr>
      <t xml:space="preserve">CE GIGOV/SA 0203/2026 - Enviado dia 12/01/2026 -Após análise da documentação enviada, informamos que a proposta de execução (VRPL) é tecnicamente viável nos aspectos de engenharia, com valor estimado em R$ 12.334.909,60, inferior ao orçamento calculado com base nos sistemas de referência de R$ 15.881.524,95 (K= 77,67%).  </t>
    </r>
    <r>
      <rPr>
        <b/>
        <sz val="16"/>
        <rFont val="Calibri"/>
        <family val="2"/>
      </rPr>
      <t xml:space="preserve">
</t>
    </r>
    <r>
      <rPr>
        <sz val="16"/>
        <rFont val="Calibri"/>
        <family val="2"/>
      </rPr>
      <t>CE GIGOV/SA 6183/2025 Enviado dia 22/12/25 -  informa aceite do projeto.</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Contrato de FGTS aprovado pela Caixa em 30/09/2025.</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CE GIGOV/SA 1824/2025 enviado dia 20/05/2025 - Ánalise preliminar do projeto básico</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t>
    </r>
    <r>
      <rPr>
        <b/>
        <sz val="16"/>
        <rFont val="Calibri"/>
        <family val="2"/>
      </rPr>
      <t xml:space="preserve">a </t>
    </r>
    <r>
      <rPr>
        <sz val="16"/>
        <rFont val="Calibri"/>
        <family val="2"/>
      </rPr>
      <t>proposta.
Publicação de Lei Autorizativa para contratação de financiamento  no DOE 08/11/24
Fonte de recurso: FGTS</t>
    </r>
  </si>
  <si>
    <r>
      <rPr>
        <b/>
        <sz val="16"/>
        <rFont val="Calibri"/>
        <family val="2"/>
      </rPr>
      <t xml:space="preserve">CE GIGOV/SA 5741/2026  - Enviado dia 09/09/26 Solicitação de desembolso ref julho/2026.
</t>
    </r>
    <r>
      <rPr>
        <sz val="16"/>
        <rFont val="Calibri"/>
        <family val="2"/>
      </rPr>
      <t>ATUALIZAÇÃO: CE GIGOV/SA 5309/2026 - Enviado dia 31/08/26 -Consolida o acompanhamento físico-financeiro e solicita providências.</t>
    </r>
    <r>
      <rPr>
        <b/>
        <sz val="16"/>
        <rFont val="Calibri"/>
        <family val="2"/>
      </rPr>
      <t xml:space="preserve">
</t>
    </r>
    <r>
      <rPr>
        <sz val="16"/>
        <rFont val="Calibri"/>
        <family val="2"/>
      </rPr>
      <t>CE GIGOV/SA 5309/2026 - 24/08/26 -Consolida o acompanhamento físico-financeiro e solicita providências.</t>
    </r>
    <r>
      <rPr>
        <b/>
        <sz val="16"/>
        <rFont val="Calibri"/>
        <family val="2"/>
      </rPr>
      <t xml:space="preserve">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3500/2026 - Enviado dia 11/06/26 - ateste e condicionantes para o 1º desembolso.</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CE GIGOV/SA 2529/2026 Enviado dia 29/04/26 - atualiza condicionante para o 1º desembolso.</t>
    </r>
    <r>
      <rPr>
        <b/>
        <sz val="16"/>
        <rFont val="Calibri"/>
        <family val="2"/>
      </rPr>
      <t xml:space="preserve">
</t>
    </r>
    <r>
      <rPr>
        <sz val="16"/>
        <rFont val="Calibri"/>
        <family val="2"/>
      </rPr>
      <t>CE GIGOV/SA 1861/2026 - Enviado dia 02/04/26 - Reenvio de documentos para o 1º desbloqueio.</t>
    </r>
    <r>
      <rPr>
        <b/>
        <sz val="16"/>
        <rFont val="Calibri"/>
        <family val="2"/>
      </rPr>
      <t xml:space="preserve">
</t>
    </r>
    <r>
      <rPr>
        <sz val="16"/>
        <rFont val="Calibri"/>
        <family val="2"/>
      </rPr>
      <t>CE GIGOV/SA 1361/2026 - Enviado dia 11/03/26 - atualiza solicitações para 1º desbloqueio.</t>
    </r>
    <r>
      <rPr>
        <b/>
        <sz val="16"/>
        <rFont val="Calibri"/>
        <family val="2"/>
      </rPr>
      <t xml:space="preserve">
</t>
    </r>
    <r>
      <rPr>
        <sz val="16"/>
        <rFont val="Calibri"/>
        <family val="2"/>
      </rPr>
      <t xml:space="preserve">CE GIGOV/SA 1365/2026 - Enviado dia 11/03/26 atualiza solicitações para 1º desbloqueio.  </t>
    </r>
    <r>
      <rPr>
        <b/>
        <sz val="16"/>
        <rFont val="Calibri"/>
        <family val="2"/>
      </rPr>
      <t xml:space="preserve">
</t>
    </r>
    <r>
      <rPr>
        <sz val="16"/>
        <rFont val="Calibri"/>
        <family val="2"/>
      </rPr>
      <t xml:space="preserve">CE GIGOV/SA 0860/2026 - Enviado dia 11/02/26 -Envio de ordem de serviço. </t>
    </r>
    <r>
      <rPr>
        <b/>
        <sz val="16"/>
        <rFont val="Calibri"/>
        <family val="2"/>
      </rPr>
      <t xml:space="preserve">
</t>
    </r>
    <r>
      <rPr>
        <sz val="16"/>
        <rFont val="Calibri"/>
        <family val="2"/>
      </rPr>
      <t xml:space="preserve">CE GIGOV/SA 0330/2026 - Enviado dia 20/01/2026 -informa aceite PTS. </t>
    </r>
    <r>
      <rPr>
        <b/>
        <sz val="16"/>
        <rFont val="Calibri"/>
        <family val="2"/>
      </rPr>
      <t xml:space="preserve">
</t>
    </r>
    <r>
      <rPr>
        <sz val="16"/>
        <rFont val="Calibri"/>
        <family val="2"/>
      </rPr>
      <t xml:space="preserve">CE GIGOV/SA 0203/2026 - Enviado dia 12/01/2026 -Após análise da documentação enviada, informamos que a proposta de execução (VRPL) é tecnicamente viável nos aspectos de engenharia, com valor estimado em R$ 12.334.909,60, inferior ao orçamento calculado com base nos sistemas de referência de R$ 15.881.524,95 (K= 77,67%).  </t>
    </r>
    <r>
      <rPr>
        <b/>
        <sz val="16"/>
        <rFont val="Calibri"/>
        <family val="2"/>
      </rPr>
      <t xml:space="preserve">
</t>
    </r>
    <r>
      <rPr>
        <sz val="16"/>
        <rFont val="Calibri"/>
        <family val="2"/>
      </rPr>
      <t>CE GIGOV/SA 6183/2025 Enviado dia 22/12/25 -  informa aceite do projeto.</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Contrato de FGTS aprovado pela Caixa em 30/09/2025.</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</si>
  <si>
    <r>
      <rPr>
        <b/>
        <sz val="16"/>
        <rFont val="Calibri"/>
        <family val="2"/>
      </rPr>
      <t xml:space="preserve">CE GIGOV/SA 5741/2026  - Enviado dia 09/09/26 Solicitação de desembolso ref julho/2026.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CE GIGOV/SA 3010/2026 - Enviado dia 20/05/26 - A CAIXA analisou o pedido de desbloqueio da BM/RRE 01 do Lote B (G6), mas solicitou complementações: projeto executivo e peças gráficas do PDE 098, ART de fiscalização definitiva, ART compatível com projeto executivo, comprovação de registro no SCPO e esclarecimento sobre divergências de valores/Fatores de Segurança entre projeto básico e executivo. Também pediu adequação do RRE e QCI aos dados do contrato, incluindo PDEs zerados. A análise seguirá após atendimento das pendências.</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 xml:space="preserve">CE GIGOV/SA 0860/2026 - Enviado dia 11/02/26 -Envio de ordem de serviço. </t>
    </r>
    <r>
      <rPr>
        <b/>
        <sz val="16"/>
        <rFont val="Calibri"/>
        <family val="2"/>
      </rPr>
      <t xml:space="preserve">
</t>
    </r>
    <r>
      <rPr>
        <sz val="16"/>
        <rFont val="Calibri"/>
        <family val="2"/>
      </rPr>
      <t xml:space="preserve">CE GIGOV/SA 0330/2026 - Enviado dia 20/01/2026 -informa aceite PTS. </t>
    </r>
    <r>
      <rPr>
        <b/>
        <sz val="16"/>
        <rFont val="Calibri"/>
        <family val="2"/>
      </rPr>
      <t xml:space="preserve">
</t>
    </r>
    <r>
      <rPr>
        <sz val="16"/>
        <rFont val="Calibri"/>
        <family val="2"/>
      </rPr>
      <t>CE GIGOV/SA 0356/2026  - Enviado dia 20/01/2026 -Documentação complementar referente ao processo licitatório.</t>
    </r>
    <r>
      <rPr>
        <b/>
        <sz val="16"/>
        <rFont val="Calibri"/>
        <family val="2"/>
      </rPr>
      <t xml:space="preserve">
</t>
    </r>
    <r>
      <rPr>
        <sz val="16"/>
        <rFont val="Calibri"/>
        <family val="2"/>
      </rPr>
      <t xml:space="preserve">CE GIGOV/SA 0188/2026 - Enviado dia 12/01/2026 -Após análise da documentação enviada, a proposta de execução (VRPL) foi considerada tecnicamente viável nos aspectos de engenharia, com valor estimado em R$ 8.132.082,09, inferior ao orçamento calculado com base nos sistemas de referência de R$ 12.189.212,66 (K= 66,72%). </t>
    </r>
    <r>
      <rPr>
        <b/>
        <sz val="16"/>
        <rFont val="Calibri"/>
        <family val="2"/>
      </rPr>
      <t xml:space="preserve">
</t>
    </r>
    <r>
      <rPr>
        <sz val="16"/>
        <rFont val="Calibri"/>
        <family val="2"/>
      </rPr>
      <t>CE GIGOV/SA 6183/2025 Enviado dia 22/12/25 -  informa aceite do projeto.</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Contrato de FGTS assinado em 30/09/2025.</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 xml:space="preserve">CE GIGOV/SA 1827/2025 enviado dia 21/05/2025 - Justificativa Técnica para ausência de Titularidade Dominial e de Licenciamento Ambiental em área de encosta (PA 0340/2025). </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</si>
  <si>
    <r>
      <rPr>
        <b/>
        <sz val="16"/>
        <rFont val="Calibri"/>
        <family val="2"/>
      </rPr>
      <t xml:space="preserve">CE GIGOV/SA 5741/2026  - Enviado dia 09/09/26 Solicitação de desembolso ref julho/2026.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CE GIGOV/SA 3010/2026 - Enviado dia 20/05/26 - A CAIXA analisou o pedido de desbloqueio da BM/RRE 01 do Lote B (G6), mas solicitou complementações: projeto executivo e peças gráficas do PDE 098, ART de fiscalização definitiva, ART compatível com projeto executivo, comprovação de registro no SCPO e esclarecimento sobre divergências de valores/Fatores de Segurança entre projeto básico e executivo. Também pediu adequação do RRE e QCI aos dados do contrato, incluindo PDEs zerados. A análise seguirá após atendimento das pendências.</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 xml:space="preserve">CE GIGOV/SA 0860/2026 - Enviado dia 11/02/26 -Envio de ordem de serviço. </t>
    </r>
    <r>
      <rPr>
        <b/>
        <sz val="16"/>
        <rFont val="Calibri"/>
        <family val="2"/>
      </rPr>
      <t xml:space="preserve">
</t>
    </r>
    <r>
      <rPr>
        <sz val="16"/>
        <rFont val="Calibri"/>
        <family val="2"/>
      </rPr>
      <t xml:space="preserve">CE GIGOV/SA 0330/2026 - Enviado dia 20/01/2026 -informa aceite PTS. </t>
    </r>
    <r>
      <rPr>
        <b/>
        <sz val="16"/>
        <rFont val="Calibri"/>
        <family val="2"/>
      </rPr>
      <t xml:space="preserve">
</t>
    </r>
    <r>
      <rPr>
        <sz val="16"/>
        <rFont val="Calibri"/>
        <family val="2"/>
      </rPr>
      <t>CE GIGOV/SA 0356/2026  - Enviado dia 20/01/2026 -Documentação complementar referente ao processo licitatório.</t>
    </r>
    <r>
      <rPr>
        <b/>
        <sz val="16"/>
        <rFont val="Calibri"/>
        <family val="2"/>
      </rPr>
      <t xml:space="preserve">
</t>
    </r>
    <r>
      <rPr>
        <sz val="16"/>
        <rFont val="Calibri"/>
        <family val="2"/>
      </rPr>
      <t xml:space="preserve">CE GIGOV/SA 0188/2026 - Enviado dia 12/01/2026 -Após análise da documentação enviada, a proposta de execução (VRPL) foi considerada tecnicamente viável nos aspectos de engenharia, com valor estimado em R$ 8.132.082,09, inferior ao orçamento calculado com base nos sistemas de referência de R$ 12.189.212,66 (K= 66,72%). </t>
    </r>
    <r>
      <rPr>
        <b/>
        <sz val="16"/>
        <rFont val="Calibri"/>
        <family val="2"/>
      </rPr>
      <t xml:space="preserve">
</t>
    </r>
    <r>
      <rPr>
        <sz val="16"/>
        <rFont val="Calibri"/>
        <family val="2"/>
      </rPr>
      <t>CE GIGOV/SA 6183/2025 Enviado dia 22/12/25 -  informa aceite do projeto.</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Contrato de FGTS assinado em 30/09/2025.
CE nº 4393/2025/GIGOV/SA - Enviado dia 06/10/2025 - Comunica contratação - Pró-Moradia. Valor de Financiamento: R$ 32.422.911,00,  Valor de Contrapartida: R$   1.706.469,33</t>
    </r>
    <r>
      <rPr>
        <b/>
        <sz val="16"/>
        <rFont val="Calibri"/>
        <family val="2"/>
      </rPr>
      <t>,</t>
    </r>
    <r>
      <rPr>
        <sz val="16"/>
        <rFont val="Calibri"/>
        <family val="2"/>
      </rPr>
      <t xml:space="preserve">  Valor de Investimento: R$ 34.129.380,33.</t>
    </r>
    <r>
      <rPr>
        <b/>
        <sz val="16"/>
        <rFont val="Calibri"/>
        <family val="2"/>
      </rPr>
      <t xml:space="preserve">
</t>
    </r>
    <r>
      <rPr>
        <sz val="16"/>
        <rFont val="Calibri"/>
        <family val="2"/>
      </rPr>
      <t xml:space="preserve">CE GIGOV/SA 1827/2025 enviado dia 21/05/2025 - Justificativa Técnica para ausência de Titularidade Dominial e de Licenciamento Ambiental em área de encosta (PA 0340/2025). </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</si>
  <si>
    <t>https://maps.app.goo.gl/wzNcQ5SuLkmDijww5</t>
  </si>
  <si>
    <t>https://www.google.com/maps/place/13%C2%B002'58.5%22S+38%C2%B047'11.4%22W/@-13.049574,-38.786496,696m/data=!3m2!1e3!4b1!4m4!3m3!8m2!3d-13.049574!4d-38.786496?entry=ttu&amp;g_ep=EgoyMDI2MDkwNi4wIKXMDSoASAFQAw%3D%3D</t>
  </si>
  <si>
    <r>
      <t>Aviso de LP 092/26 publicado no DOE 12/09/2026
Previsão de abertura 26/11/2026</t>
    </r>
    <r>
      <rPr>
        <sz val="16"/>
        <rFont val="Calibri"/>
        <family val="2"/>
      </rPr>
      <t xml:space="preserve">
Contratação da operação de crédito.
Projeto em Fase final de Análise pela CAIXA. </t>
    </r>
  </si>
  <si>
    <t>RESULTADO DE IMPUGNAÇÃO - LICITAÇÃO nº 2026 045 - SEI- 039.0798.2026.0002991-18.
SECRETARIA DE INFRAESTRUTURA HÍDRICA E SANEAMENTO - SIHS COMPANHIA DE ENGENHARIA HÍDRICA E DE SANEAMENTO DA BAHIA - CERB
Tipo: Menor Preço Global. Modo de Disputa: Fechada. Objeto: Contratação de Empresa Especializada para Execução das Obras do Sistema de Abastecimento de Água das localidades de Rodeador, Fortuna, Baraúna das Cabaças, Barra Bonita, Cacimba do Silva, Lagoa dos Cavalos, Sertãozinho, Caldeirão da Canoa, Tanquinho, Serrote Branco, Camaleão, Serra da Madeira, Firmeza, Mudobin, Sítio de Sacramento, Fazenda Icó, Santana, Cantinho e Paredão, na Região de Itamotinga, no município de Juazeiro, no Estado da Bahia. A Comissão Permanente de Licitação - CPL, torna público que foi acolhida a impugnação apresentada ao instrumento convocatório. Em consequência, fica adiada a sessão de abertura da Licitação nº 2026 045, com a reposição integral do prazo de 15 (quinze) dias, passando a abertura para o dia 05.10.2026 às 14h. O edital e seus anexos serão disponibilizados no site da CERB, no endereço licitacoescerb.ba.gov.br. Permanecem inalteradas as demais condições do edital, sendo alterado apenas a data de abertura. Salvador-BA, 14.09.2026. Izabel Maiza dos Anjos Viana - Presidente da CPL.</t>
  </si>
  <si>
    <t>CERB enviou documentação para Análise da Mandatária/Concedente em 08/09/2026</t>
  </si>
  <si>
    <t>Contratação de empresa especializada para desenvolvimento de projetos e execução de obras de Macrodrenagem Pluvial na área urbana de Vitória da Conquista no estado da Bahia</t>
  </si>
  <si>
    <r>
      <t xml:space="preserve">AVISO DE LP 097/26 - MACRODRENAGEM - DOE 17/09/26
</t>
    </r>
    <r>
      <rPr>
        <sz val="16"/>
        <rFont val="Calibri"/>
        <family val="2"/>
      </rPr>
      <t>TC celebrado  - 04/12/2025
Plano de Trabalho, empenho e abertura da conta vinculada</t>
    </r>
  </si>
  <si>
    <t>Contratação de empresa especializada para desenvolvimento de projetos básicos e executivos e execução de obras do sistema de drenagem da Avenida Luis Tarquinio na cidade de Salvador</t>
  </si>
  <si>
    <r>
      <t xml:space="preserve">AVISO DE LP 096/26 - DRENAGEM - DOE 16/09/26
</t>
    </r>
    <r>
      <rPr>
        <sz val="16"/>
        <rFont val="Calibri"/>
        <family val="2"/>
      </rPr>
      <t>TC celebrado  - 04/12/2025
Plano de Trabalho, empenho e abertura da conta vinculada</t>
    </r>
  </si>
  <si>
    <t>Contratação de empresa especializada para desenvolvimento de projetos básicos e executivos e execução de obras de macrodrenagem na Rua Nilo Peçanha no município de Salvador/BA</t>
  </si>
  <si>
    <r>
      <t xml:space="preserve">AVISO DE LP 095/26 - MACRODRENAGEM - DOE 16/09/26
</t>
    </r>
    <r>
      <rPr>
        <sz val="16"/>
        <rFont val="Calibri"/>
        <family val="2"/>
      </rPr>
      <t>TC celebrado  - 04/12/2025
Plano de Trabalho, empenho e abertura da conta vinculada</t>
    </r>
  </si>
  <si>
    <t>SECRETARIA DE INFRAESTRUTURA HÍDRICA E SANEAMENTO - SIHS
COMPANHIA DE ENGENHARIA HÍDRICA E DE SANEAMENTO DA BAHIA - CERB
Extrato de Contrato nº 089/2026. Processo Sei nº 039.0798.2026.0003666-64. Partes: CERB e Ebisa Engenharia Brasileira, Indústria e Saneamento Ltda. Objeto: contratação de empresa especializada para implantação das obras do SIAA, de Laginha, Cágados, Chapada e Bananeira dos Pretos no Município de Pindobaçu no Estado da Bahia. Fundamento: Licitação nº 2026026. Valor Global: R$ 7.560.482,52.  Prazo de execução será de 240 dias para as obras civis e o Trabalho Técnico e Social - TTS, contados a partir do 7º dia após a emissão da Ordem de Serviço expedida pela CONTRATANTE. Prazo de vigência será de 360 dias, iniciando-se a partir do 1º dia útil seguinte à assinatura do contrato pela CERB. Data da Assinatura: 17/09/2026. Larissa Gomes Moraes - Diretora Presidente -CERB.</t>
  </si>
  <si>
    <t>Não foi selecionada no PAC 2025,  esta escrevendo pelo Proinfra, Banco do Brasil.
SECRETARIA DE INFRAESTRUTURA HÍDRICA E SANEAMENTO - SIHS
COMPANHIA DE ENGENHARIA HÍDRICA E DE SANEAMENTO DA BAHIA - CERB
Extrato de Contrato nº 090/2026. Processo Sei nº 039.0798.2026.0003678-06. Partes: CERB e Metro Engenharia e Consultoria Ltda. Objeto: contratação de empresa especializada para implantação das obras do Sistemas Integrado de Abastecimento de Água - SIAA, de Carnaíba de Dentro, Altaneira, Carneiro, Laje, Lajinha e Cacimba do Pandú, no município de Juazeiro, no Estado da Bahia, Fundamento: Licitação nº 2026033. Valor Global: R$ 8.401.829,98.  Prazo de execução será de 180 dias para as obras civis iniciando-se a partir do7º dia após a emissão da Ordem de Serviço expedida pela CONTRATANTE. Prazo de vigência será de 300 dias iniciando-se a partir do dia útil seguinte a assinatura do contrato pela CERB. Data da Assinatura: 21/09/2026. Larissa Gomes Moraes - Diretora Presidente -CERB.</t>
  </si>
  <si>
    <r>
      <t xml:space="preserve">
</t>
    </r>
    <r>
      <rPr>
        <b/>
        <sz val="16"/>
        <rFont val="Calibri"/>
        <family val="2"/>
      </rPr>
      <t>RESULTADO DE LP 26.003</t>
    </r>
    <r>
      <rPr>
        <sz val="16"/>
        <rFont val="Calibri"/>
        <family val="2"/>
      </rPr>
      <t xml:space="preserve"> - Tipo - Menor Preço Modo de disputa - Fechado FORNECIMENTO DE TRENS - DOE 22/09/26 - CTB
Habilitar  Consórcio Grupo Alstom (Alstom Brasil Energia e Transporte Ltda + Alstom Transport S.A.)
Valor </t>
    </r>
    <r>
      <rPr>
        <b/>
        <sz val="16"/>
        <rFont val="Calibri"/>
        <family val="2"/>
      </rPr>
      <t>632.719.519,37</t>
    </r>
    <r>
      <rPr>
        <sz val="16"/>
        <rFont val="Calibri"/>
        <family val="2"/>
      </rPr>
      <t xml:space="preserve">
</t>
    </r>
    <r>
      <rPr>
        <b/>
        <sz val="16"/>
        <rFont val="Calibri"/>
        <family val="2"/>
      </rPr>
      <t>Comunicado de revogação da LP 25.004 publicado no DOE 11/08/26
CE GIGOVSA 4650 2026</t>
    </r>
    <r>
      <rPr>
        <sz val="16"/>
        <rFont val="Calibri"/>
        <family val="2"/>
      </rPr>
      <t xml:space="preserve"> Prorrogação do Prazo do Primeiro Desembolso
Julgamento de recurso da LP 25.004 - DOE 19/03/26 - CTB. Comissão Permanente de Licitação julgou improcedente o recurso interposto pelo grupo Alstom e manteve integralmente o resultado da licitação.
CE GIGOV/SA 1387/26 - Termos Aditivos para Inclusão da Unidade Executora - TCs: 968765, 969597, 970645 e 974912
DOE29/10:  Remarcação da data de abertura das propostas -  Nova data 30/11/25
DOE14/10:  Remarcação da data de abertura das propostas -  Nova data 30/10/25
DOE24/09:  Remarcação da data de abertura das propostas
Despacho publicado no DOU 18/09/25 - Processo nº 17944.003496/2025-82 Contratos de garantia e de contragarantia. Autoriza a concessão da garantia da União, ressalvada a necessidade de verificação, pela PGFN
CE GIGOV/SA 3496/2025 - Recepcionado 18/08: A análise técnica da proposta foi concluída e a CAIXA manifestou, sob os aspectos de engenharia, pela sua viabilidade.
Aviso de Licitação Presencial Internacional - LP 25.004 / CTBA  publicado no DOE 10/06/25. Sessão pública para recebimento das propostas dia 01/09/2025.
CE GIGOV/AS 1556/2025 enviado dia 08/05/2025 solicitando providências quanto a inserção de documentos no SADIPEM para tramitação de PVL (Pedido de Verificação de Limites e Condições).
Recepcionada a CE 942/2025 GIGOV/SA  - Análise de Custo (NT 99/25) - Material Rodante do SMSL - CT 633.937-20. Solicita complementações quanto a definição da taxa de incidência de impostos.
Lei autorizativa publicada em 05/11
Fonte de recurso: FGTS</t>
    </r>
  </si>
  <si>
    <r>
      <rPr>
        <sz val="16"/>
        <rFont val="Calibri"/>
        <family val="2"/>
      </rPr>
      <t xml:space="preserve">
</t>
    </r>
    <r>
      <rPr>
        <b/>
        <sz val="16"/>
        <rFont val="Calibri"/>
        <family val="2"/>
      </rPr>
      <t>RESULTADO DE LP 26.003 - Tipo - Menor Preço Modo de disputa - Fechado</t>
    </r>
    <r>
      <rPr>
        <sz val="16"/>
        <rFont val="Calibri"/>
        <family val="2"/>
      </rPr>
      <t xml:space="preserve"> 
Habilitar  Consórcio Grupo Alstom (Alstom Brasil Energia e Transporte Ltda + Alstom Transport S.A.)
Valor 632.719.519,37
</t>
    </r>
    <r>
      <rPr>
        <b/>
        <sz val="16"/>
        <rFont val="Calibri"/>
        <family val="2"/>
      </rPr>
      <t xml:space="preserve">Comunicado de revogação da LP 25.004 publicado no DOE 11/08/26
</t>
    </r>
    <r>
      <rPr>
        <sz val="16"/>
        <rFont val="Calibri"/>
        <family val="2"/>
      </rPr>
      <t>Homologação e Adjudicação do objeto contratual em favor do vencedor  publicado no DOE 07/07/2026
Comunicado de Recurso LP Internacional n°25.004
EXTRATO DE JULGAMENTO DE RECURSO - LP 25.004 - DOE 04/07/26 - CTB
Publicado no DOE 18/06/26. interposto por Consor.CRRC CHANGCHUN contra o resultado da licitação 
JULGAMENTO DE RECURSO LP 25.004 - DOE 19/03/26</t>
    </r>
    <r>
      <rPr>
        <b/>
        <sz val="16"/>
        <rFont val="Calibri"/>
        <family val="2"/>
      </rPr>
      <t xml:space="preserve">
</t>
    </r>
    <r>
      <rPr>
        <sz val="16"/>
        <rFont val="Calibri"/>
        <family val="2"/>
      </rPr>
      <t>Resultado da LP 25.004 publicado no DOE 30/01 - Consórcio CRRC CHANGCHUN formado pelas empresas CRRC CHANGCHUN do Brasil Railway Equipamentos e Serviços LTDA e (CRRC BRASIL) e CRRC CHANGCHUN RailWay Vehicles Co. Ltd.(CRRC CHANGCHUN) no valor de R$ 490.376.287,47</t>
    </r>
    <r>
      <rPr>
        <b/>
        <sz val="16"/>
        <rFont val="Calibri"/>
        <family val="2"/>
      </rPr>
      <t xml:space="preserve">
</t>
    </r>
    <r>
      <rPr>
        <sz val="16"/>
        <rFont val="Calibri"/>
        <family val="2"/>
      </rPr>
      <t>Em fase de Contratação da operação de crédito - Despacho publicado no DOU 18/09/25 - Processo nº 17944.003496/2025-82 Autoriza a concessão da garantia da União.</t>
    </r>
    <r>
      <rPr>
        <b/>
        <sz val="16"/>
        <rFont val="Calibri"/>
        <family val="2"/>
      </rPr>
      <t xml:space="preserve">
</t>
    </r>
  </si>
  <si>
    <t xml:space="preserve"> Consórcio Grupo Alstom (Alstom Brasil Energia e Transporte Ltda + Alstom Transport S.A.)</t>
  </si>
  <si>
    <t>SECRETARIA DE INFRAESTRUTURA HÍDRICA E SANEAMENTO - SIHS
COMPANHIA DE ENGENHARIA HÍDRICA E DE SANEAMENTO DA BAHIA - CERB
Extrato de Contrato nº 088/2026. Processo Sei nº 039.0798.2026.0003668-26. Partes: CERB e Ambiente Engenharia Ltda. Objeto: contratação de empresa especializada para implantação das Obras do Sistema de Abastecimento da localidade de Assentamento Mel de Abelha no município de Carinhanha, no Estado da Bahia. Fundamento: Licitação nº 2026027, com respaldo na Lei Federal 13.303/2016 e RILC da CERB. Valor: R$ 2.286.746,03. Prazos: 180 dias para obras civis e o trabalho social, iniciando-se a partir do 7º dia após a ordem de serviço expedida pela CERB e a Vigência: 300 dias, iniciando-se a partir do dia útil seguinte a assinatura do contrato pela CERB. Data da Assinatura: 22/09/2026.Larissa Gomes Moraes - Diretora Presidente</t>
  </si>
  <si>
    <t xml:space="preserve">
* Lançamento da licitação.
* VRPL.
* AIO.
* Execução do objeto</t>
  </si>
  <si>
    <t xml:space="preserve">
* Lançamento da licitação.
* VRPL.
* AIO.
* Execução do objeto.</t>
  </si>
  <si>
    <t>AVISO DA LICITAÇÃO Nº 133/26
A Embasa torna público que realizará a LICITAÇÃO n.º 133/26, processada de acordo com as disposições da Lei nº 13.303/2016, Lei Complementar 123/2006 e Regulamento Interno de Licitações e Contratos da EMBASA. Objeto: Ampliação e execução da estação de tratamento de lodo - ETL no Parque Bolandeira, Município de Salvador - Bahia.  Abertura de Propostas: 01/12/2026 às 09:00. (Horário de Brasília-DF). Recursos Financeiros: Próprios. O Edital e seus anexos encontram-se disponíveis para download no site https://licitacoes-e2.bb.com.br/aop-inter-estatico/, (Licitação BB nº: 1101326). O cadastro da proposta deverá ser feito no site https://licitacoes-e2.bb.com.br/aop-inter-estatico/, antes da abertura da sessão pública. Informações através do e-mail: glcle.esclarecimentos@embasa.ba.gov.br ou por telefone: (71) 3372-4756/4764. Salvador, 23 de Setembro de 2026. - Samuel Cordeiro de Jesus - Agente de Licitação.
PROPONENTE : EMBASA</t>
  </si>
  <si>
    <t>SECRETARIA DE INFRAESTRUTURA HÍDRICA E SANEAMENTO - SIHS
COMPANHIA DE ENGENHARIA HÍDRICA E DE SANEAMENTO DA BAHIA - CERB
Extrato de Contrato nº 085/2026. Processo Sei nº 039.0798.2026.0003661-82. Partes: CERB e Roble Serviços Ltda. Objeto: Contratação de empresa especializada para execução das obras do sistema integrado de abastecimento de água da localidade de Barcelos do Sul, no município de Camamu, no Estado da Bahia. Fundamento. Licitação nº 2026025. Valor Global: R$ 5.972.511,26.  Prazo de execução será de 270 dias iniciando-se a partir do 7º dia após a emissão da Ordem de Serviço expedida pela CERB, a empresa contratada. Prazo de vigência será de 390 dias, iniciando-se a partir do dia útil seguinte a assinatura do contrato pela CERB. Data da Assinatura: 22/09/2026. Larissa Gomes Moraes - Diretora Presidente -CERB.</t>
  </si>
  <si>
    <t xml:space="preserve">PARALISAÇÃO DOS SERVIÇOS DO CONTRATO Nº 071/2026 NO DIA 09/09/26 POR PRAZO INDETERMINADO.  </t>
  </si>
  <si>
    <t xml:space="preserve">Estudo preliminar </t>
  </si>
  <si>
    <t>Estudo preliminar</t>
  </si>
  <si>
    <t>EMBASA
Contrato: nº 460021310/24 assinado em 24/04/2024.  
Termo de Compromisso firmado conforme publicação DOU de 10/10/24. Apresentação do material técnico para análise da Caixa até 08/07/2025. (Extrato de Termo Aditivo conforme DOU nº 255 de 22 de novembro de 2024: 
Obra em execução. O prazo do contrato  foi aditado para 23/03/27. Previsão de conclusão e funcionalidade da obra para dezembro/26.
Valor Termo de Compromisso: R$ 59.300.678,47
Avanço físico Termo de Compromisso: 76,2% (excluindo o saldo do TC, o % representa 84,9%)
Observação: Obra iniciada antes da retirada das condições suspensivas definidas nos TCs do Novo PAC. Processo licitatório pretérito aprovado no Sistema TransfereGov. 
Concedida em 28/05/26 pelo MCidades a Autorização para Início de Execução do Objeto (AIO) do Termo de Compromisso.
Empreendimento em atos preparatórios para inserção das Planilhas de Eventos no Sistema Transferegov.</t>
  </si>
  <si>
    <t xml:space="preserve">EMBASA
Contrato: nº 460020973/2023 assinado em 27/11/2023.  
Termo de Compromisso firmado conforme publicação DOU de 10/10/24. Apresentação do material técnico para análise da Caixa até 08/07/2025. Extrato de Termo Aditivo conforme DOU nº 255 de 22 de novembro de 2024
Obra concluída, em operação desde 30/06/2026.
Contrato de obra foi aditado com nova vigência para 25/11/2026.  A prorrogação teve como única finalidade atender às exigências do Termo de Compromisso, pois a obra já foi concluída e entregue à Operação, restando apenas o cumprimento das obrigações administrativas e operacionais do TC.
Em andamento contrato do PTS. 
Valor Termo de Compromisso: R$ 14.612.511,53
Avanço físico Termo de Compromisso: 79,4% (excluindo o saldo do TC, o % representa 98,2%)
Observação: Obra iniciada antes da retirada das condições suspensivas definidas nos TCs do Novo PAC. Processo licitatório pretérito aprovado no Sistema TransfereGov. 
Autorização de Início do Objeto (AIO) emitida pelo MCidades em 21/05/2026.
1ª Planilha de Eventos (PLE), apresentada no Sistema Transferegov, no valor de R$ 6.788.624,08. Aguardando aprovação da CAIXA.  Pendente apresentação das Notas fiscais e documentos de liquidação e Atendimento ao Art. 50.
</t>
  </si>
  <si>
    <t xml:space="preserve">
Termo de Compromisso firmado conforme publicação DOU de 09/10/24. Apresentação do material técnico para análise da Caixa até 04/07/2025. Extrato de Termo Aditivo conforme DOU nº 255 de 22 de novembro de 2024 
A Primeira etapa ficou sendo a Obra de Bendegó e a segunda etapa é a que iniciou Jan/25
O TC de Uauá foi de R$ 67 milhões, a obra da segunda etapa é R$ 38 milhões, a diferença será a contratação de uma terceira etapa.
Obra em operação desde 09/07/2026, atualmente em fase de operação assistida, com conclusão da automação do sistema prevista para 30/10/26.  A inauguração foi realizada em 24/07/2026. O contrato de obra foi prorrogado até 03/12/2026, exclusivamente para atendimento às exigências do Termo de Compromisso, visando ao cumprimento das obrigações administrativas e operacionais, uma vez que a execução física da obra encontra-se concluída.
Valor Termo de Compromisso: R$ 67.744.089,93
Avanço físico Termo de Compromisso: 64,2%  (excluindo o saldo do TC, o % representa 98,4%)
Observação: Obra iniciada antes da retirada das condições suspensivas definidas nos TCs do Novo PAC. Processo licitatório pretérito aprovado no Sistema TransfereGov. 
Concedida em 04/03/26 pelo MCidades a Autorização para Início de Execução do Objeto (AIO) do referido Termo de Compromisso.
PLE 01 (medição), concentrando recursos relacionados às medições 01 a 08 de obra, inseridos no sistema. Aguardando aprovação da Caixa.
Pendente apresentação das Notas Fiscais e documentos de liquidação.
</t>
  </si>
  <si>
    <t xml:space="preserve">Termo de Compromisso firmado conforme publicação DOU de 09/10/24. Apresentação do material técnico para análise da Caixa até 04/07/2025. Extrato de Termo Aditivo conforme DOU nº 255 de 22 de novembro de 2024
O percentual de execução do empreendimento, atualmente em 89%, contempla, além da obra, os custos já realizados com materiais, desapropriações, taxas de licenciamento ambiental e elaboração de projetos.
Obra em execução.
O percentual de execução do empreendimento, atualmente em 89%, contempla, além da obra, os custos já realizados com materiais, desapropriações, taxas de licenciamento ambiental e elaboração de projetos.
Valor Termo de Compromisso: R$ 38.572.107,19
Avanço físico Termo de Compromisso: 56,7% (excluindo o saldo do TC, o % representa 88,4%)
Observação: Obra iniciada antes da retirada das condições suspensivas definidas nos TCs do Novo PAC. Processo licitatório pretérito aprovado no Sistema TransfereGov. 
Autorização de Início do Objeto (AIO) emitida pelo MCidades em 21/05/2026.
PLE 01 (medição), concentrando recursos relacionados às medições 01 a 14 de obra, inseridos no sistema. Aguardando aprovação da Caixa.
Pendente apresentação das Notas Fiscais e documentos de liquidação.
</t>
  </si>
  <si>
    <t xml:space="preserve">Contrato de Financiamento (CF) 639.452-02 do Novo PAC FGTS foi assinado em 10/03/26, no valor de R$ 183.714.860,12.
Obra em execução. 
Valor Termo de Compromisso: R$ 69.655.011,40
Avanço físico Termo de Compromisso: 53,9% (excluindo o saldo do TC, o % representa 56,9%)
Observação:  Laudo de Análise de Engenharia e Síntese do projeto aprovado homologada pela CAIXA. 
Em fase de verificação do processo licitatório.
Obra iniciada antes da retirada das condições suspensivas definidas nos TCs do Novo PAC. </t>
  </si>
  <si>
    <t>Obra em execução.  Vigência do contrato até 04/11/26, mas a previsão de conclusão é  março/27. Será solicitado aditivo de prazo. 
O percentual de execução do empreendimento, atualmente em 71%, contempla, além da obra, os custos já realizados com materiais, desapropriações, taxas de licenciamento ambiental e elaboração de projetos.
Contrato de Financiamento 639.466-65 do Novo PAC FGTS assinado em 10/03/2026, no valor de R$ 70.237.884,08.   Em paralelo a Caixa realiza a análise de Engenharia.
Valor Contrato de Financiamento.: R$ 70.237.884,08.
Avanço físico Contrato de Financiamento 1ª etapa: 38,9%
Avanço físico Contrato de Financiamento 2ª etapa: 0,00%
Avanço físico Contrato de Financiamento.: 7,9%</t>
  </si>
  <si>
    <t>Obra em fase de mobilização. Pendente alvará. Ordem de Serviço emitida em 02/06/26 com previsão de conclusão das obras: 22/05/2028. 
LC 175/25 com disputa realizada em 19/03/2026 (com recursos Próprios). O licitante PEJOTA CONSTRUÇÕES LTDA foi declarado vencedor do certame no dia 24/04/2026.Contrato 460025146/26 assinado em 26/05/2026 (em 02/09/2026 foi realizado o apostilamento do contrato de obra para alteração da fonte de recursos, que passou de Recursos Próprios para Novo PAC FGTS/ Próprios.).  
Contrato de Financiamento 639.466-65 do Novo PAC FGTS assinado em 10/03/2026, no valor de R$ 70.237.884,08.
Valor Contrato de Financiamento.: R$ 70.237.884,08.
Avanço físico Contrato de Financiamento 1ª etapa: 38,9%
Avanço físico Contrato de Financiamento 2ª etapa: 0,00%
Avanço físico Contrato de Financiamento.: 7,9%</t>
  </si>
  <si>
    <t>Obra em execução.
Valor Termo de Compromisso: R$ 18.993.884,62
Avanço físico Termo de Compromisso: 27,1%
Observação: Obra iniciada antes da retirada das condições suspensivas definidas nos TCs do Novo PAC. Processo licitatório pretérito aprovado no Sistema TransfereGov. 
Concedida em 17/06/26 pelo MCidades a Autorização para Início de Execução do Objeto (AIO) do Termo de Compromisso.
PLE 01 (medição), concentrando recursos relacionados às medições 01 a 05 de obra, inseridos no sistema. Aguardando aprovação da Caixa.
Pendente apresentação das Notas Fiscais e documentos de liquidação.</t>
  </si>
  <si>
    <t>Obra em execução.
Valor Termo de Compromisso: R$ 95.274.100,12
Avanço físico Termo de Compromisso: 12,4% (excluindo o saldo do TC,  representa 21,1%)
Observação: Obra iniciada antes da retirada das condições suspensivas definidas nos TCs do Novo PAC. Processo licitatório pretérito aprovado no Sistema TransfereGov. 
Concedida em 20/05/26 pelo MCidades a Autorização para Início de Execução do Objeto (AIO) do Termo de Compromisso.
Empreendimento em atos preparatórios para inserção das Planilhas de Eventos no Sistema Transferegov.</t>
  </si>
  <si>
    <t>Obra iniciada. Pendente Alvará</t>
  </si>
  <si>
    <t>Inicialmente foi proposto o valor de R$ 176.646.653,52. Mas após reunião o projeto foi dividido em Etapas, sendo:
Etapa 1 -R$ 131,20 mi e o saldo numa etapa futura.
Licitação (LC 083/25) com disputa realizada em 16/12/2025. Contrato 460024718/26 assinado em 05/03/26 com o CONSÓRCIO CONSTRUTOR CAETITÉ.   Em 28/08/2026, foi realizado o apostilamento do contrato de obra para alteração da fonte de recursos, que passou de Recursos Próprios para Novo PAC FGTS/ Próprios.
Ordem de Serviço emitida em 15/09/2026, com previsão de conclusão da obra em 30/08/2029. Obra não iniciada. Pendente alvará.
Portaria Iphan nº 37/2026, para Acompanhamento Arqueológico concedida em 14/04/2026.
LP/ LI concedidas, através da  Portaria 34.847, publicada em 10/06/26.
Contrato de Financiamento (CF) 639-458-68 do Novo PAC FGTS foi assinado em 10/03/26, no valor de R$ 138.082.407,09.</t>
  </si>
  <si>
    <t>Obra em execução.
Valor Contrato de Finnaciamento: R$ 106.919.644,05
Avanço físico Termo de Compromisso: 5,0% (excluindo o saldo do TC,  representa 10,3%)
Contrato de Financiamento (CF) 639.468-83 do Novo PAC FGTS assinado em 10/03/2026 , no valor de R$ 106.919.644,05.</t>
  </si>
  <si>
    <t>Licitação, LC 155/25,  com disputa ocorrida em 10/08/26.  O licitante ALVES DA CUNHA ENGENHARIA, CONSTRUCOES E SERVICOS LTDA foi declarado vencedor do certame no dia 03/09/2026. Processo Licitação homologada em 21/09/2026, em fase de contratação.
Valor de Investimento atualizado após conclusão do processo licitatório da obra que encontra-se em fase de contratação.
Expedição de Ordem de Serviço condicionada a Regularização Ambiental, cujas pendências são a Licença de Instalação (LI) e Autorizações para Supressão de Vegetação (ASV) e de Manejo de Fauna (AMF).
Portaria  Iphan nº 61, publicada em 03/07/26 com vencimento em 03/07/2028.
Observação: No que se refere à execução do Termo de Compromisso, aguardando a conclusão do processo licitatório para início da análise.</t>
  </si>
  <si>
    <t>Processo Licitação homologada em 21/09/2026, em fase de contratação.</t>
  </si>
  <si>
    <t>VRPL
A.I.O.
Ordem de Serviço</t>
  </si>
  <si>
    <t>LC 176/25 publicada em 05/01/26, com disputa realizada em 19/03/2026 (com recursos Próprios).  O licitante CCP CONSTRUÇÕES E LOCAÇÕES DE EQUIPAMENTOS LTDA. foi declarado vencedor do certame no dia 13/04/2026. Contrato 460025145/26 assinado em 22/05/2026 (em processo de apostilamento do contrato de obra para alteração da fonte de recursos, que passará de Recursos Próprios para Novo PAC FGTS/ Próprios).
Obra em execução. Alvará emitido pela Prefeirura Municipal de Livramento de Nossa Senhora em 03/09/26. Ordem de Serviço (OS)  do SES Livramento de Nossa Senhora  emitida em 27/07/2026,  com previsão de conclusão das obras em 11/07/2029. 
Valor Contrato de Finnaciamento: R$ 139.824.480,37
Avanço físico Termo de Compromisso: 0,3% (excluindo o saldo do TC,  representa 0,4%)
Contrato de Financiamento (CF) 639.463-31 do Novo PAC FGTS assinado em 10/03/2026 , no valor de R$ 139.824.480,37.</t>
  </si>
  <si>
    <t xml:space="preserve">AVISO DA LICITAÇÃO Nº 108/26
A Embasa torna público que realizará a LICITAÇÃO n.º 108/26, processada de acordo com as disposições da Lei nº 13.303/2016, Lei complementar 123/2006 e Regulamento Interno de Licitações e Contratos da EMBASA. Objeto: Execução das obras de implantação do Sistema de Esgotamento Sanitário de Inhambupe. Abertura de Propostas: 26/10/2026 às 14:00. (Horário de Brasília-DF). Recursos Financeiros: PAC/FGTS/Próprios. O Edital e seus anexos encontram-se disponíveis para download no site https://licitacoes-e2.bb.com.br/aop-inter-estatico/,  (Licitação BB nº: 1098783). O cadastro da proposta deverá ser feito no site https://licitacoes-e2.bb.com.br/aop-inter-estatico/, antes da abertura da sessão pública. Informações através do e-mail: glcle.esclarecimentos@embasa.ba.gov.br ou por telefone: (71) 3372-4022/4756. Salvador, 13 de agosto de 2026. - Samuel Cordeiro de Jesus - Agente de Licitação.
LC 108/26 publicada, com disputa agendada para 26/10/2026.
Licença de Instalação (LI) publicada em 24/09/2026, através da  Portaria INEMA 35.382.
Contrato de Financiamento (CF) 639.464-45 do Novo PAC FGTS assinado em 10/03/2026, no valor de R$ 87.187.272,26.
</t>
  </si>
  <si>
    <t>Obra em fase de mobilização. Pendente alvará. Ordem de Serviço (OS) da Obra do SIAA Itaparica/Vera Cruz 1ª etapa emitida em 17/08/2026 . 
A licitação das obras da 1ª etapa (com recursos próprios), LC 056/26, foi publicada em 29/04/26, com disputa realizada em 26/05/2026.  O licitante C.E.R Engenharia Ltda LTDA. foi declarado vencedor do certame no dia 12/06/2026. Licitação homologada, Contrato 460025328/26 assinado em 07/07/26.
Licença de Alteração (LA)  - Portaria 35.160 publicada em 15/08/26, com vencimento em  15/08/2030.
Valor 1ª etapa (contratado):  R$ 30.628.486,85
Valor Investimento total (em captação):  R$ 147.368.421,05 
Empreendimento habilitado através da Portaria Mcid nº 1077 de 20/08/2026, publicado no DOU em 21/08/2026 - Novo PAC FGTS 2025, no valor de R$ 140.0000.000,00 (referente ao empréstimo)  e encontra-se em fase de validação pela Caixa / Mcidades..</t>
  </si>
  <si>
    <t>Obra em fase de mobilização. Alvará emitido.  Ordem de Serviço (OS) da Obra do SIAA Seabra 1ª etapa assinada em 20/08/26. 
LC 161/25 (relativa à 1ª etapa) publicada, com abertura realizada em 23/02/26.  A licitante PEJOTA Construções Ltda. foi declarada vencedora do certame no dia 11/03/2026.  A 1ª etapa foi licitada com recursos Próprios (Contrato 460025093/26 assinado em 15/05/2026).
LU concedida, através da Portaria 35.249 publicada em  01/09/2026, com vencimento em 01/09/2031.
Portaria Iphan nº 75, publicada em 06/08/2026 para acompanhamento arqueológico.
Outorga - Portaria 35.155 publicada em 15/08/26 com vencimento em  15/08/2029.
Valor 1ª etapa (contratado) : R$ 68.181.288,63
Investimento total (em captação): R$ 94.736.842,11
O empreendimento foi habilitado, através da Portaria 1421 de 09/12/2025 - Novo PAC FGTS 2025, no valor de R$ 90.000.000,00 (referente ao empréstimo) e encontra-se em fase de validação pela Caixa / Mcidades.</t>
  </si>
  <si>
    <t>Licitação, LC 133/26, foi publicada, com disputa agendada para 01/12/2026 (com recursos próprios).
O empreendimento foi habilitado, através da Portaria 1421 de 09/12/2025 - Novo PAC FGTS 2025, no valor de R$ 41.120.389,29 (referente ao empréstimo) e encontra-se em fase de validação pela Caixa / Mcidades.</t>
  </si>
  <si>
    <t>Empreendimento habilitado através da Portaria Mcid nº 1077 de 20/08/2026, publicado no DOU em 21/08/2026 - Novo PAC FGTS 2025, no valor de R$ 36.737.550,84 (referente ao empréstimo) e encontra-se em fase de validação pela Caixa / Mcidades.</t>
  </si>
  <si>
    <t>PROPONENTE : EMBASA
A licitação das obras da 1ª etapa (com recursos próprios), LC 083/26, foi publicada, com disputa ocorrida em 03/09/2026. Em fase de análise documental da 2ª colocada da licitação (1ª colocada foi inabilitada).
O empreendimento foi habilitado, através da Portaria 1425 de 10/12/2025 - Novo PAC FGTS 2025, no valor de R$ 170.000.000,00 (referente ao empréstimo)  e encontra-se em fase de validação pela Caixa / Mcidades.</t>
  </si>
  <si>
    <t>Licitação das obras da 1ª etapa (recursos Próprios), LC 085/26 publicada, com disputa realizada em 10/09/26.  Solicitada documentação da 2ª colocada da licitação (1ª colocada foi inabilitada).
O empreendimento foi habilitado, através da Portaria 1425 de 10/12/2025 - Novo PAC FGTS 2025, no valor de R$ 400.000.000,00 (referente ao empréstimo)  e encontra-se em fase de validação pela Caixa / Mcidades.</t>
  </si>
  <si>
    <t>Previsão de publicação de edital em outubro/2026.
Licença Prévia (LP) concedida pelo INEMA e publicada em 24/07/2026, através da Portaria 35.015/2026. 
O empreendimento foi habilitado, através da Portaria 1425 de 10/12/2025 - Novo PAC FGTS 2025, no valor de R$ 40.757.547,04 (referente ao empréstimo)  e encontra-se em fase de validação pela Caixa / Mcidades.</t>
  </si>
  <si>
    <r>
      <t xml:space="preserve">CE GIGOV SA 5709 2026 - Desbloqueio - BM 07 - Etapa 1 - Caixa comunica o desbloqueio de parcela
CE GIGOV SA 5712 2026 - Crédito de Recursos Financeiros – Orçamento Geral da União -  OBTV - Estado da Bahia
CE GIGOV SA 5709 2026 - Desbloqueio Parcial de Parcela  - BM 07 - Etapa 1 - COMPATIBILIDADE - TC OGU 969064/2024 - Operação 1098381-91 - Macrodrenagem em Salvador.
CE GIGOVSA 4993 2026 -  Desbloqueio de Parcela - BM 05 - Social 
CE GIGOVSA 4985 2026 - Ateste de Medição e  Pendência Para Desbloqueio - BM 06 - Social 
CE GIGOVSA 4930 2026 - Condicionante Para Desbloqueio - BM 06 - Etapa 1 
CE GIGOVSA 4584 2026 - Ateste de Medição e  Pendência Para Desbloqueio - BM 05 - Social. Caixa acata 5 relatório BM Social  
CE GIGOVSA 3181-2026 - Crédito de Recursos Financeiros – Orçamento Geral da União
CE GIGOVSA 3183-2026 - Crédito de Recursos Financeiros
CE GIGOVSA 3015_2026 - Desbloqueio de Parcela  - BM 02 - Etapa 1
Recepcionado 20/05 CE GIGOV/SA 3015/2026 - Desbloqueio de Parcela  - BM 02
Recepcionado 19/05 CE GIGOVSA 2997_2026 - Ateste de Medição e  Pendência Para Desbloqueio - BM 02 - Social 
O PRMC será apresentado tão logo seja concluída a etapa de caracterização dos imóveis e definição do quantitativo de reassentamentos previstos. Isto é, após conclusão do projeto executivo pela empresa contratada.
</t>
    </r>
    <r>
      <rPr>
        <b/>
        <sz val="16"/>
        <rFont val="Calibri"/>
        <family val="2"/>
      </rPr>
      <t xml:space="preserve">
CE GIGOVSA 5639 2026 - </t>
    </r>
    <r>
      <rPr>
        <sz val="16"/>
        <rFont val="Calibri"/>
        <family val="2"/>
      </rPr>
      <t>Condicionante Para Desbloqueio - BM 07 - Etapa 1 - COMPATIBILIDADE</t>
    </r>
    <r>
      <rPr>
        <b/>
        <sz val="16"/>
        <rFont val="Calibri"/>
        <family val="2"/>
      </rPr>
      <t xml:space="preserve">  
CE GIGOVSA 5536 2026 -</t>
    </r>
    <r>
      <rPr>
        <sz val="16"/>
        <rFont val="Calibri"/>
        <family val="2"/>
      </rPr>
      <t xml:space="preserve"> Ateste de Medição e  Desbloqueio do  BM 07 do Social</t>
    </r>
    <r>
      <rPr>
        <b/>
        <sz val="16"/>
        <rFont val="Calibri"/>
        <family val="2"/>
      </rPr>
      <t xml:space="preserve"> 
CE GIGOV/SA 1689/2026 - Enviado 26/03/26 - Referente ao Plano de Reassentamento e Medidas Compensatórias (PRMC) da operação em epígrafe, será posterior a licitação.                                                                                                                                                                                                                                               CE GIGOV/SA 1592/2026 - </t>
    </r>
    <r>
      <rPr>
        <sz val="16"/>
        <rFont val="Calibri"/>
        <family val="2"/>
      </rPr>
      <t>Pendência Para Desbloqueio - BM 02. Caixa solicita inclusão de documento no TGOV</t>
    </r>
    <r>
      <rPr>
        <b/>
        <sz val="16"/>
        <rFont val="Calibri"/>
        <family val="2"/>
      </rPr>
      <t xml:space="preserve">
CE GIGOV/SA 1592/2026 - Enviado dia 20/03/26 - Informamos a pendência para o desbloqueio no valor de R$ 621.669,05.
</t>
    </r>
    <r>
      <rPr>
        <sz val="16"/>
        <rFont val="Calibri"/>
        <family val="2"/>
      </rPr>
      <t xml:space="preserve">Recepcionado dia 03/02/26 CE GIGOV/SA 538/2026 </t>
    </r>
    <r>
      <rPr>
        <b/>
        <sz val="16"/>
        <rFont val="Calibri"/>
        <family val="2"/>
      </rPr>
      <t xml:space="preserve">- </t>
    </r>
    <r>
      <rPr>
        <sz val="16"/>
        <rFont val="Calibri"/>
        <family val="2"/>
      </rPr>
      <t>Solicita informações acerca da situação da execução do objeto e dos motivos da não apresentação dos boletins de medição - Objeto sem evolução há mais de 90 dias</t>
    </r>
    <r>
      <rPr>
        <b/>
        <sz val="16"/>
        <rFont val="Calibri"/>
        <family val="2"/>
      </rPr>
      <t xml:space="preserve">
</t>
    </r>
    <r>
      <rPr>
        <sz val="16"/>
        <rFont val="Calibri"/>
        <family val="2"/>
      </rPr>
      <t>CE GIGOV/SA 4606/2025 - Autorização de Início de Objeto – AIO – Etapa 1 . A plataforma TGOV emitiu o AIO automático em 13/10/2025.
CE GIGOV/SA 4515/2025 - Enviado dia 10/10/25 Solicitação de Autorização para Início do Objeto - AIO.</t>
    </r>
    <r>
      <rPr>
        <b/>
        <sz val="16"/>
        <rFont val="Calibri"/>
        <family val="2"/>
      </rPr>
      <t xml:space="preserve">
</t>
    </r>
    <r>
      <rPr>
        <sz val="16"/>
        <rFont val="Calibri"/>
        <family val="2"/>
      </rPr>
      <t>CE GIGOV/SA 4182/2025 - Enviado dia 23/09/2025 -Aceite da Verificação da Licitação de Obra/projeto da Etapa 01 e Solicitação de AIO ao MCidades.</t>
    </r>
    <r>
      <rPr>
        <b/>
        <sz val="16"/>
        <rFont val="Calibri"/>
        <family val="2"/>
      </rPr>
      <t xml:space="preserve">
</t>
    </r>
    <r>
      <rPr>
        <sz val="16"/>
        <rFont val="Calibri"/>
        <family val="2"/>
      </rPr>
      <t>Projeto e Obra = R$ 53.239.506,77
Trabalho Social = R$ 666.812,85 
Totalizando o valor de Repasse de R$ 53.906.319,62.</t>
    </r>
    <r>
      <rPr>
        <b/>
        <sz val="16"/>
        <rFont val="Calibri"/>
        <family val="2"/>
      </rPr>
      <t xml:space="preserve">
</t>
    </r>
    <r>
      <rPr>
        <sz val="16"/>
        <rFont val="Calibri"/>
        <family val="2"/>
      </rPr>
      <t>CE GIGOV/SA 4139/2025 -Enviado dia 19/09/25 - Pendências de Documentação da VRPL de obra/projeto.
Recepcionado CE GIGOV/SA 3954/2025 Pendências de Documentação da VRPL de obra/projeto da Etapa 01
Autorização de Inicio de Licitação concedida 10/03/25
Emissão de SPA (Sintese de Projeto Aprovada) no Tgov 07/02/2025
Recepcionado Of Gigov com despacho do Ministério das Cidades concedendo AIL;
Recepcionado dia 15/01/25 o Ofício nº 119 / 2025 / GIGOV/SA - Resposta do MCidades sobre  Licenciamento Ambiental e Titularidade de Área;
Cronograma cadastrado no TRANSFEREGOV - Prazo de execução - 18 meses,  conclusão Prevista 05/10/26.
Clausula Suspensiva: Apresentação dos itens (Anteprojeto, Projeto Básico, TR,  Comprovação de propriedade do imóvel, Licenciamento Ambiental, Declaração de Sustentabilidade e PTS) até 08/07/25
Titularidade do Terreno - Decreto Desapropriação em trâmite na Casa Civil SEI 043.4098.2024.0016016-23
Publicada no DOE 05/11 LEI Nº 14.784 DE 04 DE NOVEMBRO DE 2024
Autoriza o Poder Executivo a contratar operação de crédito
interno junto à Caixa Econômica Federal - CEF.
Em fase de formalização, anterior ao TC;
Ministério tem prazo de 30 dias para devolver a caixa - 13/10/24;
CAIXA retornar ao proponente até 17/10 solicitando ou não complementações;
A modalidade de Licitação adotada será Integrada, todas em um Termo de Compromisso com cinco metas.</t>
    </r>
  </si>
  <si>
    <t>SECRETARIA DE INFRAESTRUTURA HÍDRICA E SANEAMENTO - SIHS
COMPANHIA DE ENGENHARIA HÍDRICA E DE SANEAMENTO DA BAHIA - CERB
Extrato de Contrato nº 096/2026. Processo Sei nº 039.0798.2026.0003656-92. Partes: CERB e IQ Construtora Ltda. Objeto: Contratação de Empresa especializada para implantação do Sistema Adutor de Abastecimento de água para a sede de Mucugê, no Estado da Bahia. Fundamento: Licitação nº 2026024. Valor Global: R$ 8.378.509,98.  Prazo de execução será de 150 dias para as obras civis, iniciando-se a partir do 7º dia após a emissão da Ordem de Serviço expedida pela CERB. Prazo de vigência será de 270 dias, iniciando-se a partir do 1º dia útil seguinte à assinatura do contrato pela CERB. Data da Assinatura: 23/09/2026. Larissa Gomes Moraes - Diretora Presidente -CERB.</t>
  </si>
  <si>
    <t>Licitação 001/26 com disputa ocorrida em 02/04/2026 (com recursos Próprios) .O Consórcio AJDV/MOBICON)  foi declarado vencedor do certame no dia 24/04/2026. Licitação homologada em 01/06/2026. Contrato 460025409/26 assinado em 10/08/26.
Expedição de Ordem de Serviço (OS) da Obra do SES Lençóis está condicionada a regularização ambiental e autorização do Iphan. As pendências relacionadas a regularização ambiental são a Licença de Alteração (LA) e Autorizações para Supressão de Vegetação (ASV) e de Manejo de Fauna (AMF).
O empreendimento foi habilitado, através da Portaria 1425 de 10/12/2025 - Novo PAC FGTS 2025, no valor de R$ 48.899.226,84 (referente ao empréstimo) e encontra-se em fase de validação pela Caixa / Mcidades.</t>
  </si>
  <si>
    <t>Previsão de publicação de edital em março/2027,  condicionada a assinatura do contato de financiamento ou disponibilização de recursos próprios.
Licença Prévia publicada em 12/08/2026, através da  Portaria 35.103 com vencimento em 12/08/2030. Outorga publicada em 12/08/2026, através da  Portaria 35.103 com vencimento em 12/08/2034.
O empreendimento foi habilitado, através da Portaria 1425 de 10/12/2025 - Novo PAC FGTS 2025, no valor de R$ 88.697.992,05 (referente ao empréstimo) e encontra-se em fase de validação pela Caixa / Mcidades.</t>
  </si>
  <si>
    <t>Obra da 1ª etapa em execução, com resursos próprios.  
Valor de Investimento da 1ª etapa R$ 14.271.343,06 (Recursos Próprios).
O percentual de execução do empreendimento, atualmente em 19%, contempla além da obra os custos com elaboração do projeto básico.
Emitida em 28/04/26  a Carta de Não Pertinência de licenciamento ambiental para ampliação da ETA do SIAA de Irecê.
O empreendimento foi habilitado, através da Portaria 1421 de 09/12/2025 - Novo PAC FGTS 2025, no valor de R$ 421.118.404,24 (referente ao empréstimo) e encontra-se em fase de validação pela Caixa / Mcidades.</t>
  </si>
  <si>
    <t>O contrato  460022499, referente a Obra de Ampliação do SIAA de Jordão (1ª Etapa),  devido à baixa performance da contratada e o não atendimento aos prazos previstos no cronograma está em processo de rescisão.
                                                                       PROPONENTE : EMBASA
LC 105/26, referente ao SIAA de Jordão - Fase 1 Complementar, foi publicada, com disputa realizada em 09/09/2026.  Em análise documental da 2ª colocada da licitação (1ª colocada foi inabilitada).
O contrato  460022499, referente a Obra de Ampliação do SIAA de Jordão (1ª Etapa),  foi oficialmente declarado encerrado pela DIREX em 03/08/2026.
Investimento 1ª etapa: R$ 18.896.729,30/ Realizado: R$ 8.025.704,71 (contemplou, além da obra, os custos realizados com materiais, desapropriação e outros).  
Contrato de Financiamento Novo PAC 2025 FGTS (BNDES) nº 25.2.0439.1, assinado em 30/12/2025, para o empreendimento SIAA de Jordão no valor de R$ 143.358.602,81 (referente ao empréstimo) . 
Valor Contrato de Financiamento.: R$ 150.903.792,43
Avanço físico Contrato de Financiamento Fase 01: 32,8%
Avanço físico Contrato de Financiamento Fase 02: 0%
Avanço físico Contrato de Financiamento.: 3,7%</t>
  </si>
  <si>
    <r>
      <t xml:space="preserve"> Em análise documental da 2ª colocada da licitação (1ª colocada foi inabilitada).
Objeto: Execução das obras de ampliação do SIAA Jordão - Fase 1 - </t>
    </r>
    <r>
      <rPr>
        <b/>
        <sz val="16"/>
        <rFont val="Calibri"/>
        <family val="2"/>
      </rPr>
      <t>complementar</t>
    </r>
    <r>
      <rPr>
        <sz val="16"/>
        <rFont val="Calibri"/>
        <family val="2"/>
      </rPr>
      <t xml:space="preserve">, município de Camaçari - Bahia. </t>
    </r>
  </si>
  <si>
    <t>Obra em execução.  Termo de apostilamento assinado em 14/04/2026, referente à alteração da fonte de recursos do contrato de obra de Próprios/Debêntures para NOVO PAC - FGTS (BNDES)/ PRÓPRIOS EMBASA.
Empreendimento foi  contratado, por meio do Contrato de Financiamento Novo PAC 2025 FGTS (BNDES) nº 25.2.0438.4, assinado em 30/12/2025, no valor de R$  89.186.425,26 (referente ao empréstimo). 
Valor Contrato de Financiamento.: R$ 93.880.447,84
Avanço físico Contrato de Financiamento: 2,2%  (excluindo o saldo do TC,  representa 2,7%)
                                                           PROPONENTE : EMBASA</t>
  </si>
  <si>
    <t>SES Pojuca Norte - 1ª Etapa - LC 072/75.  A licitante CAMEL EMPREENDIMENTOS E CONSTRUCOES LTDA foi declarada vencedora da licitação no dia 30/09/2025. Licitação homologada em 17/11/2025. Contrato 460024410/25 assinado em 02/12/2025. 
Valor de Investimento da 1ª etapa =  R$ 52.991.389,16
Termo de apostilamento assinado em 19/06/2026, referente à alteração da fonte de recursos do contrato de obra de Próprios para NOVO PAC - FGTS (BNDES)/ PRÓPRIOS EMBASA.
O empreendimento SES Pojuca Norte foi contemplado no programa Novo PAC 2025 FGTS (BNDES) por meio do Contrato de Financiamento  nº 25.2.0438.3 , assinado em 30/12/2025, no valor de R$ 95.362.242,78 (referente ao empréstimo) . 
Licença Ambiental emitida. Portaria  Iphan nº 51, publicada em 29/05/26 com vencimento em 29/05/2028. 
Expedição de Ordem de Serviço condicionada a  autorização do Inema para supressão de vegetação (ASV) e Regularização Fundiária de algumas áreas, cujo processo está em atraso devido a resistência da comunidade local, apesar das diversas interveções da Embasa junto às lideranças da comunidade, à Prefeitura  Municipal de Mata de São João e à Promotoria de Justiça Especializada em Meio Ambiente.</t>
  </si>
  <si>
    <t>Licença Ambiental emitida. Portaria  Iphan nº 51, publicada em 29/05/26 com vencimento em 29/05/2028. 
Expedição de Ordem de Serviço condicionada a  autorização do Inema para supressão de vegetação (ASV) e Regularização Fundiária de algumas áreas, cujo processo está em atraso devido a resistência da comunidade local, apesar das diversas interveções da Embasa junto às lideranças da comunidade, à Prefeitura  Municipal de Mata de São João e à Promotoria de Justiça Especializada em Meio Ambiente.</t>
  </si>
  <si>
    <t xml:space="preserve">PROPONENTE : EMBASA
 . Previsão de publicação de edital para execução da obra em julho/2027.
Adequado valor ao cadastrado no PCA.
O empreendimento SES Pojuca Norte foi  contratado, por meio do Contrato de Financiamento Novo PAC 2025 FGTS (BNDES) nº 25.2.0438.3, assinado em 30/12/2025, no valor de R$  95.362.242,78 (referente ao empréstimo) . </t>
  </si>
  <si>
    <r>
      <t xml:space="preserve">Concluir projeto básico que esta em andamento com previsão de conclusão em 30/10/2026
</t>
    </r>
    <r>
      <rPr>
        <b/>
        <sz val="16"/>
        <rFont val="Calibri"/>
        <family val="2"/>
      </rPr>
      <t>Previsão de publicação de edital em 30/07/2027.</t>
    </r>
  </si>
  <si>
    <t>PROJETO BÁSICO EM ANDAMENTO COM PREVISÃO DE CONCLUSÃO EM 31/03/2027</t>
  </si>
  <si>
    <t>LP 082/26 - Homologação publicada no DOE dia 01/10/2026. Empresa vencedora: STS Engenharia Ltda. Valor R$ 2.404.873,35</t>
  </si>
  <si>
    <t>https://maps.app.goo.gl/gD69ywLWSSjbjkKZ8</t>
  </si>
  <si>
    <t>- Lançamento da licitação;
- Apresentação de documentação p/ VRPL - 120 dias após o Aviso de Licitação;
- Contratação;
- Emissão do AIO pelo Mcidades.</t>
  </si>
  <si>
    <t>https://governodabahia.plataformatarget.com.br/web/b811335b-90f3-48a6-9cd9-e44a8e14902d/home</t>
  </si>
  <si>
    <t>Obra inaugurada em 21/09/2026.</t>
  </si>
  <si>
    <t xml:space="preserve">- Conclusão do projeto para licitar obra (nova previsão até 31/12/2026;
- Estado captar financiamento junto ao BNDES para execução da obra </t>
  </si>
  <si>
    <t>05/05/26 - Projeto permanece em elaboração pela SIT com previsão de conclusão em DEZ/26.
OBS: Prazo de conclusão do projeto alterado sucessivas vezes. Em jan/26 após vistorias técnicas a empresa contratada apresentou uma alternativa de traçado que seria analisado pela DPPE-SIT e posteriormente submetido ao DNIT para início do projeto.
Definir prazo para captação de financiamento junto ao BNDES para execução das obras ou avaliar a transferência da rodovia para o DNIT, conforme planejamento SNV2025.</t>
  </si>
  <si>
    <t>SECRETARIA DE INFRAESTRUTURA HÍDRICA E SANEAMENTO - SIHS
COMPANHIA DE ENGENHARIA HÍDRICA E DE SANEAMENTO DA BAHIA - CERB
Extrato de Contrato nº 083/2026. Processo Sei nº 039.0798.2026.0003648-82. Partes: CERB e Emprenge Construtora Ltda. Objeto: contratação de empresa especializada para Execução das obras do Sistema Integrado de Abastecimento de Água - SIAA, das localidades de Itapicuru, Barra do Riacho, Várzea da Cruz, Poção, Aldeia e Ramalho no Município de Feira da Mata, Estado da Bahia. Fundamento: Licitação nº 2026023. Valor Global: R$ 16.012.394,82.  Prazo de execução será de 360 dias iniciando-se a partir do 7º dia após a emissão da Ordem de Serviço expedida pela CERB, a empresa contratada. Prazo de vigência será de 480 dias, iniciando-se a partir do dia útil seguinte a assinatura do contrato pela CERB. Data da Assinatura: 01/10/2026. Larissa Gomes Moraes - Diretora Presidente -CERB.</t>
  </si>
  <si>
    <r>
      <rPr>
        <b/>
        <sz val="16"/>
        <rFont val="Calibri"/>
        <family val="2"/>
      </rPr>
      <t>Percentual Físico: 5,36%</t>
    </r>
    <r>
      <rPr>
        <sz val="16"/>
        <rFont val="Calibri"/>
        <family val="2"/>
      </rPr>
      <t xml:space="preserve">
Homologação publicada no DOE dia 12/06/2026
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Terrenos definidos e tecnicamente aprovados/ Projetos em desenvolvimento visando licitação.</t>
    </r>
  </si>
  <si>
    <r>
      <t xml:space="preserve">
</t>
    </r>
    <r>
      <rPr>
        <b/>
        <sz val="16"/>
        <rFont val="Calibri"/>
        <family val="2"/>
      </rPr>
      <t>Percentual Físico: 5,36%</t>
    </r>
    <r>
      <rPr>
        <sz val="16"/>
        <rFont val="Calibri"/>
        <family val="2"/>
      </rPr>
      <t xml:space="preserve">
Homologação publicada no DOE dia 12/06/2026
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Terrenos definidos e tecnicamente aprovados/ Projetos em desenvolvimento visando licitação.</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</si>
  <si>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2724/2026 - Enviado 08/05/26 análise preliminar do Projeto Básico. Valor R$ 1.046.874,75.</t>
    </r>
    <r>
      <rPr>
        <b/>
        <sz val="16"/>
        <rFont val="Calibri"/>
        <family val="2"/>
      </rPr>
      <t xml:space="preserve">
</t>
    </r>
    <r>
      <rPr>
        <sz val="16"/>
        <rFont val="Calibri"/>
        <family val="2"/>
      </rPr>
      <t>CE GIGOV/SA 1915/2026 - Enviado dia 06/04/26 - Análise preliminar Projeto, valor R$: 1.061.874,75.</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 xml:space="preserve">CE GIGOV/SA 5279/2025 -Enviado dia 02/12/25. Pendência documentação para assinatura do termo de compromisso.
Proposta selecionada no ministério das cidades em 18/09/2025.
OGU / ESTADO
</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</si>
  <si>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1488/2026 - Enviado dia 17/03/26 -Análise preliminar Projeto. Valor R$: 1.988.915,22.</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0981/2026 Análise preliminar Projeto - Enviado dia 20/02/26.</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 xml:space="preserve">CE GIGOV/SA 5279/2025 -Enviado dia 02/12/25. Pendência documentação para assinatura do termo de compromisso.
Proposta selecionada no ministério das cidades em 18/09/2025.
OGU / ESTADO
</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</si>
  <si>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312/2026 - Enviado dia 20/01/2026 Análise preliminar Projeto Básico.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5279/2025 -Enviado dia 02/12/25. Pendência documentação para assinatura do termo de compromisso.
Proposta selecionada no ministério das cidades em 18/09/2025.
OGU / ESTADO</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</si>
  <si>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3566/2026 - Enviado dia 15/06/26 - Reanálise dos orçamentos dos Proj. básicos.</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0938/2026 - Enviado dia 20/02/26 - Análise preliminar Projeto Básico.</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 xml:space="preserve">CE GIGOV/SA 5279/2025 -Enviado dia 02/12/25. Pendência documentação para assinatura do termo de compromisso.
Proposta selecionada no ministério das cidades em 18/09/2025.
OGU / ESTADO
</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</si>
  <si>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3566/2026 - Enviado dia 15/06/26 - Reanálise dos orçamentos dos Proj. básicos.</t>
    </r>
    <r>
      <rPr>
        <b/>
        <sz val="16"/>
        <rFont val="Calibri"/>
        <family val="2"/>
      </rPr>
      <t xml:space="preserve">
</t>
    </r>
    <r>
      <rPr>
        <sz val="16"/>
        <rFont val="Calibri"/>
        <family val="2"/>
      </rPr>
      <t xml:space="preserve">CE GIGOV/SA 3049/2026 - Enviado dia 21/05/26 - análise preliminar do Projeto Básico. Valor R$ 5.591.592,58.
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2805/2026 -Enviado dia 14/05/26 - Trata-se do pleito de reclassificação de grau de risco de setor situado no Alto do Carvalho, no município de Ilhéus, com vistas à inclusão no objeto do Termo de Compromisso em destaque.</t>
    </r>
    <r>
      <rPr>
        <b/>
        <sz val="16"/>
        <rFont val="Calibri"/>
        <family val="2"/>
      </rPr>
      <t xml:space="preserve">
</t>
    </r>
    <r>
      <rPr>
        <sz val="16"/>
        <rFont val="Calibri"/>
        <family val="2"/>
      </rPr>
      <t>CE GIGOV/SA 2552/2026 Enviado dia 30/04/26 - Alteração do grau de risco.</t>
    </r>
    <r>
      <rPr>
        <b/>
        <sz val="16"/>
        <rFont val="Calibri"/>
        <family val="2"/>
      </rPr>
      <t xml:space="preserve">
</t>
    </r>
    <r>
      <rPr>
        <sz val="16"/>
        <rFont val="Calibri"/>
        <family val="2"/>
      </rPr>
      <t>CE GIGOV/SA 2235/2026 - Enviado dia 16/04/26 Alteração do grau de risco. O documento detalha evidências de escorregamentos e apresenta análises de estabilidade com Fatores de Segurança  próximos à níveis de ruptura do terreno.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0936/2026 - Enviado dia 20/02/26 -Análise preliminar Projeto Básico.</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 xml:space="preserve">CE GIGOV/SA 5279/2025 -Enviado dia 02/12/25. Pendência documentação para assinatura do termo de compromisso.
Proposta selecionada no ministério das cidades em 18/09/2025.
OGU / ESTADO
</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</si>
  <si>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333/2026 - Enviado dia 20/01/2026 -  Análise preliminar Projeto Básico.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5279/2025 -Enviado dia 02/12/25. Pendência documentação para assinatura do termo de compromisso.
Proposta selecionada no ministério das cidades em 18/09/2025.
OGU / ESTADO</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</si>
  <si>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3566/2026 - Enviado dia 15/06/26 - Reanálise dos orçamentos dos Proj. básicos.</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2224/2026 - Enviado dia 06/05/26 - Pendencias para a conclusão da análise.</t>
    </r>
    <r>
      <rPr>
        <b/>
        <sz val="16"/>
        <rFont val="Calibri"/>
        <family val="2"/>
      </rPr>
      <t xml:space="preserve">
</t>
    </r>
    <r>
      <rPr>
        <sz val="16"/>
        <rFont val="Calibri"/>
        <family val="2"/>
      </rPr>
      <t>CE GIGOV/SA 2533/2026 - Enviado dia 29/04/26 -Análise preliminar do Projeto Básico, valor R$ 12.597.324,60.</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 xml:space="preserve">CE GIGOV/SA 5279/2025 -Enviado dia 02/12/25. Pendência documentação para assinatura do termo de compromisso.
Proposta selecionada no ministério das cidades em 18/09/2025.
OGU / ESTADO
</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</si>
  <si>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3566/2026 - Enviado dia 15/06/26 - Reanálise dos orçamentos dos Proj. básicos.</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2225/2026 - Enviado dia 06/05/26 Análise preliminar Projeto Básico.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 xml:space="preserve">CE GIGOV/SA 5279/2025 -Enviado dia 02/12/25. Pendência documentação para assinatura do termo de compromisso.
Proposta selecionada no ministério das cidades em 18/09/2025.
OGU / ESTADO
</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</si>
  <si>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3566/2026 - Enviado dia 15/06/26 - Reanálise dos orçamentos dos Proj. básicos.</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2223/2026 - Enviado dia 06/05/26 pendências para a conclusão da análise.</t>
    </r>
    <r>
      <rPr>
        <b/>
        <sz val="16"/>
        <rFont val="Calibri"/>
        <family val="2"/>
      </rPr>
      <t xml:space="preserve">
</t>
    </r>
    <r>
      <rPr>
        <sz val="16"/>
        <rFont val="Calibri"/>
        <family val="2"/>
      </rPr>
      <t>CE GIGOV/SA 2541/2026 Enviado dia 04/05/26 - análise preliminar do Projeto Básico.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 xml:space="preserve">CE GIGOV/SA 5279/2025 -Enviado dia 02/12/25. Pendência documentação para assinatura do termo de compromisso.
Proposta selecionada no ministério das cidades em 18/09/2025.
OGU / ESTADO
</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</si>
  <si>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1296/2026 - Enviado dia 09/03/26 - Análise preliminar Projeto. Valor R$ 6.315.611,37</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 xml:space="preserve">CE GIGOV/SA 5279/2025 -Enviado dia 02/12/25. Pendência documentação para assinatura do termo de compromisso.
Proposta selecionada no ministério das cidades em 18/09/2025.
OGU / ESTADO
</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</si>
  <si>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3566/2026 - Enviado dia 15/06/26 - Reanálise dos orçamentos dos Proj. básicos.</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0980/2026 - Enviado dia 20/02/26 - Análise preliminar Projeto.</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 xml:space="preserve">CE GIGOV/SA 5279/2025 -Enviado dia 02/12/25. Pendência documentação para assinatura do termo de compromisso.
Proposta selecionada no ministério das cidades em 18/09/2025.
OGU / ESTADO
</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</si>
  <si>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3566/2026 - Enviado dia 15/06/26 - Reanálise dos orçamentos dos Proj. básicos.</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1820/2026 - Enviado dia 31/03/26 Análise preliminar Projeto, valor R$ 989.843,57.</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5279/2025 -Enviado dia 02/12/25. Pendência documentação para assinatura do termo de compromisso.
Proposta selecionada no ministério das cidades em 18/09/2025.
OGU / ESTADO</t>
    </r>
  </si>
  <si>
    <r>
      <rPr>
        <b/>
        <sz val="16"/>
        <rFont val="Calibri"/>
        <family val="2"/>
      </rPr>
      <t xml:space="preserve">ATUALIZAÇÃO: CE GIGOV/SA 5311/2026 - Enviado dia 30/09/26- Orienta cadastramento da licitação no TGOV.
</t>
    </r>
    <r>
      <rPr>
        <sz val="16"/>
        <rFont val="Calibri"/>
        <family val="2"/>
      </rPr>
      <t>CE GIGOV/SA 4049/2026 - Enviada dia 07/07/26 - Aceite de engenharia, retirada de suspensivas e orientações para licitação.</t>
    </r>
    <r>
      <rPr>
        <b/>
        <sz val="16"/>
        <rFont val="Calibri"/>
        <family val="2"/>
      </rPr>
      <t xml:space="preserve">
</t>
    </r>
    <r>
      <rPr>
        <sz val="16"/>
        <rFont val="Calibri"/>
        <family val="2"/>
      </rPr>
      <t>CE GIGOV/SA 3770/2026 - Enviado dia 26/06/26 - Mapa de riscos de 12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2800/2026 - Enviado dia 14/05/26 -Informamos que o Ministério das Cidades prorrogou para 29/07/26 o prazo para cumprimento das suspensivas das operações de Encostas contratadas em dezembro/2025, abrangendo portanto os Termos de Compromisso referenciados.  </t>
    </r>
    <r>
      <rPr>
        <b/>
        <sz val="16"/>
        <rFont val="Calibri"/>
        <family val="2"/>
      </rPr>
      <t xml:space="preserve">
</t>
    </r>
    <r>
      <rPr>
        <sz val="16"/>
        <rFont val="Calibri"/>
        <family val="2"/>
      </rPr>
      <t>CE GIGOV/SA 1503/2026 - Enviado dia 06/05/26 -Análise preliminar Projeto. Valor R$ 1.077.134,73.</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0935/2026 - Enviado dia 20/02/26 Análise preliminar Projeto Básico.</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5279/2025 -Enviado dia 02/12/25. Pendência documentação para assinatura do termo de compromisso.
Proposta selecionada no ministério das cidades em 18/09/2025.
OGU / ESTADO</t>
    </r>
  </si>
  <si>
    <r>
      <rPr>
        <b/>
        <sz val="16"/>
        <rFont val="Calibri"/>
        <family val="2"/>
      </rPr>
      <t xml:space="preserve">CE GIGOV/SA 5897/2026 - Enviado dia 01/10/26 - crédito de recursos financeiros, sob bloqueio, em 22/09/2026, no valor de R$ 3.036.284,96.
</t>
    </r>
    <r>
      <rPr>
        <sz val="16"/>
        <rFont val="Calibri"/>
        <family val="2"/>
      </rPr>
      <t>CE GIGOV/SA 5904/2026- Enviado dia 01/10/26 -  crédito de recursos financeiros, sob bloqueio, em 22/09/2026, no valor de R$ 3.036.284,96.</t>
    </r>
    <r>
      <rPr>
        <b/>
        <sz val="16"/>
        <rFont val="Calibri"/>
        <family val="2"/>
      </rPr>
      <t xml:space="preserve">
</t>
    </r>
    <r>
      <rPr>
        <sz val="16"/>
        <rFont val="Calibri"/>
        <family val="2"/>
      </rPr>
      <t>CE GIGOV/SA 5446/2026 - Enviado dia 31/08/26 - Alteração dos fiscais de obra.</t>
    </r>
    <r>
      <rPr>
        <b/>
        <sz val="16"/>
        <rFont val="Calibri"/>
        <family val="2"/>
      </rPr>
      <t xml:space="preserve">
</t>
    </r>
    <r>
      <rPr>
        <sz val="16"/>
        <rFont val="Calibri"/>
        <family val="2"/>
      </rPr>
      <t>CE GIGOV/SA 5328/2026 - Enviado dia 25/08/26 - O desbloqueio, no valor total de R$ 1.331.113,77.</t>
    </r>
    <r>
      <rPr>
        <b/>
        <sz val="16"/>
        <rFont val="Calibri"/>
        <family val="2"/>
      </rPr>
      <t xml:space="preserve">
</t>
    </r>
    <r>
      <rPr>
        <sz val="16"/>
        <rFont val="Calibri"/>
        <family val="2"/>
      </rPr>
      <t>CE GIGOV/SA 5096/2026 - solicitações para desbloqueio dos BM 04 e 05, totalizando R$ 1.303.754,74.</t>
    </r>
    <r>
      <rPr>
        <b/>
        <sz val="16"/>
        <rFont val="Calibri"/>
        <family val="2"/>
      </rPr>
      <t xml:space="preserve">
</t>
    </r>
    <r>
      <rPr>
        <sz val="16"/>
        <rFont val="Calibri"/>
        <family val="2"/>
      </rPr>
      <t>CE GIGOV/SA 5008/2026 - Enviado dia 11/08/26 - Informa desbloqueio no valor total de R$ 36.912,96 e solicita providências.</t>
    </r>
    <r>
      <rPr>
        <b/>
        <sz val="16"/>
        <rFont val="Calibri"/>
        <family val="2"/>
      </rPr>
      <t xml:space="preserve">
</t>
    </r>
    <r>
      <rPr>
        <sz val="16"/>
        <rFont val="Calibri"/>
        <family val="2"/>
      </rPr>
      <t>CE GIGOV/SA 4979/2026 - Enviado dia 10/08/26 -  Posicionamento da Placa de Obra.</t>
    </r>
    <r>
      <rPr>
        <b/>
        <sz val="16"/>
        <rFont val="Calibri"/>
        <family val="2"/>
      </rPr>
      <t xml:space="preserve">
</t>
    </r>
    <r>
      <rPr>
        <sz val="16"/>
        <rFont val="Calibri"/>
        <family val="2"/>
      </rPr>
      <t>CE GIGOV/SA 4978/2026 - Enviado dia 10/08/26 -  Informa desbloqueio de obra e social e solicita providências.</t>
    </r>
    <r>
      <rPr>
        <b/>
        <sz val="16"/>
        <rFont val="Calibri"/>
        <family val="2"/>
      </rPr>
      <t xml:space="preserve">
</t>
    </r>
    <r>
      <rPr>
        <sz val="16"/>
        <rFont val="Calibri"/>
        <family val="2"/>
      </rPr>
      <t>CE GIGOV/SA 4844/2026 - Enviado dia 04/08/26 - Informa desbloqueio de obra.  Lote 1.2 – CTEF 99/25 – R$ 109.762,35.</t>
    </r>
    <r>
      <rPr>
        <b/>
        <sz val="16"/>
        <rFont val="Calibri"/>
        <family val="2"/>
      </rPr>
      <t xml:space="preserve">
</t>
    </r>
    <r>
      <rPr>
        <sz val="16"/>
        <rFont val="Calibri"/>
        <family val="2"/>
      </rPr>
      <t>CE GIGOV/SA 4817/2026 - Enviado dia 04/08/26 - Foram alimentados no TGOV as medições 03 totalizando R$ 447.962,43.</t>
    </r>
    <r>
      <rPr>
        <b/>
        <sz val="16"/>
        <rFont val="Calibri"/>
        <family val="2"/>
      </rPr>
      <t xml:space="preserve">
</t>
    </r>
    <r>
      <rPr>
        <sz val="16"/>
        <rFont val="Calibri"/>
        <family val="2"/>
      </rPr>
      <t>CE GIGOV/SA 4483/2026 - Enviado dia 22/07/26 - ateste e solicitações para desbloqueio.</t>
    </r>
    <r>
      <rPr>
        <b/>
        <sz val="16"/>
        <rFont val="Calibri"/>
        <family val="2"/>
      </rPr>
      <t xml:space="preserve">
</t>
    </r>
    <r>
      <rPr>
        <sz val="16"/>
        <rFont val="Calibri"/>
        <family val="2"/>
      </rPr>
      <t>CE GIGOV/SA 4246/2026 - Enviado dia 13/07/26 - TS Etapa 02: ateste RATS 01 e solicitações para desbloqueio.</t>
    </r>
    <r>
      <rPr>
        <b/>
        <sz val="16"/>
        <rFont val="Calibri"/>
        <family val="2"/>
      </rPr>
      <t xml:space="preserve">
</t>
    </r>
    <r>
      <rPr>
        <sz val="16"/>
        <rFont val="Calibri"/>
        <family val="2"/>
      </rPr>
      <t>CE GIGOV/SA 4165/2026 - Enviado dia 08/07/26 - Placa de obras no defeso eleitoral: apontamentos.</t>
    </r>
    <r>
      <rPr>
        <b/>
        <sz val="16"/>
        <rFont val="Calibri"/>
        <family val="2"/>
      </rPr>
      <t xml:space="preserve">
</t>
    </r>
    <r>
      <rPr>
        <sz val="16"/>
        <rFont val="Calibri"/>
        <family val="2"/>
      </rPr>
      <t>CE GIGOV/SA 4060/2026 - Enviado dia 07/07/26- TS Etapa 01: ateste RATS 02 e solicitações para desbloqueio.</t>
    </r>
    <r>
      <rPr>
        <b/>
        <sz val="16"/>
        <rFont val="Calibri"/>
        <family val="2"/>
      </rPr>
      <t xml:space="preserve">
</t>
    </r>
    <r>
      <rPr>
        <sz val="16"/>
        <rFont val="Calibri"/>
        <family val="2"/>
      </rPr>
      <t>CE GIGOV/SA 3676/2026 - Enviado dia 18/06/26 -Lote 1.1, 2.1 e 2.2: atestes de projeto e solicitações para desbloqueio.</t>
    </r>
    <r>
      <rPr>
        <b/>
        <sz val="16"/>
        <rFont val="Calibri"/>
        <family val="2"/>
      </rPr>
      <t xml:space="preserve">
</t>
    </r>
    <r>
      <rPr>
        <sz val="16"/>
        <rFont val="Calibri"/>
        <family val="2"/>
      </rPr>
      <t>CE GIGOV/SA 3338/2026 - Enviado dia 03/06/26 - Aplicação dos recursos OGU creditados.</t>
    </r>
    <r>
      <rPr>
        <b/>
        <sz val="16"/>
        <rFont val="Calibri"/>
        <family val="2"/>
      </rPr>
      <t xml:space="preserve">
</t>
    </r>
    <r>
      <rPr>
        <sz val="16"/>
        <rFont val="Calibri"/>
        <family val="2"/>
      </rPr>
      <t>CE GIGOV/SA 3317/2026 - Enviado dia 03/06/26 - A SEDUR inseriu na plataforma TransfereGov o Relatório de Acompanhamento do Trabalho Social.</t>
    </r>
    <r>
      <rPr>
        <b/>
        <sz val="16"/>
        <rFont val="Calibri"/>
        <family val="2"/>
      </rPr>
      <t xml:space="preserve">
</t>
    </r>
    <r>
      <rPr>
        <sz val="16"/>
        <rFont val="Calibri"/>
        <family val="2"/>
      </rPr>
      <t>CE GIGOV/SA 2323/2026 Responde OF nº 068/2026-CONDER/DIHAB/DIHAB.GAB - Enviado dia 23/04/26 - O parecer considera justificada a impossibilidade momentânea de apresentação do PRMC, devido à contratação semi-integrada, e se manifesta favorável, condicionando sua entrega após a elaboração dos projetos executivos, conforme a Portaria nº 317/2013.</t>
    </r>
    <r>
      <rPr>
        <b/>
        <sz val="16"/>
        <rFont val="Calibri"/>
        <family val="2"/>
      </rPr>
      <t xml:space="preserve">
</t>
    </r>
    <r>
      <rPr>
        <sz val="16"/>
        <rFont val="Calibri"/>
        <family val="2"/>
      </rPr>
      <t>CE GIGOV/SA 1863/2026 - Enviado dia 02/04/26 Incorporação de Nota de Empenho.</t>
    </r>
    <r>
      <rPr>
        <b/>
        <sz val="16"/>
        <rFont val="Calibri"/>
        <family val="2"/>
      </rPr>
      <t xml:space="preserve">
</t>
    </r>
    <r>
      <rPr>
        <sz val="16"/>
        <rFont val="Calibri"/>
        <family val="2"/>
      </rPr>
      <t>REENVIO: CE GIGOV/SA 1412/2026 - Enviado dia 18/03/26 - Alteração de contrapartida: encaminha Aditivo formalizador e orienta procedimentos no TGOV. Observamos que as metas associadas à parcela 4 do cronograma de desembolso totalizam valor inferior ao valor da parcela em R$ 1.449.320,02.</t>
    </r>
    <r>
      <rPr>
        <b/>
        <sz val="16"/>
        <rFont val="Calibri"/>
        <family val="2"/>
      </rPr>
      <t xml:space="preserve">
</t>
    </r>
    <r>
      <rPr>
        <sz val="16"/>
        <rFont val="Calibri"/>
        <family val="2"/>
      </rPr>
      <t xml:space="preserve">CE GIGOV/SA 1485/2026 - Enviado dia 17/03/26 Disponibiliza Termo de Aditivo para retirada e atualiza solicitações. </t>
    </r>
    <r>
      <rPr>
        <b/>
        <sz val="16"/>
        <rFont val="Calibri"/>
        <family val="2"/>
      </rPr>
      <t xml:space="preserve">
</t>
    </r>
    <r>
      <rPr>
        <sz val="16"/>
        <rFont val="Calibri"/>
        <family val="2"/>
      </rPr>
      <t>CE GIGOV/SA 0872/2026- Enviado dia 11/02/26 -  Envio de ordem de serviço.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1207/2026 - Enviado dia 04/03/26 -  Alteração do valor de investimento.</t>
    </r>
    <r>
      <rPr>
        <b/>
        <sz val="16"/>
        <rFont val="Calibri"/>
        <family val="2"/>
      </rPr>
      <t xml:space="preserve">
</t>
    </r>
    <r>
      <rPr>
        <sz val="16"/>
        <rFont val="Calibri"/>
        <family val="2"/>
      </rPr>
      <t>CE GIGOV/SA 0483/2026 Enviada dia 03/02/26 -Incorporação de Nota de Empenho.</t>
    </r>
    <r>
      <rPr>
        <b/>
        <sz val="16"/>
        <rFont val="Calibri"/>
        <family val="2"/>
      </rPr>
      <t xml:space="preserve">
</t>
    </r>
    <r>
      <rPr>
        <sz val="16"/>
        <rFont val="Calibri"/>
        <family val="2"/>
      </rPr>
      <t>CE GIGOV/SA 0571/2026 - Enviado dia 03/02/26  Inclusão das Ordens de Serviço no TGOV.</t>
    </r>
    <r>
      <rPr>
        <b/>
        <sz val="16"/>
        <rFont val="Calibri"/>
        <family val="2"/>
      </rPr>
      <t xml:space="preserve">
</t>
    </r>
    <r>
      <rPr>
        <sz val="16"/>
        <rFont val="Calibri"/>
        <family val="2"/>
      </rPr>
      <t>CE GIGOV/SA 226/2026 - Enviado dia 13/01/2026 -Parecer Favorável Com Pendências - Projeto Técnico Social.</t>
    </r>
    <r>
      <rPr>
        <b/>
        <sz val="16"/>
        <rFont val="Calibri"/>
        <family val="2"/>
      </rPr>
      <t xml:space="preserve">
</t>
    </r>
    <r>
      <rPr>
        <sz val="16"/>
        <rFont val="Calibri"/>
        <family val="2"/>
      </rPr>
      <t>CE GIGOV/SA 37/2026 Enviado dia 05/01/2026 -  Ofício de Crédito de Recursos -  OBTV.</t>
    </r>
    <r>
      <rPr>
        <b/>
        <sz val="16"/>
        <rFont val="Calibri"/>
        <family val="2"/>
      </rPr>
      <t xml:space="preserve">
</t>
    </r>
    <r>
      <rPr>
        <sz val="16"/>
        <rFont val="Calibri"/>
        <family val="2"/>
      </rPr>
      <t xml:space="preserve">RETIFICADO CE GIGOV/SA 5968/2025 -Enviado dia 16/12/25 - Pendências da VRPL. </t>
    </r>
    <r>
      <rPr>
        <b/>
        <sz val="16"/>
        <rFont val="Calibri"/>
        <family val="2"/>
      </rPr>
      <t xml:space="preserve">
</t>
    </r>
    <r>
      <rPr>
        <sz val="16"/>
        <rFont val="Calibri"/>
        <family val="2"/>
      </rPr>
      <t xml:space="preserve"> CE GIGOV/SA 5759/2025 - Enviado dia 11/12/25 - Incorporação de Nota de Empenho.</t>
    </r>
    <r>
      <rPr>
        <b/>
        <sz val="16"/>
        <rFont val="Calibri"/>
        <family val="2"/>
      </rPr>
      <t xml:space="preserve">
</t>
    </r>
    <r>
      <rPr>
        <sz val="16"/>
        <rFont val="Calibri"/>
        <family val="2"/>
      </rPr>
      <t>CE GIGOV/SA 5394/2025 Enviado dia 25/11/25 - Crédito de Recursos Financeiros – Orçamento Geral da União.</t>
    </r>
    <r>
      <rPr>
        <b/>
        <sz val="16"/>
        <rFont val="Calibri"/>
        <family val="2"/>
      </rPr>
      <t xml:space="preserve">
</t>
    </r>
    <r>
      <rPr>
        <sz val="16"/>
        <rFont val="Calibri"/>
        <family val="2"/>
      </rPr>
      <t>CE GIGOV/SA 5393/2025 - Enviado dia 25/11/25 - Foi notificado crédito de recursos financeiros, sob bloqueio, em 21/11/2025, no valor de R$ 1.214.513,98.</t>
    </r>
    <r>
      <rPr>
        <b/>
        <sz val="16"/>
        <rFont val="Calibri"/>
        <family val="2"/>
      </rPr>
      <t xml:space="preserve">
</t>
    </r>
    <r>
      <rPr>
        <sz val="16"/>
        <rFont val="Calibri"/>
        <family val="2"/>
      </rPr>
      <t>CE GIGOV/SA 5334/2025 - Enviado dia 24/11/25 Autorização de Início de Objeto - AIO - Valor licitado foi de R$ 3.991.375,43 e aprovado pela CAIXA foi de R$ 2.940.313,88 (Valor vai entrar como recurso estadual).</t>
    </r>
    <r>
      <rPr>
        <b/>
        <sz val="16"/>
        <rFont val="Calibri"/>
        <family val="2"/>
      </rPr>
      <t xml:space="preserve">
</t>
    </r>
    <r>
      <rPr>
        <sz val="16"/>
        <rFont val="Calibri"/>
        <family val="2"/>
      </rPr>
      <t>CE GIGOV/SA 5190/2025 - Emissão do LAE e Solicitação de comprovação de publicação do processo licitatório.</t>
    </r>
    <r>
      <rPr>
        <b/>
        <sz val="16"/>
        <rFont val="Calibri"/>
        <family val="2"/>
      </rPr>
      <t xml:space="preserve">
</t>
    </r>
    <r>
      <rPr>
        <sz val="16"/>
        <rFont val="Calibri"/>
        <family val="2"/>
      </rPr>
      <t>CE GIGOV/SA 5147/2025 - Enviado dia 11/11/25 -Pendências da VRPL.</t>
    </r>
    <r>
      <rPr>
        <b/>
        <sz val="16"/>
        <rFont val="Calibri"/>
        <family val="2"/>
      </rPr>
      <t xml:space="preserve">
</t>
    </r>
    <r>
      <rPr>
        <sz val="16"/>
        <rFont val="Calibri"/>
        <family val="2"/>
      </rPr>
      <t>CE GIGOV/SA 4758/2025 - Enviado dia 24/10/2025 -Termo Aditivo - Alteração de Cláusula Suspensiva e Etapa.</t>
    </r>
    <r>
      <rPr>
        <b/>
        <sz val="16"/>
        <rFont val="Calibri"/>
        <family val="2"/>
      </rPr>
      <t xml:space="preserve"> 
</t>
    </r>
    <r>
      <rPr>
        <sz val="16"/>
        <rFont val="Calibri"/>
        <family val="2"/>
      </rPr>
      <t>CE GIGOV/SA 4405/2025 - Enviado dia 06/10/2025.
Solicitação de inserção de documentação.</t>
    </r>
    <r>
      <rPr>
        <b/>
        <sz val="16"/>
        <rFont val="Calibri"/>
        <family val="2"/>
      </rPr>
      <t xml:space="preserve">
</t>
    </r>
    <r>
      <rPr>
        <sz val="16"/>
        <rFont val="Calibri"/>
        <family val="2"/>
      </rPr>
      <t>Ofício nº 0451 / 2025 enviado dia 03/06/2025 Autorização para início do Processo Licitatório e orientações para continuidade do Termo de Compromisso – Regime Não Simplificado.</t>
    </r>
    <r>
      <rPr>
        <b/>
        <sz val="16"/>
        <rFont val="Calibri"/>
        <family val="2"/>
      </rPr>
      <t xml:space="preserve">
</t>
    </r>
    <r>
      <rPr>
        <sz val="16"/>
        <rFont val="Calibri"/>
        <family val="2"/>
      </rPr>
      <t>CE GIGOV/SA 1739/2025 foi enviado dia 15/05/2025 informando que o referido Termo de Compromisso foi considerado tecnicamente viável, com a consequente retirada da cláusula suspensiva, e está apto para prosseguimento.</t>
    </r>
    <r>
      <rPr>
        <b/>
        <sz val="16"/>
        <rFont val="Calibri"/>
        <family val="2"/>
      </rPr>
      <t xml:space="preserve">
</t>
    </r>
    <r>
      <rPr>
        <sz val="16"/>
        <rFont val="Calibri"/>
        <family val="2"/>
      </rPr>
      <t>Email enviado dia 15/05/2025 informando que consta no sistema do transferegov a conclusão automática da SPA pelo sistema dos documentos orçamentários (QCI, PO e CFF</t>
    </r>
    <r>
      <rPr>
        <b/>
        <sz val="16"/>
        <rFont val="Calibri"/>
        <family val="2"/>
      </rPr>
      <t xml:space="preserve">).
</t>
    </r>
    <r>
      <rPr>
        <sz val="16"/>
        <rFont val="Calibri"/>
        <family val="2"/>
      </rPr>
      <t>CE GIGOV/SA 1255/2025 enviado dia 23/04/2025, informa que para finalizar a análise do pleito solicita que o PTS, seja encaminhado, através da plataforma TransfereGov, contendo alguns ajustes.</t>
    </r>
    <r>
      <rPr>
        <b/>
        <sz val="16"/>
        <rFont val="Calibri"/>
        <family val="2"/>
      </rPr>
      <t xml:space="preserve">
</t>
    </r>
    <r>
      <rPr>
        <sz val="16"/>
        <rFont val="Calibri"/>
        <family val="2"/>
      </rPr>
      <t>CE GIGOV/SA 1238/2025 - Em anexo, Carta Reversal ao Termo de Compromisso referente a alteração do prazo para atendimento da condição suspensiva disposto no item IV – CONTRATAÇÃO SOB CONDIÇÃO SUSPENSIVA do Termo de Compromisso.</t>
    </r>
    <r>
      <rPr>
        <b/>
        <sz val="16"/>
        <rFont val="Calibri"/>
        <family val="2"/>
      </rPr>
      <t xml:space="preserve">
</t>
    </r>
    <r>
      <rPr>
        <sz val="16"/>
        <rFont val="Calibri"/>
        <family val="2"/>
      </rPr>
      <t xml:space="preserve">Carta Reversal nº 0016/2025/GIGOV/SA enviada dia 20/03/2025, informando prorrogação de prazo para a entrega da documentação para dia 23/04/2025. 
CE GIGOV/SA 227/2025 - Reanalise do Projeto Contenção de Encostas na Rua 31 de março na Cidade de Itacaré. Recebedor deve anexar PB E PO para retirada da Claususla suspensiva. </t>
    </r>
  </si>
  <si>
    <r>
      <rPr>
        <b/>
        <sz val="16"/>
        <rFont val="Calibri"/>
        <family val="2"/>
      </rPr>
      <t xml:space="preserve">CE GIGOV/SA 5897/2026 - Enviado dia 01/10/26 - crédito de recursos financeiros, sob bloqueio, em 22/09/2026, no valor de R$ 3.036.284,96.
</t>
    </r>
    <r>
      <rPr>
        <sz val="16"/>
        <rFont val="Calibri"/>
        <family val="2"/>
      </rPr>
      <t>CE GIGOV/SA 5904/2026- Enviado dia 01/10/26 -  crédito de recursos financeiros, sob bloqueio, em 22/09/2026, no valor de R$ 3.036.284,96.</t>
    </r>
    <r>
      <rPr>
        <b/>
        <sz val="16"/>
        <rFont val="Calibri"/>
        <family val="2"/>
      </rPr>
      <t xml:space="preserve">
</t>
    </r>
    <r>
      <rPr>
        <sz val="16"/>
        <rFont val="Calibri"/>
        <family val="2"/>
      </rPr>
      <t>CE GIGOV/SA 5609/2026- Enviado dia 04/09/26 - Pleito de postergação do Plano de Reassentamento da Etapa 02.</t>
    </r>
    <r>
      <rPr>
        <b/>
        <sz val="16"/>
        <rFont val="Calibri"/>
        <family val="2"/>
      </rPr>
      <t xml:space="preserve">
</t>
    </r>
    <r>
      <rPr>
        <sz val="16"/>
        <rFont val="Calibri"/>
        <family val="2"/>
      </rPr>
      <t>CE GIGOV/SA 5446/2026 - Enviado dia 31/08/26 - Alteração dos fiscais de obra.</t>
    </r>
    <r>
      <rPr>
        <b/>
        <sz val="16"/>
        <rFont val="Calibri"/>
        <family val="2"/>
      </rPr>
      <t xml:space="preserve">
</t>
    </r>
    <r>
      <rPr>
        <sz val="16"/>
        <rFont val="Calibri"/>
        <family val="2"/>
      </rPr>
      <t>CE GIGOV/SA 5399/2026 - Enviado dia 28/08/26 - Informa validação do QCI.</t>
    </r>
    <r>
      <rPr>
        <b/>
        <sz val="16"/>
        <rFont val="Calibri"/>
        <family val="2"/>
      </rPr>
      <t xml:space="preserve">
</t>
    </r>
    <r>
      <rPr>
        <sz val="16"/>
        <rFont val="Calibri"/>
        <family val="2"/>
      </rPr>
      <t>CE GIGOV/SA 4978/2026 - Enviado dia 10/08/26 -  Informa desbloqueio de obra e social e solicita providências.</t>
    </r>
    <r>
      <rPr>
        <b/>
        <sz val="16"/>
        <rFont val="Calibri"/>
        <family val="2"/>
      </rPr>
      <t xml:space="preserve">
</t>
    </r>
    <r>
      <rPr>
        <sz val="16"/>
        <rFont val="Calibri"/>
        <family val="2"/>
      </rPr>
      <t>CE GIGOV/SA 4844/2026 - Enviado dia 04/08/26 - Informa desbloqueio de obra. Lote 2.1 – CTEF 13/26 – R$ 24.659,25.</t>
    </r>
    <r>
      <rPr>
        <b/>
        <sz val="16"/>
        <rFont val="Calibri"/>
        <family val="2"/>
      </rPr>
      <t xml:space="preserve">
</t>
    </r>
    <r>
      <rPr>
        <sz val="16"/>
        <rFont val="Calibri"/>
        <family val="2"/>
      </rPr>
      <t xml:space="preserve">CE GIGOV/SA 4744/2026 - Enviado dia 30/07/26 - Informa acatamento de PCP e valores aptos a desbloqueio. </t>
    </r>
    <r>
      <rPr>
        <b/>
        <sz val="16"/>
        <rFont val="Calibri"/>
        <family val="2"/>
      </rPr>
      <t xml:space="preserve">
</t>
    </r>
    <r>
      <rPr>
        <sz val="16"/>
        <rFont val="Calibri"/>
        <family val="2"/>
      </rPr>
      <t>RETIFICA: CE GIGOV/SA 3676/2026 - Enviado dia 26/06/26 - Assim, onde se lê: ‘Lote 2.1 – CTEF 13/26 – BM 01 – R$ 24.359,25’, leia-se ‘Lote 2.1 – CTEF 13/26 – BM 01 – R$ 24.659,25.</t>
    </r>
    <r>
      <rPr>
        <b/>
        <sz val="16"/>
        <rFont val="Calibri"/>
        <family val="2"/>
      </rPr>
      <t xml:space="preserve">
</t>
    </r>
    <r>
      <rPr>
        <sz val="16"/>
        <rFont val="Calibri"/>
        <family val="2"/>
      </rPr>
      <t>CE GIGOV/SA 3676/2026 - Enviado dia 18/06/26 -Lote 1.1, 2.1 e 2.2: atestes de projeto e solicitações para desbloqueio.</t>
    </r>
    <r>
      <rPr>
        <b/>
        <sz val="16"/>
        <rFont val="Calibri"/>
        <family val="2"/>
      </rPr>
      <t xml:space="preserve">
</t>
    </r>
    <r>
      <rPr>
        <sz val="16"/>
        <rFont val="Calibri"/>
        <family val="2"/>
      </rPr>
      <t>CE GIGOV/SA 3393/2026 - Enviado dia 08/06/26 - PTS Etapa 02: aceite do processo de execução.</t>
    </r>
    <r>
      <rPr>
        <b/>
        <sz val="16"/>
        <rFont val="Calibri"/>
        <family val="2"/>
      </rPr>
      <t xml:space="preserve">
</t>
    </r>
    <r>
      <rPr>
        <sz val="16"/>
        <rFont val="Calibri"/>
        <family val="2"/>
      </rPr>
      <t>CE GIGOV/SA 3338/2026 - Enviado dia 03/06/26 - Aplicação dos recursos OGU creditados.</t>
    </r>
    <r>
      <rPr>
        <b/>
        <sz val="16"/>
        <rFont val="Calibri"/>
        <family val="2"/>
      </rPr>
      <t xml:space="preserve">
</t>
    </r>
    <r>
      <rPr>
        <sz val="16"/>
        <rFont val="Calibri"/>
        <family val="2"/>
      </rPr>
      <t>CE GIGOV/SA 3317/2026 - Enviado dia 03/06/26 - A SEDUR inseriu na plataforma TransfereGov o Relatório de Acompanhamento do Trabalho Social.</t>
    </r>
    <r>
      <rPr>
        <b/>
        <sz val="16"/>
        <rFont val="Calibri"/>
        <family val="2"/>
      </rPr>
      <t xml:space="preserve">
</t>
    </r>
    <r>
      <rPr>
        <sz val="16"/>
        <rFont val="Calibri"/>
        <family val="2"/>
      </rPr>
      <t>CE GIGOV/SA 2323/2026 Responde OF nº 068/2026-CONDER/DIHAB/DIHAB.GAB - Enviado dia 23/04/26 - O parecer considera justificada a impossibilidade momentânea de apresentação do PRMC, devido à contratação semi-integrada, e se manifesta favorável, condicionando sua entrega após a elaboração dos projetos executivos, conforme a Portaria nº 317/2013.</t>
    </r>
    <r>
      <rPr>
        <b/>
        <sz val="16"/>
        <rFont val="Calibri"/>
        <family val="2"/>
      </rPr>
      <t xml:space="preserve">
</t>
    </r>
    <r>
      <rPr>
        <sz val="16"/>
        <rFont val="Calibri"/>
        <family val="2"/>
      </rPr>
      <t>CE GIGOV/SA 1863/2026 - Enviado dia 02/04/26 Incorporação de Nota de Empenho.</t>
    </r>
    <r>
      <rPr>
        <b/>
        <sz val="16"/>
        <rFont val="Calibri"/>
        <family val="2"/>
      </rPr>
      <t xml:space="preserve">
</t>
    </r>
    <r>
      <rPr>
        <sz val="16"/>
        <rFont val="Calibri"/>
        <family val="2"/>
      </rPr>
      <t>CE GIGOV/SA 1742/2026 - Enviado dia 30/03/26 -Emissão de AIO.</t>
    </r>
    <r>
      <rPr>
        <b/>
        <sz val="16"/>
        <rFont val="Calibri"/>
        <family val="2"/>
      </rPr>
      <t xml:space="preserve">
</t>
    </r>
    <r>
      <rPr>
        <sz val="16"/>
        <rFont val="Calibri"/>
        <family val="2"/>
      </rPr>
      <t>REENVIO: CE GIGOV/SA 1412/2026 - Enviado dia 18/03/26 - Alteração de contrapartida: encaminha Aditivo formalizador e orienta procedimentos no TGOV. Observamos que as metas associadas à parcela 4 do cronograma de desembolso totalizam valor inferior ao valor da parcela em R$ 1.449.320,02.</t>
    </r>
    <r>
      <rPr>
        <b/>
        <sz val="16"/>
        <rFont val="Calibri"/>
        <family val="2"/>
      </rPr>
      <t xml:space="preserve">
</t>
    </r>
    <r>
      <rPr>
        <sz val="16"/>
        <rFont val="Calibri"/>
        <family val="2"/>
      </rPr>
      <t xml:space="preserve">CE GIGOV/SA 1485/2026 - Enviado dia 17/03/26 Disponibiliza Termo de Aditivo para retirada e atualiza solicitações. </t>
    </r>
    <r>
      <rPr>
        <b/>
        <sz val="16"/>
        <rFont val="Calibri"/>
        <family val="2"/>
      </rPr>
      <t xml:space="preserve">
</t>
    </r>
    <r>
      <rPr>
        <sz val="16"/>
        <rFont val="Calibri"/>
        <family val="2"/>
      </rPr>
      <t>CE GIGOV/SA 1023/2026 Enviado dia 24/02/26 -informa aceite de licitação. Valor Total R$: 9.307.581,71.</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1207/2026 - Enviado dia 04/03/26 -  Alteração do valor de investimento.</t>
    </r>
    <r>
      <rPr>
        <b/>
        <sz val="16"/>
        <rFont val="Calibri"/>
        <family val="2"/>
      </rPr>
      <t xml:space="preserve">
</t>
    </r>
    <r>
      <rPr>
        <sz val="16"/>
        <rFont val="Calibri"/>
        <family val="2"/>
      </rPr>
      <t>CE GIGOV/SA 0483/2026 Enviada dia 03/02/26 -Incorporação de Nota de Empenho.</t>
    </r>
    <r>
      <rPr>
        <b/>
        <sz val="16"/>
        <rFont val="Calibri"/>
        <family val="2"/>
      </rPr>
      <t xml:space="preserve">
</t>
    </r>
    <r>
      <rPr>
        <sz val="16"/>
        <rFont val="Calibri"/>
        <family val="2"/>
      </rPr>
      <t>CE GIGOV/SA 380/2026 -Enviado dia 22/01/2026 -  Pendência Para Aceitação do Processo Licitatório – PTS.</t>
    </r>
    <r>
      <rPr>
        <b/>
        <sz val="16"/>
        <rFont val="Calibri"/>
        <family val="2"/>
      </rPr>
      <t xml:space="preserve">
</t>
    </r>
    <r>
      <rPr>
        <sz val="16"/>
        <rFont val="Calibri"/>
        <family val="2"/>
      </rPr>
      <t>CE GIGOV/SA 0422/2026 - Enviado dia 22/01/2026 Etapa 01: solicita disponibilização da Ordem de Serviço.</t>
    </r>
    <r>
      <rPr>
        <b/>
        <sz val="16"/>
        <rFont val="Calibri"/>
        <family val="2"/>
      </rPr>
      <t xml:space="preserve">
</t>
    </r>
    <r>
      <rPr>
        <sz val="14"/>
        <rFont val="Calibri"/>
        <family val="2"/>
      </rPr>
      <t>CE GIGOV/SA 0370/2026 - Enviado dia 21/01/2026 Licitação: comprovação de abertura e prazo para conclusão, data limite de 21/02/2026 para devidas providências.</t>
    </r>
    <r>
      <rPr>
        <b/>
        <sz val="16"/>
        <rFont val="Calibri"/>
        <family val="2"/>
      </rPr>
      <t xml:space="preserve">
</t>
    </r>
    <r>
      <rPr>
        <sz val="16"/>
        <rFont val="Calibri"/>
        <family val="2"/>
      </rPr>
      <t>CE GIGOV/SA 253/2026 - Enviado dia 14/01/2026 - Solicita comprovação de abertura do processo licitatório.</t>
    </r>
    <r>
      <rPr>
        <b/>
        <sz val="16"/>
        <rFont val="Calibri"/>
        <family val="2"/>
      </rPr>
      <t xml:space="preserve">
</t>
    </r>
    <r>
      <rPr>
        <sz val="16"/>
        <rFont val="Calibri"/>
        <family val="2"/>
      </rPr>
      <t>CE GIGOV/SA 226/2026 - Enviado dia 13/01/2026 -Parecer Favorável Com Pendências - Projeto Técnico Social.</t>
    </r>
    <r>
      <rPr>
        <b/>
        <sz val="16"/>
        <rFont val="Calibri"/>
        <family val="2"/>
      </rPr>
      <t xml:space="preserve">
</t>
    </r>
    <r>
      <rPr>
        <sz val="16"/>
        <rFont val="Calibri"/>
        <family val="2"/>
      </rPr>
      <t>CE GIGOV/SA 37/2026 Enviado dia 05/01/2026 -  Ofício de Crédito de Recursos -  OBTV.</t>
    </r>
    <r>
      <rPr>
        <b/>
        <sz val="16"/>
        <rFont val="Calibri"/>
        <family val="2"/>
      </rPr>
      <t xml:space="preserve">
</t>
    </r>
    <r>
      <rPr>
        <sz val="16"/>
        <rFont val="Calibri"/>
        <family val="2"/>
      </rPr>
      <t xml:space="preserve"> CE GIGOV/SA 5759/2025 - Enviado dia 11/12/25 - Incorporação de Nota de Empenho.</t>
    </r>
    <r>
      <rPr>
        <b/>
        <sz val="16"/>
        <rFont val="Calibri"/>
        <family val="2"/>
      </rPr>
      <t xml:space="preserve">
</t>
    </r>
    <r>
      <rPr>
        <sz val="16"/>
        <rFont val="Calibri"/>
        <family val="2"/>
      </rPr>
      <t>CE GIGOV/SA 5651/2025 -Enviado dia 04/12/25- Parecer Técnico de Apontamentos –PTS.</t>
    </r>
    <r>
      <rPr>
        <b/>
        <sz val="16"/>
        <rFont val="Calibri"/>
        <family val="2"/>
      </rPr>
      <t xml:space="preserve">
</t>
    </r>
    <r>
      <rPr>
        <sz val="16"/>
        <rFont val="Calibri"/>
        <family val="2"/>
      </rPr>
      <t>CE GIGOV/SA 5394/2025 Enviado dia 25/11/25 - Crédito de Recursos Financeiros – Orçamento Geral da União.</t>
    </r>
    <r>
      <rPr>
        <b/>
        <sz val="16"/>
        <rFont val="Calibri"/>
        <family val="2"/>
      </rPr>
      <t xml:space="preserve">
</t>
    </r>
    <r>
      <rPr>
        <sz val="16"/>
        <rFont val="Calibri"/>
        <family val="2"/>
      </rPr>
      <t>CE GIGOV/SA 5393/2025 - Enviado dia 25/11/25 - Foi notificado crédito de recursos financeiros, sob bloqueio, em 21/11/2025, no valor de R$ 1.214.513,98.</t>
    </r>
    <r>
      <rPr>
        <b/>
        <sz val="16"/>
        <rFont val="Calibri"/>
        <family val="2"/>
      </rPr>
      <t xml:space="preserve">
</t>
    </r>
    <r>
      <rPr>
        <sz val="16"/>
        <rFont val="Calibri"/>
        <family val="2"/>
      </rPr>
      <t>CE GIGOV/SA 5190/2025 - Emissão do LAE e Solicitação de comprovação de publicação do processo licitatório.</t>
    </r>
    <r>
      <rPr>
        <b/>
        <sz val="16"/>
        <rFont val="Calibri"/>
        <family val="2"/>
      </rPr>
      <t xml:space="preserve">
</t>
    </r>
    <r>
      <rPr>
        <sz val="16"/>
        <rFont val="Calibri"/>
        <family val="2"/>
      </rPr>
      <t xml:space="preserve">CE GIGOV/SA 4758/2025 - Enviado dia 24/10/2025 -Termo Aditivo - Alteração de Cláusula Suspensiva e Etapa. </t>
    </r>
    <r>
      <rPr>
        <b/>
        <sz val="16"/>
        <rFont val="Calibri"/>
        <family val="2"/>
      </rPr>
      <t xml:space="preserve">
</t>
    </r>
    <r>
      <rPr>
        <sz val="16"/>
        <rFont val="Calibri"/>
        <family val="2"/>
      </rPr>
      <t xml:space="preserve">CE GIGOV/SA 3526/2025 - Enviado dia 20/08 - Parecer Técnico de Apontamentos. </t>
    </r>
    <r>
      <rPr>
        <b/>
        <sz val="16"/>
        <rFont val="Calibri"/>
        <family val="2"/>
      </rPr>
      <t xml:space="preserve"> 
</t>
    </r>
    <r>
      <rPr>
        <sz val="16"/>
        <rFont val="Calibri"/>
        <family val="2"/>
      </rPr>
      <t>Ofício nº 0451 / 2025 enviado dia 03/06/2025 Autorização para início do Processo Licitatório e orientações para continuidade do Termo de Compromisso – Regime Não Simplificado.</t>
    </r>
    <r>
      <rPr>
        <b/>
        <sz val="16"/>
        <rFont val="Calibri"/>
        <family val="2"/>
      </rPr>
      <t xml:space="preserve">
</t>
    </r>
    <r>
      <rPr>
        <sz val="16"/>
        <rFont val="Calibri"/>
        <family val="2"/>
      </rPr>
      <t>CE GIGOV/SA 1739/2025 foi enviado dia 15/05/2025 informando que o referido Termo de Compromisso foi considerado tecnicamente viável, com a consequente retirada da cláusula suspensiva, e está apto para prosseguimento</t>
    </r>
    <r>
      <rPr>
        <b/>
        <sz val="16"/>
        <rFont val="Calibri"/>
        <family val="2"/>
      </rPr>
      <t xml:space="preserve">.
</t>
    </r>
    <r>
      <rPr>
        <sz val="16"/>
        <rFont val="Calibri"/>
        <family val="2"/>
      </rPr>
      <t>Email enviado dia 15/05/2025 informando que consta no sistema do transferegov a conclusão automática da SPA pelo sistema dos documentos orçamentários (QCI, PO e CFF).</t>
    </r>
    <r>
      <rPr>
        <b/>
        <sz val="16"/>
        <rFont val="Calibri"/>
        <family val="2"/>
      </rPr>
      <t xml:space="preserve">
</t>
    </r>
    <r>
      <rPr>
        <sz val="16"/>
        <rFont val="Calibri"/>
        <family val="2"/>
      </rPr>
      <t>CE GIGOV/SA 1255/2025 enviado dia 23/04/2025, informa que para finalizar a análise do pleito solicita que o PTS, seja encaminhado, através da plataforma TransfereGov, contendo alguns ajustes.</t>
    </r>
    <r>
      <rPr>
        <b/>
        <sz val="16"/>
        <rFont val="Calibri"/>
        <family val="2"/>
      </rPr>
      <t xml:space="preserve">
</t>
    </r>
    <r>
      <rPr>
        <sz val="16"/>
        <rFont val="Calibri"/>
        <family val="2"/>
      </rPr>
      <t>CE GIGOV/SA 1238/2025 - Em anexo, Carta Reversal ao Termo de Compromisso referente a alteração do prazo para atendimento da condição suspensiva disposto no item IV – CONTRATAÇÃO SOB CONDIÇÃO SUSPENSIVA do Termo de Compromisso.</t>
    </r>
    <r>
      <rPr>
        <b/>
        <sz val="16"/>
        <rFont val="Calibri"/>
        <family val="2"/>
      </rPr>
      <t xml:space="preserve">
</t>
    </r>
    <r>
      <rPr>
        <sz val="16"/>
        <rFont val="Calibri"/>
        <family val="2"/>
      </rPr>
      <t xml:space="preserve">Carta Reversal nº 0016/2025/GIGOV/SA enviada dia 20/03/2025, informando prorrogação de prazo para a entrega da documentação para dia 23/04/2025. 
CE GIGOV/SA 227/2025 - Reanalise do Projeto Contenção de Encostas na Rua 31 de março na Cidade de Itacaré. Recebedor deve anexar PB E PO para retirada da Claususla suspensiva. </t>
    </r>
  </si>
  <si>
    <r>
      <rPr>
        <b/>
        <sz val="16"/>
        <rFont val="Calibri"/>
        <family val="2"/>
      </rPr>
      <t xml:space="preserve">CE GIGOV/SA 5897/2026 - Enviado dia 01/10/26 - crédito de recursos financeiros, sob bloqueio, em 22/09/2026, no valor de R$ 3.036.284,96.
</t>
    </r>
    <r>
      <rPr>
        <sz val="16"/>
        <rFont val="Calibri"/>
        <family val="2"/>
      </rPr>
      <t>CE GIGOV/SA 5904/2026- Enviado dia 01/10/26 -  crédito de recursos financeiros, sob bloqueio, em 22/09/2026, no valor de R$ 3.036.284,96.</t>
    </r>
    <r>
      <rPr>
        <b/>
        <sz val="16"/>
        <rFont val="Calibri"/>
        <family val="2"/>
      </rPr>
      <t xml:space="preserve">
</t>
    </r>
    <r>
      <rPr>
        <sz val="16"/>
        <rFont val="Calibri"/>
        <family val="2"/>
      </rPr>
      <t>CE GIGOV/SA 5609/2026- Enviado dia 04/09/26 - Pleito de postergação do Plano de Reassentamento da Etapa 02.</t>
    </r>
    <r>
      <rPr>
        <b/>
        <sz val="16"/>
        <rFont val="Calibri"/>
        <family val="2"/>
      </rPr>
      <t xml:space="preserve">
</t>
    </r>
    <r>
      <rPr>
        <sz val="16"/>
        <rFont val="Calibri"/>
        <family val="2"/>
      </rPr>
      <t>CE GIGOV/SA 5446/2026 - Enviado dia 31/08/26 - Alteração dos fiscais de obra.</t>
    </r>
    <r>
      <rPr>
        <b/>
        <sz val="16"/>
        <rFont val="Calibri"/>
        <family val="2"/>
      </rPr>
      <t xml:space="preserve">
</t>
    </r>
    <r>
      <rPr>
        <sz val="16"/>
        <rFont val="Calibri"/>
        <family val="2"/>
      </rPr>
      <t>CE GIGOV/SA 5399/2026 - Enviado dia 28/08/26 - Informa validação do QCI.</t>
    </r>
    <r>
      <rPr>
        <b/>
        <sz val="16"/>
        <rFont val="Calibri"/>
        <family val="2"/>
      </rPr>
      <t xml:space="preserve">
</t>
    </r>
    <r>
      <rPr>
        <sz val="16"/>
        <rFont val="Calibri"/>
        <family val="2"/>
      </rPr>
      <t>CE GIGOV/SA 4978/2026 - Enviado dia 10/08/26 -  Informa desbloqueio de obra e social e solicita providências.</t>
    </r>
    <r>
      <rPr>
        <b/>
        <sz val="16"/>
        <rFont val="Calibri"/>
        <family val="2"/>
      </rPr>
      <t xml:space="preserve">
</t>
    </r>
    <r>
      <rPr>
        <sz val="16"/>
        <rFont val="Calibri"/>
        <family val="2"/>
      </rPr>
      <t>CE GIGOV/SA 4844/2026 - Enviado dia 04/08/26 - Informa desbloqueio de obra. Lote 2.1 – CTEF 13/26 – R$ 24.659,25.</t>
    </r>
    <r>
      <rPr>
        <b/>
        <sz val="16"/>
        <rFont val="Calibri"/>
        <family val="2"/>
      </rPr>
      <t xml:space="preserve">
</t>
    </r>
    <r>
      <rPr>
        <sz val="16"/>
        <rFont val="Calibri"/>
        <family val="2"/>
      </rPr>
      <t xml:space="preserve">CE GIGOV/SA 4744/2026 - Enviado dia 30/07/26 - Informa acatamento de PCP e valores aptos a desbloqueio. </t>
    </r>
    <r>
      <rPr>
        <b/>
        <sz val="16"/>
        <rFont val="Calibri"/>
        <family val="2"/>
      </rPr>
      <t xml:space="preserve">
</t>
    </r>
    <r>
      <rPr>
        <sz val="16"/>
        <rFont val="Calibri"/>
        <family val="2"/>
      </rPr>
      <t>RETIFICA: CE GIGOV/SA 3676/2026 - Enviado dia 26/06/26 - Assim, onde se lê: ‘Lote 2.1 – CTEF 13/26 – BM 01 – R$ 24.359,25’, leia-se ‘Lote 2.1 – CTEF 13/26 – BM 01 – R$ 24.659,25.</t>
    </r>
    <r>
      <rPr>
        <b/>
        <sz val="16"/>
        <rFont val="Calibri"/>
        <family val="2"/>
      </rPr>
      <t xml:space="preserve">
</t>
    </r>
    <r>
      <rPr>
        <sz val="16"/>
        <rFont val="Calibri"/>
        <family val="2"/>
      </rPr>
      <t>CE GIGOV/SA 3676/2026 - Enviado dia 18/06/26 -Lote 1.1, 2.1 e 2.2: atestes de projeto e solicitações para desbloqueio.</t>
    </r>
    <r>
      <rPr>
        <b/>
        <sz val="16"/>
        <rFont val="Calibri"/>
        <family val="2"/>
      </rPr>
      <t xml:space="preserve">
</t>
    </r>
    <r>
      <rPr>
        <sz val="16"/>
        <rFont val="Calibri"/>
        <family val="2"/>
      </rPr>
      <t>CE GIGOV/SA 3393/2026 - Enviado dia 08/06/26 - PTS Etapa 02: aceite do processo de execução.</t>
    </r>
    <r>
      <rPr>
        <b/>
        <sz val="16"/>
        <rFont val="Calibri"/>
        <family val="2"/>
      </rPr>
      <t xml:space="preserve">
</t>
    </r>
    <r>
      <rPr>
        <sz val="16"/>
        <rFont val="Calibri"/>
        <family val="2"/>
      </rPr>
      <t>CE GIGOV/SA 3338/2026 - Enviado dia 03/06/26 - Aplicação dos recursos OGU creditados.</t>
    </r>
    <r>
      <rPr>
        <b/>
        <sz val="16"/>
        <rFont val="Calibri"/>
        <family val="2"/>
      </rPr>
      <t xml:space="preserve">
</t>
    </r>
    <r>
      <rPr>
        <sz val="16"/>
        <rFont val="Calibri"/>
        <family val="2"/>
      </rPr>
      <t>CE GIGOV/SA 3317/2026 - Enviado dia 03/06/26 - A SEDUR inseriu na plataforma TransfereGov o Relatório de Acompanhamento do Trabalho Social.</t>
    </r>
    <r>
      <rPr>
        <b/>
        <sz val="16"/>
        <rFont val="Calibri"/>
        <family val="2"/>
      </rPr>
      <t xml:space="preserve">
</t>
    </r>
    <r>
      <rPr>
        <sz val="16"/>
        <rFont val="Calibri"/>
        <family val="2"/>
      </rPr>
      <t>CE GIGOV/SA 2323/2026 Responde OF nº 068/2026-CONDER/DIHAB/DIHAB.GAB - Enviado dia 23/04/26 - O parecer considera justificada a impossibilidade momentânea de apresentação do PRMC, devido à contratação semi-integrada, e se manifesta favorável, condicionando sua entrega após a elaboração dos projetos executivos, conforme a Portaria nº 317/2013.</t>
    </r>
    <r>
      <rPr>
        <b/>
        <sz val="16"/>
        <rFont val="Calibri"/>
        <family val="2"/>
      </rPr>
      <t xml:space="preserve">
</t>
    </r>
    <r>
      <rPr>
        <sz val="16"/>
        <rFont val="Calibri"/>
        <family val="2"/>
      </rPr>
      <t>CE GIGOV/SA 1863/2026 - Enviado dia 02/04/26 Incorporação de Nota de Empenho.</t>
    </r>
    <r>
      <rPr>
        <b/>
        <sz val="16"/>
        <rFont val="Calibri"/>
        <family val="2"/>
      </rPr>
      <t xml:space="preserve">
</t>
    </r>
    <r>
      <rPr>
        <sz val="16"/>
        <rFont val="Calibri"/>
        <family val="2"/>
      </rPr>
      <t>CE GIGOV/SA 1742/2026 - Enviado dia 30/03/26 -Emissão de AIO.</t>
    </r>
    <r>
      <rPr>
        <b/>
        <sz val="16"/>
        <rFont val="Calibri"/>
        <family val="2"/>
      </rPr>
      <t xml:space="preserve">
</t>
    </r>
    <r>
      <rPr>
        <sz val="16"/>
        <rFont val="Calibri"/>
        <family val="2"/>
      </rPr>
      <t>REENVIO: CE GIGOV/SA 1412/2026 - Enviado dia 18/03/26 - Alteração de contrapartida: encaminha Aditivo formalizador e orienta procedimentos no TGOV. Observamos que as metas associadas à parcela 4 do cronograma de desembolso totalizam valor inferior ao valor da parcela em R$ 1.449.320,02.</t>
    </r>
    <r>
      <rPr>
        <b/>
        <sz val="16"/>
        <rFont val="Calibri"/>
        <family val="2"/>
      </rPr>
      <t xml:space="preserve">
</t>
    </r>
    <r>
      <rPr>
        <sz val="16"/>
        <rFont val="Calibri"/>
        <family val="2"/>
      </rPr>
      <t xml:space="preserve">CE GIGOV/SA 1485/2026 - Enviado dia 17/03/26 Disponibiliza Termo de Aditivo para retirada e atualiza solicitações. </t>
    </r>
    <r>
      <rPr>
        <b/>
        <sz val="16"/>
        <rFont val="Calibri"/>
        <family val="2"/>
      </rPr>
      <t xml:space="preserve">
</t>
    </r>
    <r>
      <rPr>
        <sz val="16"/>
        <rFont val="Calibri"/>
        <family val="2"/>
      </rPr>
      <t>CE GIGOV/SA 1023/2026 Enviado dia 24/02/26 -informa aceite de licitação. Valor Total R$: 9.307.581,71.</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1207/2026 - Enviado dia 04/03/26 -  Alteração do valor de investimento.</t>
    </r>
    <r>
      <rPr>
        <b/>
        <sz val="16"/>
        <rFont val="Calibri"/>
        <family val="2"/>
      </rPr>
      <t xml:space="preserve">
</t>
    </r>
    <r>
      <rPr>
        <sz val="16"/>
        <rFont val="Calibri"/>
        <family val="2"/>
      </rPr>
      <t>CE GIGOV/SA 0483/2026 Enviada dia 03/02/26 -Incorporação de Nota de Empenho.</t>
    </r>
    <r>
      <rPr>
        <b/>
        <sz val="16"/>
        <rFont val="Calibri"/>
        <family val="2"/>
      </rPr>
      <t xml:space="preserve">
</t>
    </r>
    <r>
      <rPr>
        <sz val="16"/>
        <rFont val="Calibri"/>
        <family val="2"/>
      </rPr>
      <t>CE GIGOV/SA 380/2026 -Enviado dia 22/01/2026 -  Pendência Para Aceitação do Processo Licitatório – PTS.</t>
    </r>
    <r>
      <rPr>
        <b/>
        <sz val="16"/>
        <rFont val="Calibri"/>
        <family val="2"/>
      </rPr>
      <t xml:space="preserve">
</t>
    </r>
    <r>
      <rPr>
        <sz val="16"/>
        <rFont val="Calibri"/>
        <family val="2"/>
      </rPr>
      <t>CE GIGOV/SA 0422/2026 - Enviado dia 22/01/2026 Etapa 01: solicita disponibilização da Ordem de Serviço.</t>
    </r>
    <r>
      <rPr>
        <b/>
        <sz val="16"/>
        <rFont val="Calibri"/>
        <family val="2"/>
      </rPr>
      <t xml:space="preserve">
</t>
    </r>
    <r>
      <rPr>
        <sz val="16"/>
        <rFont val="Calibri"/>
        <family val="2"/>
      </rPr>
      <t>CE GIGOV/SA 0370/2026 - Enviado dia 21/01/2026 Licitação: comprovação de abertura e prazo para conclusão, data limite de 21/02/2026 para devidas providências.</t>
    </r>
    <r>
      <rPr>
        <b/>
        <sz val="16"/>
        <rFont val="Calibri"/>
        <family val="2"/>
      </rPr>
      <t xml:space="preserve">
</t>
    </r>
    <r>
      <rPr>
        <sz val="16"/>
        <rFont val="Calibri"/>
        <family val="2"/>
      </rPr>
      <t>CE GIGOV/SA 253/2026 - Enviado dia 14/01/2026 - Solicita comprovação de abertura do processo licitatório.</t>
    </r>
    <r>
      <rPr>
        <b/>
        <sz val="16"/>
        <rFont val="Calibri"/>
        <family val="2"/>
      </rPr>
      <t xml:space="preserve">
</t>
    </r>
    <r>
      <rPr>
        <sz val="16"/>
        <rFont val="Calibri"/>
        <family val="2"/>
      </rPr>
      <t>CE GIGOV/SA 226/2026 - Enviado dia 13/01/2026 -Parecer Favorável Com Pendências - Projeto Técnico Social.</t>
    </r>
    <r>
      <rPr>
        <b/>
        <sz val="16"/>
        <rFont val="Calibri"/>
        <family val="2"/>
      </rPr>
      <t xml:space="preserve">
</t>
    </r>
    <r>
      <rPr>
        <sz val="16"/>
        <rFont val="Calibri"/>
        <family val="2"/>
      </rPr>
      <t>CE GIGOV/SA 37/2026 Enviado dia 05/01/2026 -  Ofício de Crédito de Recursos -  OBTV.</t>
    </r>
    <r>
      <rPr>
        <b/>
        <sz val="16"/>
        <rFont val="Calibri"/>
        <family val="2"/>
      </rPr>
      <t xml:space="preserve">
</t>
    </r>
    <r>
      <rPr>
        <sz val="16"/>
        <rFont val="Calibri"/>
        <family val="2"/>
      </rPr>
      <t xml:space="preserve"> CE GIGOV/SA 5759/2025 - Enviado dia 11/12/25 - Incorporação de Nota de Empenho.</t>
    </r>
    <r>
      <rPr>
        <b/>
        <sz val="16"/>
        <rFont val="Calibri"/>
        <family val="2"/>
      </rPr>
      <t xml:space="preserve">
</t>
    </r>
    <r>
      <rPr>
        <sz val="16"/>
        <rFont val="Calibri"/>
        <family val="2"/>
      </rPr>
      <t>CE GIGOV/SA 5651/2025 -Enviado dia 04/12/25- Parecer Técnico de Apontamentos –PTS.</t>
    </r>
    <r>
      <rPr>
        <b/>
        <sz val="16"/>
        <rFont val="Calibri"/>
        <family val="2"/>
      </rPr>
      <t xml:space="preserve">
</t>
    </r>
    <r>
      <rPr>
        <sz val="16"/>
        <rFont val="Calibri"/>
        <family val="2"/>
      </rPr>
      <t>CE GIGOV/SA 5394/2025 Enviado dia 25/11/25 - Crédito de Recursos Financeiros – Orçamento Geral da União.</t>
    </r>
    <r>
      <rPr>
        <b/>
        <sz val="16"/>
        <rFont val="Calibri"/>
        <family val="2"/>
      </rPr>
      <t xml:space="preserve">
</t>
    </r>
    <r>
      <rPr>
        <sz val="16"/>
        <rFont val="Calibri"/>
        <family val="2"/>
      </rPr>
      <t>CE GIGOV/SA 5393/2025 - Enviado dia 25/11/25 - Foi notificado crédito de recursos financeiros, sob bloqueio, em 21/11/2025, no valor de R$ 1.214.513,98.</t>
    </r>
    <r>
      <rPr>
        <b/>
        <sz val="16"/>
        <rFont val="Calibri"/>
        <family val="2"/>
      </rPr>
      <t xml:space="preserve">
</t>
    </r>
    <r>
      <rPr>
        <sz val="16"/>
        <rFont val="Calibri"/>
        <family val="2"/>
      </rPr>
      <t>CE GIGOV/SA 5190/2025 - Emissão do LAE e Solicitação de comprovação de publicação do processo licitatório.</t>
    </r>
    <r>
      <rPr>
        <b/>
        <sz val="16"/>
        <rFont val="Calibri"/>
        <family val="2"/>
      </rPr>
      <t xml:space="preserve">
</t>
    </r>
    <r>
      <rPr>
        <sz val="16"/>
        <rFont val="Calibri"/>
        <family val="2"/>
      </rPr>
      <t xml:space="preserve">CE GIGOV/SA 4758/2025 - Enviado dia 24/10/2025 -Termo Aditivo - Alteração de Cláusula Suspensiva e Etapa. </t>
    </r>
    <r>
      <rPr>
        <b/>
        <sz val="16"/>
        <rFont val="Calibri"/>
        <family val="2"/>
      </rPr>
      <t xml:space="preserve">
</t>
    </r>
    <r>
      <rPr>
        <sz val="16"/>
        <rFont val="Calibri"/>
        <family val="2"/>
      </rPr>
      <t xml:space="preserve">CE GIGOV/SA 3526/2025 - Enviado dia 20/08 - Parecer Técnico de Apontamentos. </t>
    </r>
    <r>
      <rPr>
        <b/>
        <sz val="16"/>
        <rFont val="Calibri"/>
        <family val="2"/>
      </rPr>
      <t xml:space="preserve"> 
</t>
    </r>
    <r>
      <rPr>
        <sz val="16"/>
        <rFont val="Calibri"/>
        <family val="2"/>
      </rPr>
      <t>CE GIGOV/SA 3333/2025 - Enviado dia 11/08 - Análise preliminar Projeto Básico.</t>
    </r>
    <r>
      <rPr>
        <b/>
        <sz val="16"/>
        <rFont val="Calibri"/>
        <family val="2"/>
      </rPr>
      <t xml:space="preserve">
</t>
    </r>
    <r>
      <rPr>
        <sz val="16"/>
        <rFont val="Calibri"/>
        <family val="2"/>
      </rPr>
      <t>Ofício nº 0451 / 2025 enviado dia 03/06/2025 Autorização para início do Processo Licitatório e orientações para continuidade do Termo de Compromisso – Regime Não Simplificado.</t>
    </r>
    <r>
      <rPr>
        <b/>
        <sz val="16"/>
        <rFont val="Calibri"/>
        <family val="2"/>
      </rPr>
      <t xml:space="preserve">
</t>
    </r>
    <r>
      <rPr>
        <sz val="16"/>
        <rFont val="Calibri"/>
        <family val="2"/>
      </rPr>
      <t>CE GIGOV/SA 1739/2025 foi enviado dia 15/05/2025 informando que o referido Termo de Compromisso foi considerado tecnicamente viável, com a consequente retirada da cláusula suspensiva, e está apto para prosseguimento.</t>
    </r>
    <r>
      <rPr>
        <b/>
        <sz val="16"/>
        <rFont val="Calibri"/>
        <family val="2"/>
      </rPr>
      <t xml:space="preserve">
</t>
    </r>
    <r>
      <rPr>
        <sz val="16"/>
        <rFont val="Calibri"/>
        <family val="2"/>
      </rPr>
      <t>Email enviado dia 15/05/2025 informando que consta no sistema do transferegov a conclusão automática da SPA pelo sistema dos documentos orçamentários (QCI, PO e CFF).</t>
    </r>
    <r>
      <rPr>
        <b/>
        <sz val="16"/>
        <rFont val="Calibri"/>
        <family val="2"/>
      </rPr>
      <t xml:space="preserve">
</t>
    </r>
    <r>
      <rPr>
        <sz val="16"/>
        <rFont val="Calibri"/>
        <family val="2"/>
      </rPr>
      <t>CE GIGOV/SA 1255/2025 enviado dia 23/04/2025, informa que para finalizar a análise do pleito solicita que o PTS, seja encaminhado, através da plataforma TransfereGov, contendo alguns ajustes.</t>
    </r>
    <r>
      <rPr>
        <b/>
        <sz val="16"/>
        <rFont val="Calibri"/>
        <family val="2"/>
      </rPr>
      <t xml:space="preserve">
</t>
    </r>
    <r>
      <rPr>
        <sz val="16"/>
        <rFont val="Calibri"/>
        <family val="2"/>
      </rPr>
      <t xml:space="preserve">Carta Reversal nº 0016/2025/GIGOV/SA enviada dia 20/03/2025, informando prorrogação de prazo para a entrega da documentação para dia 23/04/2025. 
CE GIGOV/SA 227/2025 - Reanalise do Projeto Contenção de Encostas na Rua 31 de março na Cidade de Itacaré. Recebedor deve anexar PB E PO para retirada da Claususla suspensiva. </t>
    </r>
  </si>
  <si>
    <r>
      <rPr>
        <b/>
        <sz val="16"/>
        <rFont val="Calibri"/>
        <family val="2"/>
      </rPr>
      <t xml:space="preserve">CE GIGOV/SA 5897/2026 - Enviado dia 01/10/26 - crédito de recursos financeiros, sob bloqueio, em 22/09/2026, no valor de R$ 3.036.284,96.
</t>
    </r>
    <r>
      <rPr>
        <sz val="16"/>
        <rFont val="Calibri"/>
        <family val="2"/>
      </rPr>
      <t>CE GIGOV/SA 5904/2026- Enviado dia 01/10/26 -  crédito de recursos financeiros, sob bloqueio, em 22/09/2026, no valor de R$ 3.036.284,96.</t>
    </r>
    <r>
      <rPr>
        <b/>
        <sz val="16"/>
        <rFont val="Calibri"/>
        <family val="2"/>
      </rPr>
      <t xml:space="preserve">
</t>
    </r>
    <r>
      <rPr>
        <sz val="16"/>
        <rFont val="Calibri"/>
        <family val="2"/>
      </rPr>
      <t>CE GIGOV/SA 5728/2026 -  Enviado dia 09/09/2026 -   O desbloqueio, no valor total de R$ 303.849,86, foi composto integralmente de repasse.</t>
    </r>
    <r>
      <rPr>
        <b/>
        <sz val="16"/>
        <rFont val="Calibri"/>
        <family val="2"/>
      </rPr>
      <t xml:space="preserve">
</t>
    </r>
    <r>
      <rPr>
        <sz val="16"/>
        <rFont val="Calibri"/>
        <family val="2"/>
      </rPr>
      <t>CE GIGOV/SA 5446/2026 - Enviado dia 31/08/26 - Alteração dos fiscais de obra.</t>
    </r>
    <r>
      <rPr>
        <b/>
        <sz val="16"/>
        <rFont val="Calibri"/>
        <family val="2"/>
      </rPr>
      <t xml:space="preserve">
</t>
    </r>
    <r>
      <rPr>
        <sz val="16"/>
        <rFont val="Calibri"/>
        <family val="2"/>
      </rPr>
      <t>CE GIGOV/SA 5328/2026 - Enviado dia 25/08/26 - O desbloqueio, no valor total de R$ 1.331.113,77.</t>
    </r>
    <r>
      <rPr>
        <b/>
        <sz val="16"/>
        <rFont val="Calibri"/>
        <family val="2"/>
      </rPr>
      <t xml:space="preserve">
</t>
    </r>
    <r>
      <rPr>
        <sz val="16"/>
        <rFont val="Calibri"/>
        <family val="2"/>
      </rPr>
      <t>CE GIGOV/SA 5133/2026 - Enviado dia 17/08/26 - solicitações para desbloqueio no valor de R$ 303.849,86.</t>
    </r>
    <r>
      <rPr>
        <b/>
        <sz val="16"/>
        <rFont val="Calibri"/>
        <family val="2"/>
      </rPr>
      <t xml:space="preserve">
</t>
    </r>
    <r>
      <rPr>
        <sz val="16"/>
        <rFont val="Calibri"/>
        <family val="2"/>
      </rPr>
      <t>CE GIGOV/SA 4978/2026 - Enviado dia 10/08/26 -  Informa desbloqueio de obra e social e solicita providências.</t>
    </r>
    <r>
      <rPr>
        <b/>
        <sz val="16"/>
        <rFont val="Calibri"/>
        <family val="2"/>
      </rPr>
      <t xml:space="preserve">
</t>
    </r>
    <r>
      <rPr>
        <sz val="16"/>
        <rFont val="Calibri"/>
        <family val="2"/>
      </rPr>
      <t>CE GIGOV/SA 4817/2026 - Enviado dia 04/08/26 - Foram alimentados no TGOV as medições 03 totalizando R$ 447.962,43.</t>
    </r>
    <r>
      <rPr>
        <b/>
        <sz val="16"/>
        <rFont val="Calibri"/>
        <family val="2"/>
      </rPr>
      <t xml:space="preserve">
</t>
    </r>
    <r>
      <rPr>
        <sz val="16"/>
        <rFont val="Calibri"/>
        <family val="2"/>
      </rPr>
      <t>CE GIGOV/SA 4246/2026 - Enviado dia 13/07/26 - TS Etapa 02: ateste RATS 01 e solicitações para desbloqueio.</t>
    </r>
    <r>
      <rPr>
        <b/>
        <sz val="16"/>
        <rFont val="Calibri"/>
        <family val="2"/>
      </rPr>
      <t xml:space="preserve">
</t>
    </r>
    <r>
      <rPr>
        <sz val="16"/>
        <rFont val="Calibri"/>
        <family val="2"/>
      </rPr>
      <t>CE GIGOV/SA 4060/2026 - Enviado dia 07/07/26- TS Etapa 01: ateste RATS 02 e solicitações para desbloqueio.</t>
    </r>
    <r>
      <rPr>
        <b/>
        <sz val="16"/>
        <rFont val="Calibri"/>
        <family val="2"/>
      </rPr>
      <t xml:space="preserve">
</t>
    </r>
    <r>
      <rPr>
        <sz val="16"/>
        <rFont val="Calibri"/>
        <family val="2"/>
      </rPr>
      <t>CE GIGOV/SA 3676/2026 - Enviado dia 18/06/26 -Lote 1.1, 2.1 e 2.2: atestes de projeto e solicitações para desbloqueio.</t>
    </r>
    <r>
      <rPr>
        <b/>
        <sz val="16"/>
        <rFont val="Calibri"/>
        <family val="2"/>
      </rPr>
      <t xml:space="preserve">
</t>
    </r>
    <r>
      <rPr>
        <sz val="16"/>
        <rFont val="Calibri"/>
        <family val="2"/>
      </rPr>
      <t>CE GIGOV/SA 3338/2026 - Enviado dia 03/06/26 - Aplicação dos recursos OGU creditados.</t>
    </r>
    <r>
      <rPr>
        <b/>
        <sz val="16"/>
        <rFont val="Calibri"/>
        <family val="2"/>
      </rPr>
      <t xml:space="preserve">
</t>
    </r>
    <r>
      <rPr>
        <sz val="16"/>
        <rFont val="Calibri"/>
        <family val="2"/>
      </rPr>
      <t>CE GIGOV/SA 3317/2026 - Enviado dia 03/06/26 - A SEDUR inseriu na plataforma TransfereGov o Relatório de Acompanhamento do Trabalho Social.</t>
    </r>
    <r>
      <rPr>
        <b/>
        <sz val="16"/>
        <rFont val="Calibri"/>
        <family val="2"/>
      </rPr>
      <t xml:space="preserve">
</t>
    </r>
    <r>
      <rPr>
        <sz val="16"/>
        <rFont val="Calibri"/>
        <family val="2"/>
      </rPr>
      <t>CE GIGOV/SA 2323/2026 Responde OF nº 068/2026-CONDER/DIHAB/DIHAB.GAB - Enviado dia 23/04/26 - O parecer considera justificada a impossibilidade momentânea de apresentação do PRMC, devido à contratação semi-integrada, e se manifesta favorável, condicionando sua entrega após a elaboração dos projetos executivos, conforme a Portaria nº 317/2013.</t>
    </r>
    <r>
      <rPr>
        <b/>
        <sz val="16"/>
        <rFont val="Calibri"/>
        <family val="2"/>
      </rPr>
      <t xml:space="preserve">
</t>
    </r>
    <r>
      <rPr>
        <sz val="16"/>
        <rFont val="Calibri"/>
        <family val="2"/>
      </rPr>
      <t>CE GIGOV/SA 1863/2026 - Enviado dia 02/04/26 Incorporação de Nota de Empenho.</t>
    </r>
    <r>
      <rPr>
        <b/>
        <sz val="16"/>
        <rFont val="Calibri"/>
        <family val="2"/>
      </rPr>
      <t xml:space="preserve">
</t>
    </r>
    <r>
      <rPr>
        <sz val="16"/>
        <rFont val="Calibri"/>
        <family val="2"/>
      </rPr>
      <t>REENVIO: CE GIGOV/SA 1412/2026 - Enviado dia 18/03/26 - Alteração de contrapartida: encaminha Aditivo formalizador e orienta procedimentos no TGOV. Observamos que as metas associadas à parcela 4 do cronograma de desembolso totalizam valor inferior ao valor da parcela em R$ 1.449.320,02.</t>
    </r>
    <r>
      <rPr>
        <b/>
        <sz val="16"/>
        <rFont val="Calibri"/>
        <family val="2"/>
      </rPr>
      <t xml:space="preserve">
</t>
    </r>
    <r>
      <rPr>
        <sz val="16"/>
        <rFont val="Calibri"/>
        <family val="2"/>
      </rPr>
      <t xml:space="preserve">CE GIGOV/SA 1485/2026 - Enviado dia 17/03/26 Disponibiliza Termo de Aditivo para retirada e atualiza solicitações. </t>
    </r>
    <r>
      <rPr>
        <b/>
        <sz val="16"/>
        <rFont val="Calibri"/>
        <family val="2"/>
      </rPr>
      <t xml:space="preserve">
</t>
    </r>
    <r>
      <rPr>
        <sz val="16"/>
        <rFont val="Calibri"/>
        <family val="2"/>
      </rPr>
      <t>CE GIGOV/SA 0872/2026- Enviado dia 11/02/26 -  Envio de ordem de serviço.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1207/2026 - Enviado dia 04/03/26 -  Alteração do valor de investimento.</t>
    </r>
    <r>
      <rPr>
        <b/>
        <sz val="16"/>
        <rFont val="Calibri"/>
        <family val="2"/>
      </rPr>
      <t xml:space="preserve">
</t>
    </r>
    <r>
      <rPr>
        <sz val="16"/>
        <rFont val="Calibri"/>
        <family val="2"/>
      </rPr>
      <t>CE GIGOV/SA 0483/2026 Enviada dia 03/02/26 -Incorporação de Nota de Empenho.</t>
    </r>
    <r>
      <rPr>
        <b/>
        <sz val="16"/>
        <rFont val="Calibri"/>
        <family val="2"/>
      </rPr>
      <t xml:space="preserve">
</t>
    </r>
    <r>
      <rPr>
        <sz val="16"/>
        <rFont val="Calibri"/>
        <family val="2"/>
      </rPr>
      <t>CE GIGOV/SA 0571/2026 - Enviado dia 03/02/26  Inclusão das Ordens de Serviço no TGOV.</t>
    </r>
    <r>
      <rPr>
        <b/>
        <sz val="16"/>
        <rFont val="Calibri"/>
        <family val="2"/>
      </rPr>
      <t xml:space="preserve">
</t>
    </r>
    <r>
      <rPr>
        <sz val="16"/>
        <rFont val="Calibri"/>
        <family val="2"/>
      </rPr>
      <t>CE GIGOV/SA 380/2026 - Enviado dia 27/01/26 - Pendência Para Aceitação do Processo Licitatório.</t>
    </r>
    <r>
      <rPr>
        <b/>
        <sz val="16"/>
        <rFont val="Calibri"/>
        <family val="2"/>
      </rPr>
      <t xml:space="preserve">
</t>
    </r>
    <r>
      <rPr>
        <sz val="16"/>
        <rFont val="Calibri"/>
        <family val="2"/>
      </rPr>
      <t>CE GIGOV/SA 226/2026 - Enviado dia 13/01/2026 -Parecer Favorável Com Pendências - Projeto Técnico Social.</t>
    </r>
    <r>
      <rPr>
        <b/>
        <sz val="16"/>
        <rFont val="Calibri"/>
        <family val="2"/>
      </rPr>
      <t xml:space="preserve">
</t>
    </r>
    <r>
      <rPr>
        <sz val="16"/>
        <rFont val="Calibri"/>
        <family val="2"/>
      </rPr>
      <t>CE GIGOV/SA 37/2026 Enviado dia 05/01/2026 -  Ofício de Crédito de Recursos -  OBTV.</t>
    </r>
    <r>
      <rPr>
        <b/>
        <sz val="16"/>
        <rFont val="Calibri"/>
        <family val="2"/>
      </rPr>
      <t xml:space="preserve">
</t>
    </r>
    <r>
      <rPr>
        <sz val="16"/>
        <rFont val="Calibri"/>
        <family val="2"/>
      </rPr>
      <t xml:space="preserve">RETIFICADO CE GIGOV/SA 5968/2025 -Enviado dia 16/12/25 - Pendências da VRPL. </t>
    </r>
    <r>
      <rPr>
        <b/>
        <sz val="16"/>
        <rFont val="Calibri"/>
        <family val="2"/>
      </rPr>
      <t xml:space="preserve">
</t>
    </r>
    <r>
      <rPr>
        <sz val="16"/>
        <rFont val="Calibri"/>
        <family val="2"/>
      </rPr>
      <t xml:space="preserve"> CE GIGOV/SA 5759/2025 - Enviado dia 11/12/25 - Incorporação de Nota de Empenho.</t>
    </r>
    <r>
      <rPr>
        <b/>
        <sz val="16"/>
        <rFont val="Calibri"/>
        <family val="2"/>
      </rPr>
      <t xml:space="preserve">
</t>
    </r>
    <r>
      <rPr>
        <sz val="16"/>
        <rFont val="Calibri"/>
        <family val="2"/>
      </rPr>
      <t>CE GIGOV/SA 5394/2025 Enviado dia 25/11/25 - Crédito de Recursos Financeiros – Orçamento Geral da União.</t>
    </r>
    <r>
      <rPr>
        <b/>
        <sz val="16"/>
        <rFont val="Calibri"/>
        <family val="2"/>
      </rPr>
      <t xml:space="preserve">
</t>
    </r>
    <r>
      <rPr>
        <sz val="16"/>
        <rFont val="Calibri"/>
        <family val="2"/>
      </rPr>
      <t>CE GIGOV/SA 5393/2025 - Enviado dia 25/11/25 - Foi notificado crédito de recursos financeiros, sob bloqueio, em 21/11/2025, no valor de R$ 1.214.513,98.</t>
    </r>
    <r>
      <rPr>
        <b/>
        <sz val="16"/>
        <rFont val="Calibri"/>
        <family val="2"/>
      </rPr>
      <t xml:space="preserve">
</t>
    </r>
    <r>
      <rPr>
        <sz val="16"/>
        <rFont val="Calibri"/>
        <family val="2"/>
      </rPr>
      <t>CE GIGOV/SA 5334/2025 - Enviado dia 24/11/25 Autorização de Início de Objeto - AIO</t>
    </r>
    <r>
      <rPr>
        <b/>
        <sz val="16"/>
        <rFont val="Calibri"/>
        <family val="2"/>
      </rPr>
      <t xml:space="preserve">
</t>
    </r>
    <r>
      <rPr>
        <sz val="16"/>
        <rFont val="Calibri"/>
        <family val="2"/>
      </rPr>
      <t>CE GIGOV/SA 5190/2025 - Emissão do LAE e Solicitação de comprovação de publicação do processo licitatório.</t>
    </r>
    <r>
      <rPr>
        <b/>
        <sz val="16"/>
        <rFont val="Calibri"/>
        <family val="2"/>
      </rPr>
      <t xml:space="preserve">
</t>
    </r>
    <r>
      <rPr>
        <sz val="16"/>
        <rFont val="Calibri"/>
        <family val="2"/>
      </rPr>
      <t>CE GIGOV/SA 5147/2025 - Enviado dia 11/11/25 -Pendências da VRPL.</t>
    </r>
    <r>
      <rPr>
        <b/>
        <sz val="16"/>
        <rFont val="Calibri"/>
        <family val="2"/>
      </rPr>
      <t xml:space="preserve">
</t>
    </r>
    <r>
      <rPr>
        <sz val="16"/>
        <rFont val="Calibri"/>
        <family val="2"/>
      </rPr>
      <t>CE GIGOV/SA 4758/2025 - Enviado dia 24/10/2025 -Termo Aditivo - Alteração de Cláusula Suspensiva e Etapa.</t>
    </r>
    <r>
      <rPr>
        <b/>
        <sz val="16"/>
        <rFont val="Calibri"/>
        <family val="2"/>
      </rPr>
      <t xml:space="preserve"> 
</t>
    </r>
    <r>
      <rPr>
        <sz val="16"/>
        <rFont val="Calibri"/>
        <family val="2"/>
      </rPr>
      <t>CE GIGOV/SA 4405/2025 - Enviado dia 06/10/2025.
Solicitação de inserção de documentação.
Ofício nº 0451 / 2025 enviado dia 03/06/2025 Autorização para início do Processo Licitatório e orientações para continuidade do Termo de Compromisso – Regime Não Simplificado.</t>
    </r>
    <r>
      <rPr>
        <b/>
        <sz val="16"/>
        <rFont val="Calibri"/>
        <family val="2"/>
      </rPr>
      <t xml:space="preserve">
</t>
    </r>
    <r>
      <rPr>
        <sz val="16"/>
        <rFont val="Calibri"/>
        <family val="2"/>
      </rPr>
      <t>CE GIGOV/SA 1739/2025 foi enviado dia 15/05/2025 informando que o referido Termo de Compromisso foi considerado tecnicamente viável, com a consequente retirada da cláusula suspensiva, e está apto para prosseguimento.</t>
    </r>
    <r>
      <rPr>
        <b/>
        <sz val="16"/>
        <rFont val="Calibri"/>
        <family val="2"/>
      </rPr>
      <t xml:space="preserve">
</t>
    </r>
    <r>
      <rPr>
        <sz val="16"/>
        <rFont val="Calibri"/>
        <family val="2"/>
      </rPr>
      <t>Email enviado dia 15/05/2025 informando que consta no sistema do transferegov a conclusão automática da SPA pelo sistema dos documentos orçamentários (QCI, PO e CFF).</t>
    </r>
    <r>
      <rPr>
        <b/>
        <sz val="16"/>
        <rFont val="Calibri"/>
        <family val="2"/>
      </rPr>
      <t xml:space="preserve">
</t>
    </r>
    <r>
      <rPr>
        <sz val="16"/>
        <rFont val="Calibri"/>
        <family val="2"/>
      </rPr>
      <t>CE GIGOV/SA 1255/2025 enviado dia 23/04/2025, informa que para finalizar a análise do pleito solicita que o PTS, seja encaminhado, através da plataforma TransfereGov, contendo alguns ajustes.</t>
    </r>
    <r>
      <rPr>
        <b/>
        <sz val="16"/>
        <rFont val="Calibri"/>
        <family val="2"/>
      </rPr>
      <t xml:space="preserve">
</t>
    </r>
    <r>
      <rPr>
        <sz val="16"/>
        <rFont val="Calibri"/>
        <family val="2"/>
      </rPr>
      <t>Carta Reversal nº 0016/2025/GIGOV/SA enviada dia 20/03/2025, informando prorrogação de prazo para a entrega da documentação para dia 23/04/2025. 
CE GIGOV/SA 227/2025 - Reanalise do Projeto Contenção de Encostas na Rua 31 de março na Cidade de Itacaré. Recebedor deve anexar PB E PO para retirada da Claususla suspensiva. 
Ofício GIGOV/AS nº 3058/2024</t>
    </r>
  </si>
  <si>
    <r>
      <rPr>
        <b/>
        <sz val="16"/>
        <rFont val="Calibri"/>
        <family val="2"/>
      </rPr>
      <t xml:space="preserve">CE GIGOV/SA 5897/2026 - Enviado dia 01/10/26 - crédito de recursos financeiros, sob bloqueio, em 22/09/2026, no valor de R$ 3.036.284,96.
</t>
    </r>
    <r>
      <rPr>
        <sz val="16"/>
        <rFont val="Calibri"/>
        <family val="2"/>
      </rPr>
      <t>CE GIGOV/SA 5904/2026- Enviado dia 01/10/26 -  crédito de recursos financeiros, sob bloqueio, em 22/09/2026, no valor de R$ 3.036.284,96.</t>
    </r>
    <r>
      <rPr>
        <b/>
        <sz val="16"/>
        <rFont val="Calibri"/>
        <family val="2"/>
      </rPr>
      <t xml:space="preserve">
</t>
    </r>
    <r>
      <rPr>
        <sz val="16"/>
        <rFont val="Calibri"/>
        <family val="2"/>
      </rPr>
      <t>CE GIGOV/SA 5609/2026- Enviado dia 04/09/26 - Pleito de postergação do Plano de Reassentamento da Etapa 02.</t>
    </r>
    <r>
      <rPr>
        <b/>
        <sz val="16"/>
        <rFont val="Calibri"/>
        <family val="2"/>
      </rPr>
      <t xml:space="preserve">
</t>
    </r>
    <r>
      <rPr>
        <sz val="16"/>
        <rFont val="Calibri"/>
        <family val="2"/>
      </rPr>
      <t>CE GIGOV/SA 5446/2026 - Enviado dia 31/08/26 - Alteração dos fiscais de obra.</t>
    </r>
    <r>
      <rPr>
        <b/>
        <sz val="16"/>
        <rFont val="Calibri"/>
        <family val="2"/>
      </rPr>
      <t xml:space="preserve">
</t>
    </r>
    <r>
      <rPr>
        <sz val="16"/>
        <rFont val="Calibri"/>
        <family val="2"/>
      </rPr>
      <t>CE GIGOV/SA 4978/2026 - Enviado dia 10/08/26 -  Informa desbloqueio de obra e social e solicita providências.</t>
    </r>
    <r>
      <rPr>
        <b/>
        <sz val="16"/>
        <rFont val="Calibri"/>
        <family val="2"/>
      </rPr>
      <t xml:space="preserve">
</t>
    </r>
    <r>
      <rPr>
        <sz val="16"/>
        <rFont val="Calibri"/>
        <family val="2"/>
      </rPr>
      <t>CE GIGOV/SA 4844/2026 - Enviado dia 04/08/26 - Informa desbloqueio de obra. Lote 2.1 – CTEF 13/26 – R$ 24.659,25.</t>
    </r>
    <r>
      <rPr>
        <b/>
        <sz val="16"/>
        <rFont val="Calibri"/>
        <family val="2"/>
      </rPr>
      <t xml:space="preserve">
</t>
    </r>
    <r>
      <rPr>
        <sz val="16"/>
        <rFont val="Calibri"/>
        <family val="2"/>
      </rPr>
      <t xml:space="preserve">CE GIGOV/SA 4744/2026 - Enviado dia 30/07/26 - Informa acatamento de PCP e valores aptos a desbloqueio. </t>
    </r>
    <r>
      <rPr>
        <b/>
        <sz val="16"/>
        <rFont val="Calibri"/>
        <family val="2"/>
      </rPr>
      <t xml:space="preserve">
</t>
    </r>
    <r>
      <rPr>
        <sz val="16"/>
        <rFont val="Calibri"/>
        <family val="2"/>
      </rPr>
      <t>CE GIGOV/SA 4246/2026 - Enviado dia 13/07/26 - TS Etapa 02: ateste RATS 01 e solicitações para desbloqueio.</t>
    </r>
    <r>
      <rPr>
        <b/>
        <sz val="16"/>
        <rFont val="Calibri"/>
        <family val="2"/>
      </rPr>
      <t xml:space="preserve">
</t>
    </r>
    <r>
      <rPr>
        <sz val="16"/>
        <rFont val="Calibri"/>
        <family val="2"/>
      </rPr>
      <t>CE GIGOV/SA 4060/2026 - Enviado dia 07/07/26- TS Etapa 01: ateste RATS 02 e solicitações para desbloqueio.</t>
    </r>
    <r>
      <rPr>
        <b/>
        <sz val="16"/>
        <rFont val="Calibri"/>
        <family val="2"/>
      </rPr>
      <t xml:space="preserve">
</t>
    </r>
    <r>
      <rPr>
        <sz val="16"/>
        <rFont val="Calibri"/>
        <family val="2"/>
      </rPr>
      <t>RETIFICA: CE GIGOV/SA 3676/2026 - Enviado dia 26/06/26 - Assim, onde se lê: ‘Lote 2.1 – CTEF 13/26 – BM 01 – R$ 24.359,25’, leia-se ‘Lote 2.1 – CTEF 13/26 – BM 01 – R$ 24.659,25.</t>
    </r>
    <r>
      <rPr>
        <b/>
        <sz val="16"/>
        <rFont val="Calibri"/>
        <family val="2"/>
      </rPr>
      <t xml:space="preserve">
</t>
    </r>
    <r>
      <rPr>
        <sz val="16"/>
        <rFont val="Calibri"/>
        <family val="2"/>
      </rPr>
      <t>CE GIGOV/SA 3676/2026 - Enviado dia 18/06/26 -Lote 1.1, 2.1 e 2.2: atestes de projeto e solicitações para desbloqueio.</t>
    </r>
    <r>
      <rPr>
        <b/>
        <sz val="16"/>
        <rFont val="Calibri"/>
        <family val="2"/>
      </rPr>
      <t xml:space="preserve">
</t>
    </r>
    <r>
      <rPr>
        <sz val="16"/>
        <rFont val="Calibri"/>
        <family val="2"/>
      </rPr>
      <t>CE GIGOV/SA 3393/2026 - Enviado dia 08/06/26 - PTS Etapa 02: aceite do processo de execução.</t>
    </r>
    <r>
      <rPr>
        <b/>
        <sz val="16"/>
        <rFont val="Calibri"/>
        <family val="2"/>
      </rPr>
      <t xml:space="preserve">
</t>
    </r>
    <r>
      <rPr>
        <sz val="16"/>
        <rFont val="Calibri"/>
        <family val="2"/>
      </rPr>
      <t>CE GIGOV/SA 3338/2026 - Enviado dia 03/06/26 - Aplicação dos recursos OGU creditados.</t>
    </r>
    <r>
      <rPr>
        <b/>
        <sz val="16"/>
        <rFont val="Calibri"/>
        <family val="2"/>
      </rPr>
      <t xml:space="preserve">
</t>
    </r>
    <r>
      <rPr>
        <sz val="16"/>
        <rFont val="Calibri"/>
        <family val="2"/>
      </rPr>
      <t>CE GIGOV/SA 3317/2026 - Enviado dia 03/06/26 - A SEDUR inseriu na plataforma TransfereGov o Relatório de Acompanhamento do Trabalho Social.</t>
    </r>
    <r>
      <rPr>
        <b/>
        <sz val="16"/>
        <rFont val="Calibri"/>
        <family val="2"/>
      </rPr>
      <t xml:space="preserve">
</t>
    </r>
    <r>
      <rPr>
        <sz val="16"/>
        <rFont val="Calibri"/>
        <family val="2"/>
      </rPr>
      <t>CE GIGOV/SA 2323/2026 Responde OF nº 068/2026-CONDER/DIHAB/DIHAB.GAB - Enviado dia 23/04/26 - O parecer considera justificada a impossibilidade momentânea de apresentação do PRMC, devido à contratação semi-integrada, e se manifesta favorável, condicionando sua entrega após a elaboração dos projetos executivos, conforme a Portaria nº 317/2013.</t>
    </r>
    <r>
      <rPr>
        <b/>
        <sz val="16"/>
        <rFont val="Calibri"/>
        <family val="2"/>
      </rPr>
      <t xml:space="preserve">
</t>
    </r>
    <r>
      <rPr>
        <sz val="16"/>
        <rFont val="Calibri"/>
        <family val="2"/>
      </rPr>
      <t>CE GIGOV/SA 1863/2026 - Enviado dia 02/04/26 Incorporação de Nota de Empenho.</t>
    </r>
    <r>
      <rPr>
        <b/>
        <sz val="16"/>
        <rFont val="Calibri"/>
        <family val="2"/>
      </rPr>
      <t xml:space="preserve">
</t>
    </r>
    <r>
      <rPr>
        <sz val="16"/>
        <rFont val="Calibri"/>
        <family val="2"/>
      </rPr>
      <t>CE GIGOV/SA 1742/2026 - Enviado dia 30/03/26 -Emissão de AIO.</t>
    </r>
    <r>
      <rPr>
        <b/>
        <sz val="16"/>
        <rFont val="Calibri"/>
        <family val="2"/>
      </rPr>
      <t xml:space="preserve">
</t>
    </r>
    <r>
      <rPr>
        <sz val="16"/>
        <rFont val="Calibri"/>
        <family val="2"/>
      </rPr>
      <t>REENVIO: CE GIGOV/SA 1412/2026 - Enviado dia 18/03/26 - Alteração de contrapartida: encaminha Aditivo formalizador e orienta procedimentos no TGOV. Observamos que as metas associadas à parcela 4 do cronograma de desembolso totalizam valor inferior ao valor da parcela em R$ 1.449.320,02.</t>
    </r>
    <r>
      <rPr>
        <b/>
        <sz val="16"/>
        <rFont val="Calibri"/>
        <family val="2"/>
      </rPr>
      <t xml:space="preserve">
</t>
    </r>
    <r>
      <rPr>
        <sz val="16"/>
        <rFont val="Calibri"/>
        <family val="2"/>
      </rPr>
      <t xml:space="preserve">CE GIGOV/SA 1485/2026 - Enviado dia 17/03/26 Disponibiliza Termo de Aditivo para retirada e atualiza solicitações. </t>
    </r>
    <r>
      <rPr>
        <b/>
        <sz val="16"/>
        <rFont val="Calibri"/>
        <family val="2"/>
      </rPr>
      <t xml:space="preserve">
</t>
    </r>
    <r>
      <rPr>
        <sz val="16"/>
        <rFont val="Calibri"/>
        <family val="2"/>
      </rPr>
      <t>CE GIGOV/SA 1023/2026 Enviado dia 24/02/26 -informa aceite de licitação. Valor Total R$: 9.307.581,71.</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1207/2026 - Enviado dia 04/03/26 -  Alteração do valor de investimento.</t>
    </r>
    <r>
      <rPr>
        <b/>
        <sz val="16"/>
        <rFont val="Calibri"/>
        <family val="2"/>
      </rPr>
      <t xml:space="preserve">
</t>
    </r>
    <r>
      <rPr>
        <sz val="16"/>
        <rFont val="Calibri"/>
        <family val="2"/>
      </rPr>
      <t>CE GIGOV/SA 0483/2026 Enviada dia 03/02/26 -Incorporação de Nota de Empenho.</t>
    </r>
    <r>
      <rPr>
        <b/>
        <sz val="16"/>
        <rFont val="Calibri"/>
        <family val="2"/>
      </rPr>
      <t xml:space="preserve">
</t>
    </r>
    <r>
      <rPr>
        <sz val="16"/>
        <rFont val="Calibri"/>
        <family val="2"/>
      </rPr>
      <t>CE GIGOV/SA 380/2026 -Enviado dia 22/01/2026 -  Pendência Para Aceitação do Processo Licitatório – PTS.</t>
    </r>
    <r>
      <rPr>
        <b/>
        <sz val="16"/>
        <rFont val="Calibri"/>
        <family val="2"/>
      </rPr>
      <t xml:space="preserve">
</t>
    </r>
    <r>
      <rPr>
        <sz val="16"/>
        <rFont val="Calibri"/>
        <family val="2"/>
      </rPr>
      <t>CE GIGOV/SA 0422/2026 - Enviado dia 22/01/2026 Etapa 01: solicita disponibilização da Ordem de Serviço.</t>
    </r>
    <r>
      <rPr>
        <b/>
        <sz val="16"/>
        <rFont val="Calibri"/>
        <family val="2"/>
      </rPr>
      <t xml:space="preserve">
</t>
    </r>
    <r>
      <rPr>
        <sz val="16"/>
        <rFont val="Calibri"/>
        <family val="2"/>
      </rPr>
      <t>CE GIGOV/SA 3346/2025 -Enviado dia 12/08 - Análise preliminar do Projeto Básico.</t>
    </r>
    <r>
      <rPr>
        <b/>
        <sz val="16"/>
        <rFont val="Calibri"/>
        <family val="2"/>
      </rPr>
      <t xml:space="preserve">
</t>
    </r>
    <r>
      <rPr>
        <sz val="16"/>
        <rFont val="Calibri"/>
        <family val="2"/>
      </rPr>
      <t>Email enviado dia 12/06/2025 informando que os PVL’s em questão já foram devidamente tramitados para esse ente para as providências cabíveis.</t>
    </r>
    <r>
      <rPr>
        <b/>
        <sz val="16"/>
        <rFont val="Calibri"/>
        <family val="2"/>
      </rPr>
      <t xml:space="preserve">
</t>
    </r>
    <r>
      <rPr>
        <sz val="16"/>
        <rFont val="Calibri"/>
        <family val="2"/>
      </rPr>
      <t>CE GIGOV/SA 1739/2025 foi enviado dia 15/05/2025 informando que o referido Termo de Compromisso foi considerado tecnicamente viável, com a consequente retirada da cláusula suspensiva, e está apto para prosseguimento.</t>
    </r>
    <r>
      <rPr>
        <b/>
        <sz val="16"/>
        <rFont val="Calibri"/>
        <family val="2"/>
      </rPr>
      <t xml:space="preserve">
 </t>
    </r>
    <r>
      <rPr>
        <sz val="16"/>
        <rFont val="Calibri"/>
        <family val="2"/>
      </rPr>
      <t>Email enviado dia 15/05/2025 informando que consta no sistema do transferegov a conclusão automática da SPA pelo sistema dos documentos orçamentários (QCI, PO e CFF).</t>
    </r>
    <r>
      <rPr>
        <b/>
        <sz val="16"/>
        <rFont val="Calibri"/>
        <family val="2"/>
      </rPr>
      <t xml:space="preserve">
</t>
    </r>
    <r>
      <rPr>
        <sz val="16"/>
        <rFont val="Calibri"/>
        <family val="2"/>
      </rPr>
      <t>CE GIGOV/SA  1556/2025 enviado dia 08/05/2025 solicitando providências quanto a inserção de documentos no SADIPEM para tramitação de PVL (Pedido de Verificação de Limites e Condições)
CE GIGOV/SA 0815/2025 enviado em 25/03/2025 informando que o CT 634.069-43 está em análise dos PTS.</t>
    </r>
    <r>
      <rPr>
        <b/>
        <sz val="16"/>
        <rFont val="Calibri"/>
        <family val="2"/>
      </rPr>
      <t xml:space="preserve">
</t>
    </r>
    <r>
      <rPr>
        <sz val="16"/>
        <rFont val="Calibri"/>
        <family val="2"/>
      </rPr>
      <t xml:space="preserve">Carta Reversal nº 0016/2025/GIGOV/SA enviada dia 20/03/2025, informando prorrogação de prazo para a entrega da documentação para dia 23/04/2025. 
CE GIGOV/SA 227/2025 - Reanalise do Projeto Contenção de Encostas na Rua 31 de março na Cidade de Itacaré. Recebedor deve anexar PB E PO para retirada da Claususla suspensiva. </t>
    </r>
  </si>
  <si>
    <r>
      <rPr>
        <b/>
        <sz val="16"/>
        <rFont val="Calibri"/>
        <family val="2"/>
      </rPr>
      <t xml:space="preserve">CE GIGOV/SA 5897/2026 - Enviado dia 01/10/26 - crédito de recursos financeiros, sob bloqueio, em 22/09/2026, no valor de R$ 3.036.284,96.
</t>
    </r>
    <r>
      <rPr>
        <sz val="16"/>
        <rFont val="Calibri"/>
        <family val="2"/>
      </rPr>
      <t>CE GIGOV/SA 5904/2026- Enviado dia 01/10/26 -  crédito de recursos financeiros, sob bloqueio, em 22/09/2026, no valor de R$ 3.036.284,96.</t>
    </r>
    <r>
      <rPr>
        <b/>
        <sz val="16"/>
        <rFont val="Calibri"/>
        <family val="2"/>
      </rPr>
      <t xml:space="preserve">
</t>
    </r>
    <r>
      <rPr>
        <sz val="16"/>
        <rFont val="Calibri"/>
        <family val="2"/>
      </rPr>
      <t>CE GIGOV/SA 5728/2026 -  Enviado dia 09/09/2026 -   O desbloqueio, no valor total de R$ 303.849,86, foi composto integralmente de repasse.</t>
    </r>
    <r>
      <rPr>
        <b/>
        <sz val="16"/>
        <rFont val="Calibri"/>
        <family val="2"/>
      </rPr>
      <t xml:space="preserve">
</t>
    </r>
    <r>
      <rPr>
        <sz val="16"/>
        <rFont val="Calibri"/>
        <family val="2"/>
      </rPr>
      <t>CE GIGOV/SA 5446/2026 - Enviado dia 31/08/26 - Alteração dos fiscais de obra.</t>
    </r>
    <r>
      <rPr>
        <b/>
        <sz val="16"/>
        <rFont val="Calibri"/>
        <family val="2"/>
      </rPr>
      <t xml:space="preserve">
</t>
    </r>
    <r>
      <rPr>
        <sz val="16"/>
        <rFont val="Calibri"/>
        <family val="2"/>
      </rPr>
      <t>CE GIGOV/SA 5328/2026 - Enviado dia 25/08/26 - O desbloqueio, no valor total de R$ 1.331.113,77.</t>
    </r>
    <r>
      <rPr>
        <b/>
        <sz val="16"/>
        <rFont val="Calibri"/>
        <family val="2"/>
      </rPr>
      <t xml:space="preserve">
</t>
    </r>
    <r>
      <rPr>
        <sz val="16"/>
        <rFont val="Calibri"/>
        <family val="2"/>
      </rPr>
      <t>CE GIGOV/SA 5133/2026 - Enviado dia 17/08/26 - solicitações para desbloqueio no valor de R$ 303.849,86.</t>
    </r>
    <r>
      <rPr>
        <b/>
        <sz val="16"/>
        <rFont val="Calibri"/>
        <family val="2"/>
      </rPr>
      <t xml:space="preserve">
</t>
    </r>
    <r>
      <rPr>
        <sz val="16"/>
        <rFont val="Calibri"/>
        <family val="2"/>
      </rPr>
      <t>CE GIGOV/SA 4978/2026 - Enviado dia 10/08/26 -  Informa desbloqueio de obra e social e solicita providências.</t>
    </r>
    <r>
      <rPr>
        <b/>
        <sz val="16"/>
        <rFont val="Calibri"/>
        <family val="2"/>
      </rPr>
      <t xml:space="preserve">
</t>
    </r>
    <r>
      <rPr>
        <sz val="16"/>
        <rFont val="Calibri"/>
        <family val="2"/>
      </rPr>
      <t>CE GIGOV/SA 4817/2026 - Enviado dia 04/08/26 - Foram alimentados no TGOV as medições 03 totalizando R$ 447.962,43.
CE GIGOV/SA 4246/2026 - Enviado dia 13/07/26 - TS Etapa 02: ateste RATS 01 e solicitações para desbloqueio.</t>
    </r>
    <r>
      <rPr>
        <b/>
        <sz val="16"/>
        <rFont val="Calibri"/>
        <family val="2"/>
      </rPr>
      <t xml:space="preserve">
</t>
    </r>
    <r>
      <rPr>
        <sz val="16"/>
        <rFont val="Calibri"/>
        <family val="2"/>
      </rPr>
      <t>CE GIGOV/SA 4060/2026 - Enviado dia 07/07/26- TS Etapa 01: ateste RATS 02 e solicitações para desbloqueio.</t>
    </r>
    <r>
      <rPr>
        <b/>
        <sz val="16"/>
        <rFont val="Calibri"/>
        <family val="2"/>
      </rPr>
      <t xml:space="preserve">
</t>
    </r>
    <r>
      <rPr>
        <sz val="16"/>
        <rFont val="Calibri"/>
        <family val="2"/>
      </rPr>
      <t>CE GIGOV/SA 3961/2026 - Enviado dia 30/06/26 -  A CONDER/SEDUR inseriu na plataforma TransfereGov a documentação referente ao BM/RRE nº 02 do Termo de Compromisso referenciado, correspondente à elaboração dos Projetos Executivos e execução de obras, no valor total de R$ 158.934,32.</t>
    </r>
    <r>
      <rPr>
        <b/>
        <sz val="16"/>
        <rFont val="Calibri"/>
        <family val="2"/>
      </rPr>
      <t xml:space="preserve">
</t>
    </r>
    <r>
      <rPr>
        <sz val="16"/>
        <rFont val="Calibri"/>
        <family val="2"/>
      </rPr>
      <t>CE GIGOV/SA 3676/2026 - Enviado dia 18/06/26 -Lote 1.1, 2.1 e 2.2: atestes de projeto e solicitações para desbloqueio.</t>
    </r>
    <r>
      <rPr>
        <b/>
        <sz val="16"/>
        <rFont val="Calibri"/>
        <family val="2"/>
      </rPr>
      <t xml:space="preserve">
</t>
    </r>
    <r>
      <rPr>
        <sz val="16"/>
        <rFont val="Calibri"/>
        <family val="2"/>
      </rPr>
      <t>CE GIGOV/SA 3338/2026 - Enviado dia 03/06/26 - Aplicação dos recursos OGU creditados.</t>
    </r>
    <r>
      <rPr>
        <b/>
        <sz val="16"/>
        <rFont val="Calibri"/>
        <family val="2"/>
      </rPr>
      <t xml:space="preserve">
</t>
    </r>
    <r>
      <rPr>
        <sz val="16"/>
        <rFont val="Calibri"/>
        <family val="2"/>
      </rPr>
      <t>CE GIGOV/SA 3317/2026 - Enviado dia 03/06/26 - A SEDUR inseriu na plataforma TransfereGov o Relatório de Acompanhamento do Trabalho Social.</t>
    </r>
    <r>
      <rPr>
        <b/>
        <sz val="16"/>
        <rFont val="Calibri"/>
        <family val="2"/>
      </rPr>
      <t xml:space="preserve">
</t>
    </r>
    <r>
      <rPr>
        <sz val="16"/>
        <rFont val="Calibri"/>
        <family val="2"/>
      </rPr>
      <t>CE GIGOV/SA 2323/2026 Responde OF nº 068/2026-CONDER/DIHAB/DIHAB.GAB - Enviado dia 23/04/26 - O parecer considera justificada a impossibilidade momentânea de apresentação do PRMC, devido à contratação semi-integrada, e se manifesta favorável, condicionando sua entrega após a elaboração dos projetos executivos, conforme a Portaria nº 317/2013.</t>
    </r>
    <r>
      <rPr>
        <b/>
        <sz val="16"/>
        <rFont val="Calibri"/>
        <family val="2"/>
      </rPr>
      <t xml:space="preserve">
</t>
    </r>
    <r>
      <rPr>
        <sz val="16"/>
        <rFont val="Calibri"/>
        <family val="2"/>
      </rPr>
      <t>CE GIGOV/SA 1863/2026 - Enviado dia 02/04/26 Incorporação de Nota de Empenho.</t>
    </r>
    <r>
      <rPr>
        <b/>
        <sz val="16"/>
        <rFont val="Calibri"/>
        <family val="2"/>
      </rPr>
      <t xml:space="preserve">
</t>
    </r>
    <r>
      <rPr>
        <sz val="16"/>
        <rFont val="Calibri"/>
        <family val="2"/>
      </rPr>
      <t>REENVIO: CE GIGOV/SA 1412/2026 - Enviado dia 18/03/26 - Alteração de contrapartida: encaminha Aditivo formalizador e orienta procedimentos no TGOV. Observamos que as metas associadas à parcela 4 do cronograma de desembolso totalizam valor inferior ao valor da parcela em R$ 1.449.320,02.</t>
    </r>
    <r>
      <rPr>
        <b/>
        <sz val="16"/>
        <rFont val="Calibri"/>
        <family val="2"/>
      </rPr>
      <t xml:space="preserve">
</t>
    </r>
    <r>
      <rPr>
        <sz val="16"/>
        <rFont val="Calibri"/>
        <family val="2"/>
      </rPr>
      <t xml:space="preserve">CE GIGOV/SA 1485/2026 - Enviado dia 17/03/26 Disponibiliza Termo de Aditivo para retirada e atualiza solicitações. </t>
    </r>
    <r>
      <rPr>
        <b/>
        <sz val="16"/>
        <rFont val="Calibri"/>
        <family val="2"/>
      </rPr>
      <t xml:space="preserve">
</t>
    </r>
    <r>
      <rPr>
        <sz val="16"/>
        <rFont val="Calibri"/>
        <family val="2"/>
      </rPr>
      <t>CE GIGOV/SA 0872/2026- Enviado dia 11/02/26 -  Envio de ordem de serviço.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1207/2026 - Enviado dia 04/03/26 -  Alteração do valor de investimento.</t>
    </r>
    <r>
      <rPr>
        <b/>
        <sz val="16"/>
        <rFont val="Calibri"/>
        <family val="2"/>
      </rPr>
      <t xml:space="preserve">
</t>
    </r>
    <r>
      <rPr>
        <sz val="16"/>
        <rFont val="Calibri"/>
        <family val="2"/>
      </rPr>
      <t>CE GIGOV/SA 0483/2026 Enviada dia 03/02/26 -Incorporação de Nota de Empenho.</t>
    </r>
    <r>
      <rPr>
        <b/>
        <sz val="16"/>
        <rFont val="Calibri"/>
        <family val="2"/>
      </rPr>
      <t xml:space="preserve">
</t>
    </r>
    <r>
      <rPr>
        <sz val="16"/>
        <rFont val="Calibri"/>
        <family val="2"/>
      </rPr>
      <t>CE GIGOV/SA 0571/2026 - Enviado dia 03/02/26  Inclusão das Ordens de Serviço no TGOV.</t>
    </r>
    <r>
      <rPr>
        <b/>
        <sz val="16"/>
        <rFont val="Calibri"/>
        <family val="2"/>
      </rPr>
      <t xml:space="preserve">
</t>
    </r>
    <r>
      <rPr>
        <sz val="16"/>
        <rFont val="Calibri"/>
        <family val="2"/>
      </rPr>
      <t>CE GIGOV/SA 380/2026 - Enviado dia 27/01/26 - Pendência Para Aceitação do Processo Licitatório.</t>
    </r>
    <r>
      <rPr>
        <b/>
        <sz val="16"/>
        <rFont val="Calibri"/>
        <family val="2"/>
      </rPr>
      <t xml:space="preserve">
</t>
    </r>
    <r>
      <rPr>
        <sz val="16"/>
        <rFont val="Calibri"/>
        <family val="2"/>
      </rPr>
      <t>CE GIGOV/SA 226/2026 - Enviado dia 13/01/2026 -Parecer Favorável Com Pendências - Projeto Técnico Social.</t>
    </r>
    <r>
      <rPr>
        <b/>
        <sz val="16"/>
        <rFont val="Calibri"/>
        <family val="2"/>
      </rPr>
      <t xml:space="preserve">
</t>
    </r>
    <r>
      <rPr>
        <sz val="16"/>
        <rFont val="Calibri"/>
        <family val="2"/>
      </rPr>
      <t>CE GIGOV/SA 37/2026 Enviado dia 05/01/2026 -  Ofício de Crédito de Recursos -  OBTV.</t>
    </r>
    <r>
      <rPr>
        <b/>
        <sz val="16"/>
        <rFont val="Calibri"/>
        <family val="2"/>
      </rPr>
      <t xml:space="preserve">
</t>
    </r>
    <r>
      <rPr>
        <sz val="16"/>
        <rFont val="Calibri"/>
        <family val="2"/>
      </rPr>
      <t xml:space="preserve">RETIFICADO CE GIGOV/SA 5968/2025 -Enviado dia 16/12/25 - Pendências da VRPL. </t>
    </r>
    <r>
      <rPr>
        <b/>
        <sz val="16"/>
        <rFont val="Calibri"/>
        <family val="2"/>
      </rPr>
      <t xml:space="preserve">
</t>
    </r>
    <r>
      <rPr>
        <sz val="16"/>
        <rFont val="Calibri"/>
        <family val="2"/>
      </rPr>
      <t xml:space="preserve"> CE GIGOV/SA 5759/2025 - Enviado dia 11/12/25 - Incorporação de Nota de Empenho.</t>
    </r>
    <r>
      <rPr>
        <b/>
        <sz val="16"/>
        <rFont val="Calibri"/>
        <family val="2"/>
      </rPr>
      <t xml:space="preserve">
</t>
    </r>
    <r>
      <rPr>
        <sz val="16"/>
        <rFont val="Calibri"/>
        <family val="2"/>
      </rPr>
      <t>CE GIGOV/SA 5394/2025 Enviado dia 25/11/25 - Crédito de Recursos Financeiros – Orçamento Geral da União.</t>
    </r>
    <r>
      <rPr>
        <b/>
        <sz val="16"/>
        <rFont val="Calibri"/>
        <family val="2"/>
      </rPr>
      <t xml:space="preserve">
</t>
    </r>
    <r>
      <rPr>
        <sz val="16"/>
        <rFont val="Calibri"/>
        <family val="2"/>
      </rPr>
      <t>CE GIGOV/SA 5393/2025 - Enviado dia 25/11/25 - Foi notificado crédito de recursos financeiros, sob bloqueio, em 21/11/2025, no valor de R$ 1.214.513,98.</t>
    </r>
    <r>
      <rPr>
        <b/>
        <sz val="16"/>
        <rFont val="Calibri"/>
        <family val="2"/>
      </rPr>
      <t xml:space="preserve">
</t>
    </r>
    <r>
      <rPr>
        <sz val="16"/>
        <rFont val="Calibri"/>
        <family val="2"/>
      </rPr>
      <t>CE GIGOV/SA 5334/2025 - Enviado dia 24/11/25 Autorização de Início de Objeto - AIO</t>
    </r>
    <r>
      <rPr>
        <b/>
        <sz val="16"/>
        <rFont val="Calibri"/>
        <family val="2"/>
      </rPr>
      <t xml:space="preserve">
</t>
    </r>
    <r>
      <rPr>
        <sz val="16"/>
        <rFont val="Calibri"/>
        <family val="2"/>
      </rPr>
      <t>CE GIGOV/SA 5190/2025 - Emissão do LAE e Solicitação de comprovação de publicação do processo licitatório.</t>
    </r>
    <r>
      <rPr>
        <b/>
        <sz val="16"/>
        <rFont val="Calibri"/>
        <family val="2"/>
      </rPr>
      <t xml:space="preserve">
</t>
    </r>
    <r>
      <rPr>
        <sz val="16"/>
        <rFont val="Calibri"/>
        <family val="2"/>
      </rPr>
      <t>CE GIGOV/SA 5147/2025 - Enviado dia 11/11/25 -Pendências da VRPL.</t>
    </r>
    <r>
      <rPr>
        <b/>
        <sz val="16"/>
        <rFont val="Calibri"/>
        <family val="2"/>
      </rPr>
      <t xml:space="preserve">
</t>
    </r>
    <r>
      <rPr>
        <sz val="16"/>
        <rFont val="Calibri"/>
        <family val="2"/>
      </rPr>
      <t xml:space="preserve">CE GIGOV/SA 4758/2025 - Enviado dia 24/10/2025 -Termo Aditivo - Alteração de Cláusula Suspensiva e Etapa. </t>
    </r>
    <r>
      <rPr>
        <b/>
        <sz val="16"/>
        <rFont val="Calibri"/>
        <family val="2"/>
      </rPr>
      <t xml:space="preserve">
</t>
    </r>
    <r>
      <rPr>
        <sz val="16"/>
        <rFont val="Calibri"/>
        <family val="2"/>
      </rPr>
      <t>CE GIGOV/SA 4405/2025 - Enviado dia 06/10/2025.
Solicitação de inserção de documentação.</t>
    </r>
    <r>
      <rPr>
        <b/>
        <sz val="16"/>
        <rFont val="Calibri"/>
        <family val="2"/>
      </rPr>
      <t xml:space="preserve">
</t>
    </r>
    <r>
      <rPr>
        <sz val="16"/>
        <rFont val="Calibri"/>
        <family val="2"/>
      </rPr>
      <t>Ofício nº 0451 / 2025 enviado dia 03/06/2025 Autorização para início do Processo Licitatório e orientações para continuidade do Termo de Compromisso – Regime Não Simplificado.</t>
    </r>
    <r>
      <rPr>
        <b/>
        <sz val="16"/>
        <rFont val="Calibri"/>
        <family val="2"/>
      </rPr>
      <t xml:space="preserve">
</t>
    </r>
    <r>
      <rPr>
        <sz val="16"/>
        <rFont val="Calibri"/>
        <family val="2"/>
      </rPr>
      <t>CE GIGOV/SA 1739/2025 foi enviado dia 15/05/2025 informando que o referido Termo de Compromisso foi considerado tecnicamente viável, com a consequente retirada da cláusula suspensiva, e está apto para prosseguimento.</t>
    </r>
    <r>
      <rPr>
        <b/>
        <sz val="16"/>
        <rFont val="Calibri"/>
        <family val="2"/>
      </rPr>
      <t xml:space="preserve">
</t>
    </r>
    <r>
      <rPr>
        <sz val="16"/>
        <rFont val="Calibri"/>
        <family val="2"/>
      </rPr>
      <t>Email enviado dia 15/05/2025 informando que consta no sistema do transferegov a conclusão automática da SPA pelo sistema dos documentos orçamentários (QCI, PO e CFF).</t>
    </r>
    <r>
      <rPr>
        <b/>
        <sz val="16"/>
        <rFont val="Calibri"/>
        <family val="2"/>
      </rPr>
      <t xml:space="preserve">
</t>
    </r>
    <r>
      <rPr>
        <sz val="16"/>
        <rFont val="Calibri"/>
        <family val="2"/>
      </rPr>
      <t>CE GIGOV/SA 1255/2025 enviado dia 23/04/2025, informa que para finalizar a análise do pleito solicita que o PTS, seja encaminhado, através da plataforma TransfereGov, contendo alguns ajustes.</t>
    </r>
    <r>
      <rPr>
        <b/>
        <sz val="16"/>
        <rFont val="Calibri"/>
        <family val="2"/>
      </rPr>
      <t xml:space="preserve">
</t>
    </r>
    <r>
      <rPr>
        <sz val="16"/>
        <rFont val="Calibri"/>
        <family val="2"/>
      </rPr>
      <t>CE GIGOV/SA 1238/2025 - Em anexo, Carta Reversal ao Termo de Compromisso referente a alteração do prazo para atendimento da condição suspensiva disposto no item IV – CONTRATAÇÃO SOB CONDIÇÃO SUSPENSIVA do Termo de Compromisso.</t>
    </r>
    <r>
      <rPr>
        <b/>
        <sz val="16"/>
        <rFont val="Calibri"/>
        <family val="2"/>
      </rPr>
      <t xml:space="preserve">
</t>
    </r>
    <r>
      <rPr>
        <sz val="16"/>
        <rFont val="Calibri"/>
        <family val="2"/>
      </rPr>
      <t>Carta Reversal nº 0016/2025/GIGOV/SA enviada dia 20/03/2025, informando prorrogação de prazo para a entrega da documentação para dia 23/04/2025. 
CE GIGOV/SA 227/2025 - Reanalise do Projeto Contenção de Encostas na Rua 31 de março na Cidade de Itacaré. Recebedor deve anexar PB E PO para retirada da Claususla suspensiva. 
Ofício GIGOV/AS nº 2677/2024</t>
    </r>
  </si>
  <si>
    <r>
      <rPr>
        <b/>
        <sz val="16"/>
        <rFont val="Calibri"/>
        <family val="2"/>
      </rPr>
      <t xml:space="preserve">CE GIGOV/SA 5897/2026 - Enviado dia 01/10/26 - crédito de recursos financeiros, sob bloqueio, em 22/09/2026, no valor de R$ 3.036.284,96.
</t>
    </r>
    <r>
      <rPr>
        <sz val="16"/>
        <rFont val="Calibri"/>
        <family val="2"/>
      </rPr>
      <t>CE GIGOV/SA 5904/2026- Enviado dia 01/10/26 -  crédito de recursos financeiros, sob bloqueio, em 22/09/2026, no valor de R$ 3.036.284,96.</t>
    </r>
    <r>
      <rPr>
        <b/>
        <sz val="16"/>
        <rFont val="Calibri"/>
        <family val="2"/>
      </rPr>
      <t xml:space="preserve">
</t>
    </r>
    <r>
      <rPr>
        <sz val="16"/>
        <rFont val="Calibri"/>
        <family val="2"/>
      </rPr>
      <t>CE GIGOV/SA 5609/2026- Enviado dia 04/09/26 - Pleito de postergação do Plano de Reassentamento da Etapa 02.</t>
    </r>
    <r>
      <rPr>
        <b/>
        <sz val="16"/>
        <rFont val="Calibri"/>
        <family val="2"/>
      </rPr>
      <t xml:space="preserve">
</t>
    </r>
    <r>
      <rPr>
        <sz val="16"/>
        <rFont val="Calibri"/>
        <family val="2"/>
      </rPr>
      <t>CE GIGOV/SA 5446/2026 - Enviado dia 31/08/26 - Alteração dos fiscais de obra.</t>
    </r>
    <r>
      <rPr>
        <b/>
        <sz val="16"/>
        <rFont val="Calibri"/>
        <family val="2"/>
      </rPr>
      <t xml:space="preserve">
</t>
    </r>
    <r>
      <rPr>
        <sz val="16"/>
        <rFont val="Calibri"/>
        <family val="2"/>
      </rPr>
      <t>CE GIGOV/SA 5399/2026 - Enviado dia 28/08/26 - Informa validação do QCI.</t>
    </r>
    <r>
      <rPr>
        <b/>
        <sz val="16"/>
        <rFont val="Calibri"/>
        <family val="2"/>
      </rPr>
      <t xml:space="preserve">
</t>
    </r>
    <r>
      <rPr>
        <sz val="16"/>
        <rFont val="Calibri"/>
        <family val="2"/>
      </rPr>
      <t>CE GIGOV/SA 4978/2026 - Enviado dia 10/08/26 -  Informa desbloqueio de obra e social e solicita providências.</t>
    </r>
    <r>
      <rPr>
        <b/>
        <sz val="16"/>
        <rFont val="Calibri"/>
        <family val="2"/>
      </rPr>
      <t xml:space="preserve">
</t>
    </r>
    <r>
      <rPr>
        <sz val="16"/>
        <rFont val="Calibri"/>
        <family val="2"/>
      </rPr>
      <t>CE GIGOV/SA 4844/2026 - Enviado dia 04/08/26 - Informa desbloqueio de obra.  Lote 2.2 – CTEF 14/26 – R$ 587.892,20.</t>
    </r>
    <r>
      <rPr>
        <b/>
        <sz val="16"/>
        <rFont val="Calibri"/>
        <family val="2"/>
      </rPr>
      <t xml:space="preserve">
</t>
    </r>
    <r>
      <rPr>
        <sz val="16"/>
        <rFont val="Calibri"/>
        <family val="2"/>
      </rPr>
      <t>CE GIGOV/SA 4744/2026 - Enviado dia 30/07/26 - Informa acatamento de PCP e valores aptos a desbloqueio</t>
    </r>
    <r>
      <rPr>
        <b/>
        <sz val="16"/>
        <rFont val="Calibri"/>
        <family val="2"/>
      </rPr>
      <t>.</t>
    </r>
    <r>
      <rPr>
        <sz val="16"/>
        <rFont val="Calibri"/>
        <family val="2"/>
      </rPr>
      <t xml:space="preserve"> CE GIGOV/SA 4729/2026 Enviado dia 30/07/26 - novo ateste e solicitações para desbloqueio.</t>
    </r>
    <r>
      <rPr>
        <b/>
        <sz val="16"/>
        <rFont val="Calibri"/>
        <family val="2"/>
      </rPr>
      <t xml:space="preserve">
</t>
    </r>
    <r>
      <rPr>
        <sz val="16"/>
        <rFont val="Calibri"/>
        <family val="2"/>
      </rPr>
      <t xml:space="preserve">CE GIGOV/SA 4164/2026 - Enviado dia 08/07/26 -  Constatado o atendimento às condicionantes para desbloqueio das medições, valor de repasse: R$ 907.641,30. </t>
    </r>
    <r>
      <rPr>
        <b/>
        <sz val="16"/>
        <rFont val="Calibri"/>
        <family val="2"/>
      </rPr>
      <t xml:space="preserve">
</t>
    </r>
    <r>
      <rPr>
        <sz val="16"/>
        <rFont val="Calibri"/>
        <family val="2"/>
      </rPr>
      <t>CE GIGOV/SA 3684/2026 - Enviado dia 19/06/26 - Lote 2.2: solicitações para desbloqueio do BM 02.</t>
    </r>
    <r>
      <rPr>
        <b/>
        <sz val="16"/>
        <rFont val="Calibri"/>
        <family val="2"/>
      </rPr>
      <t xml:space="preserve">
</t>
    </r>
    <r>
      <rPr>
        <sz val="16"/>
        <rFont val="Calibri"/>
        <family val="2"/>
      </rPr>
      <t>CE GIGOV/SA 3676/2026 - Enviado dia 18/06/26 -Lote 1.1, 2.1 e 2.2: atestes de projeto e solicitações para desbloqueio.</t>
    </r>
    <r>
      <rPr>
        <b/>
        <sz val="16"/>
        <rFont val="Calibri"/>
        <family val="2"/>
      </rPr>
      <t xml:space="preserve">
</t>
    </r>
    <r>
      <rPr>
        <sz val="16"/>
        <rFont val="Calibri"/>
        <family val="2"/>
      </rPr>
      <t>CE GIGOV/SA 3393/2026 - Enviado dia 08/06/26 - PTS Etapa 02: aceite do processo de execução.</t>
    </r>
    <r>
      <rPr>
        <b/>
        <sz val="16"/>
        <rFont val="Calibri"/>
        <family val="2"/>
      </rPr>
      <t xml:space="preserve">
</t>
    </r>
    <r>
      <rPr>
        <sz val="16"/>
        <rFont val="Calibri"/>
        <family val="2"/>
      </rPr>
      <t>CE GIGOV/SA 3338/2026 - Enviado dia 03/06/26 - Aplicação dos recursos OGU creditados.</t>
    </r>
    <r>
      <rPr>
        <b/>
        <sz val="16"/>
        <rFont val="Calibri"/>
        <family val="2"/>
      </rPr>
      <t xml:space="preserve">
</t>
    </r>
    <r>
      <rPr>
        <sz val="16"/>
        <rFont val="Calibri"/>
        <family val="2"/>
      </rPr>
      <t>CE GIGOV/SA 3317/2026 - Enviado dia 03/06/26 - A SEDUR inseriu na plataforma TransfereGov o Relatório de Acompanhamento do Trabalho Social.</t>
    </r>
    <r>
      <rPr>
        <b/>
        <sz val="16"/>
        <rFont val="Calibri"/>
        <family val="2"/>
      </rPr>
      <t xml:space="preserve">
</t>
    </r>
    <r>
      <rPr>
        <sz val="16"/>
        <rFont val="Calibri"/>
        <family val="2"/>
      </rPr>
      <t>CE GIGOV/SA 2323/2026 Responde OF nº 068/2026-CONDER/DIHAB/DIHAB.GAB - Enviado dia 23/04/26 - O parecer considera justificada a impossibilidade momentânea de apresentação do PRMC, devido à contratação semi-integrada, e se manifesta favorável, condicionando sua entrega após a elaboração dos projetos executivos, conforme a Portaria nº 317/2013.</t>
    </r>
    <r>
      <rPr>
        <b/>
        <sz val="16"/>
        <rFont val="Calibri"/>
        <family val="2"/>
      </rPr>
      <t xml:space="preserve">
</t>
    </r>
    <r>
      <rPr>
        <sz val="16"/>
        <rFont val="Calibri"/>
        <family val="2"/>
      </rPr>
      <t>CE GIGOV/SA 1863/2026 - Enviado dia 02/04/26 Incorporação de Nota de Empenho.</t>
    </r>
    <r>
      <rPr>
        <b/>
        <sz val="16"/>
        <rFont val="Calibri"/>
        <family val="2"/>
      </rPr>
      <t xml:space="preserve">
</t>
    </r>
    <r>
      <rPr>
        <sz val="16"/>
        <rFont val="Calibri"/>
        <family val="2"/>
      </rPr>
      <t>CE GIGOV/SA 1639/2026 - Enviado dia 24/03/26 - Emissão de AIO.</t>
    </r>
    <r>
      <rPr>
        <b/>
        <sz val="16"/>
        <rFont val="Calibri"/>
        <family val="2"/>
      </rPr>
      <t xml:space="preserve">
</t>
    </r>
    <r>
      <rPr>
        <sz val="16"/>
        <rFont val="Calibri"/>
        <family val="2"/>
      </rPr>
      <t>REENVIO: CE GIGOV/SA 1412/2026 - Enviado dia 18/03/26 - Alteração de contrapartida: encaminha Aditivo formalizador e orienta procedimentos no TGOV. Observamos que as metas associadas à parcela 4 do cronograma de desembolso totalizam valor inferior ao valor da parcela em R$ 1.449.320,02.</t>
    </r>
    <r>
      <rPr>
        <b/>
        <sz val="16"/>
        <rFont val="Calibri"/>
        <family val="2"/>
      </rPr>
      <t xml:space="preserve">
</t>
    </r>
    <r>
      <rPr>
        <sz val="16"/>
        <rFont val="Calibri"/>
        <family val="2"/>
      </rPr>
      <t xml:space="preserve">CE GIGOV/SA 1485/2026 - Enviado dia 17/03/26 Disponibiliza Termo de Aditivo para retirada e atualiza solicitações. </t>
    </r>
    <r>
      <rPr>
        <b/>
        <sz val="16"/>
        <rFont val="Calibri"/>
        <family val="2"/>
      </rPr>
      <t xml:space="preserve">
</t>
    </r>
    <r>
      <rPr>
        <sz val="16"/>
        <rFont val="Calibri"/>
        <family val="2"/>
      </rPr>
      <t>CE GIGOV/SA 0736/2026 - Enviado dia 05/02/26 - informa aceite de licitação.    Valor aceito: R$ 7.831.384,98, sendo R$ 5.999.749,69 destinados ao PDE Medeiros Neto e R$ 1.831.635,29 destinados ao PDE Itamaraju.</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1207/2026 - Enviado dia 04/03/26 -  Alteração do valor de investimento.</t>
    </r>
    <r>
      <rPr>
        <b/>
        <sz val="16"/>
        <rFont val="Calibri"/>
        <family val="2"/>
      </rPr>
      <t xml:space="preserve">
</t>
    </r>
    <r>
      <rPr>
        <sz val="16"/>
        <rFont val="Calibri"/>
        <family val="2"/>
      </rPr>
      <t>CE GIGOV/SA 0483/2026 Enviada dia 03/02/26 -Incorporação de Nota de Empenho.</t>
    </r>
    <r>
      <rPr>
        <b/>
        <sz val="16"/>
        <rFont val="Calibri"/>
        <family val="2"/>
      </rPr>
      <t xml:space="preserve">
</t>
    </r>
    <r>
      <rPr>
        <sz val="16"/>
        <rFont val="Calibri"/>
        <family val="2"/>
      </rPr>
      <t>CE GIGOV/SA 380/2026 -Enviado dia 22/01/2026 -  Pendência Para Aceitação do Processo Licitatório – PTS.</t>
    </r>
    <r>
      <rPr>
        <b/>
        <sz val="16"/>
        <rFont val="Calibri"/>
        <family val="2"/>
      </rPr>
      <t xml:space="preserve">
</t>
    </r>
    <r>
      <rPr>
        <sz val="16"/>
        <rFont val="Calibri"/>
        <family val="2"/>
      </rPr>
      <t>CE GIGOV/SA 0422/2026 - Enviado dia 22/01/2026 Etapa 01: solicita disponibilização da Ordem de Serviço.</t>
    </r>
    <r>
      <rPr>
        <b/>
        <sz val="16"/>
        <rFont val="Calibri"/>
        <family val="2"/>
      </rPr>
      <t xml:space="preserve">
</t>
    </r>
    <r>
      <rPr>
        <sz val="16"/>
        <rFont val="Calibri"/>
        <family val="2"/>
      </rPr>
      <t>CE GIGOV/SA 0370/2026 - Enviado dia 21/01/2026 Licitação: comprovação de abertura e prazo para conclusão, data limite de 21/02/2026 para devidas providências.</t>
    </r>
    <r>
      <rPr>
        <b/>
        <sz val="16"/>
        <rFont val="Calibri"/>
        <family val="2"/>
      </rPr>
      <t xml:space="preserve">
</t>
    </r>
    <r>
      <rPr>
        <sz val="16"/>
        <rFont val="Calibri"/>
        <family val="2"/>
      </rPr>
      <t>CE GIGOV/SA 253/2026 - Enviado dia 14/01/2026 - Solicita comprovação de abertura do processo licitatório.</t>
    </r>
    <r>
      <rPr>
        <b/>
        <sz val="16"/>
        <rFont val="Calibri"/>
        <family val="2"/>
      </rPr>
      <t xml:space="preserve">
</t>
    </r>
    <r>
      <rPr>
        <sz val="16"/>
        <rFont val="Calibri"/>
        <family val="2"/>
      </rPr>
      <t>CE GIGOV/SA 226/2026 - Enviado dia 13/01/2026 -Parecer Favorável Com Pendências - Projeto Técnico Social.</t>
    </r>
    <r>
      <rPr>
        <b/>
        <sz val="16"/>
        <rFont val="Calibri"/>
        <family val="2"/>
      </rPr>
      <t xml:space="preserve">
</t>
    </r>
    <r>
      <rPr>
        <sz val="16"/>
        <rFont val="Calibri"/>
        <family val="2"/>
      </rPr>
      <t>CE GIGOV/SA 37/2026 Enviado dia 05/01/2026 -  Ofício de Crédito de Recursos -  OBTV.</t>
    </r>
    <r>
      <rPr>
        <b/>
        <sz val="16"/>
        <rFont val="Calibri"/>
        <family val="2"/>
      </rPr>
      <t xml:space="preserve">
</t>
    </r>
    <r>
      <rPr>
        <sz val="16"/>
        <rFont val="Calibri"/>
        <family val="2"/>
      </rPr>
      <t xml:space="preserve"> CE GIGOV/SA 5759/2025 - Enviado dia 11/12/25 - Incorporação de Nota de Empenho.</t>
    </r>
    <r>
      <rPr>
        <b/>
        <sz val="16"/>
        <rFont val="Calibri"/>
        <family val="2"/>
      </rPr>
      <t xml:space="preserve">
</t>
    </r>
    <r>
      <rPr>
        <sz val="16"/>
        <rFont val="Calibri"/>
        <family val="2"/>
      </rPr>
      <t>CE GIGOV/SA 5651/2025 -Enviado dia 04/12/25- Parecer Técnico de Apontamentos –PTS.</t>
    </r>
    <r>
      <rPr>
        <b/>
        <sz val="16"/>
        <rFont val="Calibri"/>
        <family val="2"/>
      </rPr>
      <t xml:space="preserve">
</t>
    </r>
    <r>
      <rPr>
        <sz val="16"/>
        <rFont val="Calibri"/>
        <family val="2"/>
      </rPr>
      <t>CE GIGOV/SA 5394/2025 Enviado dia 25/11/25 - Crédito de Recursos Financeiros – Orçamento Geral da União.</t>
    </r>
    <r>
      <rPr>
        <b/>
        <sz val="16"/>
        <rFont val="Calibri"/>
        <family val="2"/>
      </rPr>
      <t xml:space="preserve">
</t>
    </r>
    <r>
      <rPr>
        <sz val="16"/>
        <rFont val="Calibri"/>
        <family val="2"/>
      </rPr>
      <t>CE GIGOV/SA 5393/2025 - Enviado dia 25/11/25 - Foi notificado crédito de recursos financeiros, sob bloqueio, em 21/11/2025, no valor de R$ 1.214.513,98.</t>
    </r>
    <r>
      <rPr>
        <b/>
        <sz val="16"/>
        <rFont val="Calibri"/>
        <family val="2"/>
      </rPr>
      <t xml:space="preserve">
</t>
    </r>
    <r>
      <rPr>
        <sz val="16"/>
        <rFont val="Calibri"/>
        <family val="2"/>
      </rPr>
      <t>CE GIGOV/SA 5190/2025 - Emissão do LAE e Solicitação de comprovação de publicação do processo licitatório.</t>
    </r>
    <r>
      <rPr>
        <b/>
        <sz val="16"/>
        <rFont val="Calibri"/>
        <family val="2"/>
      </rPr>
      <t xml:space="preserve">
</t>
    </r>
    <r>
      <rPr>
        <sz val="16"/>
        <rFont val="Calibri"/>
        <family val="2"/>
      </rPr>
      <t xml:space="preserve">CE GIGOV/SA 4758/2025 - Enviado dia 24/10/2025 -Termo Aditivo - Alteração de Cláusula Suspensiva e Etapa. </t>
    </r>
    <r>
      <rPr>
        <b/>
        <sz val="16"/>
        <rFont val="Calibri"/>
        <family val="2"/>
      </rPr>
      <t xml:space="preserve">
</t>
    </r>
    <r>
      <rPr>
        <sz val="16"/>
        <rFont val="Calibri"/>
        <family val="2"/>
      </rPr>
      <t xml:space="preserve">CE GIGOV/SA 3526/2025 - Enviado dia 20/08 - Parecer Técnico de Apontamentos.  </t>
    </r>
    <r>
      <rPr>
        <b/>
        <sz val="16"/>
        <rFont val="Calibri"/>
        <family val="2"/>
      </rPr>
      <t xml:space="preserve">
</t>
    </r>
    <r>
      <rPr>
        <sz val="16"/>
        <rFont val="Calibri"/>
        <family val="2"/>
      </rPr>
      <t>CE GIGOV/SA 3433/2025 -Enviado dia 14/08 - Solicitação de análise preliminar do Projeto Básico.</t>
    </r>
    <r>
      <rPr>
        <b/>
        <sz val="16"/>
        <rFont val="Calibri"/>
        <family val="2"/>
      </rPr>
      <t xml:space="preserve">
</t>
    </r>
    <r>
      <rPr>
        <sz val="16"/>
        <rFont val="Calibri"/>
        <family val="2"/>
      </rPr>
      <t>Ofício nº 0451 / 2025 enviado dia 03/06/2025 Autorização para início do Processo Licitatório e orientações para continuidade do Termo de Compromisso – Regime Não Simplificado.</t>
    </r>
    <r>
      <rPr>
        <b/>
        <sz val="16"/>
        <rFont val="Calibri"/>
        <family val="2"/>
      </rPr>
      <t xml:space="preserve">
</t>
    </r>
    <r>
      <rPr>
        <sz val="16"/>
        <rFont val="Calibri"/>
        <family val="2"/>
      </rPr>
      <t>CE GIGOV/SA 1739/2025 foi enviado dia 15/05/2025 informando que o referido Termo de Compromisso foi considerado tecnicamente viável, com a consequente retirada da cláusula suspensiva, e está apto para prosseguimento.</t>
    </r>
    <r>
      <rPr>
        <b/>
        <sz val="16"/>
        <rFont val="Calibri"/>
        <family val="2"/>
      </rPr>
      <t xml:space="preserve">
</t>
    </r>
    <r>
      <rPr>
        <sz val="16"/>
        <rFont val="Calibri"/>
        <family val="2"/>
      </rPr>
      <t>Email enviado dia 15/05/2025 informando que consta no sistema do transferegov a conclusão automática da SPA pelo sistema dos documentos orçamentários (QCI, PO e CFF).</t>
    </r>
    <r>
      <rPr>
        <b/>
        <sz val="16"/>
        <rFont val="Calibri"/>
        <family val="2"/>
      </rPr>
      <t xml:space="preserve">
</t>
    </r>
    <r>
      <rPr>
        <sz val="16"/>
        <rFont val="Calibri"/>
        <family val="2"/>
      </rPr>
      <t>CE GIGOV/SA 1255/2025 enviado dia 23/04/2025, informa que para finalizar a análise do pleito solicita que o PTS, seja encaminhado, através da plataforma TransfereGov, contendo alguns ajustes.</t>
    </r>
    <r>
      <rPr>
        <b/>
        <sz val="16"/>
        <rFont val="Calibri"/>
        <family val="2"/>
      </rPr>
      <t xml:space="preserve">
</t>
    </r>
    <r>
      <rPr>
        <sz val="16"/>
        <rFont val="Calibri"/>
        <family val="2"/>
      </rPr>
      <t xml:space="preserve">Carta Reversal nº 0016/2025/GIGOV/SA enviada dia 20/03/2025, informando prorrogação de prazo para a entrega da documentação para dia 23/04/2025. 
CE GIGOV/SA 227/2025 - Reanalise do Projeto Contenção de Encostas na Rua 31 de março na Cidade de Itacaré. Recebedor deve anexar PB E PO para retirada da Claususla suspensiva. </t>
    </r>
  </si>
  <si>
    <r>
      <rPr>
        <b/>
        <sz val="16"/>
        <rFont val="Calibri"/>
        <family val="2"/>
      </rPr>
      <t xml:space="preserve">CE GIGOV/SA 5897/2026 - Enviado dia 01/10/26 - crédito de recursos financeiros, sob bloqueio, em 22/09/2026, no valor de R$ 3.036.284,96.
</t>
    </r>
    <r>
      <rPr>
        <sz val="16"/>
        <rFont val="Calibri"/>
        <family val="2"/>
      </rPr>
      <t>CE GIGOV/SA 5904/2026- Enviado dia 01/10/26 -  crédito de recursos financeiros, sob bloqueio, em 22/09/2026, no valor de R$ 3.036.284,96.</t>
    </r>
    <r>
      <rPr>
        <b/>
        <sz val="16"/>
        <rFont val="Calibri"/>
        <family val="2"/>
      </rPr>
      <t xml:space="preserve">
</t>
    </r>
    <r>
      <rPr>
        <sz val="16"/>
        <rFont val="Calibri"/>
        <family val="2"/>
      </rPr>
      <t>CE GIGOV/SA 5446/2026 - Enviado dia 31/08/26 - Alteração dos fiscais de obra.</t>
    </r>
    <r>
      <rPr>
        <b/>
        <sz val="16"/>
        <rFont val="Calibri"/>
        <family val="2"/>
      </rPr>
      <t xml:space="preserve">
</t>
    </r>
    <r>
      <rPr>
        <sz val="16"/>
        <rFont val="Calibri"/>
        <family val="2"/>
      </rPr>
      <t>CE GIGOV/SA 5328/2026 - Enviado dia 25/08/26 - O desbloqueio, no valor total de R$ 1.331.113,77.</t>
    </r>
    <r>
      <rPr>
        <b/>
        <sz val="16"/>
        <rFont val="Calibri"/>
        <family val="2"/>
      </rPr>
      <t xml:space="preserve">
</t>
    </r>
    <r>
      <rPr>
        <sz val="16"/>
        <rFont val="Calibri"/>
        <family val="2"/>
      </rPr>
      <t>CE GIGOV/SA 5096/2026 - solicitações para desbloqueio dos BM 04 e 05, totalizando R$ 1.303.754,74.</t>
    </r>
    <r>
      <rPr>
        <b/>
        <sz val="16"/>
        <rFont val="Calibri"/>
        <family val="2"/>
      </rPr>
      <t xml:space="preserve">
</t>
    </r>
    <r>
      <rPr>
        <sz val="16"/>
        <rFont val="Calibri"/>
        <family val="2"/>
      </rPr>
      <t>CE GIGOV/SA 5008/2026 - Enviado dia 11/08/26 - Informa desbloqueio no valor total de R$ 36.912,96 e solicita providências.</t>
    </r>
    <r>
      <rPr>
        <b/>
        <sz val="16"/>
        <rFont val="Calibri"/>
        <family val="2"/>
      </rPr>
      <t xml:space="preserve">
</t>
    </r>
    <r>
      <rPr>
        <sz val="16"/>
        <rFont val="Calibri"/>
        <family val="2"/>
      </rPr>
      <t>CE GIGOV/SA 4978/2026 - Enviado dia 10/08/26 -  Informa desbloqueio de obra e social e solicita providências.</t>
    </r>
    <r>
      <rPr>
        <b/>
        <sz val="16"/>
        <rFont val="Calibri"/>
        <family val="2"/>
      </rPr>
      <t xml:space="preserve">
</t>
    </r>
    <r>
      <rPr>
        <sz val="16"/>
        <rFont val="Calibri"/>
        <family val="2"/>
      </rPr>
      <t>CE GIGOV/SA 4817/2026 - Enviado dia 04/08/26 - Foram alimentados no TGOV as medições 03 totalizando R$ 447.962,43.</t>
    </r>
    <r>
      <rPr>
        <b/>
        <sz val="16"/>
        <rFont val="Calibri"/>
        <family val="2"/>
      </rPr>
      <t xml:space="preserve">
</t>
    </r>
    <r>
      <rPr>
        <sz val="16"/>
        <rFont val="Calibri"/>
        <family val="2"/>
      </rPr>
      <t>CE GIGOV/SA 4682/2026 - Enviado dia 29/07/26 - ateste RATS 03 e solicitações para desbloqueio.</t>
    </r>
    <r>
      <rPr>
        <b/>
        <sz val="16"/>
        <rFont val="Calibri"/>
        <family val="2"/>
      </rPr>
      <t xml:space="preserve">
</t>
    </r>
    <r>
      <rPr>
        <sz val="16"/>
        <rFont val="Calibri"/>
        <family val="2"/>
      </rPr>
      <t>CE GIGOV/SA 4246/2026 - Enviado dia 13/07/26 - TS Etapa 02: ateste RATS 01 e solicitações para desbloqueio.</t>
    </r>
    <r>
      <rPr>
        <b/>
        <sz val="16"/>
        <rFont val="Calibri"/>
        <family val="2"/>
      </rPr>
      <t xml:space="preserve">
</t>
    </r>
    <r>
      <rPr>
        <sz val="16"/>
        <rFont val="Calibri"/>
        <family val="2"/>
      </rPr>
      <t>CE GIGOV/SA 4060/2026 - Enviado dia 07/07/26- TS Etapa 01: ateste RATS 02 e solicitações para desbloqueio.</t>
    </r>
    <r>
      <rPr>
        <b/>
        <sz val="16"/>
        <rFont val="Calibri"/>
        <family val="2"/>
      </rPr>
      <t xml:space="preserve">
</t>
    </r>
    <r>
      <rPr>
        <sz val="16"/>
        <rFont val="Calibri"/>
        <family val="2"/>
      </rPr>
      <t>CE GIGOV/SA 3676/2026 - Enviado dia 18/06/26 -Lote 1.1, 2.1 e 2.2: atestes de projeto e solicitações para desbloqueio.</t>
    </r>
    <r>
      <rPr>
        <b/>
        <sz val="16"/>
        <rFont val="Calibri"/>
        <family val="2"/>
      </rPr>
      <t xml:space="preserve">
</t>
    </r>
    <r>
      <rPr>
        <sz val="16"/>
        <rFont val="Calibri"/>
        <family val="2"/>
      </rPr>
      <t>CE GIGOV/SA 3338/2026 - Enviado dia 03/06/26 - Aplicação dos recursos OGU creditados.</t>
    </r>
    <r>
      <rPr>
        <b/>
        <sz val="16"/>
        <rFont val="Calibri"/>
        <family val="2"/>
      </rPr>
      <t xml:space="preserve">
</t>
    </r>
    <r>
      <rPr>
        <sz val="16"/>
        <rFont val="Calibri"/>
        <family val="2"/>
      </rPr>
      <t>CE GIGOV/SA 3317/2026 - Enviado dia 03/06/26 - A SEDUR inseriu na plataforma TransfereGov o Relatório de Acompanhamento do Trabalho Social.</t>
    </r>
    <r>
      <rPr>
        <b/>
        <sz val="16"/>
        <rFont val="Calibri"/>
        <family val="2"/>
      </rPr>
      <t xml:space="preserve">
</t>
    </r>
    <r>
      <rPr>
        <sz val="16"/>
        <rFont val="Calibri"/>
        <family val="2"/>
      </rPr>
      <t>CE GIGOV/SA 2323/2026 Responde OF nº 068/2026-CONDER/DIHAB/DIHAB.GAB - Enviado dia 23/04/26 - O parecer considera justificada a impossibilidade momentânea de apresentação do PRMC, devido à contratação semi-integrada, e se manifesta favorável, condicionando sua entrega após a elaboração dos projetos executivos, conforme a Portaria nº 317/2013.</t>
    </r>
    <r>
      <rPr>
        <b/>
        <sz val="16"/>
        <rFont val="Calibri"/>
        <family val="2"/>
      </rPr>
      <t xml:space="preserve">
</t>
    </r>
    <r>
      <rPr>
        <sz val="16"/>
        <rFont val="Calibri"/>
        <family val="2"/>
      </rPr>
      <t>CE GIGOV/SA 1863/2026 - Enviado dia 02/04/26 Incorporação de Nota de Empenho.</t>
    </r>
    <r>
      <rPr>
        <b/>
        <sz val="16"/>
        <rFont val="Calibri"/>
        <family val="2"/>
      </rPr>
      <t xml:space="preserve">
</t>
    </r>
    <r>
      <rPr>
        <sz val="16"/>
        <rFont val="Calibri"/>
        <family val="2"/>
      </rPr>
      <t>CE GIGOV/SA 1651/2026 - Enviado dia 25/03/26 -solicitação para desembolso, no valor de R$ 78.324,69.</t>
    </r>
    <r>
      <rPr>
        <b/>
        <sz val="16"/>
        <rFont val="Calibri"/>
        <family val="2"/>
      </rPr>
      <t xml:space="preserve">
</t>
    </r>
    <r>
      <rPr>
        <sz val="16"/>
        <rFont val="Calibri"/>
        <family val="2"/>
      </rPr>
      <t>REENVIO: CE GIGOV/SA 1412/2026 - Enviado dia 18/03/26 - Alteração de contrapartida: encaminha Aditivo formalizador e orienta procedimentos no TGOV. Observamos que as metas associadas à parcela 4 do cronograma de desembolso totalizam valor inferior ao valor da parcela em R$ 1.449.320,02.</t>
    </r>
    <r>
      <rPr>
        <b/>
        <sz val="16"/>
        <rFont val="Calibri"/>
        <family val="2"/>
      </rPr>
      <t xml:space="preserve">
</t>
    </r>
    <r>
      <rPr>
        <sz val="16"/>
        <rFont val="Calibri"/>
        <family val="2"/>
      </rPr>
      <t xml:space="preserve">CE GIGOV/SA 1485/2026 - Enviado dia 17/03/26 Disponibiliza Termo de Aditivo para retirada e atualiza solicitações. </t>
    </r>
    <r>
      <rPr>
        <b/>
        <sz val="16"/>
        <rFont val="Calibri"/>
        <family val="2"/>
      </rPr>
      <t xml:space="preserve">
</t>
    </r>
    <r>
      <rPr>
        <sz val="16"/>
        <rFont val="Calibri"/>
        <family val="2"/>
      </rPr>
      <t>CE GIGOV/SA 1260/2026 - Enviado dia 06/03/26 - A SEDUR inseriu, na plataforma TGOV, o Boletim de Medição. Valor acumulado R$: 78.324,69.</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1207/2026 - Enviado dia 04/03/26 -  Alteração do valor de investimento.</t>
    </r>
    <r>
      <rPr>
        <b/>
        <sz val="16"/>
        <rFont val="Calibri"/>
        <family val="2"/>
      </rPr>
      <t xml:space="preserve">
</t>
    </r>
    <r>
      <rPr>
        <sz val="16"/>
        <rFont val="Calibri"/>
        <family val="2"/>
      </rPr>
      <t>CE GIGOV/SA 0872/2026- Enviado dia 11/02/26 -  Envio de ordem de serviço.</t>
    </r>
    <r>
      <rPr>
        <b/>
        <sz val="16"/>
        <rFont val="Calibri"/>
        <family val="2"/>
      </rPr>
      <t xml:space="preserve">
</t>
    </r>
    <r>
      <rPr>
        <sz val="16"/>
        <rFont val="Calibri"/>
        <family val="2"/>
      </rPr>
      <t>CE GIGOV/SA 0483/2026 Enviada dia 03/02/26 -Incorporação de Nota de Empenho.</t>
    </r>
    <r>
      <rPr>
        <b/>
        <sz val="16"/>
        <rFont val="Calibri"/>
        <family val="2"/>
      </rPr>
      <t xml:space="preserve">
</t>
    </r>
    <r>
      <rPr>
        <sz val="16"/>
        <rFont val="Calibri"/>
        <family val="2"/>
      </rPr>
      <t>CE GIGOV/SA 0571/2026 - Enviado dia 03/02/26  Inclusão das Ordens de Serviço no TGOV.</t>
    </r>
    <r>
      <rPr>
        <b/>
        <sz val="16"/>
        <rFont val="Calibri"/>
        <family val="2"/>
      </rPr>
      <t xml:space="preserve">
</t>
    </r>
    <r>
      <rPr>
        <sz val="16"/>
        <rFont val="Calibri"/>
        <family val="2"/>
      </rPr>
      <t>CE GIGOV/SA 226/2026 - Enviado dia 13/01/2026 -Parecer Favorável Com Pendências - Projeto Técnico Social.</t>
    </r>
    <r>
      <rPr>
        <b/>
        <sz val="16"/>
        <rFont val="Calibri"/>
        <family val="2"/>
      </rPr>
      <t xml:space="preserve">
</t>
    </r>
    <r>
      <rPr>
        <sz val="16"/>
        <rFont val="Calibri"/>
        <family val="2"/>
      </rPr>
      <t>CE GIGOV/SA 37/2026 Enviado dia 05/01/2026 -  Ofício de Crédito de Recursos -  OBTV.</t>
    </r>
    <r>
      <rPr>
        <b/>
        <sz val="16"/>
        <rFont val="Calibri"/>
        <family val="2"/>
      </rPr>
      <t xml:space="preserve">
</t>
    </r>
    <r>
      <rPr>
        <sz val="16"/>
        <rFont val="Calibri"/>
        <family val="2"/>
      </rPr>
      <t xml:space="preserve">RETIFICADO CE GIGOV/SA 5968/2025 -Enviado dia 16/12/25 - Pendências da VRPL. </t>
    </r>
    <r>
      <rPr>
        <b/>
        <sz val="16"/>
        <rFont val="Calibri"/>
        <family val="2"/>
      </rPr>
      <t xml:space="preserve">
</t>
    </r>
    <r>
      <rPr>
        <sz val="16"/>
        <rFont val="Calibri"/>
        <family val="2"/>
      </rPr>
      <t xml:space="preserve"> CE GIGOV/SA 5759/2025 - Enviado dia 11/12/25 - Incorporação de Nota de Empenho.</t>
    </r>
    <r>
      <rPr>
        <b/>
        <sz val="16"/>
        <rFont val="Calibri"/>
        <family val="2"/>
      </rPr>
      <t xml:space="preserve">
</t>
    </r>
    <r>
      <rPr>
        <sz val="16"/>
        <rFont val="Calibri"/>
        <family val="2"/>
      </rPr>
      <t>CE GIGOV/SA 5394/2025 Enviado dia 25/11/25 - Crédito de Recursos Financeiros – Orçamento Geral da União.</t>
    </r>
    <r>
      <rPr>
        <b/>
        <sz val="16"/>
        <rFont val="Calibri"/>
        <family val="2"/>
      </rPr>
      <t xml:space="preserve">
</t>
    </r>
    <r>
      <rPr>
        <sz val="16"/>
        <rFont val="Calibri"/>
        <family val="2"/>
      </rPr>
      <t>CE GIGOV/SA 5393/2025 - Enviado dia 25/11/25 - Foi notificado crédito de recursos financeiros, sob bloqueio, em 21/11/2025, no valor de R$ 1.214.513,98.</t>
    </r>
    <r>
      <rPr>
        <b/>
        <sz val="16"/>
        <rFont val="Calibri"/>
        <family val="2"/>
      </rPr>
      <t xml:space="preserve">
</t>
    </r>
    <r>
      <rPr>
        <sz val="16"/>
        <rFont val="Calibri"/>
        <family val="2"/>
      </rPr>
      <t>CE GIGOV/SA 5334/2025 - Enviado dia 24/11/25 Autorização de Início de Objeto - AIO</t>
    </r>
    <r>
      <rPr>
        <b/>
        <sz val="16"/>
        <rFont val="Calibri"/>
        <family val="2"/>
      </rPr>
      <t xml:space="preserve">
</t>
    </r>
    <r>
      <rPr>
        <sz val="16"/>
        <rFont val="Calibri"/>
        <family val="2"/>
      </rPr>
      <t>CE GIGOV/SA 5190/2025 - Emissão do LAE e Solicitação de comprovação de publicação do processo licitatório.</t>
    </r>
    <r>
      <rPr>
        <b/>
        <sz val="16"/>
        <rFont val="Calibri"/>
        <family val="2"/>
      </rPr>
      <t xml:space="preserve">
</t>
    </r>
    <r>
      <rPr>
        <sz val="16"/>
        <rFont val="Calibri"/>
        <family val="2"/>
      </rPr>
      <t>CE GIGOV/SA 5147/2025 - Enviado dia 11/11/25 -Pendências da VRPL.</t>
    </r>
    <r>
      <rPr>
        <b/>
        <sz val="16"/>
        <rFont val="Calibri"/>
        <family val="2"/>
      </rPr>
      <t xml:space="preserve">
</t>
    </r>
    <r>
      <rPr>
        <sz val="16"/>
        <rFont val="Calibri"/>
        <family val="2"/>
      </rPr>
      <t xml:space="preserve">CE GIGOV/SA 4758/2025 - Enviado dia 24/10/2025 -Termo Aditivo - Alteração de Cláusula Suspensiva e Etapa. </t>
    </r>
    <r>
      <rPr>
        <b/>
        <sz val="16"/>
        <rFont val="Calibri"/>
        <family val="2"/>
      </rPr>
      <t xml:space="preserve">
</t>
    </r>
    <r>
      <rPr>
        <sz val="16"/>
        <rFont val="Calibri"/>
        <family val="2"/>
      </rPr>
      <t>CE GIGOV/SA 4405/2025 - Enviado dia 06/10/2025.
Solicitação de inserção de documentação.</t>
    </r>
    <r>
      <rPr>
        <b/>
        <sz val="16"/>
        <rFont val="Calibri"/>
        <family val="2"/>
      </rPr>
      <t xml:space="preserve">
</t>
    </r>
    <r>
      <rPr>
        <sz val="16"/>
        <rFont val="Calibri"/>
        <family val="2"/>
      </rPr>
      <t>Ofício nº 0451 / 2025 enviado dia 03/06/2025 Autorização para início do Processo Licitatório e orientações para continuidade do Termo de Compromisso – Regime Não Simplificado.</t>
    </r>
    <r>
      <rPr>
        <b/>
        <sz val="16"/>
        <rFont val="Calibri"/>
        <family val="2"/>
      </rPr>
      <t xml:space="preserve">
</t>
    </r>
    <r>
      <rPr>
        <sz val="16"/>
        <rFont val="Calibri"/>
        <family val="2"/>
      </rPr>
      <t>CE GIGOV/SA 1739/2025 foi enviado dia 15/05/2025 informando que o referido Termo de Compromisso foi considerado tecnicamente viável, com a consequente retirada da cláusula suspensiva, e está apto para prosseguimento.</t>
    </r>
    <r>
      <rPr>
        <b/>
        <sz val="16"/>
        <rFont val="Calibri"/>
        <family val="2"/>
      </rPr>
      <t xml:space="preserve">
</t>
    </r>
    <r>
      <rPr>
        <sz val="16"/>
        <rFont val="Calibri"/>
        <family val="2"/>
      </rPr>
      <t>Email enviado dia 15/05/2025 informando que consta no sistema do transferegov a conclusão automática da SPA pelo sistema dos documentos orçamentários (QCI, PO e CFF).</t>
    </r>
    <r>
      <rPr>
        <b/>
        <sz val="16"/>
        <rFont val="Calibri"/>
        <family val="2"/>
      </rPr>
      <t xml:space="preserve">
</t>
    </r>
    <r>
      <rPr>
        <sz val="16"/>
        <rFont val="Calibri"/>
        <family val="2"/>
      </rPr>
      <t>GIGOV/SA 1659/2025 enviado dia 13/05/2025, informando que as planilhas orçamentárias foram ajustadas não havendo impedimentos para dar seguimento na operação.</t>
    </r>
    <r>
      <rPr>
        <b/>
        <sz val="16"/>
        <rFont val="Calibri"/>
        <family val="2"/>
      </rPr>
      <t xml:space="preserve">
</t>
    </r>
    <r>
      <rPr>
        <sz val="16"/>
        <rFont val="Calibri"/>
        <family val="2"/>
      </rPr>
      <t>CE GIGOV/SA 1255/2025 enviado dia 23/04/2025, informa que para finalizar a análise do pleito solicita que o PTS, seja encaminhado, através da plataforma TransfereGov, contendo alguns ajustes.</t>
    </r>
    <r>
      <rPr>
        <b/>
        <sz val="16"/>
        <rFont val="Calibri"/>
        <family val="2"/>
      </rPr>
      <t xml:space="preserve">
</t>
    </r>
    <r>
      <rPr>
        <sz val="16"/>
        <rFont val="Calibri"/>
        <family val="2"/>
      </rPr>
      <t>CE GIGOV/SA 1238/2025 - Em anexo, Carta Reversal ao Termo de Compromisso referente a alteração do prazo para atendimento da condição suspensiva disposto no item IV – CONTRATAÇÃO SOB CONDIÇÃO SUSPENSIVA do Termo de Compromisso.</t>
    </r>
    <r>
      <rPr>
        <b/>
        <sz val="16"/>
        <rFont val="Calibri"/>
        <family val="2"/>
      </rPr>
      <t xml:space="preserve">
</t>
    </r>
    <r>
      <rPr>
        <sz val="16"/>
        <rFont val="Calibri"/>
        <family val="2"/>
      </rPr>
      <t xml:space="preserve">Carta Reversal nº 0016/2025/GIGOV/SA enviada dia 20/03/2025, informando prorrogação de prazo para a entrega da documentação para dia 23/04/2025. 
CE GIGOV/SA 227/2025 - Reanalise do Projeto Contenção de Encostas na Rua 31 de março na Cidade de Itacaré. Recebedor deve anexar PB E PO para retirada da Claususla suspensiva. </t>
    </r>
  </si>
  <si>
    <r>
      <rPr>
        <b/>
        <sz val="16"/>
        <rFont val="Calibri"/>
        <family val="2"/>
      </rPr>
      <t xml:space="preserve">CE GIGOV/SA 5897/2026 - Enviado dia 01/10/26 - crédito de recursos financeiros, sob bloqueio, em 22/09/2026, no valor de R$ 3.036.284,96.
</t>
    </r>
    <r>
      <rPr>
        <sz val="16"/>
        <rFont val="Calibri"/>
        <family val="2"/>
      </rPr>
      <t>CE GIGOV/SA 5904/2026- Enviado dia 01/10/26 -  crédito de recursos financeiros, sob bloqueio, em 22/09/2026, no valor de R$ 3.036.284,96.</t>
    </r>
    <r>
      <rPr>
        <b/>
        <sz val="16"/>
        <rFont val="Calibri"/>
        <family val="2"/>
      </rPr>
      <t xml:space="preserve">
</t>
    </r>
    <r>
      <rPr>
        <sz val="16"/>
        <rFont val="Calibri"/>
        <family val="2"/>
      </rPr>
      <t>CE GIGOV/SA 5609/2026- Enviado dia 04/09/26 - Pleito de postergação do Plano de Reassentamento da Etapa 02.</t>
    </r>
    <r>
      <rPr>
        <b/>
        <sz val="16"/>
        <rFont val="Calibri"/>
        <family val="2"/>
      </rPr>
      <t xml:space="preserve">
</t>
    </r>
    <r>
      <rPr>
        <sz val="16"/>
        <rFont val="Calibri"/>
        <family val="2"/>
      </rPr>
      <t>CE GIGOV/SA 5446/2026 - Enviado dia 31/08/26 - Alteração dos fiscais de obra.</t>
    </r>
    <r>
      <rPr>
        <b/>
        <sz val="16"/>
        <rFont val="Calibri"/>
        <family val="2"/>
      </rPr>
      <t xml:space="preserve">
</t>
    </r>
    <r>
      <rPr>
        <sz val="16"/>
        <rFont val="Calibri"/>
        <family val="2"/>
      </rPr>
      <t>CE GIGOV/SA 4978/2026 - Enviado dia 10/08/26 -  Informa desbloqueio de obra e social e solicita providências.</t>
    </r>
    <r>
      <rPr>
        <b/>
        <sz val="16"/>
        <rFont val="Calibri"/>
        <family val="2"/>
      </rPr>
      <t xml:space="preserve">
</t>
    </r>
    <r>
      <rPr>
        <sz val="16"/>
        <rFont val="Calibri"/>
        <family val="2"/>
      </rPr>
      <t>CE GIGOV/SA 4844/2026 - Enviado dia 04/08/26 - Informa desbloqueio de obra.  Lote 2.2 – CTEF 14/26 – R$ 587.892,20.</t>
    </r>
    <r>
      <rPr>
        <b/>
        <sz val="16"/>
        <rFont val="Calibri"/>
        <family val="2"/>
      </rPr>
      <t xml:space="preserve">
</t>
    </r>
    <r>
      <rPr>
        <sz val="16"/>
        <rFont val="Calibri"/>
        <family val="2"/>
      </rPr>
      <t xml:space="preserve">CE GIGOV/SA 4744/2026 - Enviado dia 30/07/26 - Informa acatamento de PCP e valores aptos a desbloqueio. </t>
    </r>
    <r>
      <rPr>
        <b/>
        <sz val="16"/>
        <rFont val="Calibri"/>
        <family val="2"/>
      </rPr>
      <t xml:space="preserve">
</t>
    </r>
    <r>
      <rPr>
        <sz val="16"/>
        <rFont val="Calibri"/>
        <family val="2"/>
      </rPr>
      <t>CE GIGOV/SA 4471/2026 - Enviado dia 22/07/26 ateste e solicitações para desbloqueio.</t>
    </r>
    <r>
      <rPr>
        <b/>
        <sz val="16"/>
        <rFont val="Calibri"/>
        <family val="2"/>
      </rPr>
      <t xml:space="preserve">
</t>
    </r>
    <r>
      <rPr>
        <sz val="16"/>
        <rFont val="Calibri"/>
        <family val="2"/>
      </rPr>
      <t>CE GIGOV/SA 4246/2026 - Enviado dia 13/07/26 - TS Etapa 02: ateste RATS 01 e solicitações para desbloqueio.</t>
    </r>
    <r>
      <rPr>
        <b/>
        <sz val="16"/>
        <rFont val="Calibri"/>
        <family val="2"/>
      </rPr>
      <t xml:space="preserve">
</t>
    </r>
    <r>
      <rPr>
        <sz val="16"/>
        <rFont val="Calibri"/>
        <family val="2"/>
      </rPr>
      <t>Constatado o atendimento às condicionantes para desbloqueio das medições, valor de repasse: R$ 907.641,30.</t>
    </r>
    <r>
      <rPr>
        <b/>
        <sz val="16"/>
        <rFont val="Calibri"/>
        <family val="2"/>
      </rPr>
      <t xml:space="preserve">
</t>
    </r>
    <r>
      <rPr>
        <sz val="16"/>
        <rFont val="Calibri"/>
        <family val="2"/>
      </rPr>
      <t>CE GIGOV/SA 4060/2026 - Enviado dia 07/07/26- TS Etapa 01: ateste RATS 02 e solicitações para desbloqueio.</t>
    </r>
    <r>
      <rPr>
        <b/>
        <sz val="16"/>
        <rFont val="Calibri"/>
        <family val="2"/>
      </rPr>
      <t xml:space="preserve">
</t>
    </r>
    <r>
      <rPr>
        <sz val="16"/>
        <rFont val="Calibri"/>
        <family val="2"/>
      </rPr>
      <t>CE GIGOV/SA 3684/2026 - Enviado dia 19/06/26 - Lote 2.2: solicitações para desbloqueio do BM 02.</t>
    </r>
    <r>
      <rPr>
        <b/>
        <sz val="16"/>
        <rFont val="Calibri"/>
        <family val="2"/>
      </rPr>
      <t xml:space="preserve">
</t>
    </r>
    <r>
      <rPr>
        <sz val="16"/>
        <rFont val="Calibri"/>
        <family val="2"/>
      </rPr>
      <t>CE GIGOV/SA 3676/2026 - Enviado dia 18/06/26 -Lote 1.1, 2.1 e 2.2: atestes de projeto e solicitações para desbloqueio.</t>
    </r>
    <r>
      <rPr>
        <b/>
        <sz val="16"/>
        <rFont val="Calibri"/>
        <family val="2"/>
      </rPr>
      <t xml:space="preserve">
</t>
    </r>
    <r>
      <rPr>
        <sz val="16"/>
        <rFont val="Calibri"/>
        <family val="2"/>
      </rPr>
      <t>CE GIGOV/SA 3393/2026 - Enviado dia 08/06/26 - PTS Etapa 02: aceite do processo de execução.</t>
    </r>
    <r>
      <rPr>
        <b/>
        <sz val="16"/>
        <rFont val="Calibri"/>
        <family val="2"/>
      </rPr>
      <t xml:space="preserve">
</t>
    </r>
    <r>
      <rPr>
        <sz val="16"/>
        <rFont val="Calibri"/>
        <family val="2"/>
      </rPr>
      <t>CE GIGOV/SA 3338/2026 - Enviado dia 03/06/26 - Aplicação dos recursos OGU creditados.</t>
    </r>
    <r>
      <rPr>
        <b/>
        <sz val="16"/>
        <rFont val="Calibri"/>
        <family val="2"/>
      </rPr>
      <t xml:space="preserve">
</t>
    </r>
    <r>
      <rPr>
        <sz val="16"/>
        <rFont val="Calibri"/>
        <family val="2"/>
      </rPr>
      <t>CE GIGOV/SA 3317/2026 - Enviado dia 03/06/26 - A SEDUR inseriu na plataforma TransfereGov o Relatório de Acompanhamento do Trabalho Social.</t>
    </r>
    <r>
      <rPr>
        <b/>
        <sz val="16"/>
        <rFont val="Calibri"/>
        <family val="2"/>
      </rPr>
      <t xml:space="preserve">
</t>
    </r>
    <r>
      <rPr>
        <sz val="16"/>
        <rFont val="Calibri"/>
        <family val="2"/>
      </rPr>
      <t>CE GIGOV/SA 2323/2026 Responde OF nº 068/2026-CONDER/DIHAB/DIHAB.GAB - Enviado dia 23/04/26 - O parecer considera justificada a impossibilidade momentânea de apresentação do PRMC, devido à contratação semi-integrada, e se manifesta favorável, condicionando sua entrega após a elaboração dos projetos executivos, conforme a Portaria nº 317/2013.</t>
    </r>
    <r>
      <rPr>
        <b/>
        <sz val="16"/>
        <rFont val="Calibri"/>
        <family val="2"/>
      </rPr>
      <t xml:space="preserve">
</t>
    </r>
    <r>
      <rPr>
        <sz val="16"/>
        <rFont val="Calibri"/>
        <family val="2"/>
      </rPr>
      <t>CE GIGOV/SA 1863/2026 - Enviado dia 02/04/26 Incorporação de Nota de Empenho.</t>
    </r>
    <r>
      <rPr>
        <b/>
        <sz val="16"/>
        <rFont val="Calibri"/>
        <family val="2"/>
      </rPr>
      <t xml:space="preserve">
</t>
    </r>
    <r>
      <rPr>
        <sz val="16"/>
        <rFont val="Calibri"/>
        <family val="2"/>
      </rPr>
      <t>CE GIGOV/SA 1639/2026 - Enviado dia 24/03/26 - Emissão de AIO.</t>
    </r>
    <r>
      <rPr>
        <b/>
        <sz val="16"/>
        <rFont val="Calibri"/>
        <family val="2"/>
      </rPr>
      <t xml:space="preserve">
</t>
    </r>
    <r>
      <rPr>
        <sz val="16"/>
        <rFont val="Calibri"/>
        <family val="2"/>
      </rPr>
      <t>REENVIO: CE GIGOV/SA 1412/2026 - Enviado dia 18/03/26 - Alteração de contrapartida: encaminha Aditivo formalizador e orienta procedimentos no TGOV. Observamos que as metas associadas à parcela 4 do cronograma de desembolso totalizam valor inferior ao valor da parcela em R$ 1.449.320,02.</t>
    </r>
    <r>
      <rPr>
        <b/>
        <sz val="16"/>
        <rFont val="Calibri"/>
        <family val="2"/>
      </rPr>
      <t xml:space="preserve">
</t>
    </r>
    <r>
      <rPr>
        <sz val="16"/>
        <rFont val="Calibri"/>
        <family val="2"/>
      </rPr>
      <t xml:space="preserve">CE GIGOV/SA 1485/2026 - Enviado dia 17/03/26 Disponibiliza Termo de Aditivo para retirada e atualiza solicitações. </t>
    </r>
    <r>
      <rPr>
        <b/>
        <sz val="16"/>
        <rFont val="Calibri"/>
        <family val="2"/>
      </rPr>
      <t xml:space="preserve">
</t>
    </r>
    <r>
      <rPr>
        <sz val="16"/>
        <rFont val="Calibri"/>
        <family val="2"/>
      </rPr>
      <t>CE GIGOV/SA 0736/2026 - Enviado dia 05/02/26 - informa aceite de licitação.    Valor aceito: R$ 7.831.384,98, sendo R$ 5.999.749,69 destinados ao PDE Medeiros Neto e R$ 1.831.635,29 destinados ao PDE Itamaraju.</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1207/2026 - Enviado dia 04/03/26 -  Alteração do valor de investimento.</t>
    </r>
    <r>
      <rPr>
        <b/>
        <sz val="16"/>
        <rFont val="Calibri"/>
        <family val="2"/>
      </rPr>
      <t xml:space="preserve">
</t>
    </r>
    <r>
      <rPr>
        <sz val="16"/>
        <rFont val="Calibri"/>
        <family val="2"/>
      </rPr>
      <t>CE GIGOV/SA 0483/2026 Enviada dia 03/02/26 -Incorporação de Nota de Empenho.</t>
    </r>
    <r>
      <rPr>
        <b/>
        <sz val="16"/>
        <rFont val="Calibri"/>
        <family val="2"/>
      </rPr>
      <t xml:space="preserve">
</t>
    </r>
    <r>
      <rPr>
        <sz val="16"/>
        <rFont val="Calibri"/>
        <family val="2"/>
      </rPr>
      <t>CE GIGOV/SA 380/2026 -Enviado dia 22/01/2026 -  Pendência Para Aceitação do Processo Licitatório – PTS.</t>
    </r>
    <r>
      <rPr>
        <b/>
        <sz val="16"/>
        <rFont val="Calibri"/>
        <family val="2"/>
      </rPr>
      <t xml:space="preserve">
</t>
    </r>
    <r>
      <rPr>
        <sz val="16"/>
        <rFont val="Calibri"/>
        <family val="2"/>
      </rPr>
      <t>CE GIGOV/SA 0422/2026 - Enviado dia 22/01/2026 Etapa 01: solicita disponibilização da Ordem de Serviço.</t>
    </r>
    <r>
      <rPr>
        <b/>
        <sz val="16"/>
        <rFont val="Calibri"/>
        <family val="2"/>
      </rPr>
      <t xml:space="preserve">
</t>
    </r>
    <r>
      <rPr>
        <sz val="16"/>
        <rFont val="Calibri"/>
        <family val="2"/>
      </rPr>
      <t>CE GIGOV/SA 0370/2026 - Enviado dia 21/01/2026 Licitação: comprovação de abertura e prazo para conclusão, data limite de 21/02/2026 para devidas providências.</t>
    </r>
    <r>
      <rPr>
        <b/>
        <sz val="16"/>
        <rFont val="Calibri"/>
        <family val="2"/>
      </rPr>
      <t xml:space="preserve">
</t>
    </r>
    <r>
      <rPr>
        <sz val="16"/>
        <rFont val="Calibri"/>
        <family val="2"/>
      </rPr>
      <t>CE GIGOV/SA 253/2026 - Enviado dia 14/01/2026 - Solicita comprovação de abertura do processo licitatório.</t>
    </r>
    <r>
      <rPr>
        <b/>
        <sz val="16"/>
        <rFont val="Calibri"/>
        <family val="2"/>
      </rPr>
      <t xml:space="preserve">
</t>
    </r>
    <r>
      <rPr>
        <sz val="16"/>
        <rFont val="Calibri"/>
        <family val="2"/>
      </rPr>
      <t>CE GIGOV/SA 226/2026 - Enviado dia 13/01/2026 -Parecer Favorável Com Pendências - Projeto Técnico Social.</t>
    </r>
    <r>
      <rPr>
        <b/>
        <sz val="16"/>
        <rFont val="Calibri"/>
        <family val="2"/>
      </rPr>
      <t xml:space="preserve">
</t>
    </r>
    <r>
      <rPr>
        <sz val="16"/>
        <rFont val="Calibri"/>
        <family val="2"/>
      </rPr>
      <t>CE GIGOV/SA 37/2026 Enviado dia 05/01/2026 -  Ofício de Crédito de Recursos -  OBTV.</t>
    </r>
    <r>
      <rPr>
        <b/>
        <sz val="16"/>
        <rFont val="Calibri"/>
        <family val="2"/>
      </rPr>
      <t xml:space="preserve">
</t>
    </r>
    <r>
      <rPr>
        <sz val="16"/>
        <rFont val="Calibri"/>
        <family val="2"/>
      </rPr>
      <t xml:space="preserve"> CE GIGOV/SA 5759/2025 - Enviado dia 11/12/25 - Incorporação de Nota de Empenho.</t>
    </r>
    <r>
      <rPr>
        <b/>
        <sz val="16"/>
        <rFont val="Calibri"/>
        <family val="2"/>
      </rPr>
      <t xml:space="preserve">
</t>
    </r>
    <r>
      <rPr>
        <sz val="16"/>
        <rFont val="Calibri"/>
        <family val="2"/>
      </rPr>
      <t>CE GIGOV/SA 5651/2025 -Enviado dia 04/12/25- Parecer Técnico de Apontamentos –PTS.</t>
    </r>
    <r>
      <rPr>
        <b/>
        <sz val="16"/>
        <rFont val="Calibri"/>
        <family val="2"/>
      </rPr>
      <t xml:space="preserve">
</t>
    </r>
    <r>
      <rPr>
        <sz val="16"/>
        <rFont val="Calibri"/>
        <family val="2"/>
      </rPr>
      <t>CE GIGOV/SA 5394/2025 Enviado dia 25/11/25 - Crédito de Recursos Financeiros – Orçamento Geral da União.</t>
    </r>
    <r>
      <rPr>
        <b/>
        <sz val="16"/>
        <rFont val="Calibri"/>
        <family val="2"/>
      </rPr>
      <t xml:space="preserve">
</t>
    </r>
    <r>
      <rPr>
        <sz val="16"/>
        <rFont val="Calibri"/>
        <family val="2"/>
      </rPr>
      <t>CE GIGOV/SA 5393/2025 - Enviado dia 25/11/25 - Foi notificado crédito de recursos financeiros, sob bloqueio, em 21/11/2025, no valor de R$ 1.214.513,98.</t>
    </r>
    <r>
      <rPr>
        <b/>
        <sz val="16"/>
        <rFont val="Calibri"/>
        <family val="2"/>
      </rPr>
      <t xml:space="preserve">
</t>
    </r>
    <r>
      <rPr>
        <sz val="16"/>
        <rFont val="Calibri"/>
        <family val="2"/>
      </rPr>
      <t>CE GIGOV/SA 5190/2025 - Emissão do LAE e Solicitação de comprovação de publicação do processo licitatório.</t>
    </r>
    <r>
      <rPr>
        <b/>
        <sz val="16"/>
        <rFont val="Calibri"/>
        <family val="2"/>
      </rPr>
      <t xml:space="preserve">
</t>
    </r>
    <r>
      <rPr>
        <sz val="16"/>
        <rFont val="Calibri"/>
        <family val="2"/>
      </rPr>
      <t xml:space="preserve">CE GIGOV/SA 4758/2025 - Enviado dia 24/10/2025 -Termo Aditivo - Alteração de Cláusula Suspensiva e Etapa. </t>
    </r>
    <r>
      <rPr>
        <b/>
        <sz val="16"/>
        <rFont val="Calibri"/>
        <family val="2"/>
      </rPr>
      <t xml:space="preserve">
</t>
    </r>
    <r>
      <rPr>
        <sz val="16"/>
        <rFont val="Calibri"/>
        <family val="2"/>
      </rPr>
      <t xml:space="preserve">CE GIGOV/SA 3526/2025 - Enviado dia 20/08 - Parecer Técnico de Apontamentos.  </t>
    </r>
    <r>
      <rPr>
        <b/>
        <sz val="16"/>
        <rFont val="Calibri"/>
        <family val="2"/>
      </rPr>
      <t xml:space="preserve">
</t>
    </r>
    <r>
      <rPr>
        <sz val="16"/>
        <rFont val="Calibri"/>
        <family val="2"/>
      </rPr>
      <t>CE GIGOV/SA 3308/2025 Enviado dia 08/08- Análise Preliminar do projeto básico.</t>
    </r>
    <r>
      <rPr>
        <b/>
        <sz val="16"/>
        <rFont val="Calibri"/>
        <family val="2"/>
      </rPr>
      <t xml:space="preserve">
</t>
    </r>
    <r>
      <rPr>
        <sz val="16"/>
        <rFont val="Calibri"/>
        <family val="2"/>
      </rPr>
      <t>Ofício nº 0451 / 2025 enviado dia 03/06/2025 Autorização para início do Processo Licitatório e orientações para continuidade do Termo de Compromisso – Regime Não Simplificado.</t>
    </r>
    <r>
      <rPr>
        <b/>
        <sz val="16"/>
        <rFont val="Calibri"/>
        <family val="2"/>
      </rPr>
      <t xml:space="preserve">
</t>
    </r>
    <r>
      <rPr>
        <sz val="16"/>
        <rFont val="Calibri"/>
        <family val="2"/>
      </rPr>
      <t>CE GIGOV/SA 1739/2025 foi enviado dia 15/05/2025 informando que o referido Termo de Compromisso foi considerado tecnicamente viável, com a consequente retirada da cláusula suspensiva, e está apto para prosseguimento.</t>
    </r>
    <r>
      <rPr>
        <b/>
        <sz val="16"/>
        <rFont val="Calibri"/>
        <family val="2"/>
      </rPr>
      <t xml:space="preserve">
</t>
    </r>
    <r>
      <rPr>
        <sz val="16"/>
        <rFont val="Calibri"/>
        <family val="2"/>
      </rPr>
      <t>Email enviado dia 15/05/2025 informando que consta no sistema do transferegov a conclusão automática da SPA pelo sistema dos documentos orçamentários (QCI, PO e CFF).</t>
    </r>
    <r>
      <rPr>
        <b/>
        <sz val="16"/>
        <rFont val="Calibri"/>
        <family val="2"/>
      </rPr>
      <t xml:space="preserve">
</t>
    </r>
    <r>
      <rPr>
        <sz val="16"/>
        <rFont val="Calibri"/>
        <family val="2"/>
      </rPr>
      <t>CE GIGOV/SA 1255/2025 enviado dia 23/04/2025, informa que para finalizar a análise do pleito solicita que o PTS, seja encaminhado, através da plataforma TransfereGov, contendo alguns ajustes.</t>
    </r>
    <r>
      <rPr>
        <b/>
        <sz val="16"/>
        <rFont val="Calibri"/>
        <family val="2"/>
      </rPr>
      <t xml:space="preserve">
</t>
    </r>
    <r>
      <rPr>
        <sz val="16"/>
        <rFont val="Calibri"/>
        <family val="2"/>
      </rPr>
      <t xml:space="preserve">Carta Reversal nº 0016/2025/GIGOV/SA enviada dia 20/03/2025, informando prorrogação de prazo para a entrega da documentação para dia 23/04/2025. 
CE GIGOV/SA 227/2025 - Reanalise do Projeto Contenção de Encostas na Rua 31 de março na Cidade de Itacaré. Recebedor deve anexar PB E PO para retirada da Claususla suspensiva. </t>
    </r>
  </si>
  <si>
    <r>
      <rPr>
        <b/>
        <sz val="16"/>
        <rFont val="Calibri"/>
        <family val="2"/>
      </rPr>
      <t xml:space="preserve">CE GIGOV/SA 5897/2026 - Enviado dia 01/10/26 - crédito de recursos financeiros, sob bloqueio, em 22/09/2026, no valor de R$ 3.036.284,96.
</t>
    </r>
    <r>
      <rPr>
        <sz val="16"/>
        <rFont val="Calibri"/>
        <family val="2"/>
      </rPr>
      <t>CE GIGOV/SA 5904/2026- Enviado dia 01/10/26 -  crédito de recursos financeiros, sob bloqueio, em 22/09/2026, no valor de R$ 3.036.284,96.</t>
    </r>
    <r>
      <rPr>
        <b/>
        <sz val="16"/>
        <rFont val="Calibri"/>
        <family val="2"/>
      </rPr>
      <t xml:space="preserve">
</t>
    </r>
    <r>
      <rPr>
        <sz val="16"/>
        <rFont val="Calibri"/>
        <family val="2"/>
      </rPr>
      <t>CE GIGOV/SA 5728/2026 -  Enviado dia 09/09/2026 -   O desbloqueio, no valor total de R$ 303.849,86, foi composto integralmente de repasse.</t>
    </r>
    <r>
      <rPr>
        <b/>
        <sz val="16"/>
        <rFont val="Calibri"/>
        <family val="2"/>
      </rPr>
      <t xml:space="preserve">
</t>
    </r>
    <r>
      <rPr>
        <sz val="16"/>
        <rFont val="Calibri"/>
        <family val="2"/>
      </rPr>
      <t>CE GIGOV/SA 5446/2026 - Enviado dia 31/08/26 - Alteração dos fiscais de obra.</t>
    </r>
    <r>
      <rPr>
        <b/>
        <sz val="16"/>
        <rFont val="Calibri"/>
        <family val="2"/>
      </rPr>
      <t xml:space="preserve">
</t>
    </r>
    <r>
      <rPr>
        <sz val="16"/>
        <rFont val="Calibri"/>
        <family val="2"/>
      </rPr>
      <t>CE GIGOV/SA 5328/2026 - Enviado dia 25/08/26 - O desbloqueio, no valor total de R$ 1.331.113,77.</t>
    </r>
    <r>
      <rPr>
        <b/>
        <sz val="16"/>
        <rFont val="Calibri"/>
        <family val="2"/>
      </rPr>
      <t xml:space="preserve">
</t>
    </r>
    <r>
      <rPr>
        <sz val="16"/>
        <rFont val="Calibri"/>
        <family val="2"/>
      </rPr>
      <t>CE GIGOV/SA 5133/2026 - Enviado dia 17/08/26 - solicitações para desbloqueio no valor de R$ 303.849,86.</t>
    </r>
    <r>
      <rPr>
        <b/>
        <sz val="16"/>
        <rFont val="Calibri"/>
        <family val="2"/>
      </rPr>
      <t xml:space="preserve">
</t>
    </r>
    <r>
      <rPr>
        <sz val="16"/>
        <rFont val="Calibri"/>
        <family val="2"/>
      </rPr>
      <t>CE GIGOV/SA 4978/2026 - Enviado dia 10/08/26 -  Informa desbloqueio de obra e social e solicita providências.</t>
    </r>
    <r>
      <rPr>
        <b/>
        <sz val="16"/>
        <rFont val="Calibri"/>
        <family val="2"/>
      </rPr>
      <t xml:space="preserve">
</t>
    </r>
    <r>
      <rPr>
        <sz val="16"/>
        <rFont val="Calibri"/>
        <family val="2"/>
      </rPr>
      <t>CE GIGOV/SA 4817/2026 - Enviado dia 04/08/26 - Foram alimentados no TGOV as medições 03 totalizando R$ 447.962,43.</t>
    </r>
    <r>
      <rPr>
        <b/>
        <sz val="16"/>
        <rFont val="Calibri"/>
        <family val="2"/>
      </rPr>
      <t xml:space="preserve">
</t>
    </r>
    <r>
      <rPr>
        <sz val="16"/>
        <rFont val="Calibri"/>
        <family val="2"/>
      </rPr>
      <t>CE GIGOV/SA 4246/2026 - Enviado dia 13/07/26 - TS Etapa 02: ateste RATS 01 e solicitações para desbloqueio.</t>
    </r>
    <r>
      <rPr>
        <b/>
        <sz val="16"/>
        <rFont val="Calibri"/>
        <family val="2"/>
      </rPr>
      <t xml:space="preserve">
</t>
    </r>
    <r>
      <rPr>
        <sz val="16"/>
        <rFont val="Calibri"/>
        <family val="2"/>
      </rPr>
      <t>CE GIGOV/SA 4060/2026 - Enviado dia 07/07/26- TS Etapa 01: ateste RATS 02 e solicitações para desbloqueio.</t>
    </r>
    <r>
      <rPr>
        <b/>
        <sz val="16"/>
        <rFont val="Calibri"/>
        <family val="2"/>
      </rPr>
      <t xml:space="preserve">
</t>
    </r>
    <r>
      <rPr>
        <sz val="16"/>
        <rFont val="Calibri"/>
        <family val="2"/>
      </rPr>
      <t>CE GIGOV/SA 3961/2026 - Enviado dia 30/06/26 -  A CONDER/SEDUR inseriu na plataforma TransfereGov a documentação referente ao BM/RRE nº 02 do Termo de Compromisso referenciado, correspondente à elaboração dos Projetos Executivos e execução de obras, no valor total de R$ 158.934,32.</t>
    </r>
    <r>
      <rPr>
        <b/>
        <sz val="16"/>
        <rFont val="Calibri"/>
        <family val="2"/>
      </rPr>
      <t xml:space="preserve">
</t>
    </r>
    <r>
      <rPr>
        <sz val="16"/>
        <rFont val="Calibri"/>
        <family val="2"/>
      </rPr>
      <t>CE GIGOV/SA 3676/2026 - Enviado dia 18/06/26 -Lote 1.1, 2.1 e 2.2: atestes de projeto e solicitações para desbloqueio.</t>
    </r>
    <r>
      <rPr>
        <b/>
        <sz val="16"/>
        <rFont val="Calibri"/>
        <family val="2"/>
      </rPr>
      <t xml:space="preserve">
</t>
    </r>
    <r>
      <rPr>
        <sz val="16"/>
        <rFont val="Calibri"/>
        <family val="2"/>
      </rPr>
      <t>CE GIGOV/SA 3338/2026 - Enviado dia 03/06/26 - Aplicação dos recursos OGU creditados.</t>
    </r>
    <r>
      <rPr>
        <b/>
        <sz val="16"/>
        <rFont val="Calibri"/>
        <family val="2"/>
      </rPr>
      <t xml:space="preserve">
</t>
    </r>
    <r>
      <rPr>
        <sz val="16"/>
        <rFont val="Calibri"/>
        <family val="2"/>
      </rPr>
      <t>CE GIGOV/SA 3317/2026 - Enviado dia 03/06/26 - A SEDUR inseriu na plataforma TransfereGov o Relatório de Acompanhamento do Trabalho Social.</t>
    </r>
    <r>
      <rPr>
        <b/>
        <sz val="16"/>
        <rFont val="Calibri"/>
        <family val="2"/>
      </rPr>
      <t xml:space="preserve">
</t>
    </r>
    <r>
      <rPr>
        <sz val="16"/>
        <rFont val="Calibri"/>
        <family val="2"/>
      </rPr>
      <t>CE GIGOV/SA 2323/2026 Responde OF nº 068/2026-CONDER/DIHAB/DIHAB.GAB - Enviado dia 23/04/26 - O parecer considera justificada a impossibilidade momentânea de apresentação do PRMC, devido à contratação semi-integrada, e se manifesta favorável, condicionando sua entrega após a elaboração dos projetos executivos, conforme a Portaria nº 317/2013.</t>
    </r>
    <r>
      <rPr>
        <b/>
        <sz val="16"/>
        <rFont val="Calibri"/>
        <family val="2"/>
      </rPr>
      <t xml:space="preserve">
</t>
    </r>
    <r>
      <rPr>
        <sz val="16"/>
        <rFont val="Calibri"/>
        <family val="2"/>
      </rPr>
      <t>CE GIGOV/SA 1863/2026 - Enviado dia 02/04/26 Incorporação de Nota de Empenho.</t>
    </r>
    <r>
      <rPr>
        <b/>
        <sz val="16"/>
        <rFont val="Calibri"/>
        <family val="2"/>
      </rPr>
      <t xml:space="preserve">
</t>
    </r>
    <r>
      <rPr>
        <sz val="16"/>
        <rFont val="Calibri"/>
        <family val="2"/>
      </rPr>
      <t>REENVIO: CE GIGOV/SA 1412/2026 - Enviado dia 18/03/26 - Alteração de contrapartida: encaminha Aditivo formalizador e orienta procedimentos no TGOV. Observamos que as metas associadas à parcela 4 do cronograma de desembolso totalizam valor inferior ao valor da parcela em R$ 1.449.320,02.</t>
    </r>
    <r>
      <rPr>
        <b/>
        <sz val="16"/>
        <rFont val="Calibri"/>
        <family val="2"/>
      </rPr>
      <t xml:space="preserve">
</t>
    </r>
    <r>
      <rPr>
        <sz val="16"/>
        <rFont val="Calibri"/>
        <family val="2"/>
      </rPr>
      <t xml:space="preserve">CE GIGOV/SA 1485/2026 - Enviado dia 17/03/26 Disponibiliza Termo de Aditivo para retirada e atualiza solicitações. </t>
    </r>
    <r>
      <rPr>
        <b/>
        <sz val="16"/>
        <rFont val="Calibri"/>
        <family val="2"/>
      </rPr>
      <t xml:space="preserve">
</t>
    </r>
    <r>
      <rPr>
        <sz val="16"/>
        <rFont val="Calibri"/>
        <family val="2"/>
      </rPr>
      <t>CE GIGOV/SA 0872/2026- Enviado dia 11/02/26 -  Envio de ordem de serviço.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1207/2026 - Enviado dia 04/03/26 -  Alteração do valor de investimento.</t>
    </r>
    <r>
      <rPr>
        <b/>
        <sz val="16"/>
        <rFont val="Calibri"/>
        <family val="2"/>
      </rPr>
      <t xml:space="preserve">
</t>
    </r>
    <r>
      <rPr>
        <sz val="16"/>
        <rFont val="Calibri"/>
        <family val="2"/>
      </rPr>
      <t>CE GIGOV/SA 0483/2026 Enviada dia 03/02/26 -Incorporação de Nota de Empenho.</t>
    </r>
    <r>
      <rPr>
        <b/>
        <sz val="16"/>
        <rFont val="Calibri"/>
        <family val="2"/>
      </rPr>
      <t xml:space="preserve">
</t>
    </r>
    <r>
      <rPr>
        <sz val="16"/>
        <rFont val="Calibri"/>
        <family val="2"/>
      </rPr>
      <t>CE GIGOV/SA 0571/2026 - Enviado dia 03/02/26  Inclusão das Ordens de Serviço no TGOV.</t>
    </r>
    <r>
      <rPr>
        <b/>
        <sz val="16"/>
        <rFont val="Calibri"/>
        <family val="2"/>
      </rPr>
      <t xml:space="preserve">
</t>
    </r>
    <r>
      <rPr>
        <sz val="16"/>
        <rFont val="Calibri"/>
        <family val="2"/>
      </rPr>
      <t>CE GIGOV/SA 380/2026 - Enviado dia 27/01/26 - Pendência Para Aceitação do Processo Licitatório.</t>
    </r>
    <r>
      <rPr>
        <b/>
        <sz val="16"/>
        <rFont val="Calibri"/>
        <family val="2"/>
      </rPr>
      <t xml:space="preserve">
</t>
    </r>
    <r>
      <rPr>
        <sz val="16"/>
        <rFont val="Calibri"/>
        <family val="2"/>
      </rPr>
      <t>CE GIGOV/SA 226/2026 - Enviado dia 13/01/2026 -Parecer Favorável Com Pendências - Projeto Técnico Social.</t>
    </r>
    <r>
      <rPr>
        <b/>
        <sz val="16"/>
        <rFont val="Calibri"/>
        <family val="2"/>
      </rPr>
      <t xml:space="preserve">
</t>
    </r>
    <r>
      <rPr>
        <sz val="16"/>
        <rFont val="Calibri"/>
        <family val="2"/>
      </rPr>
      <t>CE GIGOV/SA 37/2026 Enviado dia 05/01/2026 -  Ofício de Crédito de Recursos -  OBTV.</t>
    </r>
    <r>
      <rPr>
        <b/>
        <sz val="16"/>
        <rFont val="Calibri"/>
        <family val="2"/>
      </rPr>
      <t xml:space="preserve">
</t>
    </r>
    <r>
      <rPr>
        <sz val="16"/>
        <rFont val="Calibri"/>
        <family val="2"/>
      </rPr>
      <t xml:space="preserve">RETIFICADO CE GIGOV/SA 5968/2025 -Enviado dia 16/12/25 - Pendências da VRPL. </t>
    </r>
    <r>
      <rPr>
        <b/>
        <sz val="16"/>
        <rFont val="Calibri"/>
        <family val="2"/>
      </rPr>
      <t xml:space="preserve">
</t>
    </r>
    <r>
      <rPr>
        <sz val="16"/>
        <rFont val="Calibri"/>
        <family val="2"/>
      </rPr>
      <t>CE GIGOV/SA 5921/2025 - Enviado dia 12/12/25 -  Pendência Para Desbloqueio.</t>
    </r>
    <r>
      <rPr>
        <b/>
        <sz val="16"/>
        <rFont val="Calibri"/>
        <family val="2"/>
      </rPr>
      <t xml:space="preserve">
 </t>
    </r>
    <r>
      <rPr>
        <sz val="16"/>
        <rFont val="Calibri"/>
        <family val="2"/>
      </rPr>
      <t>CE GIGOV/SA 5759/2025 - Enviado dia 11/12/25 - Incorporação de Nota de Empenho.</t>
    </r>
    <r>
      <rPr>
        <b/>
        <sz val="16"/>
        <rFont val="Calibri"/>
        <family val="2"/>
      </rPr>
      <t xml:space="preserve">
</t>
    </r>
    <r>
      <rPr>
        <sz val="16"/>
        <rFont val="Calibri"/>
        <family val="2"/>
      </rPr>
      <t>CE GIGOV/SA 5394/2025 Enviado dia 25/11/25 - Crédito de Recursos Financeiros – Orçamento Geral da União.</t>
    </r>
    <r>
      <rPr>
        <b/>
        <sz val="16"/>
        <rFont val="Calibri"/>
        <family val="2"/>
      </rPr>
      <t xml:space="preserve">
</t>
    </r>
    <r>
      <rPr>
        <sz val="16"/>
        <rFont val="Calibri"/>
        <family val="2"/>
      </rPr>
      <t>CE GIGOV/SA 5393/2025 - Enviado dia 25/11/25 - Foi notificado crédito de recursos financeiros, sob bloqueio, em 21/11/2025, no valor de R$ 1.214.513,98.</t>
    </r>
    <r>
      <rPr>
        <b/>
        <sz val="16"/>
        <rFont val="Calibri"/>
        <family val="2"/>
      </rPr>
      <t xml:space="preserve">
</t>
    </r>
    <r>
      <rPr>
        <sz val="16"/>
        <rFont val="Calibri"/>
        <family val="2"/>
      </rPr>
      <t>CE GIGOV/SA 5334/2025 - Enviado dia 24/11/25 Autorização de Início de Objeto - AIO</t>
    </r>
    <r>
      <rPr>
        <b/>
        <sz val="16"/>
        <rFont val="Calibri"/>
        <family val="2"/>
      </rPr>
      <t xml:space="preserve">
</t>
    </r>
    <r>
      <rPr>
        <sz val="16"/>
        <rFont val="Calibri"/>
        <family val="2"/>
      </rPr>
      <t>CE GIGOV/SA 5190/2025 - Emissão do LAE e Solicitação de comprovação de publicação do processo licitatório.</t>
    </r>
    <r>
      <rPr>
        <b/>
        <sz val="16"/>
        <rFont val="Calibri"/>
        <family val="2"/>
      </rPr>
      <t xml:space="preserve">
</t>
    </r>
    <r>
      <rPr>
        <sz val="16"/>
        <rFont val="Calibri"/>
        <family val="2"/>
      </rPr>
      <t>CE GIGOV/SA 5147/2025 - Enviado dia 11/11/25 -Pendências da VRPL.</t>
    </r>
    <r>
      <rPr>
        <b/>
        <sz val="16"/>
        <rFont val="Calibri"/>
        <family val="2"/>
      </rPr>
      <t xml:space="preserve">
</t>
    </r>
    <r>
      <rPr>
        <sz val="16"/>
        <rFont val="Calibri"/>
        <family val="2"/>
      </rPr>
      <t xml:space="preserve">CE GIGOV/SA 4758/2025 - Enviado dia 24/10/2025 -Termo Aditivo - Alteração de Cláusula Suspensiva e Etapa. </t>
    </r>
    <r>
      <rPr>
        <b/>
        <sz val="16"/>
        <rFont val="Calibri"/>
        <family val="2"/>
      </rPr>
      <t xml:space="preserve">
</t>
    </r>
    <r>
      <rPr>
        <sz val="16"/>
        <rFont val="Calibri"/>
        <family val="2"/>
      </rPr>
      <t>CE GIGOV/SA 4405/2025 - Enviado dia 06/10/2025.
Solicitação de inserção de documentação.</t>
    </r>
    <r>
      <rPr>
        <b/>
        <sz val="16"/>
        <rFont val="Calibri"/>
        <family val="2"/>
      </rPr>
      <t xml:space="preserve">
</t>
    </r>
    <r>
      <rPr>
        <sz val="16"/>
        <rFont val="Calibri"/>
        <family val="2"/>
      </rPr>
      <t>Ofício nº 0451 / 2025 enviado dia 03/06/2025 Autorização para início do Processo Licitatório e orientações para continuidade do Termo de Compromisso – Regime Não Simplificado.</t>
    </r>
    <r>
      <rPr>
        <b/>
        <sz val="16"/>
        <rFont val="Calibri"/>
        <family val="2"/>
      </rPr>
      <t xml:space="preserve">
</t>
    </r>
    <r>
      <rPr>
        <sz val="16"/>
        <rFont val="Calibri"/>
        <family val="2"/>
      </rPr>
      <t>CE GIGOV/SA 1739/2025 foi enviado dia 15/05/2025 informando que o referido Termo de Compromisso foi considerado tecnicamente viável, com a consequente retirada da cláusula suspensiva, e está apto para prosseguimento.</t>
    </r>
    <r>
      <rPr>
        <b/>
        <sz val="16"/>
        <rFont val="Calibri"/>
        <family val="2"/>
      </rPr>
      <t xml:space="preserve">
</t>
    </r>
    <r>
      <rPr>
        <sz val="16"/>
        <rFont val="Calibri"/>
        <family val="2"/>
      </rPr>
      <t>Email enviado dia 15/05/2025 informando que consta no sistema do transferegov a conclusão automática da SPA pelo sistema dos documentos orçamentários (QCI, PO e CFF).</t>
    </r>
    <r>
      <rPr>
        <b/>
        <sz val="16"/>
        <rFont val="Calibri"/>
        <family val="2"/>
      </rPr>
      <t xml:space="preserve">
</t>
    </r>
    <r>
      <rPr>
        <sz val="16"/>
        <rFont val="Calibri"/>
        <family val="2"/>
      </rPr>
      <t>GIGOV/SA 1659/2025 enviado dia 13/05/2025, informando que as planilhas orçamentárias foram ajustadas não havendo impedimentos para dar seguimento na operação.</t>
    </r>
    <r>
      <rPr>
        <b/>
        <sz val="16"/>
        <rFont val="Calibri"/>
        <family val="2"/>
      </rPr>
      <t xml:space="preserve">
</t>
    </r>
    <r>
      <rPr>
        <sz val="16"/>
        <rFont val="Calibri"/>
        <family val="2"/>
      </rPr>
      <t>CE GIGOV/SA 1255/2025 enviado dia 23/04/2025, informa que para finalizar a análise do pleito solicita que o PTS, seja encaminhado, através da plataforma TransfereGov, contendo alguns ajustes.</t>
    </r>
    <r>
      <rPr>
        <b/>
        <sz val="16"/>
        <rFont val="Calibri"/>
        <family val="2"/>
      </rPr>
      <t xml:space="preserve">
</t>
    </r>
    <r>
      <rPr>
        <sz val="16"/>
        <rFont val="Calibri"/>
        <family val="2"/>
      </rPr>
      <t>CE GIGOV/SA 1238/2025 - Em anexo, Carta Reversal ao Termo de Compromisso referente a alteração do prazo para atendimento da condição suspensiva disposto no item IV – CONTRATAÇÃO SOB CONDIÇÃO SUSPENSIVA do Termo de Compromisso.</t>
    </r>
    <r>
      <rPr>
        <b/>
        <sz val="16"/>
        <rFont val="Calibri"/>
        <family val="2"/>
      </rPr>
      <t xml:space="preserve">
</t>
    </r>
    <r>
      <rPr>
        <sz val="16"/>
        <rFont val="Calibri"/>
        <family val="2"/>
      </rPr>
      <t xml:space="preserve">Carta Reversal nº 0016/2025/GIGOV/SA enviada dia 20/03/2025, informando prorrogação de prazo para a entrega da documentação para dia 23/04/2025. 
CE GIGOV/SA 227/2025 - Reanalise do Projeto Contenção de Encostas na Rua 31 de março na Cidade de Itacaré. Recebedor deve anexar PB E PO para retirada da Claususla suspensiva. </t>
    </r>
  </si>
  <si>
    <r>
      <rPr>
        <b/>
        <sz val="16"/>
        <rFont val="Calibri"/>
        <family val="2"/>
      </rPr>
      <t xml:space="preserve">CE GIGOV/SA 5897/2026 - Enviado dia 01/10/26 - crédito de recursos financeiros, sob bloqueio, em 22/09/2026, no valor de R$ 3.036.284,96.
</t>
    </r>
    <r>
      <rPr>
        <sz val="16"/>
        <rFont val="Calibri"/>
        <family val="2"/>
      </rPr>
      <t>CE GIGOV/SA 5904/2026- Enviado dia 01/10/26 -  crédito de recursos financeiros, sob bloqueio, em 22/09/2026, no valor de R$ 3.036.284,96.</t>
    </r>
    <r>
      <rPr>
        <b/>
        <sz val="16"/>
        <rFont val="Calibri"/>
        <family val="2"/>
      </rPr>
      <t xml:space="preserve">
</t>
    </r>
    <r>
      <rPr>
        <sz val="16"/>
        <rFont val="Calibri"/>
        <family val="2"/>
      </rPr>
      <t>CE GIGOV/SA 5609/2026- Enviado dia 04/09/26 - Pleito de postergação do Plano de Reassentamento da Etapa 02.</t>
    </r>
    <r>
      <rPr>
        <b/>
        <sz val="16"/>
        <rFont val="Calibri"/>
        <family val="2"/>
      </rPr>
      <t xml:space="preserve">
</t>
    </r>
    <r>
      <rPr>
        <sz val="16"/>
        <rFont val="Calibri"/>
        <family val="2"/>
      </rPr>
      <t>CE GIGOV/SA 5446/2026 - Enviado dia 31/08/26 - Alteração dos fiscais de obra.</t>
    </r>
    <r>
      <rPr>
        <b/>
        <sz val="16"/>
        <rFont val="Calibri"/>
        <family val="2"/>
      </rPr>
      <t xml:space="preserve">
</t>
    </r>
    <r>
      <rPr>
        <sz val="16"/>
        <rFont val="Calibri"/>
        <family val="2"/>
      </rPr>
      <t>CE GIGOV/SA 5399/2026 - Enviado dia 28/08/26 - Informa validação do QCI.</t>
    </r>
    <r>
      <rPr>
        <b/>
        <sz val="16"/>
        <rFont val="Calibri"/>
        <family val="2"/>
      </rPr>
      <t xml:space="preserve">
</t>
    </r>
    <r>
      <rPr>
        <sz val="16"/>
        <rFont val="Calibri"/>
        <family val="2"/>
      </rPr>
      <t>CE GIGOV/SA 4978/2026 - Enviado dia 10/08/26 -  Informa desbloqueio de obra e social e solicita providências.</t>
    </r>
    <r>
      <rPr>
        <b/>
        <sz val="16"/>
        <rFont val="Calibri"/>
        <family val="2"/>
      </rPr>
      <t xml:space="preserve">
</t>
    </r>
    <r>
      <rPr>
        <sz val="16"/>
        <rFont val="Calibri"/>
        <family val="2"/>
      </rPr>
      <t>CE GIGOV/SA 4844/2026 - Enviado dia 04/08/26 - Informa desbloqueio de obra.  Lote 2.2 – CTEF 14/26 – R$ 587.892,20.</t>
    </r>
    <r>
      <rPr>
        <b/>
        <sz val="16"/>
        <rFont val="Calibri"/>
        <family val="2"/>
      </rPr>
      <t xml:space="preserve">
</t>
    </r>
    <r>
      <rPr>
        <sz val="16"/>
        <rFont val="Calibri"/>
        <family val="2"/>
      </rPr>
      <t xml:space="preserve">CE GIGOV/SA 4744/2026 - Enviado dia 30/07/26 - Informa acatamento de PCP e valores aptos a desbloqueio. </t>
    </r>
    <r>
      <rPr>
        <b/>
        <sz val="16"/>
        <rFont val="Calibri"/>
        <family val="2"/>
      </rPr>
      <t xml:space="preserve">
</t>
    </r>
    <r>
      <rPr>
        <sz val="16"/>
        <rFont val="Calibri"/>
        <family val="2"/>
      </rPr>
      <t>RETIFICA: CE GIGOV/SA 3676/2026 - Enviado dia 26/06/26 - Assim, onde se lê: ‘Lote 2.1 – CTEF 13/26 – BM 01 – R$ 24.359,25’, leia-se ‘Lote 2.1 – CTEF 13/26 – BM 01 – R$ 24.659,25.</t>
    </r>
    <r>
      <rPr>
        <b/>
        <sz val="16"/>
        <rFont val="Calibri"/>
        <family val="2"/>
      </rPr>
      <t xml:space="preserve">
</t>
    </r>
    <r>
      <rPr>
        <sz val="16"/>
        <rFont val="Calibri"/>
        <family val="2"/>
      </rPr>
      <t>CE GIGOV/SA 3676/2026 - Enviado dia 18/06/26 -Lote 1.1, 2.1 e 2.2: atestes de projeto e solicitações para desbloqueio.</t>
    </r>
    <r>
      <rPr>
        <b/>
        <sz val="16"/>
        <rFont val="Calibri"/>
        <family val="2"/>
      </rPr>
      <t xml:space="preserve">
</t>
    </r>
    <r>
      <rPr>
        <sz val="16"/>
        <rFont val="Calibri"/>
        <family val="2"/>
      </rPr>
      <t>CE GIGOV/SA 3393/2026 - Enviado dia 08/06/26 - PTS Etapa 02: aceite do processo de execução.</t>
    </r>
    <r>
      <rPr>
        <b/>
        <sz val="16"/>
        <rFont val="Calibri"/>
        <family val="2"/>
      </rPr>
      <t xml:space="preserve">
</t>
    </r>
    <r>
      <rPr>
        <sz val="16"/>
        <rFont val="Calibri"/>
        <family val="2"/>
      </rPr>
      <t>CE GIGOV/SA 3338/2026 - Enviado dia 03/06/26 - Aplicação dos recursos OGU creditados.</t>
    </r>
    <r>
      <rPr>
        <b/>
        <sz val="16"/>
        <rFont val="Calibri"/>
        <family val="2"/>
      </rPr>
      <t xml:space="preserve">
</t>
    </r>
    <r>
      <rPr>
        <sz val="16"/>
        <rFont val="Calibri"/>
        <family val="2"/>
      </rPr>
      <t>CE GIGOV/SA 3317/2026 - Enviado dia 03/06/26 - A SEDUR inseriu na plataforma TransfereGov o Relatório de Acompanhamento do Trabalho Social.</t>
    </r>
    <r>
      <rPr>
        <b/>
        <sz val="16"/>
        <rFont val="Calibri"/>
        <family val="2"/>
      </rPr>
      <t xml:space="preserve">
</t>
    </r>
    <r>
      <rPr>
        <sz val="16"/>
        <rFont val="Calibri"/>
        <family val="2"/>
      </rPr>
      <t>CE GIGOV/SA 2323/2026 Responde OF nº 068/2026-CONDER/DIHAB/DIHAB.GAB - Enviado dia 23/04/26 - O parecer considera justificada a impossibilidade momentânea de apresentação do PRMC, devido à contratação semi-integrada, e se manifesta favorável, condicionando sua entrega após a elaboração dos projetos executivos, conforme a Portaria nº 317/2013.</t>
    </r>
    <r>
      <rPr>
        <b/>
        <sz val="16"/>
        <rFont val="Calibri"/>
        <family val="2"/>
      </rPr>
      <t xml:space="preserve">
</t>
    </r>
    <r>
      <rPr>
        <sz val="16"/>
        <rFont val="Calibri"/>
        <family val="2"/>
      </rPr>
      <t>CE GIGOV/SA 1863/2026 - Enviado dia 02/04/26 Incorporação de Nota de Empenho.</t>
    </r>
    <r>
      <rPr>
        <b/>
        <sz val="16"/>
        <rFont val="Calibri"/>
        <family val="2"/>
      </rPr>
      <t xml:space="preserve">
</t>
    </r>
    <r>
      <rPr>
        <sz val="16"/>
        <rFont val="Calibri"/>
        <family val="2"/>
      </rPr>
      <t>CE GIGOV/SA 1742/2026 - Enviado dia 30/03/26 -Emissão de AIO.</t>
    </r>
    <r>
      <rPr>
        <b/>
        <sz val="16"/>
        <rFont val="Calibri"/>
        <family val="2"/>
      </rPr>
      <t xml:space="preserve">
</t>
    </r>
    <r>
      <rPr>
        <sz val="16"/>
        <rFont val="Calibri"/>
        <family val="2"/>
      </rPr>
      <t>REENVIO: CE GIGOV/SA 1412/2026 - Enviado dia 18/03/26 - Alteração de contrapartida: encaminha Aditivo formalizador e orienta procedimentos no TGOV. Observamos que as metas associadas à parcela 4 do cronograma de desembolso totalizam valor inferior ao valor da parcela em R$ 1.449.320,02.</t>
    </r>
    <r>
      <rPr>
        <b/>
        <sz val="16"/>
        <rFont val="Calibri"/>
        <family val="2"/>
      </rPr>
      <t xml:space="preserve">
</t>
    </r>
    <r>
      <rPr>
        <sz val="16"/>
        <rFont val="Calibri"/>
        <family val="2"/>
      </rPr>
      <t xml:space="preserve">CE GIGOV/SA 1485/2026 - Enviado dia 17/03/26 Disponibiliza Termo de Aditivo para retirada e atualiza solicitações. </t>
    </r>
    <r>
      <rPr>
        <b/>
        <sz val="16"/>
        <rFont val="Calibri"/>
        <family val="2"/>
      </rPr>
      <t xml:space="preserve">
</t>
    </r>
    <r>
      <rPr>
        <sz val="16"/>
        <rFont val="Calibri"/>
        <family val="2"/>
      </rPr>
      <t>CE GIGOV/SA 1023/2026 Enviado dia 24/02/26 -informa aceite de licitação. Valor Total R$: 9.307.581,71.</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1207/2026 - Enviado dia 04/03/26 -  Alteração do valor de investimento.</t>
    </r>
    <r>
      <rPr>
        <b/>
        <sz val="16"/>
        <rFont val="Calibri"/>
        <family val="2"/>
      </rPr>
      <t xml:space="preserve">
</t>
    </r>
    <r>
      <rPr>
        <sz val="16"/>
        <rFont val="Calibri"/>
        <family val="2"/>
      </rPr>
      <t>CE GIGOV/SA 0483/2026 Enviada dia 03/02/26 -Incorporação de Nota de Empenho.</t>
    </r>
    <r>
      <rPr>
        <b/>
        <sz val="16"/>
        <rFont val="Calibri"/>
        <family val="2"/>
      </rPr>
      <t xml:space="preserve">
</t>
    </r>
    <r>
      <rPr>
        <sz val="16"/>
        <rFont val="Calibri"/>
        <family val="2"/>
      </rPr>
      <t>CE GIGOV/SA 380/2026 -Enviado dia 22/01/2026 -  Pendência Para Aceitação do Processo Licitatório – PTS.</t>
    </r>
    <r>
      <rPr>
        <b/>
        <sz val="16"/>
        <rFont val="Calibri"/>
        <family val="2"/>
      </rPr>
      <t xml:space="preserve">
</t>
    </r>
    <r>
      <rPr>
        <sz val="16"/>
        <rFont val="Calibri"/>
        <family val="2"/>
      </rPr>
      <t>CE GIGOV/SA 0422/2026 - Enviado dia 22/01/2026 Etapa 01: solicita disponibilização da Ordem de Serviço.</t>
    </r>
    <r>
      <rPr>
        <b/>
        <sz val="16"/>
        <rFont val="Calibri"/>
        <family val="2"/>
      </rPr>
      <t xml:space="preserve">
</t>
    </r>
    <r>
      <rPr>
        <sz val="16"/>
        <rFont val="Calibri"/>
        <family val="2"/>
      </rPr>
      <t>CE GIGOV/SA 0370/2026 - Enviado dia 21/01/2026 Licitação: comprovação de abertura e prazo para conclusão, data limite de 21/02/2026 para devidas providências.</t>
    </r>
    <r>
      <rPr>
        <b/>
        <sz val="16"/>
        <rFont val="Calibri"/>
        <family val="2"/>
      </rPr>
      <t xml:space="preserve">
</t>
    </r>
    <r>
      <rPr>
        <sz val="16"/>
        <rFont val="Calibri"/>
        <family val="2"/>
      </rPr>
      <t>CE GIGOV/SA 253/2026 - Enviado dia 14/01/2026 - Solicita comprovação de abertura do processo licitatório.</t>
    </r>
    <r>
      <rPr>
        <b/>
        <sz val="16"/>
        <rFont val="Calibri"/>
        <family val="2"/>
      </rPr>
      <t xml:space="preserve">
</t>
    </r>
    <r>
      <rPr>
        <sz val="16"/>
        <rFont val="Calibri"/>
        <family val="2"/>
      </rPr>
      <t>CE GIGOV/SA 226/2026 - Enviado dia 13/01/2026 -Parecer Favorável Com Pendências - Projeto Técnico Social.</t>
    </r>
    <r>
      <rPr>
        <b/>
        <sz val="16"/>
        <rFont val="Calibri"/>
        <family val="2"/>
      </rPr>
      <t xml:space="preserve">
</t>
    </r>
    <r>
      <rPr>
        <sz val="16"/>
        <rFont val="Calibri"/>
        <family val="2"/>
      </rPr>
      <t>CE GIGOV/SA 37/2026 Enviado dia 05/01/2026 -  Ofício de Crédito de Recursos -  OBTV.</t>
    </r>
    <r>
      <rPr>
        <b/>
        <sz val="16"/>
        <rFont val="Calibri"/>
        <family val="2"/>
      </rPr>
      <t xml:space="preserve">
</t>
    </r>
    <r>
      <rPr>
        <sz val="16"/>
        <rFont val="Calibri"/>
        <family val="2"/>
      </rPr>
      <t xml:space="preserve"> CE GIGOV/SA 5759/2025 - Enviado dia 11/12/25 - Incorporação de Nota de Empenho.</t>
    </r>
    <r>
      <rPr>
        <b/>
        <sz val="16"/>
        <rFont val="Calibri"/>
        <family val="2"/>
      </rPr>
      <t xml:space="preserve">
</t>
    </r>
    <r>
      <rPr>
        <sz val="16"/>
        <rFont val="Calibri"/>
        <family val="2"/>
      </rPr>
      <t>CE GIGOV/SA 5651/2025 -Enviado dia 04/12/25- Parecer Técnico de Apontamentos –PTS.</t>
    </r>
    <r>
      <rPr>
        <b/>
        <sz val="16"/>
        <rFont val="Calibri"/>
        <family val="2"/>
      </rPr>
      <t xml:space="preserve">
</t>
    </r>
    <r>
      <rPr>
        <sz val="16"/>
        <rFont val="Calibri"/>
        <family val="2"/>
      </rPr>
      <t>CE GIGOV/SA 5394/2025 Enviado dia 25/11/25 - Crédito de Recursos Financeiros – Orçamento Geral da União.</t>
    </r>
    <r>
      <rPr>
        <b/>
        <sz val="16"/>
        <rFont val="Calibri"/>
        <family val="2"/>
      </rPr>
      <t xml:space="preserve">
</t>
    </r>
    <r>
      <rPr>
        <sz val="16"/>
        <rFont val="Calibri"/>
        <family val="2"/>
      </rPr>
      <t>CE GIGOV/SA 5393/2025 - Enviado dia 25/11/25 - Foi notificado crédito de recursos financeiros, sob bloqueio, em 21/11/2025, no valor de R$ 1.214.513,98.</t>
    </r>
    <r>
      <rPr>
        <b/>
        <sz val="16"/>
        <rFont val="Calibri"/>
        <family val="2"/>
      </rPr>
      <t xml:space="preserve">
</t>
    </r>
    <r>
      <rPr>
        <sz val="16"/>
        <rFont val="Calibri"/>
        <family val="2"/>
      </rPr>
      <t>CE GIGOV/SA 5190/2025 - Emissão do LAE e Solicitação de comprovação de publicação do processo licitatório.</t>
    </r>
    <r>
      <rPr>
        <b/>
        <sz val="16"/>
        <rFont val="Calibri"/>
        <family val="2"/>
      </rPr>
      <t xml:space="preserve">
</t>
    </r>
    <r>
      <rPr>
        <sz val="16"/>
        <rFont val="Calibri"/>
        <family val="2"/>
      </rPr>
      <t xml:space="preserve">CE GIGOV/SA 4758/2025 - Enviado dia 24/10/2025 -Termo Aditivo - Alteração de Cláusula Suspensiva e Etapa. </t>
    </r>
    <r>
      <rPr>
        <b/>
        <sz val="16"/>
        <rFont val="Calibri"/>
        <family val="2"/>
      </rPr>
      <t xml:space="preserve">
</t>
    </r>
    <r>
      <rPr>
        <sz val="16"/>
        <rFont val="Calibri"/>
        <family val="2"/>
      </rPr>
      <t xml:space="preserve"> CE GIGOV/SA 3564/2025 - Enviado dia 21/08 - Analise preliminar do Projeto Basico.</t>
    </r>
    <r>
      <rPr>
        <b/>
        <sz val="16"/>
        <rFont val="Calibri"/>
        <family val="2"/>
      </rPr>
      <t xml:space="preserve">
</t>
    </r>
    <r>
      <rPr>
        <sz val="16"/>
        <rFont val="Calibri"/>
        <family val="2"/>
      </rPr>
      <t xml:space="preserve">CE GIGOV/SA 3526/2025 - Enviado dia 20/08 - Parecer Técnico de Apontamentos.  </t>
    </r>
    <r>
      <rPr>
        <b/>
        <sz val="16"/>
        <rFont val="Calibri"/>
        <family val="2"/>
      </rPr>
      <t xml:space="preserve">
</t>
    </r>
    <r>
      <rPr>
        <sz val="16"/>
        <rFont val="Calibri"/>
        <family val="2"/>
      </rPr>
      <t>Ofício nº 0451 / 2025 enviado dia 03/06/2025 Autorização para início do Processo Licitatório e orientações para continuidade do Termo de Compromisso – Regime Não Simplificado.</t>
    </r>
    <r>
      <rPr>
        <b/>
        <sz val="16"/>
        <rFont val="Calibri"/>
        <family val="2"/>
      </rPr>
      <t xml:space="preserve">
</t>
    </r>
    <r>
      <rPr>
        <sz val="16"/>
        <rFont val="Calibri"/>
        <family val="2"/>
      </rPr>
      <t>CE GIGOV/SA 1739/2025 foi enviado dia 15/05/2025 informando que o referido Termo de Compromisso foi considerado tecnicamente viável, com a consequente retirada da cláusula suspensiva, e está apto para prosseguimento.</t>
    </r>
    <r>
      <rPr>
        <b/>
        <sz val="16"/>
        <rFont val="Calibri"/>
        <family val="2"/>
      </rPr>
      <t xml:space="preserve">
</t>
    </r>
    <r>
      <rPr>
        <sz val="16"/>
        <rFont val="Calibri"/>
        <family val="2"/>
      </rPr>
      <t>Email enviado dia 15/05/2025 informando que consta no sistema do transferegov a conclusão automática da SPA pelo sistema dos documentos orçamentários (QCI, PO e CFF).</t>
    </r>
    <r>
      <rPr>
        <b/>
        <sz val="16"/>
        <rFont val="Calibri"/>
        <family val="2"/>
      </rPr>
      <t xml:space="preserve">
</t>
    </r>
    <r>
      <rPr>
        <sz val="16"/>
        <rFont val="Calibri"/>
        <family val="2"/>
      </rPr>
      <t>CE GIGOV/SA 1255/2025 enviado dia 23/04/2025, informa que para finalizar a análise do pleito solicita que o PTS, seja encaminhado, através da plataforma TransfereGov, contendo alguns ajustes.</t>
    </r>
    <r>
      <rPr>
        <b/>
        <sz val="16"/>
        <rFont val="Calibri"/>
        <family val="2"/>
      </rPr>
      <t xml:space="preserve">
</t>
    </r>
    <r>
      <rPr>
        <sz val="16"/>
        <rFont val="Calibri"/>
        <family val="2"/>
      </rPr>
      <t xml:space="preserve">Carta Reversal nº 0016/2025/GIGOV/SA enviada dia 20/03/2025, informando prorrogação de prazo para a entrega da documentação para dia 23/04/2025. 
CE GIGOV/SA 227/2025 - Reanalise do Projeto Contenção de Encostas na Rua 31 de março na Cidade de Itacaré. Recebedor deve anexar PB E PO para retirada da Claususla suspensiva. </t>
    </r>
  </si>
  <si>
    <r>
      <t xml:space="preserve"> CE GIGOV/SA 5989/2026 - Enviado dia 05/10/26 - Recepcionamos documentação de Processo Licitatório.
</t>
    </r>
    <r>
      <rPr>
        <sz val="16"/>
        <rFont val="Calibri"/>
        <family val="2"/>
      </rPr>
      <t>CE GIGOV/SA 5797/2026 - Enviado dia 30/09/26 - Manifestação do Gestor – Solicitação de Excepcionalização da Avaliação Pós-Intervenção.</t>
    </r>
    <r>
      <rPr>
        <b/>
        <sz val="16"/>
        <rFont val="Calibri"/>
        <family val="2"/>
      </rPr>
      <t xml:space="preserve">
</t>
    </r>
    <r>
      <rPr>
        <sz val="16"/>
        <rFont val="Calibri"/>
        <family val="2"/>
      </rPr>
      <t>CE GIGOV/SA 1395/2026 - Enviado dia 13/03/26 Pendência Para Desbloqueio de Parcela do Social. Informamos a pendência para desbloqueio no valor de R$  2.242,38.</t>
    </r>
    <r>
      <rPr>
        <b/>
        <sz val="16"/>
        <rFont val="Calibri"/>
        <family val="2"/>
      </rPr>
      <t xml:space="preserve">
</t>
    </r>
    <r>
      <rPr>
        <sz val="16"/>
        <rFont val="Calibri"/>
        <family val="2"/>
      </rPr>
      <t>CE GIGOV/SA 870/2026 - Enviado dia 11/02/26 -  Informamos o desbloqueio da parcela de repasse no valor de R$ 52.500,04, conforme CE GIGOV/SA 592/2026.</t>
    </r>
    <r>
      <rPr>
        <b/>
        <sz val="16"/>
        <rFont val="Calibri"/>
        <family val="2"/>
      </rPr>
      <t xml:space="preserve">
 </t>
    </r>
    <r>
      <rPr>
        <sz val="16"/>
        <rFont val="Calibri"/>
        <family val="2"/>
      </rPr>
      <t xml:space="preserve">CE GIGOV/SA 6059/2025 - Enviado dia 18/12/25 -   Desbloqueio de Parcela. </t>
    </r>
    <r>
      <rPr>
        <b/>
        <sz val="16"/>
        <rFont val="Calibri"/>
        <family val="2"/>
      </rPr>
      <t xml:space="preserve">
</t>
    </r>
    <r>
      <rPr>
        <sz val="16"/>
        <rFont val="Calibri"/>
        <family val="2"/>
      </rPr>
      <t>CE GIGOV/SA 5463/2025 - Enviado dia 26/11/25 - pendência para o desbloqueio no valor de R$  191.687,01, por compatibilidade.</t>
    </r>
    <r>
      <rPr>
        <b/>
        <sz val="16"/>
        <rFont val="Calibri"/>
        <family val="2"/>
      </rPr>
      <t xml:space="preserve">
</t>
    </r>
    <r>
      <rPr>
        <sz val="16"/>
        <rFont val="Calibri"/>
        <family val="2"/>
      </rPr>
      <t>CE GIGOV/SA 5474/2025 - Enviado dia 26/11/25 -  Declaração de não instalação de placa de Inauguração.</t>
    </r>
    <r>
      <rPr>
        <b/>
        <sz val="16"/>
        <rFont val="Calibri"/>
        <family val="2"/>
      </rPr>
      <t xml:space="preserve">
 </t>
    </r>
    <r>
      <rPr>
        <sz val="16"/>
        <rFont val="Calibri"/>
        <family val="2"/>
      </rPr>
      <t>CE GIGOV/SA 5131/2025 Enviado dia 11/11/25 -  Pendencia Para o Desbloqueio de Parcela.   Informamos a pendência para o desbloqueio da parcela  referente ao BM 07 no valor de R$ 239.931,32: Gerar o relatório de pagamentos realizados no valor de R$ 503.117,75.</t>
    </r>
    <r>
      <rPr>
        <b/>
        <sz val="16"/>
        <rFont val="Calibri"/>
        <family val="2"/>
      </rPr>
      <t xml:space="preserve">
</t>
    </r>
    <r>
      <rPr>
        <sz val="16"/>
        <rFont val="Calibri"/>
        <family val="2"/>
      </rPr>
      <t xml:space="preserve"> CE GIGOV/SA 4704/2025 -  Desbloqueio de Parcela - Enviado dia 21/10/2025,   Informam o desbloqueio da parcela no valor de R$ 796.518,07, perfazendo o acumulado de R$  6.622.200,25. Solicitam a inclusão na nota fiscal referente ao BM 07 e a geração do relatório Documentos de Liquidação Incluídos, no valor de R$  239.931,32.</t>
    </r>
    <r>
      <rPr>
        <b/>
        <sz val="16"/>
        <rFont val="Calibri"/>
        <family val="2"/>
      </rPr>
      <t xml:space="preserve">
</t>
    </r>
    <r>
      <rPr>
        <sz val="16"/>
        <rFont val="Calibri"/>
        <family val="2"/>
      </rPr>
      <t>CE GIGOV/SA 3862/2025 - Enviado dia 04/09/25 - Aceite de medição lançada no TransfereGov.</t>
    </r>
    <r>
      <rPr>
        <b/>
        <sz val="16"/>
        <rFont val="Calibri"/>
        <family val="2"/>
      </rPr>
      <t xml:space="preserve">
</t>
    </r>
    <r>
      <rPr>
        <sz val="16"/>
        <rFont val="Calibri"/>
        <family val="2"/>
      </rPr>
      <t>CE GIGOV/SA 3805/2025 - Enviado dia 02/09 -Solicitação de ajustes nos valores aceitos e desbloqueados.</t>
    </r>
    <r>
      <rPr>
        <b/>
        <sz val="16"/>
        <rFont val="Calibri"/>
        <family val="2"/>
      </rPr>
      <t xml:space="preserve">
</t>
    </r>
    <r>
      <rPr>
        <sz val="16"/>
        <rFont val="Calibri"/>
        <family val="2"/>
      </rPr>
      <t>CE GIGOV/SA 3792/2025 - Enviado dia 02/09 - A CONDER protocolou o ofício CONDE/DIHAB/DIHAB.GAB 306/2025, contendo documentação fotográfica das placas de obras.</t>
    </r>
    <r>
      <rPr>
        <b/>
        <sz val="16"/>
        <rFont val="Calibri"/>
        <family val="2"/>
      </rPr>
      <t xml:space="preserve">
</t>
    </r>
    <r>
      <rPr>
        <sz val="16"/>
        <rFont val="Calibri"/>
        <family val="2"/>
      </rPr>
      <t>CE GIGOV/SA 3584/2025 - Enviado dia 22/08 - Desbloqueio de Parcela.</t>
    </r>
    <r>
      <rPr>
        <b/>
        <sz val="16"/>
        <rFont val="Calibri"/>
        <family val="2"/>
      </rPr>
      <t xml:space="preserve">
</t>
    </r>
    <r>
      <rPr>
        <sz val="16"/>
        <rFont val="Calibri"/>
        <family val="2"/>
      </rPr>
      <t xml:space="preserve">CE GIGOV/SA 3489/2025 - Enviado dia 15/08 Orientações referentes ao Trabalho Social. </t>
    </r>
    <r>
      <rPr>
        <b/>
        <sz val="16"/>
        <rFont val="Calibri"/>
        <family val="2"/>
      </rPr>
      <t xml:space="preserve">
</t>
    </r>
    <r>
      <rPr>
        <sz val="16"/>
        <rFont val="Calibri"/>
        <family val="2"/>
      </rPr>
      <t>CE GIGOV/SA 3307/2025 - Enviado dia 08/08 -Pendência Para Desbloqueio - BM 04.</t>
    </r>
    <r>
      <rPr>
        <b/>
        <sz val="16"/>
        <rFont val="Calibri"/>
        <family val="2"/>
      </rPr>
      <t xml:space="preserve">
</t>
    </r>
    <r>
      <rPr>
        <sz val="16"/>
        <rFont val="Calibri"/>
        <family val="2"/>
      </rPr>
      <t>CE GIGOV/SA 3159/2025 - Enviado dia 31/07 - desbloqueio da parcela no valor de R$ 1.384.901,88, para fins de ressarcimento.</t>
    </r>
    <r>
      <rPr>
        <b/>
        <sz val="16"/>
        <rFont val="Calibri"/>
        <family val="2"/>
      </rPr>
      <t xml:space="preserve">
</t>
    </r>
    <r>
      <rPr>
        <sz val="16"/>
        <rFont val="Calibri"/>
        <family val="2"/>
      </rPr>
      <t>CE GIGOV/SA 2845/2025 enviado dia 15/07/2025 - Processo Licitatório apto referente ao projeto de trabalho social.</t>
    </r>
    <r>
      <rPr>
        <b/>
        <sz val="16"/>
        <rFont val="Calibri"/>
        <family val="2"/>
      </rPr>
      <t xml:space="preserve">
</t>
    </r>
    <r>
      <rPr>
        <sz val="16"/>
        <rFont val="Calibri"/>
        <family val="2"/>
      </rPr>
      <t>CE GIGOV/SA 2830/2025 enviado dia 14/07/2025 - Desbloqueio de Parcela no valor de R$ 4.140.413,27, para fins de ressarcimento, referente aos valores aferidos e informados por meio da  CE GIGOV/SA 2406/2025.  Solicitam informar se o valor de R$ 1.537.416,75 (diferença entre o atestado total e o desbloqueado no momento) será utilizado para fins de ressarcimento, de modo que possibilite à CAIXA efetuar o cadastramento do valor da OBTV Convenente no TGOV.</t>
    </r>
    <r>
      <rPr>
        <b/>
        <sz val="16"/>
        <rFont val="Calibri"/>
        <family val="2"/>
      </rPr>
      <t xml:space="preserve">
</t>
    </r>
    <r>
      <rPr>
        <sz val="16"/>
        <rFont val="Calibri"/>
        <family val="2"/>
      </rPr>
      <t>CE GIGOV/SA 2418/2025 enviado dia 17/06/2025 - Crédito de Recursos Financeiros – Orçamento Geral da União.</t>
    </r>
    <r>
      <rPr>
        <b/>
        <sz val="16"/>
        <rFont val="Calibri"/>
        <family val="2"/>
      </rPr>
      <t xml:space="preserve">
</t>
    </r>
    <r>
      <rPr>
        <sz val="16"/>
        <rFont val="Calibri"/>
        <family val="2"/>
      </rPr>
      <t>CE GIGOV/SA 2250/2025 enviado dia 09/06/2025 - a CONDER apresenta documentação do Processo Licitatório do Projeto de Trabalho Social e como resultado da análise, ainda existe algumas pendências.</t>
    </r>
    <r>
      <rPr>
        <b/>
        <sz val="16"/>
        <rFont val="Calibri"/>
        <family val="2"/>
      </rPr>
      <t xml:space="preserve">
</t>
    </r>
    <r>
      <rPr>
        <sz val="16"/>
        <rFont val="Calibri"/>
        <family val="2"/>
      </rPr>
      <t>CE GIGOV/SA 1828/2025 enviado dia 21/05/2025 -  Análise de Relatório de Desenvolvimento de Trabalho Social Governo - Jan/25 (ARS 70/2025).</t>
    </r>
    <r>
      <rPr>
        <b/>
        <sz val="16"/>
        <rFont val="Calibri"/>
        <family val="2"/>
      </rPr>
      <t xml:space="preserve">
</t>
    </r>
    <r>
      <rPr>
        <sz val="16"/>
        <rFont val="Calibri"/>
        <family val="2"/>
      </rPr>
      <t>CE GIGOV/AS 1556/2025 enviado dia 08/05/2025 solicitando providências quanto a inserção de documentos no SADIPEM para tramitação de PVL (Pedido de Verificação de Limites e Condições).</t>
    </r>
    <r>
      <rPr>
        <b/>
        <sz val="16"/>
        <rFont val="Calibri"/>
        <family val="2"/>
      </rPr>
      <t xml:space="preserve">
</t>
    </r>
    <r>
      <rPr>
        <sz val="16"/>
        <rFont val="Calibri"/>
        <family val="2"/>
      </rPr>
      <t>Licitação pretérita enquadrada (valores inicialmente pagos com fonte de recurso estadual já foram solicitados restituição)</t>
    </r>
  </si>
  <si>
    <r>
      <t xml:space="preserve"> CE GIGOV/SA 5989/2026 - Enviado dia 05/10/26 - Recepcionamos documentação de Processo Licitatório.
</t>
    </r>
    <r>
      <rPr>
        <sz val="16"/>
        <rFont val="Calibri"/>
        <family val="2"/>
      </rPr>
      <t>CE GIGOV/SA 5797/2026 - Enviado dia 30/09/26 - Manifestação do Gestor – Solicitação de Excepcionalização da Avaliação Pós-Intervenção.</t>
    </r>
    <r>
      <rPr>
        <b/>
        <sz val="16"/>
        <rFont val="Calibri"/>
        <family val="2"/>
      </rPr>
      <t xml:space="preserve">
</t>
    </r>
    <r>
      <rPr>
        <sz val="16"/>
        <rFont val="Calibri"/>
        <family val="2"/>
      </rPr>
      <t>CE GIGOV/SA 1395/2026 - Enviado dia 13/03/26 Pendência Para Desbloqueio de Parcela do Social. Informamos a pendência para desbloqueio no valor de R$  2.242,38.</t>
    </r>
    <r>
      <rPr>
        <b/>
        <sz val="16"/>
        <rFont val="Calibri"/>
        <family val="2"/>
      </rPr>
      <t xml:space="preserve">
</t>
    </r>
    <r>
      <rPr>
        <sz val="16"/>
        <rFont val="Calibri"/>
        <family val="2"/>
      </rPr>
      <t xml:space="preserve"> CE GIGOV/SA 870/2026 - Enviado dia 11/02/26 -  Informamos o desbloqueio da parcela de repasse no valor de R$ 52.500,04, conforme CE GIGOV/SA 592/2026.</t>
    </r>
    <r>
      <rPr>
        <b/>
        <sz val="16"/>
        <rFont val="Calibri"/>
        <family val="2"/>
      </rPr>
      <t xml:space="preserve">
</t>
    </r>
    <r>
      <rPr>
        <sz val="16"/>
        <rFont val="Calibri"/>
        <family val="2"/>
      </rPr>
      <t xml:space="preserve">CE GIGOV/SA 6059/2025 - Enviado dia 18/12/25 -   Desbloqueio de Parcela. </t>
    </r>
    <r>
      <rPr>
        <b/>
        <sz val="16"/>
        <rFont val="Calibri"/>
        <family val="2"/>
      </rPr>
      <t xml:space="preserve">
</t>
    </r>
    <r>
      <rPr>
        <sz val="16"/>
        <rFont val="Calibri"/>
        <family val="2"/>
      </rPr>
      <t>CE GIGOV/SA 5921/2025 - Enviado dia 12/12/25 -  Pendência Para Desbloqueio.</t>
    </r>
    <r>
      <rPr>
        <b/>
        <sz val="16"/>
        <rFont val="Calibri"/>
        <family val="2"/>
      </rPr>
      <t xml:space="preserve">
</t>
    </r>
    <r>
      <rPr>
        <sz val="16"/>
        <rFont val="Calibri"/>
        <family val="2"/>
      </rPr>
      <t>CE GIGOV/SA 5463/2025 - Enviado dia 26/11/25 - pendência para o desbloqueio no valor de R$  191.687,01, por compatibilidade.</t>
    </r>
    <r>
      <rPr>
        <b/>
        <sz val="16"/>
        <rFont val="Calibri"/>
        <family val="2"/>
      </rPr>
      <t xml:space="preserve">
</t>
    </r>
    <r>
      <rPr>
        <sz val="16"/>
        <rFont val="Calibri"/>
        <family val="2"/>
      </rPr>
      <t>CE GIGOV/SA 5474/2025 - Enviado dia 26/11/25 -  Declaração de não instalação de placa de Inauguração.</t>
    </r>
    <r>
      <rPr>
        <b/>
        <sz val="16"/>
        <rFont val="Calibri"/>
        <family val="2"/>
      </rPr>
      <t xml:space="preserve">
</t>
    </r>
    <r>
      <rPr>
        <sz val="16"/>
        <rFont val="Calibri"/>
        <family val="2"/>
      </rPr>
      <t>CE GIGOV/SA 5194/2025 - Enviado dia 13/11/25- desbloqueio da parcela no valor de R$ 239.931,32.
 CE GIGOV/SA 5131/2025 Enviado dia 11/11/25 -  Pendencia Para o Desbloqueio de Parcela.   Informamos a pendência para o desbloqueio da parcela  referente ao BM 07 no valor de R$ 239.931,32: Gerar o relatório de pagamentos realizados no valor de R$ 503.117,75.</t>
    </r>
    <r>
      <rPr>
        <b/>
        <sz val="16"/>
        <rFont val="Calibri"/>
        <family val="2"/>
      </rPr>
      <t xml:space="preserve">
</t>
    </r>
    <r>
      <rPr>
        <sz val="16"/>
        <rFont val="Calibri"/>
        <family val="2"/>
      </rPr>
      <t xml:space="preserve">CE GIGOV/SA 4998/2025 - Enviado dia 04/11/2025 -
 Informamos que nos valores solicitado e aceito acumulado não constam as parcelas de R$  R$ 26.778,63 do PDE 345 (Travessa 17 de Novembro – Tancredo Neves), pois existem pendencias a serem sanadas. </t>
    </r>
    <r>
      <rPr>
        <b/>
        <sz val="16"/>
        <rFont val="Calibri"/>
        <family val="2"/>
      </rPr>
      <t xml:space="preserve">
</t>
    </r>
    <r>
      <rPr>
        <sz val="16"/>
        <rFont val="Calibri"/>
        <family val="2"/>
      </rPr>
      <t xml:space="preserve"> CE GIGOV/SA 4704/2025 -  Desbloqueio de Parcela - Enviado dia 21/10/2025,   Informam o desbloqueio da parcela no valor de R$ 796.518,07, perfazendo o acumulado de R$  6.622.200,25. Solicitam a inclusão na nota fiscal referente ao BM 07 e a geração do relatório Documentos de Liquidação Incluídos, no valor de R$  239.931,32.</t>
    </r>
    <r>
      <rPr>
        <b/>
        <sz val="16"/>
        <rFont val="Calibri"/>
        <family val="2"/>
      </rPr>
      <t xml:space="preserve">
</t>
    </r>
    <r>
      <rPr>
        <sz val="16"/>
        <rFont val="Calibri"/>
        <family val="2"/>
      </rPr>
      <t>CE GIGOV/SA 3862/2025 - Enviado dia 04/09/25 - Aceite de medição lançada no TransfereGov.</t>
    </r>
    <r>
      <rPr>
        <b/>
        <sz val="16"/>
        <rFont val="Calibri"/>
        <family val="2"/>
      </rPr>
      <t xml:space="preserve">
</t>
    </r>
    <r>
      <rPr>
        <sz val="16"/>
        <rFont val="Calibri"/>
        <family val="2"/>
      </rPr>
      <t>CE GIGOV/SA 3805/2025 - Enviado dia 02/09 -Solicitação de ajustes nos valores aceitos e desbloqueados.</t>
    </r>
    <r>
      <rPr>
        <b/>
        <sz val="16"/>
        <rFont val="Calibri"/>
        <family val="2"/>
      </rPr>
      <t xml:space="preserve">
</t>
    </r>
    <r>
      <rPr>
        <sz val="16"/>
        <rFont val="Calibri"/>
        <family val="2"/>
      </rPr>
      <t>CE GIGOV/SA 3792/2025 - Enviado dia 02/09 - A CONDER protocolou o ofício CONDE/DIHAB/DIHAB.GAB 306/2025, contendo documentação fotográfica das placas de obras.</t>
    </r>
    <r>
      <rPr>
        <b/>
        <sz val="16"/>
        <rFont val="Calibri"/>
        <family val="2"/>
      </rPr>
      <t xml:space="preserve">
</t>
    </r>
    <r>
      <rPr>
        <sz val="16"/>
        <rFont val="Calibri"/>
        <family val="2"/>
      </rPr>
      <t>CE GIGOV/SA 3584/2025 - Enviado dia 22/08 - Desbloqueio de Parcela.</t>
    </r>
    <r>
      <rPr>
        <b/>
        <sz val="16"/>
        <rFont val="Calibri"/>
        <family val="2"/>
      </rPr>
      <t xml:space="preserve">
</t>
    </r>
    <r>
      <rPr>
        <sz val="16"/>
        <rFont val="Calibri"/>
        <family val="2"/>
      </rPr>
      <t xml:space="preserve">CE GIGOV/SA 3489/2025 - Enviado dia 15/08 Orientações referentes ao Trabalho Social. </t>
    </r>
    <r>
      <rPr>
        <b/>
        <sz val="16"/>
        <rFont val="Calibri"/>
        <family val="2"/>
      </rPr>
      <t xml:space="preserve">
</t>
    </r>
    <r>
      <rPr>
        <sz val="16"/>
        <rFont val="Calibri"/>
        <family val="2"/>
      </rPr>
      <t>CE GIGOV/SA 3307/2025 - Enviado dia 08/08 -Pendência Para Desbloqueio - BM 04.</t>
    </r>
    <r>
      <rPr>
        <b/>
        <sz val="16"/>
        <rFont val="Calibri"/>
        <family val="2"/>
      </rPr>
      <t xml:space="preserve">
</t>
    </r>
    <r>
      <rPr>
        <sz val="16"/>
        <rFont val="Calibri"/>
        <family val="2"/>
      </rPr>
      <t>CE GIGOV/SA 3159/2025 - Enviado dia 31/07 - desbloqueio da parcela no valor de R$ 1.384.901,88, para fins de ressarcimento.</t>
    </r>
    <r>
      <rPr>
        <b/>
        <sz val="16"/>
        <rFont val="Calibri"/>
        <family val="2"/>
      </rPr>
      <t xml:space="preserve">
</t>
    </r>
    <r>
      <rPr>
        <sz val="16"/>
        <rFont val="Calibri"/>
        <family val="2"/>
      </rPr>
      <t>CE GIGOV/SA 2845/2025 enviado dia 15/07/2025 - Processo Licitatório apto referente ao projeto de trabalho social.</t>
    </r>
    <r>
      <rPr>
        <b/>
        <sz val="16"/>
        <rFont val="Calibri"/>
        <family val="2"/>
      </rPr>
      <t xml:space="preserve">
</t>
    </r>
    <r>
      <rPr>
        <sz val="16"/>
        <rFont val="Calibri"/>
        <family val="2"/>
      </rPr>
      <t>CE GIGOV/SA 2830/2025 enviado dia 14/07/2025 - Desbloqueio de Parcela no valor de R$ 4.140.413,27, para fins de ressarcimento, referente aos valores aferidos e informados por meio da  CE GIGOV/SA 2406/2025.  Solicitam informar se o valor de R$ 1.537.416,75 (diferença entre o atestado total e o desbloqueado no momento) será utilizado para fins de ressarcimento, de modo que possibilite à CAIXA efetuar o cadastramento do valor da OBTV Convenente no TGOV.</t>
    </r>
    <r>
      <rPr>
        <b/>
        <sz val="16"/>
        <rFont val="Calibri"/>
        <family val="2"/>
      </rPr>
      <t xml:space="preserve">
</t>
    </r>
    <r>
      <rPr>
        <sz val="16"/>
        <rFont val="Calibri"/>
        <family val="2"/>
      </rPr>
      <t>CE GIGOV/SA 2418/2025 enviado dia 17/06/2025 - Crédito de Recursos Financeiros – Orçamento Geral da União.</t>
    </r>
    <r>
      <rPr>
        <b/>
        <sz val="16"/>
        <rFont val="Calibri"/>
        <family val="2"/>
      </rPr>
      <t xml:space="preserve">
</t>
    </r>
    <r>
      <rPr>
        <sz val="16"/>
        <rFont val="Calibri"/>
        <family val="2"/>
      </rPr>
      <t>CE GIGOV/SA 2250/2025 enviado dia 09/06/2025 - a CONDER apresenta documentação do Processo Licitatório do Projeto de Trabalho Social e como resultado da análise, ainda existe algumas pendências.
CE GIGOV/SA 1828/2025 enviado dia 21/05/2025 -  Análise de Relatório de Desenvolvimento de Trabalho Social Governo - Jan/25 (ARS 70/2025).
CE GIGOV/AS 1556/2025 enviado dia 08/05/2025 solicitando providências quanto a inserção de documentos no SADIPEM para tramitação de PVL (Pedido de Verificação de Limites e Condições).</t>
    </r>
    <r>
      <rPr>
        <b/>
        <sz val="16"/>
        <rFont val="Calibri"/>
        <family val="2"/>
      </rPr>
      <t xml:space="preserve">
Licitação pretérita enquadrada (valores inicialmente pagos com fonte de recurso estadual já foram solicitados restituição)</t>
    </r>
  </si>
  <si>
    <r>
      <t xml:space="preserve"> CE GIGOV/SA 5989/2026 - Enviado dia 05/10/26 - Recepcionamos documentação de Processo Licitatório.
</t>
    </r>
    <r>
      <rPr>
        <sz val="16"/>
        <rFont val="Calibri"/>
        <family val="2"/>
      </rPr>
      <t>CE GIGOV/SA 5797/2026 - Enviado dia 30/09/26 - Manifestação do Gestor – Solicitação de Excepcionalização da Avaliação Pós-Intervenção.</t>
    </r>
    <r>
      <rPr>
        <b/>
        <sz val="16"/>
        <rFont val="Calibri"/>
        <family val="2"/>
      </rPr>
      <t xml:space="preserve">
</t>
    </r>
    <r>
      <rPr>
        <sz val="16"/>
        <rFont val="Calibri"/>
        <family val="2"/>
      </rPr>
      <t>CE GIGOV/SA 5320/2026 - Enviado dia 25/08/26 - As Built (Cadastro Técnico) das obras e serviços.</t>
    </r>
    <r>
      <rPr>
        <b/>
        <sz val="16"/>
        <rFont val="Calibri"/>
        <family val="2"/>
      </rPr>
      <t xml:space="preserve">
</t>
    </r>
    <r>
      <rPr>
        <sz val="16"/>
        <rFont val="Calibri"/>
        <family val="2"/>
      </rPr>
      <t>CE GIGOV/SA 5055/2026 -Enviado dia 12/08/26  Comunicação de conclusão.</t>
    </r>
    <r>
      <rPr>
        <b/>
        <sz val="16"/>
        <rFont val="Calibri"/>
        <family val="2"/>
      </rPr>
      <t xml:space="preserve">
</t>
    </r>
    <r>
      <rPr>
        <sz val="16"/>
        <rFont val="Calibri"/>
        <family val="2"/>
      </rPr>
      <t>CE GIGOV/SA 2930/2026 - Enviado dia 19/05/26 -   Informamos a pendência para desbloqueio no valor de R$  84.143,60.</t>
    </r>
    <r>
      <rPr>
        <b/>
        <sz val="16"/>
        <rFont val="Calibri"/>
        <family val="2"/>
      </rPr>
      <t xml:space="preserve">
</t>
    </r>
    <r>
      <rPr>
        <sz val="16"/>
        <rFont val="Calibri"/>
        <family val="2"/>
      </rPr>
      <t>CE GIGOV/SA 2693/2026 - Enviado dia 07/05/26 - Informamos o desbloqueio da parcela de repasse no valor de R$ 43.260,76.</t>
    </r>
    <r>
      <rPr>
        <b/>
        <sz val="16"/>
        <rFont val="Calibri"/>
        <family val="2"/>
      </rPr>
      <t xml:space="preserve">
</t>
    </r>
    <r>
      <rPr>
        <sz val="16"/>
        <rFont val="Calibri"/>
        <family val="2"/>
      </rPr>
      <t>CE GIGOV/SA 2422/2026 - Enviado dia 27/04/26 -  Comunicamos o desbloqueio da parcela no valor de R$ 48.855,69.</t>
    </r>
    <r>
      <rPr>
        <b/>
        <sz val="16"/>
        <rFont val="Calibri"/>
        <family val="2"/>
      </rPr>
      <t xml:space="preserve">
</t>
    </r>
    <r>
      <rPr>
        <sz val="16"/>
        <rFont val="Calibri"/>
        <family val="2"/>
      </rPr>
      <t>CE GIGOV/SA 2048/2026 - Enviado dia 14/04/26 - Pendência Para Desbloqueio de Parcela, valor R$: 48.855,69</t>
    </r>
    <r>
      <rPr>
        <b/>
        <sz val="16"/>
        <rFont val="Calibri"/>
        <family val="2"/>
      </rPr>
      <t xml:space="preserve">.
</t>
    </r>
    <r>
      <rPr>
        <sz val="16"/>
        <rFont val="Calibri"/>
        <family val="2"/>
      </rPr>
      <t>CE GIGOV/SA 1556/2026 - Enviado dia 19/03/26  pendência para desbloqueio no valor de R$ 43.260,76</t>
    </r>
    <r>
      <rPr>
        <b/>
        <sz val="16"/>
        <rFont val="Calibri"/>
        <family val="2"/>
      </rPr>
      <t xml:space="preserve">.
</t>
    </r>
    <r>
      <rPr>
        <sz val="16"/>
        <rFont val="Calibri"/>
        <family val="2"/>
      </rPr>
      <t>CE GIGOV/SA 1395/2026 - Enviado dia 13/03/26 Pendência Para Desbloqueio de Parcela do Social. Informamos a pendência para desbloqueio no valor de R$  2.242,38.</t>
    </r>
    <r>
      <rPr>
        <b/>
        <sz val="16"/>
        <rFont val="Calibri"/>
        <family val="2"/>
      </rPr>
      <t xml:space="preserve">
</t>
    </r>
    <r>
      <rPr>
        <sz val="16"/>
        <rFont val="Calibri"/>
        <family val="2"/>
      </rPr>
      <t xml:space="preserve"> CE GIGOV/SA 1114/2026 - Enviado dia 27/02/2026 -   Informamos o desbloqueio da parcela de repasse no valor de R$ 114.185,47.</t>
    </r>
    <r>
      <rPr>
        <b/>
        <sz val="16"/>
        <rFont val="Calibri"/>
        <family val="2"/>
      </rPr>
      <t xml:space="preserve">
</t>
    </r>
    <r>
      <rPr>
        <sz val="16"/>
        <rFont val="Calibri"/>
        <family val="2"/>
      </rPr>
      <t>CE GIGOV/SA 870/2026 - Enviado dia 11/02/26 -  Informamos o desbloqueio da parcela de repasse no valor de R$ 52.500,04, conforme CE GIGOV/SA 592/2026.</t>
    </r>
    <r>
      <rPr>
        <b/>
        <sz val="16"/>
        <rFont val="Calibri"/>
        <family val="2"/>
      </rPr>
      <t xml:space="preserve">
</t>
    </r>
    <r>
      <rPr>
        <sz val="16"/>
        <rFont val="Calibri"/>
        <family val="2"/>
      </rPr>
      <t xml:space="preserve">CE GIGOV/SA 831/2026 - Enviado dia 10/02/26 - Pendência Para Desbloqueio de Parcela. </t>
    </r>
    <r>
      <rPr>
        <b/>
        <sz val="16"/>
        <rFont val="Calibri"/>
        <family val="2"/>
      </rPr>
      <t xml:space="preserve">
</t>
    </r>
    <r>
      <rPr>
        <sz val="16"/>
        <rFont val="Calibri"/>
        <family val="2"/>
      </rPr>
      <t>CE GIGOV/SA 592/2026 -  Enviado dia 03/02/2026 - Pendência Para Desbloqueio de Parcela do Social - 08 a 10/2025.</t>
    </r>
    <r>
      <rPr>
        <b/>
        <sz val="16"/>
        <rFont val="Calibri"/>
        <family val="2"/>
      </rPr>
      <t xml:space="preserve">
</t>
    </r>
    <r>
      <rPr>
        <sz val="16"/>
        <rFont val="Calibri"/>
        <family val="2"/>
      </rPr>
      <t>CT 029/2024 - Enviado dia 27/01/26 -   Informamos a pendência para desbloqueio no valor de R$  50.955,39.</t>
    </r>
    <r>
      <rPr>
        <b/>
        <sz val="16"/>
        <rFont val="Calibri"/>
        <family val="2"/>
      </rPr>
      <t xml:space="preserve">
</t>
    </r>
    <r>
      <rPr>
        <sz val="16"/>
        <rFont val="Calibri"/>
        <family val="2"/>
      </rPr>
      <t xml:space="preserve"> CE GIGOV/SA 243/2026 - Enviado dia 14/01/2026 - A CONDER protocolou o Ofício nº 002/2026  e inseriu na plataforma TransfereGov a documentação referente à ampliação de meta contemplando a inclusão de mais um ponto de contenção de encostas – PDE 253 (Gengibirra).</t>
    </r>
    <r>
      <rPr>
        <b/>
        <sz val="16"/>
        <rFont val="Calibri"/>
        <family val="2"/>
      </rPr>
      <t xml:space="preserve">
</t>
    </r>
    <r>
      <rPr>
        <sz val="16"/>
        <rFont val="Calibri"/>
        <family val="2"/>
      </rPr>
      <t xml:space="preserve"> CE GIGOV/SA 6059/2025 - Enviado dia 18/12/25 -   Desbloqueio de Parcela. </t>
    </r>
    <r>
      <rPr>
        <b/>
        <sz val="16"/>
        <rFont val="Calibri"/>
        <family val="2"/>
      </rPr>
      <t xml:space="preserve">
</t>
    </r>
    <r>
      <rPr>
        <sz val="16"/>
        <rFont val="Calibri"/>
        <family val="2"/>
      </rPr>
      <t>CE GIGOV/SA 5921/2025 - Enviado dia 12/12/25 -  Pendência Para Desbloqueio.</t>
    </r>
    <r>
      <rPr>
        <b/>
        <sz val="16"/>
        <rFont val="Calibri"/>
        <family val="2"/>
      </rPr>
      <t xml:space="preserve">
</t>
    </r>
    <r>
      <rPr>
        <sz val="16"/>
        <rFont val="Calibri"/>
        <family val="2"/>
      </rPr>
      <t>CE GIGOV/SA 5463/2025 - Enviado dia 26/11/25 - pendência para o desbloqueio no valor de R$  191.687,01, por compatibilidade.</t>
    </r>
    <r>
      <rPr>
        <b/>
        <sz val="16"/>
        <rFont val="Calibri"/>
        <family val="2"/>
      </rPr>
      <t xml:space="preserve">
</t>
    </r>
    <r>
      <rPr>
        <sz val="16"/>
        <rFont val="Calibri"/>
        <family val="2"/>
      </rPr>
      <t>CE GIGOV/SA 5194/2025 - Enviado dia 13/11/25- desbloqueio da parcela no valor de R$ 239.931,32.</t>
    </r>
    <r>
      <rPr>
        <b/>
        <sz val="16"/>
        <rFont val="Calibri"/>
        <family val="2"/>
      </rPr>
      <t xml:space="preserve">
 </t>
    </r>
    <r>
      <rPr>
        <sz val="16"/>
        <rFont val="Calibri"/>
        <family val="2"/>
      </rPr>
      <t>CE GIGOV/SA 5131/2025 Enviado dia 11/11/25 -  Pendencia Para o Desbloqueio de Parcela.   Informamos a pendência para o desbloqueio da parcela  referente ao BM 07 no valor de R$ 239.931,32: Gerar o relatório de pagamentos realizados no valor de R$ 503.117,75.</t>
    </r>
    <r>
      <rPr>
        <b/>
        <sz val="16"/>
        <rFont val="Calibri"/>
        <family val="2"/>
      </rPr>
      <t xml:space="preserve">
</t>
    </r>
    <r>
      <rPr>
        <sz val="16"/>
        <rFont val="Calibri"/>
        <family val="2"/>
      </rPr>
      <t>CE GIGOV/SA 4998/2025 - Enviado dia 04/11/2025 -
Identificamos a inclusão, na plataforma TransfereGov, do BM/RRE nº 08, relativo às obras do CTEF Mutuípe do termo de compromisso referenciado, no valor de R$ 239.931,32.</t>
    </r>
    <r>
      <rPr>
        <b/>
        <sz val="16"/>
        <rFont val="Calibri"/>
        <family val="2"/>
      </rPr>
      <t xml:space="preserve">
</t>
    </r>
    <r>
      <rPr>
        <sz val="16"/>
        <rFont val="Calibri"/>
        <family val="2"/>
      </rPr>
      <t xml:space="preserve"> CE GIGOV/SA 4704/2025 -  Desbloqueio de Parcela - Enviado dia 21/10/2025,   Informam o desbloqueio da parcela no valor de R$ 796.518,07, perfazendo o acumulado de R$  6.622.200,25. Solicitam a inclusão na nota fiscal referente ao BM 07 e a geração do relatório Documentos de Liquidação Incluídos, no valor de R$  239.931,32.</t>
    </r>
    <r>
      <rPr>
        <b/>
        <sz val="16"/>
        <rFont val="Calibri"/>
        <family val="2"/>
      </rPr>
      <t xml:space="preserve">
 </t>
    </r>
    <r>
      <rPr>
        <sz val="16"/>
        <rFont val="Calibri"/>
        <family val="2"/>
      </rPr>
      <t>CE GIGOV/SA 4545/2025 - Enviado dia 10/10/2025 -  Informamos a pendência para o desbloqueio no valor de R$ 239.931,32, por compatibilidade.</t>
    </r>
    <r>
      <rPr>
        <b/>
        <sz val="16"/>
        <rFont val="Calibri"/>
        <family val="2"/>
      </rPr>
      <t xml:space="preserve">
</t>
    </r>
    <r>
      <rPr>
        <sz val="16"/>
        <rFont val="Calibri"/>
        <family val="2"/>
      </rPr>
      <t>CE GIGOV/SA 4030/2025 - Enviado dia 12/09/25 -Documentação fotográfica da Placa de obra.</t>
    </r>
    <r>
      <rPr>
        <b/>
        <sz val="16"/>
        <rFont val="Calibri"/>
        <family val="2"/>
      </rPr>
      <t xml:space="preserve">
</t>
    </r>
    <r>
      <rPr>
        <sz val="16"/>
        <rFont val="Calibri"/>
        <family val="2"/>
      </rPr>
      <t>CE GIGOV/SA 3862/2025 - Enviado dia 04/09/25 - Aceite de medição lançada no TransfereGov.</t>
    </r>
    <r>
      <rPr>
        <b/>
        <sz val="16"/>
        <rFont val="Calibri"/>
        <family val="2"/>
      </rPr>
      <t xml:space="preserve">
</t>
    </r>
    <r>
      <rPr>
        <sz val="16"/>
        <rFont val="Calibri"/>
        <family val="2"/>
      </rPr>
      <t>CE GIGOV/SA 3805/2025 - Enviado dia 02/09 -Solicitação de ajustes nos valores aceitos e desbloqueados.</t>
    </r>
    <r>
      <rPr>
        <b/>
        <sz val="16"/>
        <rFont val="Calibri"/>
        <family val="2"/>
      </rPr>
      <t xml:space="preserve">
</t>
    </r>
    <r>
      <rPr>
        <sz val="16"/>
        <rFont val="Calibri"/>
        <family val="2"/>
      </rPr>
      <t>CE GIGOV/SA 3792/2025 - Enviado dia 02/09 - A CONDER protocolou o ofício CONDE/DIHAB/DIHAB.GAB 306/2025, contendo documentação fotográfica das placas de obras.</t>
    </r>
    <r>
      <rPr>
        <b/>
        <sz val="16"/>
        <rFont val="Calibri"/>
        <family val="2"/>
      </rPr>
      <t xml:space="preserve">
</t>
    </r>
    <r>
      <rPr>
        <sz val="16"/>
        <rFont val="Calibri"/>
        <family val="2"/>
      </rPr>
      <t>CE GIGOV/SA 3584/2025 - Enviado dia 22/08 - Desbloqueio de Parcela.</t>
    </r>
    <r>
      <rPr>
        <b/>
        <sz val="16"/>
        <rFont val="Calibri"/>
        <family val="2"/>
      </rPr>
      <t xml:space="preserve">
</t>
    </r>
    <r>
      <rPr>
        <sz val="16"/>
        <rFont val="Calibri"/>
        <family val="2"/>
      </rPr>
      <t xml:space="preserve">CE GIGOV/SA 3489/2025 - Enviado dia 15/08 Orientações referentes ao Trabalho Social. </t>
    </r>
    <r>
      <rPr>
        <b/>
        <sz val="16"/>
        <rFont val="Calibri"/>
        <family val="2"/>
      </rPr>
      <t xml:space="preserve">
</t>
    </r>
    <r>
      <rPr>
        <sz val="16"/>
        <rFont val="Calibri"/>
        <family val="2"/>
      </rPr>
      <t>CE GIGOV/SA 3307/2025 - Enviado dia 08/08 -Pendência Para Desbloqueio - BM 04.</t>
    </r>
    <r>
      <rPr>
        <b/>
        <sz val="16"/>
        <rFont val="Calibri"/>
        <family val="2"/>
      </rPr>
      <t xml:space="preserve">
</t>
    </r>
    <r>
      <rPr>
        <sz val="16"/>
        <rFont val="Calibri"/>
        <family val="2"/>
      </rPr>
      <t>CE GIGOV/SA 3159/2025 - Enviado dia 31/07 - desbloqueio da parcela no valor de R$ 1.384.901,88, para fins de ressarcimento.</t>
    </r>
    <r>
      <rPr>
        <b/>
        <sz val="16"/>
        <rFont val="Calibri"/>
        <family val="2"/>
      </rPr>
      <t xml:space="preserve">
</t>
    </r>
    <r>
      <rPr>
        <sz val="16"/>
        <rFont val="Calibri"/>
        <family val="2"/>
      </rPr>
      <t>CE GIGOV/SA 2845/2025 enviado dia 15/07/2025 - Processo Licitatório apto referente ao projeto de trabalho social.</t>
    </r>
    <r>
      <rPr>
        <b/>
        <sz val="16"/>
        <rFont val="Calibri"/>
        <family val="2"/>
      </rPr>
      <t xml:space="preserve">
</t>
    </r>
    <r>
      <rPr>
        <sz val="16"/>
        <rFont val="Calibri"/>
        <family val="2"/>
      </rPr>
      <t>CE GIGOV/SA 2830/2025 enviado dia 14/07/2025 - Desbloqueio de Parcela no valor de R$ 4.140.413,27, para fins de ressarcimento, referente aos valores aferidos e informados por meio da  CE GIGOV/SA 2406/2025.  Solicitam informar se o valor de R$ 1.537.416,75 (diferença entre o atestado total e o desbloqueado no momento) será utilizado para fins de ressarcimento, de modo que possibilite à CAIXA efetuar o cadastramento do valor da OBTV Convenente no TGOV.</t>
    </r>
    <r>
      <rPr>
        <b/>
        <sz val="16"/>
        <rFont val="Calibri"/>
        <family val="2"/>
      </rPr>
      <t xml:space="preserve">
</t>
    </r>
    <r>
      <rPr>
        <sz val="16"/>
        <rFont val="Calibri"/>
        <family val="2"/>
      </rPr>
      <t>CE GIGOV/SA 2418/2025 enviado dia 17/06/2025 - Crédito de Recursos Financeiros – Orçamento Geral da União.</t>
    </r>
    <r>
      <rPr>
        <b/>
        <sz val="16"/>
        <rFont val="Calibri"/>
        <family val="2"/>
      </rPr>
      <t xml:space="preserve">
</t>
    </r>
    <r>
      <rPr>
        <sz val="16"/>
        <rFont val="Calibri"/>
        <family val="2"/>
      </rPr>
      <t>CE GIGOV/SA 2250/2025 enviado dia 09/06/2025 - a CONDER apresenta documentação do Processo Licitatório do Projeto de Trabalho Social e como resultado da análise, ainda existe algumas pendências.</t>
    </r>
    <r>
      <rPr>
        <b/>
        <sz val="16"/>
        <rFont val="Calibri"/>
        <family val="2"/>
      </rPr>
      <t xml:space="preserve">
</t>
    </r>
    <r>
      <rPr>
        <sz val="16"/>
        <rFont val="Calibri"/>
        <family val="2"/>
      </rPr>
      <t>CE GIGOV/SA 1828/2025 enviado dia 21/05/2025 -  Análise de Relatório de Desenvolvimento de Trabalho Social Governo - Jan/25 (ARS 70/2025).
CE GIGOV/AS 1556/2025 enviado dia 08/05/2025 solicitando providências quanto a inserção de documentos no SADIPEM para tramitação de PVL (Pedido de Verificação de Limites e Condições).</t>
    </r>
    <r>
      <rPr>
        <b/>
        <sz val="16"/>
        <rFont val="Calibri"/>
        <family val="2"/>
      </rPr>
      <t xml:space="preserve">
</t>
    </r>
    <r>
      <rPr>
        <sz val="16"/>
        <rFont val="Calibri"/>
        <family val="2"/>
      </rPr>
      <t>Licitação pretérita enquadrada (valores inicialmente pagos com fonte de recurso estadual já foram solicitados restituição)</t>
    </r>
  </si>
  <si>
    <r>
      <t xml:space="preserve"> CE GIGOV/SA 5989/2026 - Enviado dia 05/10/26 - Recepcionamos documentação de Processo Licitatório.
</t>
    </r>
    <r>
      <rPr>
        <sz val="16"/>
        <rFont val="Calibri"/>
        <family val="2"/>
      </rPr>
      <t>CE GIGOV/SA 5797/2026 - Enviado dia 30/09/26 - Manifestação do Gestor – Solicitação de Excepcionalização da Avaliação Pós-Intervenção.</t>
    </r>
    <r>
      <rPr>
        <b/>
        <sz val="16"/>
        <rFont val="Calibri"/>
        <family val="2"/>
      </rPr>
      <t xml:space="preserve">
</t>
    </r>
    <r>
      <rPr>
        <sz val="16"/>
        <rFont val="Calibri"/>
        <family val="2"/>
      </rPr>
      <t>CE GIGOV/SA 1556/2026 - Enviado dia 19/03/26  pendência para desbloqueio no valor de R$ 43.260,76.</t>
    </r>
    <r>
      <rPr>
        <b/>
        <sz val="16"/>
        <rFont val="Calibri"/>
        <family val="2"/>
      </rPr>
      <t xml:space="preserve">
</t>
    </r>
    <r>
      <rPr>
        <sz val="16"/>
        <rFont val="Calibri"/>
        <family val="2"/>
      </rPr>
      <t>CE GIGOV/SA 1395/2026 - Enviado dia 13/03/26 Pendência Para Desbloqueio de Parcela do Social. Informamos a pendência para desbloqueio no valor de R$  2.242,38.</t>
    </r>
    <r>
      <rPr>
        <b/>
        <sz val="16"/>
        <rFont val="Calibri"/>
        <family val="2"/>
      </rPr>
      <t xml:space="preserve">
</t>
    </r>
    <r>
      <rPr>
        <sz val="16"/>
        <rFont val="Calibri"/>
        <family val="2"/>
      </rPr>
      <t>CE GIGOV/SA 870/2026 - Enviado dia 11/02/26 -  Informamos o desbloqueio da parcela de repasse no valor de R$ 52.500,04, conforme CE GIGOV/SA 592/2026.</t>
    </r>
    <r>
      <rPr>
        <b/>
        <sz val="16"/>
        <rFont val="Calibri"/>
        <family val="2"/>
      </rPr>
      <t xml:space="preserve">
</t>
    </r>
    <r>
      <rPr>
        <sz val="16"/>
        <rFont val="Calibri"/>
        <family val="2"/>
      </rPr>
      <t>CT 029/2024 - Enviado dia 27/01/26 -   Informamos a pendência para desbloqueio no valor de R$  50.955,39.</t>
    </r>
    <r>
      <rPr>
        <b/>
        <sz val="16"/>
        <rFont val="Calibri"/>
        <family val="2"/>
      </rPr>
      <t xml:space="preserve">
</t>
    </r>
    <r>
      <rPr>
        <sz val="16"/>
        <rFont val="Calibri"/>
        <family val="2"/>
      </rPr>
      <t xml:space="preserve"> CE GIGOV/SA 243/2026 - Enviado dia 14/01/2026 - A CONDER protocolou o Ofício nº 002/2026  e inseriu na plataforma TransfereGov a documentação referente à ampliação de meta contemplando a inclusão de mais um ponto de contenção de encostas – PDE 253 (Gengibirra).</t>
    </r>
    <r>
      <rPr>
        <b/>
        <sz val="16"/>
        <rFont val="Calibri"/>
        <family val="2"/>
      </rPr>
      <t xml:space="preserve">
</t>
    </r>
    <r>
      <rPr>
        <sz val="16"/>
        <rFont val="Calibri"/>
        <family val="2"/>
      </rPr>
      <t xml:space="preserve"> CE GIGOV/SA 6059/2025 - Enviado dia 18/12/25 -   Desbloqueio de Parcela.</t>
    </r>
    <r>
      <rPr>
        <b/>
        <sz val="16"/>
        <rFont val="Calibri"/>
        <family val="2"/>
      </rPr>
      <t xml:space="preserve"> 
</t>
    </r>
    <r>
      <rPr>
        <sz val="16"/>
        <rFont val="Calibri"/>
        <family val="2"/>
      </rPr>
      <t>CE GIGOV/SA 5463/2025 - Enviado dia 26/11/25 - pendência para o desbloqueio no valor de R$  191.687,01, por compatibilidade.</t>
    </r>
    <r>
      <rPr>
        <b/>
        <sz val="16"/>
        <rFont val="Calibri"/>
        <family val="2"/>
      </rPr>
      <t xml:space="preserve">
</t>
    </r>
    <r>
      <rPr>
        <sz val="16"/>
        <rFont val="Calibri"/>
        <family val="2"/>
      </rPr>
      <t>CE GIGOV/SA 5464/2025 - Enviado dia 26/11/25 - A CONDER protocolou ofício , contendo esclarecimentos a respeito de uma escada drenante existente na área de intervenção do PDE.</t>
    </r>
    <r>
      <rPr>
        <b/>
        <sz val="16"/>
        <rFont val="Calibri"/>
        <family val="2"/>
      </rPr>
      <t xml:space="preserve">
</t>
    </r>
    <r>
      <rPr>
        <sz val="16"/>
        <rFont val="Calibri"/>
        <family val="2"/>
      </rPr>
      <t>CE GIGOV/SA 5194/2025 - Enviado dia 13/11/25- desbloqueio da parcela no valor de R$ 239.931,32.</t>
    </r>
    <r>
      <rPr>
        <b/>
        <sz val="16"/>
        <rFont val="Calibri"/>
        <family val="2"/>
      </rPr>
      <t xml:space="preserve">
 </t>
    </r>
    <r>
      <rPr>
        <sz val="16"/>
        <rFont val="Calibri"/>
        <family val="2"/>
      </rPr>
      <t>CE GIGOV/SA 5131/2025 Enviado dia 11/11/25 -  Pendencia Para o Desbloqueio de Parcela.   Informamos a pendência para o desbloqueio da parcela  referente ao BM 07 no valor de R$ 239.931,32: Gerar o relatório de pagamentos realizados no valor de R$ 503.117,75.</t>
    </r>
    <r>
      <rPr>
        <b/>
        <sz val="16"/>
        <rFont val="Calibri"/>
        <family val="2"/>
      </rPr>
      <t xml:space="preserve">
</t>
    </r>
    <r>
      <rPr>
        <sz val="16"/>
        <rFont val="Calibri"/>
        <family val="2"/>
      </rPr>
      <t xml:space="preserve"> CE GIGOV/SA 4704/2025 -  Desbloqueio de Parcela - Enviado dia 21/10/2025,   Informam o desbloqueio da parcela no valor de R$ 796.518,07, perfazendo o acumulado de R$  6.622.200,25. Solicitam a inclusão na nota fiscal referente ao BM 07 e a geração do relatório Documentos de Liquidação Incluídos, no valor de R$  239.931,32.</t>
    </r>
    <r>
      <rPr>
        <b/>
        <sz val="16"/>
        <rFont val="Calibri"/>
        <family val="2"/>
      </rPr>
      <t xml:space="preserve">
</t>
    </r>
    <r>
      <rPr>
        <sz val="16"/>
        <rFont val="Calibri"/>
        <family val="2"/>
      </rPr>
      <t>CE GIGOV/SA 4030/2025 - Enviado dia 12/09/25 -Documentação fotográfica da Placa de obra.</t>
    </r>
    <r>
      <rPr>
        <b/>
        <sz val="16"/>
        <rFont val="Calibri"/>
        <family val="2"/>
      </rPr>
      <t xml:space="preserve">
</t>
    </r>
    <r>
      <rPr>
        <sz val="16"/>
        <rFont val="Calibri"/>
        <family val="2"/>
      </rPr>
      <t>CE GIGOV/SA 3862/2025 - Enviado dia 04/09/25 - Aceite de medição lançada no TransfereGov.</t>
    </r>
    <r>
      <rPr>
        <b/>
        <sz val="16"/>
        <rFont val="Calibri"/>
        <family val="2"/>
      </rPr>
      <t xml:space="preserve">
</t>
    </r>
    <r>
      <rPr>
        <sz val="16"/>
        <rFont val="Calibri"/>
        <family val="2"/>
      </rPr>
      <t>CE GIGOV/SA 3805/2025 - Enviado dia 02/09 -Solicitação de ajustes nos valores aceitos e desbloqueados.</t>
    </r>
    <r>
      <rPr>
        <b/>
        <sz val="16"/>
        <rFont val="Calibri"/>
        <family val="2"/>
      </rPr>
      <t xml:space="preserve">
</t>
    </r>
    <r>
      <rPr>
        <sz val="16"/>
        <rFont val="Calibri"/>
        <family val="2"/>
      </rPr>
      <t>CE GIGOV/SA 3792/2025 - Enviado dia 02/09 - A CONDER protocolou o ofício CONDE/DIHAB/DIHAB.GAB 306/2025, contendo documentação fotográfica das placas de obras.</t>
    </r>
    <r>
      <rPr>
        <b/>
        <sz val="16"/>
        <rFont val="Calibri"/>
        <family val="2"/>
      </rPr>
      <t xml:space="preserve">
</t>
    </r>
    <r>
      <rPr>
        <sz val="16"/>
        <rFont val="Calibri"/>
        <family val="2"/>
      </rPr>
      <t>CE GIGOV/SA 3584/2025 - Enviado dia 22/08 - Desbloqueio de Parcela.</t>
    </r>
    <r>
      <rPr>
        <b/>
        <sz val="16"/>
        <rFont val="Calibri"/>
        <family val="2"/>
      </rPr>
      <t xml:space="preserve">
</t>
    </r>
    <r>
      <rPr>
        <sz val="16"/>
        <rFont val="Calibri"/>
        <family val="2"/>
      </rPr>
      <t xml:space="preserve">CE GIGOV/SA 3489/2025 - Enviado dia 15/08 Orientações referentes ao Trabalho Social. </t>
    </r>
    <r>
      <rPr>
        <b/>
        <sz val="16"/>
        <rFont val="Calibri"/>
        <family val="2"/>
      </rPr>
      <t xml:space="preserve">
</t>
    </r>
    <r>
      <rPr>
        <sz val="16"/>
        <rFont val="Calibri"/>
        <family val="2"/>
      </rPr>
      <t>CE GIGOV/SA 3307/2025 - Enviado dia 08/08 -Pendência Para Desbloqueio - BM 04.</t>
    </r>
    <r>
      <rPr>
        <b/>
        <sz val="16"/>
        <rFont val="Calibri"/>
        <family val="2"/>
      </rPr>
      <t xml:space="preserve">
</t>
    </r>
    <r>
      <rPr>
        <sz val="16"/>
        <rFont val="Calibri"/>
        <family val="2"/>
      </rPr>
      <t>CE GIGOV/SA 3159/2025 - Enviado dia 31/07 - desbloqueio da parcela no valor de R$ 1.384.901,88, para fins de ressarcimento.</t>
    </r>
    <r>
      <rPr>
        <b/>
        <sz val="16"/>
        <rFont val="Calibri"/>
        <family val="2"/>
      </rPr>
      <t xml:space="preserve">
</t>
    </r>
    <r>
      <rPr>
        <sz val="16"/>
        <rFont val="Calibri"/>
        <family val="2"/>
      </rPr>
      <t>CE GIGOV/SA 2845/2025 enviado dia 15/07/2025 - Processo Licitatório apto referente ao projeto de trabalho social.</t>
    </r>
    <r>
      <rPr>
        <b/>
        <sz val="16"/>
        <rFont val="Calibri"/>
        <family val="2"/>
      </rPr>
      <t xml:space="preserve">
</t>
    </r>
    <r>
      <rPr>
        <sz val="16"/>
        <rFont val="Calibri"/>
        <family val="2"/>
      </rPr>
      <t>CE GIGOV/SA 2830/2025 enviado dia 14/07/2025 - Desbloqueio de Parcela no valor de R$ 4.140.413,27, para fins de ressarcimento, referente aos valores aferidos e informados por meio da  CE GIGOV/SA 2406/2025.  Solicitam informar se o valor de R$ 1.537.416,75 (diferença entre o atestado total e o desbloqueado no momento) será utilizado para fins de ressarcimento, de modo que possibilite à CAIXA efetuar o cadastramento do valor da OBTV Convenente no TGOV.</t>
    </r>
    <r>
      <rPr>
        <b/>
        <sz val="16"/>
        <rFont val="Calibri"/>
        <family val="2"/>
      </rPr>
      <t xml:space="preserve">
</t>
    </r>
    <r>
      <rPr>
        <sz val="16"/>
        <rFont val="Calibri"/>
        <family val="2"/>
      </rPr>
      <t>CE GIGOV/SA 2418/2025 enviado dia 17/06/2025 - Crédito de Recursos Financeiros – Orçamento Geral da União.</t>
    </r>
    <r>
      <rPr>
        <b/>
        <sz val="16"/>
        <rFont val="Calibri"/>
        <family val="2"/>
      </rPr>
      <t xml:space="preserve">
</t>
    </r>
    <r>
      <rPr>
        <sz val="16"/>
        <rFont val="Calibri"/>
        <family val="2"/>
      </rPr>
      <t>CE GIGOV/SA 2250/2025 enviado dia 09/06/2025 - a CONDER apresenta documentação do Processo Licitatório do Projeto de Trabalho Social e como resultado da análise, ainda existe algumas pendências.</t>
    </r>
    <r>
      <rPr>
        <b/>
        <sz val="16"/>
        <rFont val="Calibri"/>
        <family val="2"/>
      </rPr>
      <t xml:space="preserve">
</t>
    </r>
    <r>
      <rPr>
        <sz val="16"/>
        <rFont val="Calibri"/>
        <family val="2"/>
      </rPr>
      <t>CE GIGOV/SA 1828/2025 enviado dia 21/05/2025 -  Análise de Relatório de Desenvolvimento de Trabalho Social Governo - Jan/25 (ARS 70/2025).</t>
    </r>
    <r>
      <rPr>
        <b/>
        <sz val="16"/>
        <rFont val="Calibri"/>
        <family val="2"/>
      </rPr>
      <t xml:space="preserve">
</t>
    </r>
    <r>
      <rPr>
        <sz val="16"/>
        <rFont val="Calibri"/>
        <family val="2"/>
      </rPr>
      <t>CE GIGOV/AS 1556/2025 enviado dia 08/05/2025 solicitando providências quanto a inserção de documentos no SADIPEM para tramitação de PVL (Pedido de Verificação de Limites e Condições).</t>
    </r>
    <r>
      <rPr>
        <b/>
        <sz val="16"/>
        <rFont val="Calibri"/>
        <family val="2"/>
      </rPr>
      <t xml:space="preserve">
</t>
    </r>
    <r>
      <rPr>
        <sz val="16"/>
        <rFont val="Calibri"/>
        <family val="2"/>
      </rPr>
      <t>Licitação pretérita enquadrada (valores inicialmente pagos com fonte de recurso estadual já foram solicitados restituição)</t>
    </r>
  </si>
  <si>
    <t>06/10/26 - Resultado Final da Licitação e Homologação, Adjuducação e Convocação para assinatura do contrato.
Licitante vencedor: GNP Construções e Pintura Ltda. EPP
Valor: R$ 1.002.967,20</t>
  </si>
  <si>
    <r>
      <rPr>
        <b/>
        <sz val="16"/>
        <rFont val="Calibri"/>
        <family val="2"/>
      </rPr>
      <t xml:space="preserve">CE GIGOV/SA 5940/2026 - Enviado dia 05/10/26 -  Informamos a pendência para o desbloqueio do BM 12 no valor de R$ 195.371,45.
</t>
    </r>
    <r>
      <rPr>
        <sz val="16"/>
        <rFont val="Calibri"/>
        <family val="2"/>
      </rPr>
      <t>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 xml:space="preserve"> 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 xml:space="preserve"> CE GIGOV/SA 4532/2025 - Elaboração do Laudo de Análise de Engenharia.</t>
    </r>
    <r>
      <rPr>
        <b/>
        <sz val="16"/>
        <rFont val="Calibri"/>
        <family val="2"/>
      </rPr>
      <t xml:space="preserve">
</t>
    </r>
    <r>
      <rPr>
        <sz val="16"/>
        <rFont val="Calibri"/>
        <family val="2"/>
      </rPr>
      <t>CE GIGOV/SA 4533/2025 -Enviado dia 10/10/25 -  Documentação inserida no TransfereGov. Além disso, elaboramos o Laudo de Análise de Engenharia (LAE).</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
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2026/2025 enviado dia 29/05/2025 - análise preliminar do projeto básico. 
CE GIGOV/SA 1802/2025 enviado dia 20/05/2025 informando que houve aprovação do projeto do trabalho social. Para finalizar a análise foi solicitado que o PTS sejam encaminhados através da plataforma TransfereGov contendo algumas inclusões. 
CE GIGOV/SA 1027/2025 Conder atendendo as diligências do ofício n° 127/2025 enviado dia 08/04/2025.</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Conder atendendo as diligências do ofício n° 0060/2025 enviado dia 14/03/2025.</t>
    </r>
  </si>
  <si>
    <r>
      <rPr>
        <b/>
        <sz val="16"/>
        <rFont val="Calibri"/>
        <family val="2"/>
      </rPr>
      <t xml:space="preserve">CE GIGOV/SA 5940/2026 - Enviado dia 05/10/26 -  Informamos a pendência para o desbloqueio do BM 12 no valor de R$ 195.371,45.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3785/2025 Enviado dia 01/09 - Retorno ao Ofício nº 249/2025 - CONDER/DIHAB/DIHAB.GAB – PTS L4/L5 - refere-se projeto de trabalho social.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3488/2025 - Análise de justificativa para inconsistência na planilha orçamentaria.</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2837/2025 enviado dia 15/07/2025 - Analise Preliminar do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</si>
  <si>
    <r>
      <rPr>
        <b/>
        <sz val="16"/>
        <rFont val="Calibri"/>
        <family val="2"/>
      </rPr>
      <t xml:space="preserve">CE GIGOV/SA 5940/2026 - Enviado dia 05/10/26 -  Informamos a pendência para o desbloqueio do BM 12 no valor de R$ 195.371,45.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3521/2025 - Enviado dia 20/08 -Análise preliminar do Projeto Básico.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</si>
  <si>
    <r>
      <rPr>
        <b/>
        <sz val="16"/>
        <rFont val="Calibri"/>
        <family val="2"/>
      </rPr>
      <t>CONFORME DEFINIDO EM REUNIÃO COM MINISTÉRIO, GOVERNADOR E SECRETÁRIOS DA C.CIVIL E SEINFRA (29/07/26), OS EQUIPAMENTOS MOBILIÁRIOS FICARÃO SOB A RESPONSABILIDADE DA CONCESSIONÁRIA. O ESTADO NÃO FARÁ AQUISIÇÃO.</t>
    </r>
    <r>
      <rPr>
        <sz val="16"/>
        <rFont val="Calibri"/>
        <family val="2"/>
      </rPr>
      <t xml:space="preserve">
</t>
    </r>
    <r>
      <rPr>
        <b/>
        <sz val="16"/>
        <rFont val="Calibri"/>
        <family val="2"/>
      </rPr>
      <t xml:space="preserve">Contrato publicado em 18/09 e OS. assinada em 21/09/2026.
</t>
    </r>
    <r>
      <rPr>
        <sz val="16"/>
        <rFont val="Calibri"/>
        <family val="2"/>
      </rPr>
      <t xml:space="preserve">Licitação homologada e adjudicada, com pulicação no DOE em 20/08/2026. Empresa vencedora: Metrol Engenharia Ltda.
Publicado AVISO DE LICITAÇÃO - PREGÃO ELETRÔNICO Nº 1/2026 - SEINFRA/SIT - BB Nº 1090760, em 03/04/2026. Abertura dos envelopes ocorrida em 22/04/26. </t>
    </r>
  </si>
  <si>
    <t>Análise das propostas</t>
  </si>
  <si>
    <t>Assinar e publicar o contrato</t>
  </si>
  <si>
    <r>
      <rPr>
        <b/>
        <sz val="16"/>
        <rFont val="Calibri"/>
        <family val="2"/>
      </rPr>
      <t xml:space="preserve">CE GIGOV/SA 5932/2026 - Enviado dia 05/10/26 - Envio de Solicitação de AIO.
</t>
    </r>
    <r>
      <rPr>
        <sz val="16"/>
        <rFont val="Calibri"/>
        <family val="2"/>
      </rPr>
      <t>CE GIGOV/SA 5433/2026 - Enviado dia 31/08/26- Aceite dos QCIs para AIO.</t>
    </r>
    <r>
      <rPr>
        <b/>
        <sz val="16"/>
        <rFont val="Calibri"/>
        <family val="2"/>
      </rPr>
      <t xml:space="preserve">
</t>
    </r>
    <r>
      <rPr>
        <sz val="16"/>
        <rFont val="Calibri"/>
        <family val="2"/>
      </rPr>
      <t>CE GIGOV/SA 5141/2026 - Enviado dia 17/08/26 - informa aceite da licitação da obra e solicita providências.</t>
    </r>
    <r>
      <rPr>
        <b/>
        <sz val="16"/>
        <rFont val="Calibri"/>
        <family val="2"/>
      </rPr>
      <t xml:space="preserve">
</t>
    </r>
    <r>
      <rPr>
        <sz val="16"/>
        <rFont val="Calibri"/>
        <family val="2"/>
      </rPr>
      <t>CE GIGOV/SA 4694/2026 PTS - Enviado dia 30/07/26 - comunica aceite de projeto.</t>
    </r>
    <r>
      <rPr>
        <b/>
        <sz val="16"/>
        <rFont val="Calibri"/>
        <family val="2"/>
      </rPr>
      <t xml:space="preserve">
</t>
    </r>
    <r>
      <rPr>
        <sz val="16"/>
        <rFont val="Calibri"/>
        <family val="2"/>
      </rPr>
      <t>CE GIGOV/SA 4305/2026 - Enviado dia 13/07/26 - A CONDER inseriu, na plataforma Transferegov, a documentação referente ao Projeto de Trabalho Social.</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 xml:space="preserve">CE GIGOV/SA 3631/2026- Enviado dia 17/06/26-  Análise do PTS da Etapa 01.
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CE GIGOV/SA 3011/2026 - Enviado dia 20/05/26 - Reemissão de LAE - Solicitação de ajustes na plataforma TransfereGov.</t>
    </r>
    <r>
      <rPr>
        <b/>
        <sz val="16"/>
        <rFont val="Calibri"/>
        <family val="2"/>
      </rPr>
      <t xml:space="preserve">
</t>
    </r>
    <r>
      <rPr>
        <sz val="16"/>
        <rFont val="Calibri"/>
        <family val="2"/>
      </rPr>
      <t>CE GIGOV/SA 2780/2026 - Enviado dia 12/05/26 Análise de Documentação Complementar.</t>
    </r>
    <r>
      <rPr>
        <b/>
        <sz val="16"/>
        <rFont val="Calibri"/>
        <family val="2"/>
      </rPr>
      <t xml:space="preserve">
</t>
    </r>
    <r>
      <rPr>
        <sz val="16"/>
        <rFont val="Calibri"/>
        <family val="2"/>
      </rPr>
      <t>ENC: CE GIGOV/SA 2360/2026 - Enviado dia 23/04/26 -  Disponibilizamos para retirada via assinada do Termo Aditivo que caracteriza a execução em etapas e possibilita a retirada de parcial das suspensivas.</t>
    </r>
    <r>
      <rPr>
        <b/>
        <sz val="16"/>
        <rFont val="Calibri"/>
        <family val="2"/>
      </rPr>
      <t xml:space="preserve">
</t>
    </r>
    <r>
      <rPr>
        <sz val="16"/>
        <rFont val="Calibri"/>
        <family val="2"/>
      </rPr>
      <t>CE GIGOV/SA 2037/2026 - Enviado dia 14/04/26 -emissão de LAE  e retirada parcial de suspensivas.</t>
    </r>
    <r>
      <rPr>
        <b/>
        <sz val="16"/>
        <rFont val="Calibri"/>
        <family val="2"/>
      </rPr>
      <t xml:space="preserve">
</t>
    </r>
    <r>
      <rPr>
        <sz val="16"/>
        <rFont val="Calibri"/>
        <family val="2"/>
      </rPr>
      <t>CE GIGOV/SA 1602/2026 - Enviado dia 20/03/26 - Análise preliminar Projeto Básico. Valor R$: 279.922,09.</t>
    </r>
    <r>
      <rPr>
        <b/>
        <sz val="16"/>
        <rFont val="Calibri"/>
        <family val="2"/>
      </rPr>
      <t xml:space="preserve">
</t>
    </r>
    <r>
      <rPr>
        <sz val="16"/>
        <rFont val="Calibri"/>
        <family val="2"/>
      </rPr>
      <t>CE GIGOV/SA 1232/2026 - Enviado dia 06/03/26 - Análise preliminar Projeto Básico</t>
    </r>
    <r>
      <rPr>
        <b/>
        <sz val="16"/>
        <rFont val="Calibri"/>
        <family val="2"/>
      </rPr>
      <t>.</t>
    </r>
    <r>
      <rPr>
        <sz val="16"/>
        <rFont val="Calibri"/>
        <family val="2"/>
      </rPr>
      <t xml:space="preserve">
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</si>
  <si>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CE GIGOV/SA 5932/2026 - Enviado dia 05/10/26 - Envio de Solicitação de AIO.
</t>
    </r>
    <r>
      <rPr>
        <sz val="16"/>
        <rFont val="Calibri"/>
        <family val="2"/>
      </rPr>
      <t>CE GIGOV/SA 5433/2026 - Enviado dia 31/08/26- Aceite dos QCIs para AIO.</t>
    </r>
    <r>
      <rPr>
        <b/>
        <sz val="16"/>
        <rFont val="Calibri"/>
        <family val="2"/>
      </rPr>
      <t xml:space="preserve">
</t>
    </r>
    <r>
      <rPr>
        <sz val="16"/>
        <rFont val="Calibri"/>
        <family val="2"/>
      </rPr>
      <t>CE GIGOV/SA 5141/2026 - Enviado dia 17/08/26 - informa aceite da licitação da obra e solicita providências.</t>
    </r>
    <r>
      <rPr>
        <b/>
        <sz val="16"/>
        <rFont val="Calibri"/>
        <family val="2"/>
      </rPr>
      <t xml:space="preserve">
</t>
    </r>
    <r>
      <rPr>
        <sz val="16"/>
        <rFont val="Calibri"/>
        <family val="2"/>
      </rPr>
      <t>CE GIGOV/SA 4694/2026 PTS - Enviado dia 30/07/26 - comunica aceite de projeto.</t>
    </r>
    <r>
      <rPr>
        <b/>
        <sz val="16"/>
        <rFont val="Calibri"/>
        <family val="2"/>
      </rPr>
      <t xml:space="preserve">
</t>
    </r>
    <r>
      <rPr>
        <sz val="16"/>
        <rFont val="Calibri"/>
        <family val="2"/>
      </rPr>
      <t>CE GIGOV/SA 4305/2026 - Enviado dia 13/07/26 - A CONDER inseriu, na plataforma Transferegov, a documentação referente ao Projeto de Trabalho Social.</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3631/2026- Enviado dia 17/06/26-  Análise do PTS da Etapa 01.</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CE GIGOV/SA 3011/2026 - Enviado dia 20/05/26 - Reemissão de LAE - Solicitação de ajustes na plataforma TransfereGov.</t>
    </r>
    <r>
      <rPr>
        <b/>
        <sz val="16"/>
        <rFont val="Calibri"/>
        <family val="2"/>
      </rPr>
      <t xml:space="preserve">
</t>
    </r>
    <r>
      <rPr>
        <sz val="16"/>
        <rFont val="Calibri"/>
        <family val="2"/>
      </rPr>
      <t>CE GIGOV/SA 2780/2026 - Enviado dia 12/05/26 Análise de Documentação Complementar.</t>
    </r>
    <r>
      <rPr>
        <b/>
        <sz val="16"/>
        <rFont val="Calibri"/>
        <family val="2"/>
      </rPr>
      <t xml:space="preserve">
</t>
    </r>
    <r>
      <rPr>
        <sz val="16"/>
        <rFont val="Calibri"/>
        <family val="2"/>
      </rPr>
      <t>ENC: CE GIGOV/SA 2360/2026 - Enviado dia 23/04/26 -  Disponibilizamos para retirada via assinada do Termo Aditivo que caracteriza a execução em etapas e possibilita a retirada de parcial das suspensivas.</t>
    </r>
    <r>
      <rPr>
        <b/>
        <sz val="16"/>
        <rFont val="Calibri"/>
        <family val="2"/>
      </rPr>
      <t xml:space="preserve">
</t>
    </r>
    <r>
      <rPr>
        <sz val="16"/>
        <rFont val="Calibri"/>
        <family val="2"/>
      </rPr>
      <t>CE GIGOV/SA 2037/2026 - Enviado dia 14/04/26 -emissão de LAE  e retirada parcial de suspensivas.</t>
    </r>
    <r>
      <rPr>
        <b/>
        <sz val="16"/>
        <rFont val="Calibri"/>
        <family val="2"/>
      </rPr>
      <t xml:space="preserve">
</t>
    </r>
    <r>
      <rPr>
        <sz val="16"/>
        <rFont val="Calibri"/>
        <family val="2"/>
      </rPr>
      <t>CE GIGOV/SA 1404/2026 - Enviado dia 13/03/26 -Análise preliminar Projeto Básico.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</si>
  <si>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CE GIGOV/SA 5932/2026 - Enviado dia 05/10/26 - Envio de Solicitação de AIO.
</t>
    </r>
    <r>
      <rPr>
        <sz val="16"/>
        <rFont val="Calibri"/>
        <family val="2"/>
      </rPr>
      <t>CE GIGOV/SA 5433/2026 - Enviado dia 31/08/26- Aceite dos QCIs para AIO.</t>
    </r>
    <r>
      <rPr>
        <b/>
        <sz val="16"/>
        <rFont val="Calibri"/>
        <family val="2"/>
      </rPr>
      <t xml:space="preserve">
</t>
    </r>
    <r>
      <rPr>
        <sz val="16"/>
        <rFont val="Calibri"/>
        <family val="2"/>
      </rPr>
      <t>CE GIGOV/SA 5141/2026 - Enviado dia 17/08/26 - informa aceite da licitação da obra e solicita providências.</t>
    </r>
    <r>
      <rPr>
        <b/>
        <sz val="16"/>
        <rFont val="Calibri"/>
        <family val="2"/>
      </rPr>
      <t xml:space="preserve">
</t>
    </r>
    <r>
      <rPr>
        <sz val="16"/>
        <rFont val="Calibri"/>
        <family val="2"/>
      </rPr>
      <t>CE GIGOV/SA 4694/2026 PTS - Enviado dia 30/07/26 - comunica aceite de projeto.</t>
    </r>
    <r>
      <rPr>
        <b/>
        <sz val="16"/>
        <rFont val="Calibri"/>
        <family val="2"/>
      </rPr>
      <t xml:space="preserve">
</t>
    </r>
    <r>
      <rPr>
        <sz val="16"/>
        <rFont val="Calibri"/>
        <family val="2"/>
      </rPr>
      <t>CE GIGOV/SA 4305/2026 - Enviado dia 13/07/26 - A CONDER inseriu, na plataforma Transferegov, a documentação referente ao Projeto de Trabalho Social.</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3631/2026- Enviado dia 17/06/26-  Análise do PTS da Etapa 01.</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CE GIGOV/SA 3011/2026 - Enviado dia 20/05/26 - Reemissão de LAE - Solicitação de ajustes na plataforma TransfereGov.</t>
    </r>
    <r>
      <rPr>
        <b/>
        <sz val="16"/>
        <rFont val="Calibri"/>
        <family val="2"/>
      </rPr>
      <t xml:space="preserve">
</t>
    </r>
    <r>
      <rPr>
        <sz val="16"/>
        <rFont val="Calibri"/>
        <family val="2"/>
      </rPr>
      <t>CE GIGOV/SA 2780/2026 - Enviado dia 12/05/26 Análise de Documentação Complementar.</t>
    </r>
    <r>
      <rPr>
        <b/>
        <sz val="16"/>
        <rFont val="Calibri"/>
        <family val="2"/>
      </rPr>
      <t xml:space="preserve">
</t>
    </r>
    <r>
      <rPr>
        <sz val="16"/>
        <rFont val="Calibri"/>
        <family val="2"/>
      </rPr>
      <t>ENC: CE GIGOV/SA 2360/2026 - Enviado dia 23/04/26 -  Disponibilizamos para retirada via assinada do Termo Aditivo que caracteriza a execução em etapas e possibilita a retirada de parcial das suspensivas.</t>
    </r>
    <r>
      <rPr>
        <b/>
        <sz val="16"/>
        <rFont val="Calibri"/>
        <family val="2"/>
      </rPr>
      <t xml:space="preserve">
</t>
    </r>
    <r>
      <rPr>
        <sz val="16"/>
        <rFont val="Calibri"/>
        <family val="2"/>
      </rPr>
      <t>CE GIGOV/SA 2037/2026 - Enviado dia 14/04/26 -emissão de LAE  e retirada parcial de suspensivas.
CE GIGOV/SA 1405/2026 - Enviado dia 12/03/26 - Análise preliminar Projeto Básico.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</si>
  <si>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CE GIGOV/SA 5932/2026 - Enviado dia 05/10/26 - Envio de Solicitação de AIO.
</t>
    </r>
    <r>
      <rPr>
        <sz val="16"/>
        <rFont val="Calibri"/>
        <family val="2"/>
      </rPr>
      <t>.CE GIGOV/SA 5433/2026 - Enviado dia 31/08/26- Aceite dos QCIs para AIO.</t>
    </r>
    <r>
      <rPr>
        <b/>
        <sz val="16"/>
        <rFont val="Calibri"/>
        <family val="2"/>
      </rPr>
      <t xml:space="preserve">
</t>
    </r>
    <r>
      <rPr>
        <sz val="16"/>
        <rFont val="Calibri"/>
        <family val="2"/>
      </rPr>
      <t>CE GIGOV/SA 5141/2026 - Enviado dia 17/08/26 - informa aceite da licitação da obra e solicita providências.</t>
    </r>
    <r>
      <rPr>
        <b/>
        <sz val="16"/>
        <rFont val="Calibri"/>
        <family val="2"/>
      </rPr>
      <t xml:space="preserve">
</t>
    </r>
    <r>
      <rPr>
        <sz val="16"/>
        <rFont val="Calibri"/>
        <family val="2"/>
      </rPr>
      <t>CE GIGOV/SA 4694/2026 PTS - Enviado dia 30/07/26 - comunica aceite de projeto.</t>
    </r>
    <r>
      <rPr>
        <b/>
        <sz val="16"/>
        <rFont val="Calibri"/>
        <family val="2"/>
      </rPr>
      <t xml:space="preserve">
</t>
    </r>
    <r>
      <rPr>
        <sz val="16"/>
        <rFont val="Calibri"/>
        <family val="2"/>
      </rPr>
      <t>CE GIGOV/SA 4305/2026 - Enviado dia 13/07/26 - A CONDER inseriu, na plataforma Transferegov, a documentação referente ao Projeto de Trabalho Social.</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3631/2026- Enviado dia 17/06/26-  Análise do PTS da Etapa 01.</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CE GIGOV/SA 3011/2026 - Enviado dia 20/05/26 - Reemissão de LAE - Solicitação de ajustes na plataforma TransfereGov.</t>
    </r>
    <r>
      <rPr>
        <b/>
        <sz val="16"/>
        <rFont val="Calibri"/>
        <family val="2"/>
      </rPr>
      <t xml:space="preserve">
</t>
    </r>
    <r>
      <rPr>
        <sz val="16"/>
        <rFont val="Calibri"/>
        <family val="2"/>
      </rPr>
      <t>CE GIGOV/SA 2780/2026 - Enviado dia 12/05/26 Análise de Documentação Complementar.</t>
    </r>
    <r>
      <rPr>
        <b/>
        <sz val="16"/>
        <rFont val="Calibri"/>
        <family val="2"/>
      </rPr>
      <t xml:space="preserve">
</t>
    </r>
    <r>
      <rPr>
        <sz val="16"/>
        <rFont val="Calibri"/>
        <family val="2"/>
      </rPr>
      <t>ENC: CE GIGOV/SA 2360/2026 - Enviado dia 23/04/26 -  Disponibilizamos para retirada via assinada do Termo Aditivo que caracteriza a execução em etapas e possibilita a retirada de parcial das suspensivas.</t>
    </r>
    <r>
      <rPr>
        <b/>
        <sz val="16"/>
        <rFont val="Calibri"/>
        <family val="2"/>
      </rPr>
      <t xml:space="preserve">
</t>
    </r>
    <r>
      <rPr>
        <sz val="16"/>
        <rFont val="Calibri"/>
        <family val="2"/>
      </rPr>
      <t>CE GIGOV/SA 2037/2026 - Enviado dia 14/04/26 -emissão de LAE  e retirada parcial de suspensivas.</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1177/2026 Enviado dia 04/03/26- Análise preliminar Projeto Básico. Valor R$ 587.427,35.</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 xml:space="preserve"> 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</si>
  <si>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CE GIGOV/SA 5932/2026 - Enviado dia 05/10/26 - Envio de Solicitação de AIO.
</t>
    </r>
    <r>
      <rPr>
        <sz val="16"/>
        <rFont val="Calibri"/>
        <family val="2"/>
      </rPr>
      <t>CE GIGOV/SA 5433/2026 - Enviado dia 31/08/26- Aceite dos QCIs para AIO.</t>
    </r>
    <r>
      <rPr>
        <b/>
        <sz val="16"/>
        <rFont val="Calibri"/>
        <family val="2"/>
      </rPr>
      <t xml:space="preserve">
</t>
    </r>
    <r>
      <rPr>
        <sz val="16"/>
        <rFont val="Calibri"/>
        <family val="2"/>
      </rPr>
      <t>CE GIGOV/SA 5141/2026 - Enviado dia 17/08/26 - informa aceite da licitação da obra e solicita providências.</t>
    </r>
    <r>
      <rPr>
        <b/>
        <sz val="16"/>
        <rFont val="Calibri"/>
        <family val="2"/>
      </rPr>
      <t xml:space="preserve">
</t>
    </r>
    <r>
      <rPr>
        <sz val="16"/>
        <rFont val="Calibri"/>
        <family val="2"/>
      </rPr>
      <t>CE GIGOV/SA 4694/2026 PTS - Enviado dia 30/07/26 - comunica aceite de projeto.</t>
    </r>
    <r>
      <rPr>
        <b/>
        <sz val="16"/>
        <rFont val="Calibri"/>
        <family val="2"/>
      </rPr>
      <t xml:space="preserve">
</t>
    </r>
    <r>
      <rPr>
        <sz val="16"/>
        <rFont val="Calibri"/>
        <family val="2"/>
      </rPr>
      <t>CE GIGOV/SA 4305/2026 - Enviado dia 13/07/26 - A CONDER inseriu, na plataforma Transferegov, a documentação referente ao Projeto de Trabalho Social.</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3631/2026- Enviado dia 17/06/26-  Análise do PTS da Etapa 01.</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CE GIGOV/SA 3011/2026 - Enviado dia 20/05/26 - Reemissão de LAE - Solicitação de ajustes na plataforma TransfereGov.</t>
    </r>
    <r>
      <rPr>
        <b/>
        <sz val="16"/>
        <rFont val="Calibri"/>
        <family val="2"/>
      </rPr>
      <t xml:space="preserve">
</t>
    </r>
    <r>
      <rPr>
        <sz val="16"/>
        <rFont val="Calibri"/>
        <family val="2"/>
      </rPr>
      <t>CE GIGOV/SA 2780/2026 - Enviado dia 12/05/26 Análise de Documentação Complementar.</t>
    </r>
    <r>
      <rPr>
        <b/>
        <sz val="16"/>
        <rFont val="Calibri"/>
        <family val="2"/>
      </rPr>
      <t xml:space="preserve">
</t>
    </r>
    <r>
      <rPr>
        <sz val="16"/>
        <rFont val="Calibri"/>
        <family val="2"/>
      </rPr>
      <t>ENC: CE GIGOV/SA 2360/2026 - Enviado dia 23/04/26 -  Disponibilizamos para retirada via assinada do Termo Aditivo que caracteriza a execução em etapas e possibilita a retirada de parcial das suspensivas.</t>
    </r>
    <r>
      <rPr>
        <b/>
        <sz val="16"/>
        <rFont val="Calibri"/>
        <family val="2"/>
      </rPr>
      <t xml:space="preserve">
</t>
    </r>
    <r>
      <rPr>
        <sz val="16"/>
        <rFont val="Calibri"/>
        <family val="2"/>
      </rPr>
      <t>CE GIGOV/SA 2037/2026 - Enviado dia 14/04/26 -emissão de LAE  e retirada parcial de suspensivas.</t>
    </r>
    <r>
      <rPr>
        <b/>
        <sz val="16"/>
        <rFont val="Calibri"/>
        <family val="2"/>
      </rPr>
      <t xml:space="preserve">
</t>
    </r>
    <r>
      <rPr>
        <sz val="16"/>
        <rFont val="Calibri"/>
        <family val="2"/>
      </rPr>
      <t>CE GIGOV/SA 1423/2026 - Enviado dia 13/03/26 Análise preliminar Projeto Básico. Valor R$ 8.070.943,36.</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0408/2026- Enviado dia 22/01/2026 - Divisão da execução em etapas.</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</si>
  <si>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CE GIGOV/SA 5932/2026 - Enviado dia 05/10/26 - Envio de Solicitação de AIO.
</t>
    </r>
    <r>
      <rPr>
        <sz val="16"/>
        <rFont val="Calibri"/>
        <family val="2"/>
      </rPr>
      <t>CE GIGOV/SA 5433/2026 - Enviado dia 31/08/26- Aceite dos QCIs para AIO.</t>
    </r>
    <r>
      <rPr>
        <b/>
        <sz val="16"/>
        <rFont val="Calibri"/>
        <family val="2"/>
      </rPr>
      <t xml:space="preserve">
</t>
    </r>
    <r>
      <rPr>
        <sz val="16"/>
        <rFont val="Calibri"/>
        <family val="2"/>
      </rPr>
      <t>CE GIGOV/SA 5141/2026 - Enviado dia 17/08/26 - informa aceite da licitação da obra e solicita providências.</t>
    </r>
    <r>
      <rPr>
        <b/>
        <sz val="16"/>
        <rFont val="Calibri"/>
        <family val="2"/>
      </rPr>
      <t xml:space="preserve">
</t>
    </r>
    <r>
      <rPr>
        <sz val="16"/>
        <rFont val="Calibri"/>
        <family val="2"/>
      </rPr>
      <t>CE GIGOV/SA 4694/2026 PTS - Enviado dia 30/07/26 - comunica aceite de projeto.</t>
    </r>
    <r>
      <rPr>
        <b/>
        <sz val="16"/>
        <rFont val="Calibri"/>
        <family val="2"/>
      </rPr>
      <t xml:space="preserve">
</t>
    </r>
    <r>
      <rPr>
        <sz val="16"/>
        <rFont val="Calibri"/>
        <family val="2"/>
      </rPr>
      <t>CE GIGOV/SA 4305/2026 - Enviado dia 13/07/26 - A CONDER inseriu, na plataforma Transferegov, a documentação referente ao Projeto de Trabalho Social.</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3631/2026- Enviado dia 17/06/26-  Análise do PTS da Etapa 01.</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CE GIGOV/SA 3011/2026 - Enviado dia 20/05/26 - Reemissão de LAE - Solicitação de ajustes na plataforma TransfereGov.</t>
    </r>
    <r>
      <rPr>
        <b/>
        <sz val="16"/>
        <rFont val="Calibri"/>
        <family val="2"/>
      </rPr>
      <t xml:space="preserve">
</t>
    </r>
    <r>
      <rPr>
        <sz val="16"/>
        <rFont val="Calibri"/>
        <family val="2"/>
      </rPr>
      <t>CE GIGOV/SA 2953/2026 - Enviado dia 19/05/26 -Reanálise do Projeto Básico. Valor R$: R$ 3.343.249,79.</t>
    </r>
    <r>
      <rPr>
        <b/>
        <sz val="16"/>
        <rFont val="Calibri"/>
        <family val="2"/>
      </rPr>
      <t xml:space="preserve">
</t>
    </r>
    <r>
      <rPr>
        <sz val="16"/>
        <rFont val="Calibri"/>
        <family val="2"/>
      </rPr>
      <t>CE GIGOV/SA 2780/2026 - Enviado dia 12/05/26 Análise de Documentação Complementar.</t>
    </r>
    <r>
      <rPr>
        <b/>
        <sz val="16"/>
        <rFont val="Calibri"/>
        <family val="2"/>
      </rPr>
      <t xml:space="preserve">
</t>
    </r>
    <r>
      <rPr>
        <sz val="16"/>
        <rFont val="Calibri"/>
        <family val="2"/>
      </rPr>
      <t>ENC: CE GIGOV/SA 2360/2026 - Enviado dia 23/04/26 -  Disponibilizamos para retirada via assinada do Termo Aditivo que caracteriza a execução em etapas e possibilita a retirada de parcial das suspensivas.</t>
    </r>
    <r>
      <rPr>
        <b/>
        <sz val="16"/>
        <rFont val="Calibri"/>
        <family val="2"/>
      </rPr>
      <t xml:space="preserve">
</t>
    </r>
    <r>
      <rPr>
        <sz val="16"/>
        <rFont val="Calibri"/>
        <family val="2"/>
      </rPr>
      <t>CE GIGOV/SA 2037/2026 - Enviado dia 14/04/26 -emissão de LAE  e retirada parcial de suspensivas.</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CE GIGOV/SA 1193/2026 Enviado dia 04/03/26 - Análise preliminar Projeto Básico. Valor R$ 3.540.963,84.</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</si>
  <si>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CE GIGOV/SA 5932/2026 - Enviado dia 05/10/26 - Envio de Solicitação de AIO.
</t>
    </r>
    <r>
      <rPr>
        <sz val="16"/>
        <rFont val="Calibri"/>
        <family val="2"/>
      </rPr>
      <t>CE GIGOV/SA 5433/2026 - Enviado dia 31/08/26- Aceite dos QCIs para AIO.</t>
    </r>
    <r>
      <rPr>
        <b/>
        <sz val="16"/>
        <rFont val="Calibri"/>
        <family val="2"/>
      </rPr>
      <t xml:space="preserve">
</t>
    </r>
    <r>
      <rPr>
        <sz val="16"/>
        <rFont val="Calibri"/>
        <family val="2"/>
      </rPr>
      <t>CE GIGOV/SA 5141/2026 - Enviado dia 17/08/26 - informa aceite da licitação da obra e solicita providências.</t>
    </r>
    <r>
      <rPr>
        <b/>
        <sz val="16"/>
        <rFont val="Calibri"/>
        <family val="2"/>
      </rPr>
      <t xml:space="preserve">
</t>
    </r>
    <r>
      <rPr>
        <sz val="16"/>
        <rFont val="Calibri"/>
        <family val="2"/>
      </rPr>
      <t>CE GIGOV/SA 4694/2026 PTS - Enviado dia 30/07/26 - comunica aceite de projeto.</t>
    </r>
    <r>
      <rPr>
        <b/>
        <sz val="16"/>
        <rFont val="Calibri"/>
        <family val="2"/>
      </rPr>
      <t xml:space="preserve">
</t>
    </r>
    <r>
      <rPr>
        <sz val="16"/>
        <rFont val="Calibri"/>
        <family val="2"/>
      </rPr>
      <t>CE GIGOV/SA 4305/2026 - Enviado dia 13/07/26 - A CONDER inseriu, na plataforma Transferegov, a documentação referente ao Projeto de Trabalho Social.</t>
    </r>
    <r>
      <rPr>
        <b/>
        <sz val="16"/>
        <rFont val="Calibri"/>
        <family val="2"/>
      </rPr>
      <t xml:space="preserve">
</t>
    </r>
    <r>
      <rPr>
        <sz val="16"/>
        <rFont val="Calibri"/>
        <family val="2"/>
      </rPr>
      <t>CE GIGOV/SA 4128/2026 - Enviado dia 07/07/26 - Análise da inserção dos Mapas de Riscos no TGOV.</t>
    </r>
    <r>
      <rPr>
        <b/>
        <sz val="16"/>
        <rFont val="Calibri"/>
        <family val="2"/>
      </rPr>
      <t xml:space="preserve">
</t>
    </r>
    <r>
      <rPr>
        <sz val="16"/>
        <rFont val="Calibri"/>
        <family val="2"/>
      </rPr>
      <t>CE GIGOV/SA 3767/2026 - Enviado dia 26/06/26 - Mapa de riscos de 18 pontos de encostas.  Informamos que a documentação está em conformidade com as orientações do Gestor do Programa e deverá ser inserida na aba “Projeto Básico” da plataforma TransfereGov, em conjunto com os demais documentos, para fins de formalização do LAE.</t>
    </r>
    <r>
      <rPr>
        <b/>
        <sz val="16"/>
        <rFont val="Calibri"/>
        <family val="2"/>
      </rPr>
      <t xml:space="preserve">
</t>
    </r>
    <r>
      <rPr>
        <sz val="16"/>
        <rFont val="Calibri"/>
        <family val="2"/>
      </rPr>
      <t>CE GIGOV/SA 3631/2026- Enviado dia 17/06/26-  Análise do PTS da Etapa 01.</t>
    </r>
    <r>
      <rPr>
        <b/>
        <sz val="16"/>
        <rFont val="Calibri"/>
        <family val="2"/>
      </rPr>
      <t xml:space="preserve">
</t>
    </r>
    <r>
      <rPr>
        <sz val="16"/>
        <rFont val="Calibri"/>
        <family val="2"/>
      </rPr>
      <t xml:space="preserve">CE GIGOV/SA 3242/2026 - Enviado dia 29/05/26 - Registrado o recebimento do edital de licitação da Etapa 01. O processo deverá ser enviado para análise até 29/08/2026, e as suspensivas das Etapas 02 e 03 devem ser atendidas até 29/07/2026. </t>
    </r>
    <r>
      <rPr>
        <b/>
        <sz val="16"/>
        <rFont val="Calibri"/>
        <family val="2"/>
      </rPr>
      <t xml:space="preserve"> 
</t>
    </r>
    <r>
      <rPr>
        <sz val="16"/>
        <rFont val="Calibri"/>
        <family val="2"/>
      </rPr>
      <t>CE GIGOV/SA 3011/2026 - Enviado dia 20/05/26 - Reemissão de LAE - Solicitação de ajustes na plataforma TransfereGov.</t>
    </r>
    <r>
      <rPr>
        <b/>
        <sz val="16"/>
        <rFont val="Calibri"/>
        <family val="2"/>
      </rPr>
      <t xml:space="preserve">
</t>
    </r>
    <r>
      <rPr>
        <sz val="16"/>
        <rFont val="Calibri"/>
        <family val="2"/>
      </rPr>
      <t>CE GIGOV/SA 2829/2026 - Enviado dia 14/05/26 -Análise preliminar Projeto Básico.</t>
    </r>
    <r>
      <rPr>
        <b/>
        <sz val="16"/>
        <rFont val="Calibri"/>
        <family val="2"/>
      </rPr>
      <t xml:space="preserve">
</t>
    </r>
    <r>
      <rPr>
        <sz val="16"/>
        <rFont val="Calibri"/>
        <family val="2"/>
      </rPr>
      <t>CE GIGOV/SA 2780/2026 - Enviado dia 12/05/26 Análise de Documentação Complementar.</t>
    </r>
    <r>
      <rPr>
        <b/>
        <sz val="16"/>
        <rFont val="Calibri"/>
        <family val="2"/>
      </rPr>
      <t xml:space="preserve">
</t>
    </r>
    <r>
      <rPr>
        <sz val="16"/>
        <rFont val="Calibri"/>
        <family val="2"/>
      </rPr>
      <t>ENC: CE GIGOV/SA 2360/2026 - Enviado dia 23/04/26 -  Disponibilizamos para retirada via assinada do Termo Aditivo que caracteriza a execução em etapas e possibilita a retirada de parcial das suspensivas.</t>
    </r>
    <r>
      <rPr>
        <b/>
        <sz val="16"/>
        <rFont val="Calibri"/>
        <family val="2"/>
      </rPr>
      <t xml:space="preserve">
</t>
    </r>
    <r>
      <rPr>
        <sz val="16"/>
        <rFont val="Calibri"/>
        <family val="2"/>
      </rPr>
      <t>CE GIGOV/SA 2037/2026 - Enviado dia 14/04/26 -emissão de LAE  e retirada parcial de suspensivas.
CE GIGOV/SA 1362/2026- Enviado dia 11/03/26 -  Análise preliminar Projeto.</t>
    </r>
    <r>
      <rPr>
        <b/>
        <sz val="16"/>
        <rFont val="Calibri"/>
        <family val="2"/>
      </rPr>
      <t xml:space="preserve">
</t>
    </r>
    <r>
      <rPr>
        <sz val="16"/>
        <rFont val="Calibri"/>
        <family val="2"/>
      </rPr>
      <t>CE GIGOV/SA 0830/2026 Enviado dia 04/03/26 - Alteração de contas da unidade executora.</t>
    </r>
    <r>
      <rPr>
        <b/>
        <sz val="16"/>
        <rFont val="Calibri"/>
        <family val="2"/>
      </rPr>
      <t xml:space="preserve">
</t>
    </r>
    <r>
      <rPr>
        <sz val="16"/>
        <rFont val="Calibri"/>
        <family val="2"/>
      </rPr>
      <t xml:space="preserve">CE GIGOV/SA 0408/2026- Enviado dia 22/01/2026 - Divisão da execução em etapas. </t>
    </r>
    <r>
      <rPr>
        <b/>
        <sz val="16"/>
        <rFont val="Calibri"/>
        <family val="2"/>
      </rPr>
      <t xml:space="preserve">
</t>
    </r>
    <r>
      <rPr>
        <sz val="16"/>
        <rFont val="Calibri"/>
        <family val="2"/>
      </rPr>
      <t>CE GIGOV/SA 5841/2025 - Enviado dia 10/12/25 - Ofício de Celebração ao Legislativo.    O valor repassado por conta do OGU é de R$ 59.251.888,43, o prazo de vigência do Termo de Compromisso é até 31/10/2031.</t>
    </r>
    <r>
      <rPr>
        <b/>
        <sz val="16"/>
        <rFont val="Calibri"/>
        <family val="2"/>
      </rPr>
      <t xml:space="preserve">
</t>
    </r>
    <r>
      <rPr>
        <sz val="16"/>
        <rFont val="Calibri"/>
        <family val="2"/>
      </rPr>
      <t xml:space="preserve"> CE GIGOV/SA 5844/2025 - Enviado dia 10/12/25 Minuta do Termo de Compromisso.</t>
    </r>
    <r>
      <rPr>
        <b/>
        <sz val="16"/>
        <rFont val="Calibri"/>
        <family val="2"/>
      </rPr>
      <t xml:space="preserve">
</t>
    </r>
    <r>
      <rPr>
        <sz val="16"/>
        <rFont val="Calibri"/>
        <family val="2"/>
      </rPr>
      <t>CE GIGOV/SA 5842/2025 - Enviado dia 10/12/25 -  O valor repassado por conta do OGU é de R$ 63.528.484,45. O prazo de vigência do Termo de Compromisso é até 31/10/2031.</t>
    </r>
    <r>
      <rPr>
        <b/>
        <sz val="16"/>
        <rFont val="Calibri"/>
        <family val="2"/>
      </rPr>
      <t xml:space="preserve">
</t>
    </r>
    <r>
      <rPr>
        <sz val="16"/>
        <rFont val="Calibri"/>
        <family val="2"/>
      </rPr>
      <t>CE GIGOV/SA 5845/2025 - Enviado dia 10/12/25- Celebração de Termo de Compromisso.</t>
    </r>
    <r>
      <rPr>
        <b/>
        <sz val="16"/>
        <rFont val="Calibri"/>
        <family val="2"/>
      </rPr>
      <t xml:space="preserve">
</t>
    </r>
    <r>
      <rPr>
        <sz val="16"/>
        <rFont val="Calibri"/>
        <family val="2"/>
      </rPr>
      <t>E-mail enviado dia 10/12/2025 - Requisitos Documentais para Celebração - Atendido</t>
    </r>
    <r>
      <rPr>
        <b/>
        <sz val="16"/>
        <rFont val="Calibri"/>
        <family val="2"/>
      </rPr>
      <t xml:space="preserve">
</t>
    </r>
    <r>
      <rPr>
        <sz val="16"/>
        <rFont val="Calibri"/>
        <family val="2"/>
      </rPr>
      <t>CE GIGOV/SA 5276/2025 - Enviado dia 02/12/2025. Pendência de documentação para assinatura do termo de compromisso.
Proposta selecionada no ministério das cidades em 18/09/2025.
OGU / ESTADO</t>
    </r>
  </si>
  <si>
    <r>
      <rPr>
        <b/>
        <sz val="16"/>
        <rFont val="Calibri"/>
        <family val="2"/>
      </rPr>
      <t xml:space="preserve">CE GIGOV/SA 5920/2026 - Enviado dia 06/10/26 - Notificamos a V.Exa. o crédito de recursos financeiros, sob bloqueio, em 22/09/2026, no valor de R$ 6.094.757,42.
</t>
    </r>
    <r>
      <rPr>
        <sz val="16"/>
        <rFont val="Calibri"/>
        <family val="2"/>
      </rPr>
      <t xml:space="preserve">CE GIGOV/SA 5614/2026 -Enviado dia 04/09/26 Plano de Reassentamento e Medidas Compensatórias. </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ENC: CE GIGOV/SA 2792/2026 - Enviado dia 14/05/26 - Autorização de Início do Objeto (AIO).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COMPLEMENTAÇÃO: CE GIGOV/SA 1796/2026 - Enviado dia 07/04/26 -  Verificação do resultado da Licitação Presencial.</t>
    </r>
    <r>
      <rPr>
        <b/>
        <sz val="16"/>
        <rFont val="Calibri"/>
        <family val="2"/>
      </rPr>
      <t xml:space="preserve">
</t>
    </r>
    <r>
      <rPr>
        <sz val="16"/>
        <rFont val="Calibri"/>
        <family val="2"/>
      </rPr>
      <t>CE GIGOV/SA 1796/2026 - Verificação do resultado da Licitação, valor global RS: 9.626.529,09.</t>
    </r>
    <r>
      <rPr>
        <b/>
        <sz val="16"/>
        <rFont val="Calibri"/>
        <family val="2"/>
      </rPr>
      <t xml:space="preserve">
</t>
    </r>
    <r>
      <rPr>
        <sz val="16"/>
        <rFont val="Calibri"/>
        <family val="2"/>
      </rPr>
      <t>CE GIGOV/SA 1162/2026 - Enviado dia 03/03/2026-  Apontamento da verificação do resultado da Licitação.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CE GIGOV/SA 6086/2025 - Enviado dia 18/12/25 -  Reprogramação do Grupo.</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5470/2025 - Enviado dia 26/11/25 - Parecer Técnico de Apontamentos – 2ª versão - Reprogramação do PTS.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3503/2025 - Enviado dia 18/08 - Parecer Técnico de Apontamentos – PTS.</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 xml:space="preserve">CE GIGOV/SA 1874/2025 enviado dia 22/05/2025 - A Conder protocolou documentação referente a análise do Projeto Básico. </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</si>
  <si>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r>
      <rPr>
        <b/>
        <sz val="16"/>
        <rFont val="Calibri"/>
        <family val="2"/>
      </rPr>
      <t xml:space="preserve">CE GIGOV/SA 5920/2026 - Enviado dia 06/10/26 - Notificamos a V.Exa. o crédito de recursos financeiros, sob bloqueio, em 22/09/2026, no valor de R$ 6.094.757,42.
</t>
    </r>
    <r>
      <rPr>
        <sz val="16"/>
        <rFont val="Calibri"/>
        <family val="2"/>
      </rPr>
      <t>CE GIGOV/SA 5614/2026 -Enviado dia 04/09/26 Plano de Reassentamento e Medidas Compensatórias.</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ENC: CE GIGOV/SA 2792/2026 - Enviado dia 14/05/26 - Autorização de Início do Objeto (AIO).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COMPLEMENTAÇÃO: CE GIGOV/SA 1796/2026 - Enviado dia 07/04/26 -  Verificação do resultado da Licitação Presencial.</t>
    </r>
    <r>
      <rPr>
        <b/>
        <sz val="16"/>
        <rFont val="Calibri"/>
        <family val="2"/>
      </rPr>
      <t xml:space="preserve">
</t>
    </r>
    <r>
      <rPr>
        <sz val="16"/>
        <rFont val="Calibri"/>
        <family val="2"/>
      </rPr>
      <t>CE GIGOV/SA 1796/2026 - Verificação do resultado da Licitação, valor global RS: 9.626.529,09.</t>
    </r>
    <r>
      <rPr>
        <b/>
        <sz val="16"/>
        <rFont val="Calibri"/>
        <family val="2"/>
      </rPr>
      <t xml:space="preserve">
</t>
    </r>
    <r>
      <rPr>
        <sz val="16"/>
        <rFont val="Calibri"/>
        <family val="2"/>
      </rPr>
      <t>CE GIGOV/SA 1162/2026 - Enviado dia 03/03/2026-  Apontamento da verificação do resultado da Licitação.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CE GIGOV/SA 6086/2025 - Enviado dia 18/12/25 -  Reprogramação do Grupo.</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5470/2025 - Enviado dia 26/11/25 - Parecer Técnico de Apontamentos – 2ª versão - Reprogramação do PTS.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3503/2025 - Enviado dia 18/08 - Parecer Técnico de Apontamentos – PTS.</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1878/2025 enviado dia 22/05/2025 - A Conder protocolou documentação complementar referente a análise do Projeto Básico.</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</si>
  <si>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r>
      <rPr>
        <b/>
        <sz val="16"/>
        <rFont val="Calibri"/>
        <family val="2"/>
      </rPr>
      <t xml:space="preserve">CE GIGOV/SA 5920/2026 - Enviado dia 06/10/26 - Notificamos a V.Exa. o crédito de recursos financeiros, sob bloqueio, em 22/09/2026, no valor de R$ 6.094.757,42.
</t>
    </r>
    <r>
      <rPr>
        <sz val="16"/>
        <rFont val="Calibri"/>
        <family val="2"/>
      </rPr>
      <t xml:space="preserve">CE GIGOV/SA 5614/2026 -Enviado dia 04/09/26 Plano de Reassentamento e Medidas Compensatórias. </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ENC: CE GIGOV/SA 2792/2026 - Enviado dia 14/05/26 - Autorização de Início do Objeto (AIO).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COMPLEMENTAÇÃO: CE GIGOV/SA 1796/2026 - Enviado dia 07/04/26 -  Verificação do resultado da Licitação Presencial.</t>
    </r>
    <r>
      <rPr>
        <b/>
        <sz val="16"/>
        <rFont val="Calibri"/>
        <family val="2"/>
      </rPr>
      <t xml:space="preserve">
</t>
    </r>
    <r>
      <rPr>
        <sz val="16"/>
        <rFont val="Calibri"/>
        <family val="2"/>
      </rPr>
      <t>CE GIGOV/SA 1796/2026 - Verificação do resultado da Licitação, valor global RS: 9.626.529,09.</t>
    </r>
    <r>
      <rPr>
        <b/>
        <sz val="16"/>
        <rFont val="Calibri"/>
        <family val="2"/>
      </rPr>
      <t xml:space="preserve">
</t>
    </r>
    <r>
      <rPr>
        <sz val="16"/>
        <rFont val="Calibri"/>
        <family val="2"/>
      </rPr>
      <t>CE GIGOV/SA 1162/2026 - Enviado dia 03/03/2026-  Apontamento da verificação do resultado da Licitação.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CE GIGOV/SA 6086/2025 - Enviado dia 18/12/25 -  Reprogramação do Grupo.</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5470/2025 - Enviado dia 26/11/25 - Parecer Técnico de Apontamentos – 2ª versão - Reprogramação do PTS.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3503/2025 - Enviado dia 18/08 - Parecer Técnico de Apontamentos – PTS.</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2316/2025 enviado dia 12/06/2025 - análise preliminar do projeto básico.</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</si>
  <si>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r>
      <rPr>
        <b/>
        <sz val="16"/>
        <rFont val="Calibri"/>
        <family val="2"/>
      </rPr>
      <t xml:space="preserve">
</t>
    </r>
    <r>
      <rPr>
        <sz val="16"/>
        <rFont val="Calibri"/>
        <family val="2"/>
      </rPr>
      <t>CE GIGOV/SA 5620/2026 - Enviado dia 04/09/26 -Pendências para a conclusão da VRPL.</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CE GIGOV/SA 4519/2026 -Enviado dia 24/07/26 - Quadro de Composição do Investimento (QCI).</t>
    </r>
    <r>
      <rPr>
        <b/>
        <sz val="16"/>
        <rFont val="Calibri"/>
        <family val="2"/>
      </rPr>
      <t xml:space="preserve">
</t>
    </r>
    <r>
      <rPr>
        <sz val="16"/>
        <rFont val="Calibri"/>
        <family val="2"/>
      </rPr>
      <t>CE GIGOV/SA 4448/2026 - Enviado dia 21/07/26 -  Pendências para a conclusão da VRPL.</t>
    </r>
    <r>
      <rPr>
        <b/>
        <sz val="16"/>
        <rFont val="Calibri"/>
        <family val="2"/>
      </rPr>
      <t xml:space="preserve">
</t>
    </r>
    <r>
      <rPr>
        <sz val="16"/>
        <rFont val="Calibri"/>
        <family val="2"/>
      </rPr>
      <t>CE GIGOV/SA 4376/2026 - Enviado dia 15/07/26 -    A CONDER comunicou, por meio de mensagem eletrônica, a inserção do QCI do Termo de Compromisso supracitado.</t>
    </r>
    <r>
      <rPr>
        <b/>
        <sz val="16"/>
        <rFont val="Calibri"/>
        <family val="2"/>
      </rPr>
      <t xml:space="preserve">
</t>
    </r>
    <r>
      <rPr>
        <sz val="16"/>
        <rFont val="Calibri"/>
        <family val="2"/>
      </rPr>
      <t>CE GIGOV/SA 4268/2026 - Enviado dia 13/07/26 - Pendências para a conclusão da VRPL.</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3598/2026 - Enviado dia 17/06/26 - Em atendimento à solicitação objeto do Oficio nº 235 /2026 - CONDER/DIHAB/DIHAB.GAB e conforme autorizações dos Ministérios e alinhamento com a Casa Civil, informamos que foi estabelecida a prorrogação excepcional do prazo até 17/07/2026, para conclusão do processo licitatório.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2380/2026 - Enviado dia 27/04/26 Laudo de Análise de Instrumento de Planejamento Social.</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REITERAÇÃO:  CE GIGOV/SA 258/2026 - Enviado dia 20/02/2026 - Solicita comprovação de abertura do processo licitatório.</t>
    </r>
    <r>
      <rPr>
        <b/>
        <sz val="16"/>
        <rFont val="Calibri"/>
        <family val="2"/>
      </rPr>
      <t xml:space="preserve">
</t>
    </r>
    <r>
      <rPr>
        <sz val="16"/>
        <rFont val="Calibri"/>
        <family val="2"/>
      </rPr>
      <t>CE GIGOVSA 0493/2026 - Enviado dia 27/01/26 Prorrogação do prazo de apresentação do processo licitatório.</t>
    </r>
    <r>
      <rPr>
        <b/>
        <sz val="16"/>
        <rFont val="Calibri"/>
        <family val="2"/>
      </rPr>
      <t xml:space="preserve">
</t>
    </r>
    <r>
      <rPr>
        <sz val="16"/>
        <rFont val="Calibri"/>
        <family val="2"/>
      </rPr>
      <t>CE GIGOV/SA 369/2026 - Enviado dia 21/01/2026 Publicação do Edital de Licitação.</t>
    </r>
    <r>
      <rPr>
        <b/>
        <sz val="16"/>
        <rFont val="Calibri"/>
        <family val="2"/>
      </rPr>
      <t xml:space="preserve">
</t>
    </r>
    <r>
      <rPr>
        <sz val="16"/>
        <rFont val="Calibri"/>
        <family val="2"/>
      </rPr>
      <t>CE GIGOV/SA 6334/2025 - Enviado dia 29/12/25 -  Envio de documentação pendente para análise.</t>
    </r>
    <r>
      <rPr>
        <b/>
        <sz val="16"/>
        <rFont val="Calibri"/>
        <family val="2"/>
      </rPr>
      <t xml:space="preserve">
</t>
    </r>
    <r>
      <rPr>
        <sz val="16"/>
        <rFont val="Calibri"/>
        <family val="2"/>
      </rPr>
      <t>CE GIGOV/SA 6215/2025 - Enviado dia 29/12/25 - Resposta ao Oficio nº 758 /2025 -   Informamos que as cláusulas suspensivas de todas as etapas deste termo de compromisso já foram equacionadas, não tendo pertinência a demanda objeto do oficio em epígrafe.</t>
    </r>
    <r>
      <rPr>
        <b/>
        <sz val="16"/>
        <rFont val="Calibri"/>
        <family val="2"/>
      </rPr>
      <t xml:space="preserve">
</t>
    </r>
    <r>
      <rPr>
        <sz val="16"/>
        <rFont val="Calibri"/>
        <family val="2"/>
      </rPr>
      <t>CE GIGOV/SA 5903/2025 -Enviado dia 12/12/25 -  Pendencias para a conclusão da análise.</t>
    </r>
    <r>
      <rPr>
        <b/>
        <sz val="16"/>
        <rFont val="Calibri"/>
        <family val="2"/>
      </rPr>
      <t xml:space="preserve">
</t>
    </r>
    <r>
      <rPr>
        <sz val="16"/>
        <rFont val="Calibri"/>
        <family val="2"/>
      </rPr>
      <t>CE GIGOV/SA 5536/2025 - Enviado dia 10/12/2025 - Prazo para análise e retirada da cláusula suspensiva.</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CE GIGOV/SA 5287/2025 - Enviado dia 18/11/25 - Análise preliminar do Anteprojeto.</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2363/2025 enviado dia 17/06/2025 - Análise preliminar do Anteprojeto.</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</si>
  <si>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r>
      <rPr>
        <b/>
        <sz val="16"/>
        <rFont val="Calibri"/>
        <family val="2"/>
      </rPr>
      <t xml:space="preserve">CE GIGOV/SA 5920/2026 - Enviado dia 06/10/26 - Notificamos a V.Exa. o crédito de recursos financeiros, sob bloqueio, em 22/09/2026, no valor de R$ 6.094.757,42.
</t>
    </r>
    <r>
      <rPr>
        <sz val="16"/>
        <rFont val="Calibri"/>
        <family val="2"/>
      </rPr>
      <t>CE GIGOV/SA 5098/2026 - Enviado dia 14/08/26  informamos o desbloqueio de R$ 25.197,90.</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REITERAÇÃO: CE GIGOV/SA 4220/2026 -Enviado dia 06/08/26 -  Aceite dos Projetos Executivos e pendências para desbloqueio BM 01.</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1835/2026 - Enviado dia 01/04/26 Laudo de Análise de Instrumento de Planejamento Social.</t>
    </r>
    <r>
      <rPr>
        <b/>
        <sz val="16"/>
        <rFont val="Calibri"/>
        <family val="2"/>
      </rPr>
      <t xml:space="preserve">
</t>
    </r>
    <r>
      <rPr>
        <sz val="16"/>
        <rFont val="Calibri"/>
        <family val="2"/>
      </rPr>
      <t>CE GIGOV/SA 925/2026 - Enviado dia 19/02/26 - Apontamentos da verificação do resultado da Licitação Presencial.  Sob os aspectos de Engenharia, a VRPL foi considerada viável e contempla as seguintes localidades do Lote 4. Total R$ 11.902.138,51.</t>
    </r>
    <r>
      <rPr>
        <b/>
        <sz val="16"/>
        <rFont val="Calibri"/>
        <family val="2"/>
      </rPr>
      <t xml:space="preserve">
</t>
    </r>
    <r>
      <rPr>
        <sz val="16"/>
        <rFont val="Calibri"/>
        <family val="2"/>
      </rPr>
      <t>CE GIGOV/SA 925/2026 - Enviado dia 20/02/26 - Apontamentos da verificação do resultado da Licitação Presencial.</t>
    </r>
    <r>
      <rPr>
        <b/>
        <sz val="16"/>
        <rFont val="Calibri"/>
        <family val="2"/>
      </rPr>
      <t xml:space="preserve">
</t>
    </r>
    <r>
      <rPr>
        <sz val="16"/>
        <rFont val="Calibri"/>
        <family val="2"/>
      </rPr>
      <t>CE GIGOV/SA 258/2026 - Enviado dia 14/01/2026 -  Solicita comprovação de abertura do processo licitatório.</t>
    </r>
    <r>
      <rPr>
        <b/>
        <sz val="16"/>
        <rFont val="Calibri"/>
        <family val="2"/>
      </rPr>
      <t xml:space="preserve">
 </t>
    </r>
    <r>
      <rPr>
        <sz val="16"/>
        <rFont val="Calibri"/>
        <family val="2"/>
      </rPr>
      <t>CE GIGOV/SA 6018/2025 - Enviado dia 16/12/25 - Parecer Técnico de Apontamentos –PTS.</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5110/2025 - Enviado dia 11/11/2025 - Considerando a declaração do tomador de que a documentação inserida na plataforma está em conformidade com aquela previamente analisada pela CAIXA, elaboramos o respectivo Laudo de Análise de Engenharia (LAE).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3462/2025 -Enviado dia 15/08 -  Análise preliminar do Projeto Basico.</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2813/2025 enviado dia 14/07/2025 - Analise Prévia do Projeto Básico.</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 xml:space="preserve"> CE GIGOV/SA 330/2025 enviando dia 17/04/2025 informando a Retirada de Suspensiva.
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</si>
  <si>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r>
      <rPr>
        <b/>
        <sz val="16"/>
        <rFont val="Calibri"/>
        <family val="2"/>
      </rPr>
      <t xml:space="preserve">CE GIGOV/SA 5920/2026 - Enviado dia 06/10/26 - Notificamos a V.Exa. o crédito de recursos financeiros, sob bloqueio, em 22/09/2026, no valor de R$ 6.094.757,42.
</t>
    </r>
    <r>
      <rPr>
        <sz val="16"/>
        <rFont val="Calibri"/>
        <family val="2"/>
      </rPr>
      <t>CE GIGOV/SA 5098/2026 - Enviado dia 14/08/26  informamos o desbloqueio de R$ 25.197,90.</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REITERAÇÃO: CE GIGOV/SA 4220/2026 -Enviado dia 06/08/26 -  Aceite dos Projetos Executivos e pendências para desbloqueio BM 01.</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1835/2026 - Enviado dia 01/04/26 Laudo de Análise de Instrumento de Planejamento Social.</t>
    </r>
    <r>
      <rPr>
        <b/>
        <sz val="16"/>
        <rFont val="Calibri"/>
        <family val="2"/>
      </rPr>
      <t xml:space="preserve">
</t>
    </r>
    <r>
      <rPr>
        <sz val="16"/>
        <rFont val="Calibri"/>
        <family val="2"/>
      </rPr>
      <t>CE GIGOV/SA 925/2026 - Enviado dia 19/02/26 - Apontamentos da verificação do resultado da Licitação Presencial.  Sob os aspectos de Engenharia, a VRPL foi considerada viável e contempla as seguintes localidades do Lote 4. Total R$ 11.902.138,51.</t>
    </r>
    <r>
      <rPr>
        <b/>
        <sz val="16"/>
        <rFont val="Calibri"/>
        <family val="2"/>
      </rPr>
      <t xml:space="preserve">
</t>
    </r>
    <r>
      <rPr>
        <sz val="16"/>
        <rFont val="Calibri"/>
        <family val="2"/>
      </rPr>
      <t>CE GIGOV/SA 925/2026 - Enviado dia 20/02/26 - Apontamentos da verificação do resultado da Licitação Presencial.</t>
    </r>
    <r>
      <rPr>
        <b/>
        <sz val="16"/>
        <rFont val="Calibri"/>
        <family val="2"/>
      </rPr>
      <t xml:space="preserve">
</t>
    </r>
    <r>
      <rPr>
        <sz val="16"/>
        <rFont val="Calibri"/>
        <family val="2"/>
      </rPr>
      <t>CE GIGOV/SA 258/2026 - Enviado dia 14/01/2026 -  Solicita comprovação de abertura do processo licitatório.</t>
    </r>
    <r>
      <rPr>
        <b/>
        <sz val="16"/>
        <rFont val="Calibri"/>
        <family val="2"/>
      </rPr>
      <t xml:space="preserve">
</t>
    </r>
    <r>
      <rPr>
        <sz val="16"/>
        <rFont val="Calibri"/>
        <family val="2"/>
      </rPr>
      <t xml:space="preserve"> CE GIGOV/SA 6018/2025 - Enviado dia 16/12/25 - Parecer Técnico de Apontamentos –PTS.</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5110/2025 - Enviado dia 11/11/2025 - Considerando a declaração do tomador de que a documentação inserida na plataforma está em conformidade com aquela previamente analisada pela CAIXA, elaboramos o respectivo Laudo de Análise de Engenharia (LAE).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4532/2025 - Enviado dia 10/10/25 -Elaboração do Laudo de Análise de Engenharia.</t>
    </r>
    <r>
      <rPr>
        <b/>
        <sz val="16"/>
        <rFont val="Calibri"/>
        <family val="2"/>
      </rPr>
      <t xml:space="preserve">
</t>
    </r>
    <r>
      <rPr>
        <sz val="16"/>
        <rFont val="Calibri"/>
        <family val="2"/>
      </rPr>
      <t>CE GIGOV/SA 4533/2025 -Enviado dia 10/10/25 -  Documentação inserida no TransfereGov. Além disso, elaboramos o Laudo de Análise de Engenharia (LAE).</t>
    </r>
    <r>
      <rPr>
        <b/>
        <sz val="16"/>
        <rFont val="Calibri"/>
        <family val="2"/>
      </rPr>
      <t xml:space="preserve">
</t>
    </r>
    <r>
      <rPr>
        <sz val="16"/>
        <rFont val="Calibri"/>
        <family val="2"/>
      </rPr>
      <t>CE GIGOV/SA 4353/2025 Enviado dia 02/10/2025- Solicitação de Reanalise da Planilha Orçamentaria.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 xml:space="preserve">CE GIGOV/SA 1813/2025 enviado dia 20/05/2025 - ánalise preliminar do projeto básico. </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 xml:space="preserve"> CE GIGOV/SA 330/2025 enviando dia 17/04/2025 informando a Retirada de Suspensiva.
CE GIGOV/SA 1034/2025  enviada em 04/04/25 informando que Conder 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t>
    </r>
    <r>
      <rPr>
        <b/>
        <sz val="16"/>
        <rFont val="Calibri"/>
        <family val="2"/>
      </rPr>
      <t xml:space="preserve">                                                                                                                                                                                           </t>
    </r>
    <r>
      <rPr>
        <sz val="16"/>
        <rFont val="Calibri"/>
        <family val="2"/>
      </rPr>
      <t xml:space="preserve">Carta Reversal nº 0027/2025/GIGOV/AS enviado em 21/03/2025 informando que foi prorrogado o prazo de entrega da documentação para o dia 23/04/2025.
CE 747/2025 GIGOV/SA  enviado em 20/03/2025 informando que existe pendência de documentação para análise. </t>
    </r>
  </si>
  <si>
    <r>
      <rPr>
        <b/>
        <sz val="16"/>
        <rFont val="Calibri"/>
        <family val="2"/>
      </rPr>
      <t xml:space="preserve">CE GIGOV/SA 5920/2026 - Enviado dia 06/10/26 - Notificamos a V.Exa. o crédito de recursos financeiros, sob bloqueio, em 22/09/2026, no valor de R$ 6.094.757,42.
</t>
    </r>
    <r>
      <rPr>
        <sz val="16"/>
        <rFont val="Calibri"/>
        <family val="2"/>
      </rPr>
      <t>CE GIGOV/SA 5098/2026 - Enviado dia 14/08/26  informamos o desbloqueio de R$ 25.197,90.</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REITERAÇÃO: CE GIGOV/SA 4220/2026 -Enviado dia 06/08/26 -  Aceite dos Projetos Executivos e pendências para desbloqueio BM 01.</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1835/2026 - Enviado dia 01/04/26 Laudo de Análise de Instrumento de Planejamento Social.</t>
    </r>
    <r>
      <rPr>
        <b/>
        <sz val="16"/>
        <rFont val="Calibri"/>
        <family val="2"/>
      </rPr>
      <t xml:space="preserve">
</t>
    </r>
    <r>
      <rPr>
        <sz val="16"/>
        <rFont val="Calibri"/>
        <family val="2"/>
      </rPr>
      <t>CE GIGOV/SA 925/2026 - Enviado dia 19/02/26 - Apontamentos da verificação do resultado da Licitação Presencial.  Sob os aspectos de Engenharia, a VRPL foi considerada viável e contempla as seguintes localidades do Lote 4. Total R$ 11.902.138,51.</t>
    </r>
    <r>
      <rPr>
        <b/>
        <sz val="16"/>
        <rFont val="Calibri"/>
        <family val="2"/>
      </rPr>
      <t xml:space="preserve">
</t>
    </r>
    <r>
      <rPr>
        <sz val="16"/>
        <rFont val="Calibri"/>
        <family val="2"/>
      </rPr>
      <t>CE GIGOV/SA 925/2026 - Enviado dia 20/02/26 - Apontamentos da verificação do resultado da Licitação Presencial.</t>
    </r>
    <r>
      <rPr>
        <b/>
        <sz val="16"/>
        <rFont val="Calibri"/>
        <family val="2"/>
      </rPr>
      <t xml:space="preserve">
</t>
    </r>
    <r>
      <rPr>
        <sz val="16"/>
        <rFont val="Calibri"/>
        <family val="2"/>
      </rPr>
      <t xml:space="preserve"> CE GIGOV/SA 258/2026 - Enviado dia 14/01/2026 -  Solicita comprovação de abertura do processo licitatório.</t>
    </r>
    <r>
      <rPr>
        <b/>
        <sz val="16"/>
        <rFont val="Calibri"/>
        <family val="2"/>
      </rPr>
      <t xml:space="preserve">
</t>
    </r>
    <r>
      <rPr>
        <sz val="16"/>
        <rFont val="Calibri"/>
        <family val="2"/>
      </rPr>
      <t>CE GIGOV/SA 6018/2025 - Enviado dia 16/12/25 - Parecer Técnico de Apontamentos –PTS.</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5110/2025 - Enviado dia 11/11/2025 - Considerando a declaração do tomador de que a documentação inserida na plataforma está em conformidade com aquela previamente analisada pela CAIXA, elaboramos o respectivo Laudo de Análise de Engenharia (LAE).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3649/2025 Enviado dia 26/08 - Análise Preliminar do Projeto Básico.</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2933/2025 enviado dia 21/07/2025 - Revisão e análise preliminar do Projeto Básico.</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 xml:space="preserve"> 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</si>
  <si>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t>CONTRAPARTIDA CONTRATADA</t>
  </si>
  <si>
    <t>COMPLEMENTAR CONTRATADO</t>
  </si>
  <si>
    <t>FINANCIAMENTO CONTRATADO</t>
  </si>
  <si>
    <t>APOIADO CONTRATADO</t>
  </si>
  <si>
    <t>https://maps.app.goo.gl/pKhbAwkyKTxvVj6i6?g_st=iw</t>
  </si>
  <si>
    <r>
      <rPr>
        <b/>
        <sz val="16"/>
        <rFont val="Calibri"/>
        <family val="2"/>
      </rPr>
      <t>07/10/26 - SERVIÇOS CONCLUÍDOS: Instalação de placa de obra. SERVIÇO À INICIAR: Instalação de Tapume metálico (PREVISÃO: 13/10/2026); Serviços Preliminares; Terraplenagem ; Elaboração de Projetos; Fundações; Superestrutura; Cobertura; Paredes e painéis; Esquadrias; Sistemas hidráulicos, Sanitários e de combate a incêndio(HSI); Sistema elétrico e sistema de voz e dados; Sistemas de ar condicionado, ventilação e exaustão; Revestimentos primários; Acabamentos (revestimento para teto, parede e piso); Acabamentos (hidrossanitários); Acabamentos (elétricos, voz, dados e tv); Pintura; Urbanização e paisagismo; Desmobilização de canteiro e Limpeza final. Obs.: A empresa está em processo de elaboração dos projetos executivos, previsão para iniciar a obra após a aprovação.</t>
    </r>
    <r>
      <rPr>
        <sz val="16"/>
        <rFont val="Calibri"/>
        <family val="2"/>
      </rPr>
      <t xml:space="preserve">
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043.4110.2025.0017422-24  enviado para SECULT em 07/10/2025.
Terrenos definidos e tecnicamente aprovados/ Projetos aprovados possíveis de licitação </t>
    </r>
  </si>
  <si>
    <r>
      <rPr>
        <b/>
        <sz val="16"/>
        <rFont val="Calibri"/>
        <family val="2"/>
      </rPr>
      <t>07/10/26 -SERVIÇO À INICIAR: Instalação de placa de obra; Instalação de Tapume metálico ; Serviços Preliminares; Terraplenagem ; Elaboração de Projetos; Fundações; Superestrutura; Cobertura; Paredes e painéis; Esquadrias; Sistemas hidráulicos, Sanitários e de combate a incêndio(HSI); Sistema elétrico e sistema de voz e dados; Sistemas de ar condicionado, ventilação e exaustão; Revestimentos primários; Acabamentos (revestimento para teto, parede e piso); Acabamentos (hidrossanitários); Acabamentos (elétricos, voz, dados e tv); Pintura; Urbanização e paisagismo; Desmobilização de canteiro e Limpeza final. Obs.: A prefeitura está fazendo a permuta do terreno.
Ofício CE 46/2026 enviado em 04/02/2026 solicitando nova prorrogação de prazo para abertura de licitação dos CEUS da Cultura.</t>
    </r>
    <r>
      <rPr>
        <sz val="16"/>
        <rFont val="Calibri"/>
        <family val="2"/>
      </rPr>
      <t xml:space="preserve">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043.4110.2025.0017422-24  enviado para SECULT em 07/10/2025. Terreno indicada não cabe, mas há espaço para ampliação, foi solicitada ajuste da poligonal. Conclusão automática da SPA. Aguardando autorização pela Caixa para licitar. Aguardando definição de recurso compelementar pela Secult. Elaboração de TR e Edital.   
</t>
    </r>
  </si>
  <si>
    <r>
      <rPr>
        <b/>
        <sz val="16"/>
        <rFont val="Calibri"/>
        <family val="2"/>
      </rPr>
      <t>07/10/26 - SERVIÇOS CONCLUÍDOS: Instalação de placa de obra. SERVIÇO À INICIAR: Instalação de Tapume metálico (PREVISÃO: 19/10/2026); Serviços Preliminares; Terraplenagem ; Elaboração de Projetos; Fundações; Superestrutura; Cobertura; Paredes e painéis; Esquadrias; Sistemas hidráulicos, Sanitários e de combate a incêndio(HSI); Sistema elétrico e sistema de voz e dados; Sistemas de ar condicionado, ventilação e exaustão; Revestimentos primários; Acabamentos (revestimento para teto, parede e piso); Acabamentos (hidrossanitários); Acabamentos (elétricos, voz, dados e tv); Pintura; Urbanização e paisagismo; Desmobilização de canteiro e Limpeza final. Obs.: A empresa está em processo de elaboração dos projetos executivos, previsão para iniciar a obra após a aprovação.</t>
    </r>
    <r>
      <rPr>
        <sz val="16"/>
        <rFont val="Calibri"/>
        <family val="2"/>
      </rPr>
      <t xml:space="preserve">
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043.4110.2025.0017422-24  enviado para SECULT em 07/10/2025.
Terrenos definidos e tecnicamente aprovados/ Projetos aprovados possíveis de licitação.</t>
    </r>
  </si>
  <si>
    <t>Estudo Preliminar 03/10/26
Projeto Básico 03/12/26
Projeto Executivo 03/02/27
Empenho enviado ao IPHAN 03/07/2024
Paracer com novo valor apoiado R$ 1.000.000,00
Publicação no diário da União dia 20/01/2025</t>
  </si>
  <si>
    <t xml:space="preserve">Estudo Preliminar 20/10/26
Projeto Básico 20/12/26
Projeto Executivo 20/02/27
Empenho enviado ao IPHAN 21/06/2024
</t>
  </si>
  <si>
    <t xml:space="preserve">Estudo Preliminar 20/10/26
Projeto Básico 20/12/26
Projeto Executivo 20/02/27
Paracer com novo valor apoiado R$ 312.500,00
Empenho enviado ao IPHAN 01/07/2024
Publicação no diário da União dia 20/01/2025
</t>
  </si>
  <si>
    <t xml:space="preserve">Estudo Preliminar 04/10/26
Projeto Básico 04/12/26
Projeto Executivo 04/02/27
Empenho enviado ao IPHAN 21/06/2024
Publicação no diário da União dia 20/01/2025
</t>
  </si>
  <si>
    <t xml:space="preserve">
Previsão de publicação de edital em 01/12/2026,  condicionada a assinatura do contato de financiamento ou disponibilização de recursos próprios.
</t>
  </si>
  <si>
    <t xml:space="preserve">
Previsão de publicação de edital em 01/03/2027,  condicionada a assinatura do contato de financiamento ou disponibilização de recursos próprios.</t>
  </si>
  <si>
    <t xml:space="preserve">
Previsão de publicação de edital em 01/06/2027, condicionada a assinatura do contato de financiamento ou disponibilização de recursos próprios.
</t>
  </si>
  <si>
    <t xml:space="preserve">
Previsão de publicação de edital em 01/09/2026, condicionada a assinatura do contato de financiamento ou disponibilização de recursos próprios.
LICITAÇÃO n.º 133/26: Abertura de Propostas: 01/12/2026 às 09:00.
</t>
  </si>
  <si>
    <t xml:space="preserve">
</t>
  </si>
  <si>
    <t xml:space="preserve">
Previsão de publicação de edital em 01/09/2026, condicionada a assinatura do contato de financiamento ou disponibilização de recursos próprios.
</t>
  </si>
  <si>
    <t>Previsão de publicação de edital  em 30/04/2027, condicionada a assinatura do contato de financiamento ou disponibilização de recursos próprios.</t>
  </si>
  <si>
    <t>Em fase de análise das proostas</t>
  </si>
  <si>
    <t xml:space="preserve">
Em fase de anlálise das propostas
</t>
  </si>
  <si>
    <t>Previsão de publicação de edital em outubro/2026.</t>
  </si>
  <si>
    <t>Previsão de publicação de edital em  01/01/2027,  condicionada a assinatura do contato de financiamento ou disponibilização de recursos próprios.</t>
  </si>
  <si>
    <t xml:space="preserve">
Previsão de publicação de edital em 01/10/2026,  condicionada a assinatura do contato de financiamento ou disponibilização de recursos próprios.
</t>
  </si>
  <si>
    <t>Previsão de publicação de edital em 01/01/2027,  condicionada a assinatura do contato de financiamento ou disponibilização de recursos próprios</t>
  </si>
  <si>
    <t>Previsão de publicação de edital em 01/06/2027,  condicionada a assinatura do contato de financiamento ou disponibilização de recursos próprios.</t>
  </si>
  <si>
    <t>Previsão de publicação de edital em 01/11/2026,  condicionada a assinatura do contato de financiamento ou disponibilização de recursos próprios.</t>
  </si>
  <si>
    <t xml:space="preserve">
Previsão de publicação de edital em 30/11/2026.
</t>
  </si>
  <si>
    <t>Previsão de publicação de edital em 01/09/2027,  condicionada a assinatura do contato de financiamento ou disponibilização de recursos próprios</t>
  </si>
  <si>
    <t>Previsão de publicação de edital em 01/07/2027,  condicionada a assinatura do contato de financiamento ou disponibilização de recursos próprios.</t>
  </si>
  <si>
    <t>Previsão de publicação de edital em 30/05/2027,  condicionada a assinatura do contato de financiamento ou disponibilização de recursos próprios.</t>
  </si>
  <si>
    <t xml:space="preserve">
LICITAÇÃO n.º 073/26, Abertura de Propostas: 11/11/2026, às 9h
</t>
  </si>
  <si>
    <t xml:space="preserve">
Previsão de publicação de edital em 30/11/2026,  condicionada a assinatura do contato de financiamento ou disponibilização de recursos próprios.
</t>
  </si>
  <si>
    <t xml:space="preserve">
Previsão de publicação de edital em 01/02/2027,  condicionada a assinatura do contato de financiamento ou disponibilização de recursos próprios.</t>
  </si>
  <si>
    <t xml:space="preserve">
Expedição de Ordem de Serviço (OS) da Obra do SES Lençóis está condicionada a regularização ambiental e autorização do Iphan. As pendências relacionadas a regularização ambiental são a Licença de Alteração (LA) e Autorizações para Supressão de Vegetação (ASV) e de Manejo de Fauna (AMF).
</t>
  </si>
  <si>
    <t xml:space="preserve">
Previsão de publicação de edital em 01/11/2026,  condicionada a assinatura do contato de financiamento ou disponibilização de recursos próprios.
</t>
  </si>
  <si>
    <t>Previsão de publicação de edital em 01/04/2027,  condicionada a assinatura do contato de financiamento ou disponibilização de recursos próprios.</t>
  </si>
  <si>
    <t xml:space="preserve">
Previsão de publicação de edital em 01/06/2027,  condicionada a assinatura do contato de financiamento ou disponibilização de recursos próprios.
</t>
  </si>
  <si>
    <t xml:space="preserve">
Previsão de publicação de edital em 30/12/2026,  condicionada a assinatura do contato de financiamento ou disponibilização de recursos próprios.
</t>
  </si>
  <si>
    <t xml:space="preserve">
Previsão de publicação de edital em 01/06/2027,  condicionada a assinatura do contato de financiamento ou disponibilização de recursos próprios.</t>
  </si>
  <si>
    <t>Obra em fase de mobilização. Pendente alvará</t>
  </si>
  <si>
    <t xml:space="preserve">
Previsão de publicação de edital em 30/11/2026, condicionada a assinatura do contato de financiamento ou disponibilização de recursos próprios.</t>
  </si>
  <si>
    <t xml:space="preserve">
Previsão de publicação de edital em 01/06/2027, condicionada a assinatura do contato de financiamento ou disponibilização de recursos próprios. 
</t>
  </si>
  <si>
    <t xml:space="preserve">
Obra em fase de mobilização. Concedido alvará pela Prefeirura Municipal de Piritiba, em fase de emissão do alvará de Miguel Calmon e o alvará de Mundo Novo não será solicitado em 2026. </t>
  </si>
  <si>
    <t xml:space="preserve">
Previsão de publicação de edital em 01/08/2026, condicionada a assinatura do contato de financiamento ou disponibilização de recursos próprios.</t>
  </si>
  <si>
    <t xml:space="preserve">
Contratação da Operação de Crédito
</t>
  </si>
  <si>
    <t xml:space="preserve">Contratação da Operação de Crédito
</t>
  </si>
  <si>
    <t>Contratação da Operação de Crédito
Abertura das propostas</t>
  </si>
  <si>
    <t xml:space="preserve">
Contratação da Operação de Crédito
</t>
  </si>
  <si>
    <t>Contratação da Operação de Crédito
Previsão de publicação de edital em 01/09/2026.</t>
  </si>
  <si>
    <t xml:space="preserve">Contratação da Operação de Crédito
Obra em fase de mobilização. </t>
  </si>
  <si>
    <t>Contratação da Operação de Crédito
Monitorar a execução da obra</t>
  </si>
  <si>
    <t>Cadastro de imóveis para desapropriação e encaminhamento de processo para autorização de demolição.</t>
  </si>
  <si>
    <r>
      <rPr>
        <b/>
        <sz val="16"/>
        <rFont val="Calibri"/>
        <family val="2"/>
      </rPr>
      <t xml:space="preserve">CE nº 6006 / 2026 / GIGOV/SA - Enviado dia 05/10/26 - Solicita informações acerca da situação da execução do objeto e dos motivos da não apresentação dos boletins de medição - Objeto sem evolução há mais de 90 dias.
</t>
    </r>
    <r>
      <rPr>
        <sz val="16"/>
        <rFont val="Calibri"/>
        <family val="2"/>
      </rPr>
      <t>CE GIGOV/SA 5948/2026 - Enviado dia 05/10/26 - Notificamos V.Exa. do crédito de recursos financeiros, sob bloqueio, em 22/09/2026, no valor de R$ 1.639.604,46.</t>
    </r>
    <r>
      <rPr>
        <b/>
        <sz val="16"/>
        <rFont val="Calibri"/>
        <family val="2"/>
      </rPr>
      <t xml:space="preserve">
</t>
    </r>
    <r>
      <rPr>
        <sz val="16"/>
        <rFont val="Calibri"/>
        <family val="2"/>
      </rPr>
      <t>CE GIGOV/SA 5797/2026 - Enviado dia 30/09/26 - Manifestação do Gestor – Solicitação de Excepcionalização da Avaliação Pós-Intervenção.</t>
    </r>
    <r>
      <rPr>
        <b/>
        <sz val="16"/>
        <rFont val="Calibri"/>
        <family val="2"/>
      </rPr>
      <t xml:space="preserve">
</t>
    </r>
    <r>
      <rPr>
        <sz val="16"/>
        <rFont val="Calibri"/>
        <family val="2"/>
      </rPr>
      <t>CE GIGOV/SA 5452/2026 - Enviado dia 31/08/26 Resposta ao Oficio nº 344/2026 -  Em resposta ao ofício em epígrafe, informamos que não vemos óbice ao atendimento ao solicitado, estando o valor de R$ 84.143,60 autorizado no TGOV.</t>
    </r>
    <r>
      <rPr>
        <b/>
        <sz val="16"/>
        <rFont val="Calibri"/>
        <family val="2"/>
      </rPr>
      <t xml:space="preserve">
</t>
    </r>
    <r>
      <rPr>
        <sz val="16"/>
        <rFont val="Calibri"/>
        <family val="2"/>
      </rPr>
      <t>CE GIGOV/SA 3732/2026 -  Enviado dia 31/08/26 Desbloqueio de Parcela  -  BM 1 - Etapa 2.</t>
    </r>
    <r>
      <rPr>
        <b/>
        <sz val="16"/>
        <rFont val="Calibri"/>
        <family val="2"/>
      </rPr>
      <t xml:space="preserve">
</t>
    </r>
    <r>
      <rPr>
        <sz val="16"/>
        <rFont val="Calibri"/>
        <family val="2"/>
      </rPr>
      <t>CE GIGOV/SA 5366/2026 - Enviado dia 27/08/26 - Parecer Técnico de Apontamentos - PRMC.</t>
    </r>
    <r>
      <rPr>
        <b/>
        <sz val="16"/>
        <rFont val="Calibri"/>
        <family val="2"/>
      </rPr>
      <t xml:space="preserve">
</t>
    </r>
    <r>
      <rPr>
        <sz val="16"/>
        <rFont val="Calibri"/>
        <family val="2"/>
      </rPr>
      <t>CE GIGOV/SA 4430/2026 Enviado dia 20/07/26 -  - Comunicamos o desbloqueio da parcela R$: 36.652,21.</t>
    </r>
    <r>
      <rPr>
        <b/>
        <sz val="16"/>
        <rFont val="Calibri"/>
        <family val="2"/>
      </rPr>
      <t xml:space="preserve">
</t>
    </r>
    <r>
      <rPr>
        <sz val="16"/>
        <rFont val="Calibri"/>
        <family val="2"/>
      </rPr>
      <t>CE GIGOV/SA 4356/2026 - Enviado dia 16/07/26 -  Comunicamos o desbloqueio da parcela de repasse R$ 84.143,60.</t>
    </r>
    <r>
      <rPr>
        <b/>
        <sz val="16"/>
        <rFont val="Calibri"/>
        <family val="2"/>
      </rPr>
      <t xml:space="preserve">
</t>
    </r>
    <r>
      <rPr>
        <sz val="16"/>
        <rFont val="Calibri"/>
        <family val="2"/>
      </rPr>
      <t>CE GIGOV/SA 4127/2026 - Enviado dia 07/07/26 - Pendência Para Desbloqueio de Parcela do Social.</t>
    </r>
    <r>
      <rPr>
        <b/>
        <sz val="16"/>
        <rFont val="Calibri"/>
        <family val="2"/>
      </rPr>
      <t xml:space="preserve">
</t>
    </r>
    <r>
      <rPr>
        <sz val="16"/>
        <rFont val="Calibri"/>
        <family val="2"/>
      </rPr>
      <t>CE GIGOV/SA 3732/2026 - Enviado dia 26/06/26 - Ateste de Medição e Condicionante Para Desbloqueio no valor de R$ 36.652,21.</t>
    </r>
    <r>
      <rPr>
        <b/>
        <sz val="16"/>
        <rFont val="Calibri"/>
        <family val="2"/>
      </rPr>
      <t xml:space="preserve">
</t>
    </r>
    <r>
      <rPr>
        <sz val="16"/>
        <rFont val="Calibri"/>
        <family val="2"/>
      </rPr>
      <t>CE GIGOV/SA 3686/2026 - Enviado dia 19/06/26- Envio de OS.</t>
    </r>
    <r>
      <rPr>
        <b/>
        <sz val="16"/>
        <rFont val="Calibri"/>
        <family val="2"/>
      </rPr>
      <t xml:space="preserve">
</t>
    </r>
    <r>
      <rPr>
        <sz val="16"/>
        <rFont val="Calibri"/>
        <family val="2"/>
      </rPr>
      <t>CE GIGOV/SA 3516/2026 - Enviado dia 12/06/26 - Informamos o desbloqueio da parcela de repasse no valor de R$ 7.582,41.</t>
    </r>
    <r>
      <rPr>
        <b/>
        <sz val="16"/>
        <rFont val="Calibri"/>
        <family val="2"/>
      </rPr>
      <t xml:space="preserve">
</t>
    </r>
    <r>
      <rPr>
        <sz val="16"/>
        <rFont val="Calibri"/>
        <family val="2"/>
      </rPr>
      <t>CE GIGOV/SA 3499/2026 - Enviado dia 11/06/26 -  Laudo de Análise de Instrumento de Planejamento Social.</t>
    </r>
    <r>
      <rPr>
        <b/>
        <sz val="16"/>
        <rFont val="Calibri"/>
        <family val="2"/>
      </rPr>
      <t xml:space="preserve">
</t>
    </r>
    <r>
      <rPr>
        <sz val="16"/>
        <rFont val="Calibri"/>
        <family val="2"/>
      </rPr>
      <t>CE GIGOV/SA 3215/2026 - Enviado dia 28/05/26 - Encaminhado o AIO. Informadas orientações para continuidade contratual, documentação das medições, instalação de placa da obra e demais exigências do Ministério das Cidades/CAIXA. Prazo para emissão da Ordem de Serviço: até 12/06/2026.
CE GIGOV/SA 2924/2026 - Enviado dia 15/05/26 - Parecer Técnico de Apontamentos – PRMC.</t>
    </r>
    <r>
      <rPr>
        <b/>
        <sz val="16"/>
        <rFont val="Calibri"/>
        <family val="2"/>
      </rPr>
      <t xml:space="preserve">
</t>
    </r>
    <r>
      <rPr>
        <sz val="16"/>
        <rFont val="Calibri"/>
        <family val="2"/>
      </rPr>
      <t>CE GIGOV/SA 2363/2026 - Enviado dia 29/04/26 -Conclusão da Análise do Processo Licitatório e Solicitação de AIO ao Ministério.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2171/2026 -Enviado dia 15/04/26 Envio de QCI da etapa e global.</t>
    </r>
    <r>
      <rPr>
        <b/>
        <sz val="16"/>
        <rFont val="Calibri"/>
        <family val="2"/>
      </rPr>
      <t xml:space="preserve">
</t>
    </r>
    <r>
      <rPr>
        <sz val="16"/>
        <rFont val="Calibri"/>
        <family val="2"/>
      </rPr>
      <t>CE GIGOV/SA 1968/2026 - Enviado dia 08/04/26 - Pendência Para Conclusão da Análise do Processo Licitatório. Aceito nesta VRPL.</t>
    </r>
    <r>
      <rPr>
        <b/>
        <sz val="16"/>
        <rFont val="Calibri"/>
        <family val="2"/>
      </rPr>
      <t xml:space="preserve">
</t>
    </r>
    <r>
      <rPr>
        <sz val="16"/>
        <rFont val="Calibri"/>
        <family val="2"/>
      </rPr>
      <t>CE GIGOV/SA 1395/2026 - Enviado dia 13/03/26 Pendência Para Desbloqueio de Parcela do Social. Informamos a pendência para desbloqueio no valor de R$  2.242,38.</t>
    </r>
    <r>
      <rPr>
        <b/>
        <sz val="16"/>
        <rFont val="Calibri"/>
        <family val="2"/>
      </rPr>
      <t xml:space="preserve">
</t>
    </r>
    <r>
      <rPr>
        <sz val="16"/>
        <rFont val="Calibri"/>
        <family val="2"/>
      </rPr>
      <t>CE GIGOV/SA 870/2026 - Enviado dia 11/02/26 -  Informamos o desbloqueio da parcela de repasse no valor de R$ 52.500,04, conforme CE GIGOV/SA 592/2026.</t>
    </r>
    <r>
      <rPr>
        <b/>
        <sz val="16"/>
        <rFont val="Calibri"/>
        <family val="2"/>
      </rPr>
      <t xml:space="preserve">
</t>
    </r>
    <r>
      <rPr>
        <sz val="16"/>
        <rFont val="Calibri"/>
        <family val="2"/>
      </rPr>
      <t xml:space="preserve"> CE GIGOV/SA 49/2026 - Enviado dia 06/01/2026 - Verificação de Documentação TransfereGov - Ampliação de Meta.</t>
    </r>
    <r>
      <rPr>
        <b/>
        <sz val="16"/>
        <rFont val="Calibri"/>
        <family val="2"/>
      </rPr>
      <t xml:space="preserve">
</t>
    </r>
    <r>
      <rPr>
        <sz val="16"/>
        <rFont val="Calibri"/>
        <family val="2"/>
      </rPr>
      <t>CE GIGOV/SA 5522/2025 - Enviado dia 27/11/25 Análise Preliminar do Projeto Básico.</t>
    </r>
    <r>
      <rPr>
        <b/>
        <sz val="16"/>
        <rFont val="Calibri"/>
        <family val="2"/>
      </rPr>
      <t xml:space="preserve">
 </t>
    </r>
    <r>
      <rPr>
        <sz val="16"/>
        <rFont val="Calibri"/>
        <family val="2"/>
      </rPr>
      <t>CE GIGOV/SA 5131/2025 Enviado dia 11/11/25 -  Pendencia Para o Desbloqueio de Parcela.   Informamos a pendência para o desbloqueio da parcela  referente ao BM 07 no valor de R$ 239.931,32: Gerar o relatório de pagamentos realizados no valor de R$ 503.117,75.</t>
    </r>
    <r>
      <rPr>
        <b/>
        <sz val="16"/>
        <rFont val="Calibri"/>
        <family val="2"/>
      </rPr>
      <t xml:space="preserve">
</t>
    </r>
    <r>
      <rPr>
        <sz val="16"/>
        <rFont val="Calibri"/>
        <family val="2"/>
      </rPr>
      <t>CE GIGOV/SA 2845/2025 enviado dia 15/07/2025 - Processo Licitatório apto referente ao projeto de trabalho social.</t>
    </r>
    <r>
      <rPr>
        <b/>
        <sz val="16"/>
        <rFont val="Calibri"/>
        <family val="2"/>
      </rPr>
      <t xml:space="preserve">
</t>
    </r>
    <r>
      <rPr>
        <sz val="16"/>
        <rFont val="Calibri"/>
        <family val="2"/>
      </rPr>
      <t>CE GIGOV/SA 2830/2025 enviado dia 14/07/2025 - Desbloqueio de Parcela no valor de R$ 4.140.413,27, para fins de ressarcimento, referente aos valores aferidos e informados por meio da  CE GIGOV/SA 2406/2025.  Solicitam informar se o valor de R$ 1.537.416,75 (diferença entre o atestado total e o desbloqueado no momento) será utilizado para fins de ressarcimento, de modo que possibilite à CAIXA efetuar o cadastramento do valor da OBTV Convenente no TGOV.</t>
    </r>
    <r>
      <rPr>
        <b/>
        <sz val="16"/>
        <rFont val="Calibri"/>
        <family val="2"/>
      </rPr>
      <t xml:space="preserve">
</t>
    </r>
    <r>
      <rPr>
        <sz val="16"/>
        <rFont val="Calibri"/>
        <family val="2"/>
      </rPr>
      <t>CE GIGOV/SA 2250/2025 enviado dia 09/06/2025 - a CONDER apresenta documentação do Processo Licitatório do Projeto de Trabalho Social e como resultado da análise, ainda existe algumas pendências.
Encontra-se em fase de levantamento topográfico.
CE GIGOV/SA 813/2025 enviado dia 25/03/2025 informando inclusão de mais um ponto de obras de contenção de encostas ao TC 966002/2024. Objetivo de inclusão no TC nº 1096.205-67/2024 para execução de obras de contenção de encosta no Bairro da Liberdade no município de Salvador/BA.</t>
    </r>
  </si>
  <si>
    <r>
      <rPr>
        <b/>
        <sz val="16"/>
        <rFont val="Calibri"/>
        <family val="2"/>
      </rPr>
      <t xml:space="preserve">REITERAÇÃO CE GIGOV/SA 4233/2026 - Enviado dia 06/10/26 Pendencias para a conclusão da verificação do processo licitatório. 
</t>
    </r>
    <r>
      <rPr>
        <sz val="16"/>
        <rFont val="Calibri"/>
        <family val="2"/>
      </rPr>
      <t>CE GIGOV/SA 5814/2026 - Enviado dia 06/10/26 - CNPJ do consórcio vencedor.</t>
    </r>
    <r>
      <rPr>
        <b/>
        <sz val="16"/>
        <rFont val="Calibri"/>
        <family val="2"/>
      </rPr>
      <t xml:space="preserve">
</t>
    </r>
    <r>
      <rPr>
        <sz val="16"/>
        <rFont val="Calibri"/>
        <family val="2"/>
      </rPr>
      <t>CE GIGOV/SA 4512/2026 - Enviado dia 23/07/26-  Inserção do Quadro de Composição do Investimento.</t>
    </r>
    <r>
      <rPr>
        <b/>
        <sz val="16"/>
        <rFont val="Calibri"/>
        <family val="2"/>
      </rPr>
      <t xml:space="preserve">
</t>
    </r>
    <r>
      <rPr>
        <sz val="16"/>
        <rFont val="Calibri"/>
        <family val="2"/>
      </rPr>
      <t>CE GIGOV/SA 4448/2026 - Enviado dia 21/07/26 -  Pendências para a conclusão da VRPL.</t>
    </r>
    <r>
      <rPr>
        <b/>
        <sz val="16"/>
        <rFont val="Calibri"/>
        <family val="2"/>
      </rPr>
      <t xml:space="preserve">
</t>
    </r>
    <r>
      <rPr>
        <sz val="16"/>
        <rFont val="Calibri"/>
        <family val="2"/>
      </rPr>
      <t>CE GIGOV/SA 4384/2026 - Enviado dia 16/07/26 -Comunicação de inserção de documentação na plataforma.</t>
    </r>
    <r>
      <rPr>
        <b/>
        <sz val="16"/>
        <rFont val="Calibri"/>
        <family val="2"/>
      </rPr>
      <t xml:space="preserve">
</t>
    </r>
    <r>
      <rPr>
        <sz val="16"/>
        <rFont val="Calibri"/>
        <family val="2"/>
      </rPr>
      <t>CE GIGOV/SA 4375/2026 - Enviado dia 15/07/26 -  A CONDER comunicou, por meio de mensagem eletrônica, a inserção do QCI.</t>
    </r>
    <r>
      <rPr>
        <b/>
        <sz val="16"/>
        <rFont val="Calibri"/>
        <family val="2"/>
      </rPr>
      <t xml:space="preserve">
</t>
    </r>
    <r>
      <rPr>
        <sz val="16"/>
        <rFont val="Calibri"/>
        <family val="2"/>
      </rPr>
      <t>CE GIGOV/SA 4233/2026 -Enviado dia 13/07/26 Pendencias para a conclusão da verificação do processo licitatório.</t>
    </r>
    <r>
      <rPr>
        <b/>
        <sz val="16"/>
        <rFont val="Calibri"/>
        <family val="2"/>
      </rPr>
      <t xml:space="preserve">
</t>
    </r>
    <r>
      <rPr>
        <sz val="16"/>
        <rFont val="Calibri"/>
        <family val="2"/>
      </rPr>
      <t>CE GIGOV/SA 4268/2026 - Enviado dia 13/07/26 - Pendências para a conclusão da VRPL.</t>
    </r>
    <r>
      <rPr>
        <b/>
        <sz val="16"/>
        <rFont val="Calibri"/>
        <family val="2"/>
      </rPr>
      <t xml:space="preserve">
</t>
    </r>
    <r>
      <rPr>
        <sz val="16"/>
        <rFont val="Calibri"/>
        <family val="2"/>
      </rPr>
      <t>CE GIGOV/SA 3712/2026 -  Enviado dia 26/06/26 -  Informamos as condicionantes para o desbloqueio da parcela de repasse  de R$  219.121,87.</t>
    </r>
    <r>
      <rPr>
        <b/>
        <sz val="16"/>
        <rFont val="Calibri"/>
        <family val="2"/>
      </rPr>
      <t xml:space="preserve">
</t>
    </r>
    <r>
      <rPr>
        <sz val="16"/>
        <rFont val="Calibri"/>
        <family val="2"/>
      </rPr>
      <t>CE GIGOV/SA 3601/2026 - Enviado dia 17/06/26 - Em atendimento à solicitação objeto do Oficio nº 235 /2026 - CONDER/DIHAB/DIHAB.GAB e conforme autorizações dos Ministérios e alinhamento com a Casa Civil, informamos que foi estabelecida a prorrogação excepcional do prazo até 17/07/2026 para conclusão do processo licitatório.</t>
    </r>
    <r>
      <rPr>
        <b/>
        <sz val="16"/>
        <rFont val="Calibri"/>
        <family val="2"/>
      </rPr>
      <t xml:space="preserve">
</t>
    </r>
    <r>
      <rPr>
        <sz val="16"/>
        <rFont val="Calibri"/>
        <family val="2"/>
      </rPr>
      <t>CE GIGOV/SA 3548/2026 - Enviado dia 15/06/26 -  Laudo de Análise de Instrumento de Planejamento Social.</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2500/2026 - Enviado dia 29/04/26 - Parecer Técnico de Apontamentos – PTS.</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 xml:space="preserve"> CE GIGOV/SA 821/2026 - Enviado dia 10/02/26  -Parecer Técnico de Apontamentos – PTS.</t>
    </r>
    <r>
      <rPr>
        <b/>
        <sz val="16"/>
        <rFont val="Calibri"/>
        <family val="2"/>
      </rPr>
      <t xml:space="preserve">
</t>
    </r>
    <r>
      <rPr>
        <sz val="16"/>
        <rFont val="Calibri"/>
        <family val="2"/>
      </rPr>
      <t>CE GIGOV/SA 6332/2025 - Enviado dia 29/12/25 -  Envio de documentação pendente para análise.</t>
    </r>
    <r>
      <rPr>
        <b/>
        <sz val="16"/>
        <rFont val="Calibri"/>
        <family val="2"/>
      </rPr>
      <t xml:space="preserve">
</t>
    </r>
    <r>
      <rPr>
        <sz val="16"/>
        <rFont val="Calibri"/>
        <family val="2"/>
      </rPr>
      <t>CE GIGOV/SA 6241/2025 - Enviado dia 29/12/25 - Comunica Aceite do Projeto e Solicita comprovação de abertura do processo licitatório.</t>
    </r>
    <r>
      <rPr>
        <b/>
        <sz val="16"/>
        <rFont val="Calibri"/>
        <family val="2"/>
      </rPr>
      <t xml:space="preserve">
</t>
    </r>
    <r>
      <rPr>
        <sz val="16"/>
        <rFont val="Calibri"/>
        <family val="2"/>
      </rPr>
      <t>CE GIGOV/SA 6270/2025 - Enviado dia 29/12/25 -  Resposta ao Oficio nº 758 /2025 - Informamos que as cláusulas suspensivas de todas as etapas deste termo de compromisso já foram equacionadas, não tendo pertinência a demanda objeto do oficio em epígrafe.</t>
    </r>
    <r>
      <rPr>
        <b/>
        <sz val="16"/>
        <rFont val="Calibri"/>
        <family val="2"/>
      </rPr>
      <t xml:space="preserve">
</t>
    </r>
    <r>
      <rPr>
        <sz val="16"/>
        <rFont val="Calibri"/>
        <family val="2"/>
      </rPr>
      <t>CE GIGOV/SA 5914/2025 - Enviado dia 12/12/25-Pendencias para a conclusão da análise.</t>
    </r>
    <r>
      <rPr>
        <b/>
        <sz val="16"/>
        <rFont val="Calibri"/>
        <family val="2"/>
      </rPr>
      <t xml:space="preserve">
</t>
    </r>
    <r>
      <rPr>
        <sz val="16"/>
        <rFont val="Calibri"/>
        <family val="2"/>
      </rPr>
      <t>CE GIGOV/SA 5535/2025 - Enviado dia 10/12/25 - Prazo para Análise e Retirada da Cláusula Suspensiva.</t>
    </r>
    <r>
      <rPr>
        <b/>
        <sz val="16"/>
        <rFont val="Calibri"/>
        <family val="2"/>
      </rPr>
      <t xml:space="preserve">
</t>
    </r>
    <r>
      <rPr>
        <sz val="16"/>
        <rFont val="Calibri"/>
        <family val="2"/>
      </rPr>
      <t>CE GIGOV/SA 5263/2025 - Enviado dia 17/11/25 - Análise Preliminar Anteprojeto.</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2348/2025 enviado dia 13/06/2025 - Análise preliminar do anteprojeto.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</si>
  <si>
    <t>CE GIGOVSA 6049/2026 de 07/10/26- Aceite da VRPL</t>
  </si>
  <si>
    <t>- AIO;
- Emissão de OS.</t>
  </si>
  <si>
    <t>CE GIGOV/SA 6109/2026 - Solicitações para continuidade do Processo.
- VRPL: Declaração comunicando a forma de execução adotada (direta ou indireta)</t>
  </si>
  <si>
    <t xml:space="preserve">PDE 154 - Etapa 3/ Lote 2 - Santo Antonio de Padua - Saramandaia </t>
  </si>
  <si>
    <t>PDE 276.2 - Etapa 3/ Lote 2 - Travessa Baixa do Cajueiro - Praia Grande</t>
  </si>
  <si>
    <t>PDE 276.3 - Etapa 3/ Lote 2 - Rua do Coqueiral - Praia Grande</t>
  </si>
  <si>
    <t>PDE 279 - Etapa 3/ Lote 2 - Complementar - Rua Mamede - Praia Grande</t>
  </si>
  <si>
    <t>PDE 391 - Etapa 3/ Lote 2 - Rua dos Humildes - Pau da Lima</t>
  </si>
  <si>
    <t>LP 089/26 - Homologação publicada no DOE dia 15/10/2026. Empresa Vencedora: Consórcio Kazza STS G7 (Construtora Kazza Ltda/ STS Engenharia Ltda). Valor Global R$: 15.511.104,43.</t>
  </si>
  <si>
    <t xml:space="preserve">PDE 100 - Etapa 2/ Lote 01 - Complementar-Avenida General San Martin - Bairro  Retiro </t>
  </si>
  <si>
    <t>PDE 210 - Etapa 2/ Lote 01 - Rua São Romão - Bairro Eng. V. Federação</t>
  </si>
  <si>
    <t xml:space="preserve">PDE 362 - Etapa 2/ Lote 01 - R. Dr. Antonio Oliveira - Sete de Abril </t>
  </si>
  <si>
    <t>PDE 371.4 - Etapa 2/ Lote 01 - Rua Antônio Martins Damasceno - Castelo Branco</t>
  </si>
  <si>
    <t>PDE 60 - Etapa 2/ Lote 01 - Complementar - Loteamento Jaguaribe II Caminho 36 - Cajazeiras 8</t>
  </si>
  <si>
    <t>LP 089/26 - Homologação publicada no DOE dia 15/10/2026. Empresa Vencedora: Consórcio Kazza STS G7 (Construtora Kazza Ltda/ STS Engenharia Ltda). Valor Global R$: 26.766.597,54.</t>
  </si>
  <si>
    <t>Aguardando apresentação de novas habilitações pelas licitantes, após julgamento de recurso administrativo.</t>
  </si>
  <si>
    <t>LP 083/26 - Convocação para apresentação de novas habilitações.</t>
  </si>
  <si>
    <t>PDE  079 - Etapa 2/ Lote 01 - Complementar - Rua do Mabaço de Cima - Bairro Itacaranha</t>
  </si>
  <si>
    <t>LP 089/26 - Homologação publicada no DOE dia 15/10/2026. Empresa Vencedora: Consórcio Kazza STS G7 (Construtora Kazza Ltda/STS Engenhara Ltda). Valor Global R$: 26.766.597,54.</t>
  </si>
  <si>
    <r>
      <t xml:space="preserve">CE GIGOV SA 6016  2026 - </t>
    </r>
    <r>
      <rPr>
        <sz val="16"/>
        <rFont val="Calibri"/>
        <family val="2"/>
      </rPr>
      <t>Análise técnica de Engenharia - Caixa lista apontamentos para conclusão da análise técnica.</t>
    </r>
    <r>
      <rPr>
        <b/>
        <sz val="16"/>
        <rFont val="Calibri"/>
        <family val="2"/>
      </rPr>
      <t xml:space="preserve">
CE GIGOV SA 5791 2026 -</t>
    </r>
    <r>
      <rPr>
        <sz val="16"/>
        <rFont val="Calibri"/>
        <family val="2"/>
      </rPr>
      <t xml:space="preserve"> Pendências para a conclusão da análise e a retirada da condição suspensiva — Caixa solicita documentações complementares (QCI, memoria de cálculo, etc.)</t>
    </r>
    <r>
      <rPr>
        <b/>
        <sz val="16"/>
        <rFont val="Calibri"/>
        <family val="2"/>
      </rPr>
      <t xml:space="preserve">
CE GIGOV SA 5481 2026 </t>
    </r>
    <r>
      <rPr>
        <sz val="16"/>
        <rFont val="Calibri"/>
        <family val="2"/>
      </rPr>
      <t xml:space="preserve">- Análise técnica de Engenharia Etapa 6 Macrodrenagem G2 Juazeiro
CE GIGOV/SA 4054/2026 - Apontamentos da análise técnica Caixa fez apontamentos e solicitou correções na documentação encaminhada pela CONDER.
CE GIGOV/SA 4015/2026 - Incorporação de Nota de Empenho - CAIXA informa a incorporação dos dados orçamentários e financeiros de recursos.
Recepcionado dia 06/05 </t>
    </r>
    <r>
      <rPr>
        <b/>
        <sz val="16"/>
        <rFont val="Calibri"/>
        <family val="2"/>
      </rPr>
      <t xml:space="preserve">CE GIGOVSA 2653_2026 - </t>
    </r>
    <r>
      <rPr>
        <sz val="16"/>
        <rFont val="Calibri"/>
        <family val="2"/>
      </rPr>
      <t xml:space="preserve">Apontamentos da análise técnica - Macrodrenagem do entorno do Campo da Liga e Hospital Regional em Juazeiro/BA 
CEF Solicita Ajustes e/ou complementos na documentação inserida na plataforma TGOV para continuidade do processo de análise documental.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t>
    </r>
  </si>
  <si>
    <r>
      <rPr>
        <sz val="16"/>
        <rFont val="Calibri"/>
        <family val="2"/>
      </rPr>
      <t>CE GIGOVSA 6231 2026 - DESBLOQUEIO DE GLOSA 
CE GIGOV SA 6107 2026 -  Desbloqueio de Parcela do Social  - BM 02- RATS 
CE GIGOV SA 5966 2026 - Crédito de Recursos -  OBTV - Estado da Bahia
CE GIGOV SA 5899 2026 - Pendência Para o Desbloqueio do BM   - Caixa informa que pagamentos referentes ao BM 05 e BM 06 serão desbloqueados após o equacionamento da glosa apontada
CE GIGOV/SA 5685/2026 - Resultado da análise da documentação
CONDER enviou dia 17/08 documentação técnica com ajustes e complementações para prosseguimento na análise da CAIXA
CE GIGOV/SA 4015/2026 - Incorporação de Nota de Empenho - CAIXA informa a incorporação dos dados orçamentários e financeiros de recursos.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Recepcionado 08/05</t>
    </r>
    <r>
      <rPr>
        <b/>
        <sz val="16"/>
        <rFont val="Calibri"/>
        <family val="2"/>
      </rPr>
      <t xml:space="preserve"> CE GIGOV/SA 2730/2026 - </t>
    </r>
    <r>
      <rPr>
        <sz val="16"/>
        <rFont val="Calibri"/>
        <family val="2"/>
      </rPr>
      <t>Apontamentos da análise técnica (Macrodrenagem Dário Meira/BA - Riacho do Meio) - Caixa solicita complementações
CE GIGOV/SA 2815/2026 - Prorrogação do prazo para atendimento da condição suspensiva - TC 986128/2025 Macrodrenagem G1
Informamos que o Ministério das Cidades autorizou a prorrogação do prazo de cumprimento da condição suspensiva para as operações de Drenagem contratadas em dezembro/2025, abrangendo o Termo de Compromisso referenciado. Novo prazo 29/07/2026</t>
    </r>
  </si>
  <si>
    <r>
      <t xml:space="preserve">Ofício nº 0490 / 2026 / GIGOV/SA - Crédito de Recursos Financeiros – Orçamento Geral da União
CE GIGOV SA 5945 2026 - Crédito de Recursos -  OBTV
CE GIGOV SA 5944 2026 - Crédito de Recursos -  OBTV 
CE GIGOV SA 5604 2026 Etapa 02 retirada de suspensivas e orientações para licitação
Decreto de desapropriação N 24.736 em favor da CONDER destinada a implantação da macrodrenagem na Rua Nilo Peçanha.  Publicado no DOE 19/08/26. 
CE GIGOVSA 3807_2026 - MACRODRENAGEM CALÇADA/NILO PEÇANHA (PENDÊNCIAS DE ENGENHARA) - Caixa Solicita complementação documental e revisãos nos projetos apresentados.
CE GIGOV/SA 2815/2026 - Prorrogação do prazo para atendimento da condição suspensiva - TC 986128/2025 Macrodrenagem G1
Informamos que o Ministério das Cidades autorizou a prorrogação do prazo de cumprimento da condição suspensiva para as operações de Drenagem contratadas em dezembro/2025, abrangendo o Termo de Compromisso referenciado. Novo prazo 29/07/2026.
CE GIGOV/SA 2791/2026 - Apontamentos da análise preliminar (Etapa Calçada/Rua Nilo Peçanha) - TC 986128/2025 Macrodrenagem G1
Caixa solicita complementações
ALTERAÇÃO: </t>
    </r>
    <r>
      <rPr>
        <b/>
        <sz val="16"/>
        <rFont val="Calibri"/>
        <family val="2"/>
      </rPr>
      <t>CE GIGOV/SA 5688/2025</t>
    </r>
    <r>
      <rPr>
        <sz val="16"/>
        <rFont val="Calibri"/>
        <family val="2"/>
      </rPr>
      <t xml:space="preserve"> Aceite de Plano de Trabalho, empenho e abertura da conta vinculada, foi celebrado nesta data o Termo de Compromisso supracitado, com valor de investimento de R$ 91.975.203,37 (composto exclusivamente de repasse) e vigência de 36 meses (término em 04/12/28).</t>
    </r>
  </si>
  <si>
    <r>
      <rPr>
        <b/>
        <sz val="16"/>
        <rFont val="Calibri"/>
        <family val="2"/>
      </rPr>
      <t xml:space="preserve">Ofício 0485 2026 GIGOV SA - Crédito de Recursos Financeiros – Orçamento Geral da União 
CE GIGOVSA 6112 2026 </t>
    </r>
    <r>
      <rPr>
        <sz val="16"/>
        <rFont val="Calibri"/>
        <family val="2"/>
      </rPr>
      <t xml:space="preserve">- Estado da Bahia -  Incorporação de Nota de Empenho
</t>
    </r>
    <r>
      <rPr>
        <b/>
        <sz val="16"/>
        <rFont val="Calibri"/>
        <family val="2"/>
      </rPr>
      <t>CE GIGOV SA 5947 2026</t>
    </r>
    <r>
      <rPr>
        <sz val="16"/>
        <rFont val="Calibri"/>
        <family val="2"/>
      </rPr>
      <t xml:space="preserve"> - Crédito de Recursos -  OBTV - Estado da Bahia - CAIXA - TC OGU 969146</t>
    </r>
    <r>
      <rPr>
        <b/>
        <sz val="16"/>
        <rFont val="Calibri"/>
        <family val="2"/>
      </rPr>
      <t xml:space="preserve">
CE GIGOV SA 5787 2026 - </t>
    </r>
    <r>
      <rPr>
        <sz val="16"/>
        <rFont val="Calibri"/>
        <family val="2"/>
      </rPr>
      <t>Estado da Bahia TC 969146 2024  Regime Simplificado – Caixa informa Desbloqueio de Recursos</t>
    </r>
    <r>
      <rPr>
        <b/>
        <sz val="16"/>
        <rFont val="Calibri"/>
        <family val="2"/>
      </rPr>
      <t xml:space="preserve">
CE GIGOV SA 4025 2026 </t>
    </r>
    <r>
      <rPr>
        <sz val="16"/>
        <rFont val="Calibri"/>
        <family val="2"/>
      </rPr>
      <t>- Enviado dia 01/07/26 -Caixa informa que os recursos discriminados abaixo foram integralmente desbloqueados nesta data no Transferegov, conforme os procedimentos aplicáveis às operações enquadradas no Regime Simplificado.
Recepcionado 08/06/26 CE GIGOV/SA 3392/2026 - Requisitos para Autorização de Início de Objeto Automática no TransfereGov</t>
    </r>
    <r>
      <rPr>
        <b/>
        <sz val="16"/>
        <rFont val="Calibri"/>
        <family val="2"/>
      </rPr>
      <t xml:space="preserve">
</t>
    </r>
    <r>
      <rPr>
        <sz val="16"/>
        <rFont val="Calibri"/>
        <family val="2"/>
      </rPr>
      <t xml:space="preserve">Aviso de licitação presencial publicado no DOE  03/02/26 - LP 007/26 previsão de abertura 17/04/26. 
CE GIGOV/SA 439/2026 -  Enviado dia 27/01/26 -   Em atendimento, informamos que o prazo para publicação do edital de licitação foi prorrogado e deverá ocorrer até a data limite de 21/03/2026.
CE GIGOV/SA 360/2026 - Solicitação de Prorrogação de Prazo para Abertura de Processo Licitatório - Oficio nº 01/2026 - SEDUR - TC OGU 969146/2024. CAIXA aponta que não emitirá novas consideraçõessobre o pedido de prorrogação de prazos para licitação. </t>
    </r>
    <r>
      <rPr>
        <b/>
        <sz val="16"/>
        <rFont val="Calibri"/>
        <family val="2"/>
      </rPr>
      <t xml:space="preserve">
</t>
    </r>
    <r>
      <rPr>
        <sz val="16"/>
        <rFont val="Calibri"/>
        <family val="2"/>
      </rPr>
      <t>REITERAÇÃO: CE GIGOV/SA 5442/2025 - TC MCIDADES 969146/2024 - Solicita comprovação de abertura do processo licitatório
RETIFICADO: CE GIGOV/SA 5442/2025 - Enviado dia 16/12/25 - Solicita comprovação de abertura do processo licitatório.</t>
    </r>
    <r>
      <rPr>
        <b/>
        <sz val="16"/>
        <rFont val="Calibri"/>
        <family val="2"/>
      </rPr>
      <t xml:space="preserve">
</t>
    </r>
    <r>
      <rPr>
        <sz val="16"/>
        <rFont val="Calibri"/>
        <family val="2"/>
      </rPr>
      <t xml:space="preserve">CE GIGOV/SA 5428/2025 - Enviado dia 25/11/25 Orientações para Continuidade do Processo - Regime Simplificado. </t>
    </r>
    <r>
      <rPr>
        <b/>
        <sz val="16"/>
        <rFont val="Calibri"/>
        <family val="2"/>
      </rPr>
      <t xml:space="preserve">
</t>
    </r>
    <r>
      <rPr>
        <sz val="16"/>
        <rFont val="Calibri"/>
        <family val="2"/>
      </rPr>
      <t>CE GIGOV/SA 5442/2025 - Enviado dia 25/11/25 - Solicita comprovação de abertura do processo licitatório.</t>
    </r>
    <r>
      <rPr>
        <b/>
        <sz val="16"/>
        <rFont val="Calibri"/>
        <family val="2"/>
      </rPr>
      <t xml:space="preserve">
</t>
    </r>
    <r>
      <rPr>
        <sz val="16"/>
        <rFont val="Calibri"/>
        <family val="2"/>
      </rPr>
      <t>E-mail enviado dia 25/11/25 -Conclusão automática da SPA.
Meta em análise para revisão do escopo e republicação do edital.
DOE 05/08/25 - Informada a Revogação LP 038/25 
Conder informou dia 28/05 que a meta do vale do Saboeiro foi substituida por projeto de macrodrenagem na  San Martins. 
Cronograma cadastrado no TRANSFEREGOV - Prazo de execução - 33 meses,  conclusão Prevista 30/09/27.
Apresentação do item da Clausula Suspensiva: TR até 08/07/25
Publicada no DOE 05/11 LEI Nº 14.784 DE 04 DE NOVEMBRO DE 2024
Autoriza o Poder Executivo a contratar operação de crédito
interno junto à Caixa Econômica Federal - CEF.
Em fase de formalização, anterior ao TC;
Ministério tem prazo de 30 dias para devolver a caixa - 13/10/24;
CAIXA retornar ao proponente até 17/10 solicitando ou não complementações;
Foi proposto R$ 16.525.797,61, mas foi selecionado R$ 826.289,88
A modalidade de Licitação adotada será Integrada, todas em um Termo de Compromisso com cinco metas.
N da proposta seleção PAC 56000004587/2023</t>
    </r>
  </si>
  <si>
    <r>
      <rPr>
        <b/>
        <sz val="16"/>
        <rFont val="Calibri"/>
        <family val="2"/>
      </rPr>
      <t xml:space="preserve">CE GIGOV SA 5949 2026 - </t>
    </r>
    <r>
      <rPr>
        <sz val="16"/>
        <rFont val="Calibri"/>
        <family val="2"/>
      </rPr>
      <t>Pendência para Solicitação de AIO ao Ministério - Caixa solicita documentação complementar.</t>
    </r>
    <r>
      <rPr>
        <b/>
        <sz val="16"/>
        <rFont val="Calibri"/>
        <family val="2"/>
      </rPr>
      <t xml:space="preserve">
CE GIGOV/SA 4908/2026 - </t>
    </r>
    <r>
      <rPr>
        <sz val="16"/>
        <rFont val="Calibri"/>
        <family val="2"/>
      </rPr>
      <t>Conclusão da Análise do Processo Licitatório e Impossibilidade de Solicitação de AIO ao Ministério. A emissão da AIO está condicionada ao fim do período de defeso eleitoral.</t>
    </r>
    <r>
      <rPr>
        <b/>
        <sz val="16"/>
        <rFont val="Calibri"/>
        <family val="2"/>
      </rPr>
      <t xml:space="preserve">
CE GIGOVSA 4726 2026 - </t>
    </r>
    <r>
      <rPr>
        <sz val="16"/>
        <rFont val="Calibri"/>
        <family val="2"/>
      </rPr>
      <t>Condicionante  para Continuidade do Processo VRPL. CAIXA solicita revisão da Declaração.</t>
    </r>
    <r>
      <rPr>
        <b/>
        <sz val="16"/>
        <rFont val="Calibri"/>
        <family val="2"/>
      </rPr>
      <t xml:space="preserve">
CE GIGOV/SA 4371/2026 </t>
    </r>
    <r>
      <rPr>
        <sz val="16"/>
        <rFont val="Calibri"/>
        <family val="2"/>
      </rPr>
      <t xml:space="preserve">- Pendência de Licitação - Processo Licitatório nº 024/2026 Caixa solicita ajustes na documentação enviada.  </t>
    </r>
    <r>
      <rPr>
        <b/>
        <sz val="16"/>
        <rFont val="Calibri"/>
        <family val="2"/>
      </rPr>
      <t xml:space="preserve">
CE GIGOV/SA 1592/2026 </t>
    </r>
    <r>
      <rPr>
        <sz val="16"/>
        <rFont val="Calibri"/>
        <family val="2"/>
      </rPr>
      <t xml:space="preserve">- Enviado dia 20/03/26 - Informamos a pendência para o desbloqueio no valor de R$ 621.669,05.
AVISO LP 024/26 publicado no DOE 07/03 
CE GIGOV/SA 1285/2026 - Recepcionado 09/03 Ofício de orientações para continuidade do TC - Processo Licitatório. LAE Concedido e definido prazo de 60 dias para licitação 
CE GIGOV/SA 1285/2026 - Enviado dia 09/03/26 - Comunicamos que a quarta etapa, do referido Termo de Compromisso foi considerada tecnicamente viável, com a consequente retirada da cláusula suspensiva, e está apto para prosseguimento das análises pós-contratuais pertinentes.
Recepcionado 19/02/26 CE GIGOVSA 939_2026 Caixa informa da necessidade de ajustes dos itens BDI na PO para finalização da análise. </t>
    </r>
    <r>
      <rPr>
        <b/>
        <sz val="16"/>
        <rFont val="Calibri"/>
        <family val="2"/>
      </rPr>
      <t xml:space="preserve"> 
</t>
    </r>
    <r>
      <rPr>
        <sz val="16"/>
        <rFont val="Calibri"/>
        <family val="2"/>
      </rPr>
      <t>CE GIGOV/SA 5248/2025</t>
    </r>
    <r>
      <rPr>
        <b/>
        <sz val="16"/>
        <rFont val="Calibri"/>
        <family val="2"/>
      </rPr>
      <t xml:space="preserve"> </t>
    </r>
    <r>
      <rPr>
        <sz val="16"/>
        <rFont val="Calibri"/>
        <family val="2"/>
      </rPr>
      <t>- Enviado dia 17/11/25 -  Após análise da documentação encaminhada através do ofício nº 268/2025 – Etapa Camaragipe, informamos que a documentação encaminhada atende ao solicitado, entretanto necessita de alguns esclarecimentos/ajustes.
Recepcionado 30/09 CE GIGOV/SA 4300/2025 - Análise Preliminar 02 (Reiteração/Complementação)
Recepcionado dia 15/09/25 CE GIGOV/SA 4069/2025 - Análise Preliminar - Etapa 04 - Macrodrenagem Camarajipe - TC OGU.
Recepcionado dia 15/01/25 o Ofício nº 119 / 2025 / GIGOV/SA - Resposta do MCidades sobre  Licenciamento Ambiental e Titularidade de Área;
Cronograma cadastrado no TRANSFEREGOV - Prazo de execução - 17 meses,  conclusão Prevista 23/12/26.
Clausula Suspensiva: Apresentação dos itens (Anteprojeto, Projeto Básico, TR,  Comprovação de propriedade do imóvel, Licenciamento Ambiental, Declaração de Sustentabilidade e PTS) até 08/07/25;
Publicada no DOE 05/11 LEI Nº 14.784 DE 04 DE NOVEMBRO DE 2024
Autoriza o Poder Executivo a contratar operação de crédito interno junto à Caixa Econômica Federal - CEF.
Na formalização se solicitou a unificação da Proposta 1031; Todo Material foi incluído na plataforma TGOV;
Em fase de formalização, anterior ao TC;
Ministério tem prazo de 30 dias para devolver a caixa - 13/10/24;
CAIXA retornar ao proponente até 17/10 solicitando ou não complementações;
A modalidade de Licitação adotada será Integrada, todas em um Termo de Compromisso com cinco metas.</t>
    </r>
  </si>
  <si>
    <r>
      <t xml:space="preserve">CE GIGOV/SA 6065/2026 - </t>
    </r>
    <r>
      <rPr>
        <sz val="16"/>
        <rFont val="Calibri"/>
        <family val="2"/>
      </rPr>
      <t>Prorrogação da Suspensiva - Apostilamento - TC OGU 986129/2025 - Operação 1106722-41 - Macrodrenagem G2 (Ipiau; Ilhéus; Itororó; Santo Amaro; Juazeiro; Ubaíra; Dário Meira; Medeiros Neto;)</t>
    </r>
    <r>
      <rPr>
        <b/>
        <sz val="16"/>
        <rFont val="Calibri"/>
        <family val="2"/>
      </rPr>
      <t xml:space="preserve">
CE GIGOV SA 6086 2026 </t>
    </r>
    <r>
      <rPr>
        <sz val="16"/>
        <rFont val="Calibri"/>
        <family val="2"/>
      </rPr>
      <t xml:space="preserve">- Comunicação de Publicação do Edital de Licitação da Etapa 3 – Itororó </t>
    </r>
    <r>
      <rPr>
        <b/>
        <sz val="16"/>
        <rFont val="Calibri"/>
        <family val="2"/>
      </rPr>
      <t xml:space="preserve">
Projeto de engenharia aprovado CE 5057/2026, de 13/08/2026. Aguardando comprovação de lançamento do Edital de Licitação, prazo:
12/10/2026.
CE GIGOV/SA 5057/2026 - </t>
    </r>
    <r>
      <rPr>
        <sz val="16"/>
        <rFont val="Calibri"/>
        <family val="2"/>
      </rPr>
      <t>Aceite de projeto e valores propostos</t>
    </r>
    <r>
      <rPr>
        <b/>
        <sz val="16"/>
        <rFont val="Calibri"/>
        <family val="2"/>
      </rPr>
      <t xml:space="preserve">
CE GIGOV/SA 5004/2026 -</t>
    </r>
    <r>
      <rPr>
        <sz val="16"/>
        <rFont val="Calibri"/>
        <family val="2"/>
      </rPr>
      <t xml:space="preserve"> Apontamentos para a finalização da análise técnica - G2. Caixa solicita ajustes e complementações.</t>
    </r>
    <r>
      <rPr>
        <b/>
        <sz val="16"/>
        <rFont val="Calibri"/>
        <family val="2"/>
      </rPr>
      <t xml:space="preserve">
CE GIGOV/SA 4015/2026 - </t>
    </r>
    <r>
      <rPr>
        <sz val="16"/>
        <rFont val="Calibri"/>
        <family val="2"/>
      </rPr>
      <t>Incorporação de Nota de Empenho - CAIXA informa a incorporação dos dados orçamentários e financeiros de recursos.</t>
    </r>
    <r>
      <rPr>
        <b/>
        <sz val="16"/>
        <rFont val="Calibri"/>
        <family val="2"/>
      </rPr>
      <t xml:space="preserve">
</t>
    </r>
    <r>
      <rPr>
        <sz val="16"/>
        <rFont val="Calibri"/>
        <family val="2"/>
      </rPr>
      <t xml:space="preserve">CE GIGOVSA 901/2026 - Enviado dia 12/02/26 -  Apontamentos da análise preliminar.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t>
    </r>
  </si>
  <si>
    <r>
      <rPr>
        <sz val="16"/>
        <rFont val="Calibri"/>
        <family val="2"/>
      </rPr>
      <t>CE GIGOV SA 6110 2026 -Desbloqueio de Parcela 
RETIFICAÇÃO:  CE GIGOV SA 5963 2026 -  Crédito de Recursos - Estado da Bahia
CE GIGOV SA 5753 2026 - Pendência Para o Desbloqueio de Parcela do Social - Junho 2026 - TC 0459669-83 2015 Drenagem Bonfim Boa Viagem Massaranduba
CE GIGOV/SA 5751/2026 - Ateste de Medição até o BM 31  e Pendência para o Desbloqueio - TC PAC 0459669-83 2015 - DRENAGEM BONFIM MASSARANDUBA
Aditivo de 90 dias de prazo em trâmite
CE GIGOV SA 5653 2026  Crédito de Recursos Financeiros Orçamento Geral da União
CE GIGOV SA 5561 2026 -   Pendência Para o Desbloqueio de Parcela do Social
CE GIGOV/SA 5323/2026 - Termo Aditivo ao Termo de Compromisso 304 dias
CE GIGOV/SA 5251/2026 -  Crédito de Recursos - Estado da Bahia - CAIXA - TC PAC 0459669-83/2015
Há uma pendência de desapropriação de duas unidades habitacionais nas quais foi judicializado pelos proprietários o processo de desapropriação.
 CE GIGOV SA 4358 2026 - Crédito de Recursos - Estado da Bahia CAIXA notifica o crédito de recursos financeiros, sob bloqueio, em 14/07/2026, no valor de R$ 2.522.350,13
CE GIGOV/SA 4360/2026 -   Desbloqueio de Parcela do Social - Mar/2026
CE GIGOV SA 4359 2026 -    Desbloqueio Parcial do BM 27 e 28 Complemento + BM 29 - CAIXA comunica o desbl parcial no valor de R$ 2.484.206,67 conforme CE GIGOV/SA 4263/2026.
CE GIGOV/SA 4263/2026 -   Pendência Para  Desbloqueio do  BM 27e 28 ( Complemento) +  BM 29  - TC 0459669-83/2015 Drenagem Bonfim/Boa 
ENC: CE GIGOV SA 3270 2026 - Inconsistência solicitação desbloqueio  RRE BM 27 e 28 
CE GIGOV/SA 4244/2026 - Crédito de Recursos Financeiros – Orçamento Geral da União
Recepcionado 14/05</t>
    </r>
    <r>
      <rPr>
        <b/>
        <sz val="16"/>
        <rFont val="Calibri"/>
        <family val="2"/>
      </rPr>
      <t xml:space="preserve"> CE GIGOV/SA 2883/2026</t>
    </r>
    <r>
      <rPr>
        <sz val="16"/>
        <rFont val="Calibri"/>
        <family val="2"/>
      </rPr>
      <t xml:space="preserve"> -    Pendência Para Desbloqueio ( BM 27) - Caixa solicita relatório fotográfico para proceder com o desbloqueio
</t>
    </r>
    <r>
      <rPr>
        <b/>
        <sz val="16"/>
        <rFont val="Calibri"/>
        <family val="2"/>
      </rPr>
      <t>CE GIGOV/SA 2764/2026</t>
    </r>
    <r>
      <rPr>
        <sz val="16"/>
        <rFont val="Calibri"/>
        <family val="2"/>
      </rPr>
      <t xml:space="preserve"> -   Desbloqueio do Social
</t>
    </r>
    <r>
      <rPr>
        <b/>
        <sz val="16"/>
        <rFont val="Calibri"/>
        <family val="2"/>
      </rPr>
      <t xml:space="preserve">CE GIGOV/SA 1630/2026 </t>
    </r>
    <r>
      <rPr>
        <sz val="16"/>
        <rFont val="Calibri"/>
        <family val="2"/>
      </rPr>
      <t xml:space="preserve">- Crédito de Recursos
</t>
    </r>
    <r>
      <rPr>
        <b/>
        <sz val="16"/>
        <rFont val="Calibri"/>
        <family val="2"/>
      </rPr>
      <t xml:space="preserve">CE GIGOV/SA 1214/2026 - </t>
    </r>
    <r>
      <rPr>
        <sz val="16"/>
        <rFont val="Calibri"/>
        <family val="2"/>
      </rPr>
      <t>Informa desbloqueio do saldo do  BM 23</t>
    </r>
    <r>
      <rPr>
        <b/>
        <sz val="16"/>
        <rFont val="Calibri"/>
        <family val="2"/>
      </rPr>
      <t xml:space="preserve">
CE GIGOV/SA 1160/2026 - </t>
    </r>
    <r>
      <rPr>
        <sz val="16"/>
        <rFont val="Calibri"/>
        <family val="2"/>
      </rPr>
      <t xml:space="preserve">Solicita correções no BM
CE GIGOV/SA 1854/2026 -  Ateste de Medição ( BM 22 a 26) e  Desbloqueio Parcial ( BM 24 a 26)  - TC 0459669-83/2015 Drenagem Bonfim/Boa Viagem/Massaranduba
</t>
    </r>
    <r>
      <rPr>
        <b/>
        <sz val="16"/>
        <rFont val="Calibri"/>
        <family val="2"/>
      </rPr>
      <t>CE GIGOV/SA 1826/2026</t>
    </r>
    <r>
      <rPr>
        <sz val="16"/>
        <rFont val="Calibri"/>
        <family val="2"/>
      </rPr>
      <t xml:space="preserve"> - Termo Aditivo CTEF nº 119/2023 - TC PAC 0459669-83/2015 - DRENAGEM BONFIM MASSARANDUBA
</t>
    </r>
    <r>
      <rPr>
        <b/>
        <sz val="16"/>
        <rFont val="Calibri"/>
        <family val="2"/>
      </rPr>
      <t>CE GIGOV/SA 1790/2026</t>
    </r>
    <r>
      <rPr>
        <sz val="16"/>
        <rFont val="Calibri"/>
        <family val="2"/>
      </rPr>
      <t xml:space="preserve"> -  Crédito de Recursos - Estado da Bahia - CAIXA - TC PAC 0459669-83/2015
</t>
    </r>
    <r>
      <rPr>
        <b/>
        <sz val="16"/>
        <rFont val="Calibri"/>
        <family val="2"/>
      </rPr>
      <t xml:space="preserve">CE GIGOV/SA 1214/2026 - Enviado dia 04/03/26 - Comunicamos o desbloqueio complementar no valor de R$ 437.323,08.
</t>
    </r>
    <r>
      <rPr>
        <sz val="16"/>
        <rFont val="Calibri"/>
        <family val="2"/>
      </rPr>
      <t>CE GIGOV/SA 1036/2026 - Enviado dia 24/02/26 -  Informamos a pendência para o desbloqueio do valor de repasse referente ao relatório de outubro/2025, encaminhado por meio do OF 099/2026, no valor de R$ 28.036,78.</t>
    </r>
    <r>
      <rPr>
        <b/>
        <sz val="16"/>
        <rFont val="Calibri"/>
        <family val="2"/>
      </rPr>
      <t xml:space="preserve">
</t>
    </r>
    <r>
      <rPr>
        <sz val="16"/>
        <rFont val="Calibri"/>
        <family val="2"/>
      </rPr>
      <t xml:space="preserve">CE GIGOV/SA 1006/2026 -Enviado dia 23/02/26 -  Ofício de Crédito de Recursos.  Notificamos a V.Exa. o crédito de recursos financeiros, sob bloqueio, em 19/02/2026, no valor de R$ 1.744.597,56. </t>
    </r>
    <r>
      <rPr>
        <b/>
        <sz val="16"/>
        <rFont val="Calibri"/>
        <family val="2"/>
      </rPr>
      <t xml:space="preserve">
</t>
    </r>
    <r>
      <rPr>
        <sz val="16"/>
        <rFont val="Calibri"/>
        <family val="2"/>
      </rPr>
      <t>CE GIGOV/SA 888/2026 - Enviado dia 12/02/2026 -  Informa desbloqueio parcial p/ compatibilidade no valor de R$ 987.472,69. 
Recepcionado dia 03/02 CE GIGOV/SA 700/2026 -</t>
    </r>
    <r>
      <rPr>
        <b/>
        <sz val="16"/>
        <rFont val="Calibri"/>
        <family val="2"/>
      </rPr>
      <t xml:space="preserve"> </t>
    </r>
    <r>
      <rPr>
        <sz val="16"/>
        <rFont val="Calibri"/>
        <family val="2"/>
      </rPr>
      <t>Informa desbloqueio complementar p/ compatibilidade BM 22 - Etapa 02 (Lotes 01, 02, 03 e 04)</t>
    </r>
    <r>
      <rPr>
        <b/>
        <sz val="16"/>
        <rFont val="Calibri"/>
        <family val="2"/>
      </rPr>
      <t xml:space="preserve">
CE GIGOV/SA 3025/2025</t>
    </r>
    <r>
      <rPr>
        <sz val="16"/>
        <rFont val="Calibri"/>
        <family val="2"/>
      </rPr>
      <t xml:space="preserve"> enviado dia 25/07/2025 - Notificado a V.Exa. do crédito de recursos financeiros, sob bloqueio, em 23/07/2025, no valor de R$ 2.226.905,18 
Reprogramação de serviços em trâmite.</t>
    </r>
  </si>
  <si>
    <r>
      <rPr>
        <b/>
        <sz val="16"/>
        <rFont val="Calibri"/>
        <family val="2"/>
      </rPr>
      <t>CE GIGOV SA 6140/2026 - Apontamentos técnicos 
DUP N 24.798 de 08/09/26 - publicado no DOE 09/09. At= 66.562,75 m².
CE GIGOV/SA 5353/2026</t>
    </r>
    <r>
      <rPr>
        <sz val="16"/>
        <rFont val="Calibri"/>
        <family val="2"/>
      </rPr>
      <t xml:space="preserve"> Etapa 01: retirada de suspensivas e orientações para licitação - TC 986128/2025 Macrodrenagem G1
</t>
    </r>
    <r>
      <rPr>
        <b/>
        <sz val="16"/>
        <rFont val="Calibri"/>
        <family val="2"/>
      </rPr>
      <t>CE GIGOV SA 5340 2026</t>
    </r>
    <r>
      <rPr>
        <sz val="16"/>
        <rFont val="Calibri"/>
        <family val="2"/>
      </rPr>
      <t xml:space="preserve"> - Apontamentos da análise técnica - Etapa 3 (Canal de Vitória da Conquista/BA) - TC 986128/2025 Macrodrenagem G1 Caixa solicita apontamentos.
</t>
    </r>
    <r>
      <rPr>
        <b/>
        <sz val="16"/>
        <rFont val="Calibri"/>
        <family val="2"/>
      </rPr>
      <t>CONDER enviou dia 18/08</t>
    </r>
    <r>
      <rPr>
        <sz val="16"/>
        <rFont val="Calibri"/>
        <family val="2"/>
      </rPr>
      <t xml:space="preserve"> documentação técnica com ajustes e complementações para prosseguimento na análise da CAIXA</t>
    </r>
    <r>
      <rPr>
        <b/>
        <sz val="16"/>
        <rFont val="Calibri"/>
        <family val="2"/>
      </rPr>
      <t xml:space="preserve">
CE GIGOV SA 5018 2026</t>
    </r>
    <r>
      <rPr>
        <sz val="16"/>
        <rFont val="Calibri"/>
        <family val="2"/>
      </rPr>
      <t xml:space="preserve"> - Apontamentos da análise técnica - Etapa 3 Caixa solicita complementações.
CE GIGOV/SA 4509/2026 - Apontamentos da análise técnica (Etapa Canal de Vitória da Conquista/BA)- TC 986128/2025 Macrodrenagem G1.
Recepcionado </t>
    </r>
    <r>
      <rPr>
        <b/>
        <sz val="16"/>
        <rFont val="Calibri"/>
        <family val="2"/>
      </rPr>
      <t>CE GIGOV SA 3691 2026</t>
    </r>
    <r>
      <rPr>
        <sz val="16"/>
        <rFont val="Calibri"/>
        <family val="2"/>
      </rPr>
      <t xml:space="preserve"> Macrodrenagem de Vitória da Conquista, com indicativo de que a documentação não seria analisada.</t>
    </r>
    <r>
      <rPr>
        <b/>
        <sz val="16"/>
        <rFont val="Calibri"/>
        <family val="2"/>
      </rPr>
      <t xml:space="preserve">
CE GIGOVSA 3039-2026</t>
    </r>
    <r>
      <rPr>
        <sz val="16"/>
        <rFont val="Calibri"/>
        <family val="2"/>
      </rPr>
      <t xml:space="preserve"> - Apontamentos da análise técnica 
Apontamentos da análise técnica - Etapa Canal de Vitória da Conquista</t>
    </r>
    <r>
      <rPr>
        <b/>
        <sz val="16"/>
        <rFont val="Calibri"/>
        <family val="2"/>
      </rPr>
      <t xml:space="preserve">
CE GIGOV/SA 2815/2026</t>
    </r>
    <r>
      <rPr>
        <sz val="16"/>
        <rFont val="Calibri"/>
        <family val="2"/>
      </rPr>
      <t xml:space="preserve"> - Prorrogação do prazo para atendimento da condição suspensiva - TC 986128/2025 Macrodrenagem G1
Informamos que o Ministério das Cidades autorizou a prorrogação do prazo de cumprimento da condição suspensiva para as operações de Drenagem contratadas em dezembro/2025, abrangendo o Termo de Compromisso referenciado. Novo prazo 29/07/2026</t>
    </r>
    <r>
      <rPr>
        <b/>
        <sz val="16"/>
        <rFont val="Calibri"/>
        <family val="2"/>
      </rPr>
      <t xml:space="preserve">
ALTERAÇÃO: CE GIGOV/SA 5688/2025 </t>
    </r>
    <r>
      <rPr>
        <sz val="16"/>
        <rFont val="Calibri"/>
        <family val="2"/>
      </rPr>
      <t>Aceite de Plano de Trabalho, empenho e abertura da conta vinculada, foi celebrado nesta data o Termo de Compromisso supracitado, com valor de investimento de R$ 91.975.203,37 (composto exclusivamente de repasse) e vigência de 36 meses (término em 04/12/28).</t>
    </r>
  </si>
  <si>
    <r>
      <t xml:space="preserve">CE GIGOV SA 6100 2026 - Apontamentos da análise técnica - Etapa Ubaíra
 CE GIGOVSA 5739 2026 </t>
    </r>
    <r>
      <rPr>
        <sz val="16"/>
        <rFont val="Calibri"/>
        <family val="2"/>
      </rPr>
      <t>- Prazo da Suspensiva - TC OGU 986129 2025 - Macrodrenagem G2 IPI IOS ITO SAM JUA UBA DME MED - Caixa informas novo Prazo para obtenção da Suspensiva 30 dez 27</t>
    </r>
    <r>
      <rPr>
        <b/>
        <sz val="16"/>
        <rFont val="Calibri"/>
        <family val="2"/>
      </rPr>
      <t xml:space="preserve"> 
Elementos técnicos enviados via TGOV. Manifestação da CAIXA até 27/08 (Verificar divisão de poligonal do empreendimento FGTS 639469).
CE GIGOV/SA 4015/2026 - Incorporação de Nota de Empenho - CAIXA informa a incorporação dos dados orçamentários e financeiros de recursos.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t>
    </r>
  </si>
  <si>
    <r>
      <t>CE GIGOV/SA 6099/2026 - Desbloqueio - BM 02 - Social - Etapa 2
Encontram-se em andamento as atividades de implantação do canteiro de obras, incluindo a instalação do canteiro destinado à equipe de fiscalização. 
Processo 2026.001.006448/INEMA/LIC-06448 no INEMA para de Licença Ambiental Unificada, Outorga e ASV, permanece com o status “aguardando distribuição”</t>
    </r>
    <r>
      <rPr>
        <b/>
        <sz val="16"/>
        <rFont val="Calibri"/>
        <family val="2"/>
      </rPr>
      <t xml:space="preserve">                                                                                                                                                                                                                         CE GIGOV/SA 1592/2026 - Enviado dia 20/03/26 - Informamos a pendência para o desbloqueio no valor de R$ 621.669,05.
</t>
    </r>
    <r>
      <rPr>
        <sz val="16"/>
        <rFont val="Calibri"/>
        <family val="2"/>
      </rPr>
      <t xml:space="preserve">CE GIGOV SA 1536_2026 - Autorização de Início de Objeto_AIO recepcionado 18/03
Aguardando a AIO - Secr Executiva assinar e enviar para a  matriz Caixa. </t>
    </r>
    <r>
      <rPr>
        <b/>
        <sz val="16"/>
        <rFont val="Calibri"/>
        <family val="2"/>
      </rPr>
      <t xml:space="preserve">
</t>
    </r>
    <r>
      <rPr>
        <sz val="16"/>
        <rFont val="Calibri"/>
        <family val="2"/>
      </rPr>
      <t>CE GIGOV/SA 629/2026 - Enviado dia 03/02/26 - Aceitação da Verificação do Processo Licitatório do Social.</t>
    </r>
    <r>
      <rPr>
        <b/>
        <sz val="16"/>
        <rFont val="Calibri"/>
        <family val="2"/>
      </rPr>
      <t xml:space="preserve">
</t>
    </r>
    <r>
      <rPr>
        <sz val="16"/>
        <rFont val="Calibri"/>
        <family val="2"/>
      </rPr>
      <t>REITERAÇÃO  CE GIGOV/SA 5542/2025 - Enviado dia 27/01/26 - Pendência Verificação do Processo Licitatório do Social. 
CE GIGOV/SA 332/2026 - Pendência Para Solicitação da AIO- LICITAÇÃO PRESENCIAL Nº 035/25  - TC OGU 969064/2024. CAIXA solicita retificação da declaração de atendimento à legislação vigente, inserida no TGOV</t>
    </r>
    <r>
      <rPr>
        <b/>
        <sz val="16"/>
        <rFont val="Calibri"/>
        <family val="2"/>
      </rPr>
      <t xml:space="preserve">
</t>
    </r>
    <r>
      <rPr>
        <sz val="16"/>
        <rFont val="Calibri"/>
        <family val="2"/>
      </rPr>
      <t>CE GIGOV/SA 208/2026 - Enviado dia 14/01/2026 - Pendência Para Aprovação.</t>
    </r>
    <r>
      <rPr>
        <b/>
        <sz val="16"/>
        <rFont val="Calibri"/>
        <family val="2"/>
      </rPr>
      <t xml:space="preserve">
</t>
    </r>
    <r>
      <rPr>
        <sz val="16"/>
        <rFont val="Calibri"/>
        <family val="2"/>
      </rPr>
      <t>CE GIGOV/SA 208/2026</t>
    </r>
    <r>
      <rPr>
        <b/>
        <sz val="16"/>
        <rFont val="Calibri"/>
        <family val="2"/>
      </rPr>
      <t xml:space="preserve"> </t>
    </r>
    <r>
      <rPr>
        <sz val="16"/>
        <rFont val="Calibri"/>
        <family val="2"/>
      </rPr>
      <t>Pendência Para Aprovação - Licitação Presencial Nº 035/25 - Operação 1098381-91</t>
    </r>
    <r>
      <rPr>
        <b/>
        <sz val="16"/>
        <rFont val="Calibri"/>
        <family val="2"/>
      </rPr>
      <t xml:space="preserve">
</t>
    </r>
    <r>
      <rPr>
        <sz val="16"/>
        <rFont val="Calibri"/>
        <family val="2"/>
      </rPr>
      <t xml:space="preserve">DOE - 30/10 Resultado Finalda LP035/25 e Homologação, Adjudicação e Convocação para assinatura do Contrato
Licitante vencedor - Consórcio Dom Avelar (PEJOTA Construções LTDA/ IDEAL Construção e Pavimentação LTDA
Valor Global R$ 42.741.860,13
Recepcionado 13/06/25 - CE GIGOV/SA 2330/2025 -  Aprovação do PTS.
Autoriz. Iinicio de Licitação Mcidades 02/06/25
Assinatura e publicação do termo de compromisso publicado no DOU - 19/11/2024
Recepcionado 19/03 OF GIGOV solicitando da CONDER ajustes no projeto e Orçamento. 
Recepcionado dia 15/01/25 o Ofício nº 119 / 2025 / GIGOV/SA - Resposta do MCidades sobre  Licenciamento Ambiental e Titularidade de Área;
Cronograma cadastrado no TRANSFEREGOV - Prazo de execução - 20 meses,  conclusão Prevista 21/12/26.
Clausula Suspensiva: Apresentação dos itens (Anteprojeto, Projeto Básico, TR,  Comprovação de propriedade do imóvel, Licenciamento Ambiental, Declaração de Sustentabilidade e PTS) até 08/07/25
Publicada no DOE 05/11 LEI Nº 14.784 DE 04 DE NOVEMBRO DE 2024
Autoriza o Poder Executivo a contratar operação de crédito
interno junto à Caixa Econômica Federal - CEF.
Na formalização se solicitou a unificação da Proposta 1031; Todo Material foi incluído na plataforma TGOV;
Em fase de formalização, anterior ao TC;
Ministério tem prazo de 30 dias para devolver a caixa - 13/10/24;
CAIXA retornar ao proponente até 17/10 solicitando ou não complementações;
A modalidade de Licitação adotada será Integrada, todas em um Termo de Compromisso com cinco metas.
</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</si>
  <si>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3277/2026 - Enviado dia 02/06/26 -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CE GIGOV/SA 1228/2026 - Enviado dia 06/03/26 -   Informamos a pendência para o desbloqueio da parcela de repasse no valor de R$  24.512,08.</t>
    </r>
    <r>
      <rPr>
        <b/>
        <sz val="16"/>
        <rFont val="Calibri"/>
        <family val="2"/>
      </rPr>
      <t xml:space="preserve">
 </t>
    </r>
    <r>
      <rPr>
        <sz val="16"/>
        <rFont val="Calibri"/>
        <family val="2"/>
      </rPr>
      <t>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4407/2025 - Enviado dia 06/10/2025. Solicitação de inserção de documentação.</t>
    </r>
    <r>
      <rPr>
        <b/>
        <sz val="16"/>
        <rFont val="Calibri"/>
        <family val="2"/>
      </rPr>
      <t xml:space="preserve">
</t>
    </r>
    <r>
      <rPr>
        <sz val="16"/>
        <rFont val="Calibri"/>
        <family val="2"/>
      </rPr>
      <t xml:space="preserve">CE GIGOV/SA 4054/2025 -Enviado dia 16/09/25 -  Resposta ao Oficio nº 326/2025 – É permitido pagar Projetos Básicos, desde que incluídos no limite de 5% do repasse, conforme entendimento da CAIXA, mesmo sem previsão expressa no Manual.
CE GIGOV/SA 3785/2025 Enviado dia 01/09 </t>
    </r>
    <r>
      <rPr>
        <b/>
        <sz val="16"/>
        <rFont val="Calibri"/>
        <family val="2"/>
      </rPr>
      <t xml:space="preserve">- </t>
    </r>
    <r>
      <rPr>
        <sz val="16"/>
        <rFont val="Calibri"/>
        <family val="2"/>
      </rPr>
      <t>Retorno ao Ofício nº 249/2025 - CONDER/DIHAB/DIHAB.GAB – PTS L4/L5 - refere-se projeto de trabalho social.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 xml:space="preserve">CE GIGOV/SA 844/2025 enviando em 26/03/2025 informando que após análise da documentação dos PTS  recebida por meio do ofício nº 115/2025 foi listado algumas pendências. TC OGU MCIDADES 966000/2024 - Operação 1096154-66.
CE GIGOV/SA 395/2025.
 Análise preliminar do Projeto Básico PDE 078.2 – Rua Chile – Plataforma - TC OGU 966000/2024 - Operação 1096154-66
 </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</si>
  <si>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CE GIGOV/SA 5699/2026 - Enviado dia 09/09/26 -   Informamos a pendência para desbloqueio no valor de R$ 226.634,19.</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 xml:space="preserve"> CE GIGOV/SA 2349/2026 - Enviado dia 23/04/26 -    Informamos o ateste de medição do BM 01 e a pendência para desbloqueio no valor de R$ 13.036,25.</t>
    </r>
    <r>
      <rPr>
        <b/>
        <sz val="16"/>
        <rFont val="Calibri"/>
        <family val="2"/>
      </rPr>
      <t xml:space="preserve">
</t>
    </r>
    <r>
      <rPr>
        <sz val="16"/>
        <rFont val="Calibri"/>
        <family val="2"/>
      </rPr>
      <t>CE GIGOV/SA 2311/2026 -Enviado dia 22/04/26 -  Resposta ao Oficio nº 064/2026.</t>
    </r>
    <r>
      <rPr>
        <b/>
        <sz val="16"/>
        <rFont val="Calibri"/>
        <family val="2"/>
      </rPr>
      <t xml:space="preserve"> </t>
    </r>
    <r>
      <rPr>
        <sz val="16"/>
        <rFont val="Calibri"/>
        <family val="2"/>
      </rPr>
      <t>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
CE GIGOV/SA 1839/2025 enviado dia 21/05/2025 - documentação apresentada atende ao solicitado e reiteramos que o Projeto Básico e a respectiva planilha orçamentária apresentam aderência e compatibilidade.</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n° 042/2025 enviado dia 17/03/2025.</t>
    </r>
  </si>
  <si>
    <r>
      <t xml:space="preserve">CE GIGOV/SA 6160/2026 - Enviado dia 13/10/26 - Comunicamos o desbloqueio da parcela no valor de R$ 195.371,45, conforme CE GIGOV/SA 5940/2026.
</t>
    </r>
    <r>
      <rPr>
        <sz val="16"/>
        <rFont val="Calibri"/>
        <family val="2"/>
      </rPr>
      <t xml:space="preserve"> CE GIGOV/SA 6070/2026 - Enviado dia 07/10/2026 -  Informamos o desbloqueio da parcela de repasse no valor de R$ 412.597,45, conforme: NF 018 no Valor de R$412.597,45.</t>
    </r>
    <r>
      <rPr>
        <b/>
        <sz val="16"/>
        <rFont val="Calibri"/>
        <family val="2"/>
      </rPr>
      <t xml:space="preserve">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5732/2026 - Enviado dia 09/09/26 -  desbloqueio da parcela no valor de R$ 21.937,23.</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2846/2025 enviado dia 15/07/2025 - Analise Preliminar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</si>
  <si>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945/2026 - Enviado dia 20/02/26 -  Acusamos recebimento do Ofício nº 417/2025 - 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</si>
  <si>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 xml:space="preserve"> 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 xml:space="preserve">CE GIGOV/SA 1179/2026 -  Enviado dia 04/03/26 - Informamos o desbloqueio da parcela de repasse do trabalho social no valor de R$ 27.286,44.
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R$ 6.919.403,66. VRPL emitido. Valor R$: 6.905.022,55.</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</si>
  <si>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 xml:space="preserve"> 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4179/2026 - Enviado dia 08/07/26 - Placa de Obra defeso eleitoral.</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R$ 1.007.391,14. VRPL emitido. Valor R$: 1.005.853,01.</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</si>
  <si>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5704/2026 - Enviado dia 09/09/26 -    Informamos o desbloqueio da parcela no valor de R$ 24.348,68.</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3619/2026 - Enviado dia 17/06/26 - Informamos o ateste de medição do BM 01 e a pendência para desbloqueio no valor de R$ 24.348,68.</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</si>
  <si>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5777/2025 - Enviado dia 11/12/25 - Ateste de Medição, Compatibilização e Pendência Para Desbloqueio.  Valor aferido  R$ 27.500,01.</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R$ 4.550.964,74. VRPL emitido. Valor R$ 4.542.260,49.</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</si>
  <si>
    <r>
      <rPr>
        <b/>
        <sz val="16"/>
        <rFont val="Calibri"/>
        <family val="2"/>
      </rPr>
      <t xml:space="preserve">CE GIGOV/SA 6160/2026 - Enviado dia 13/10/26 - Comunicamos o desbloqueio da parcela no valor de R$ 195.371,45, conforme CE GIGOV/SA 5940/2026.
 </t>
    </r>
    <r>
      <rPr>
        <sz val="16"/>
        <rFont val="Calibri"/>
        <family val="2"/>
      </rPr>
      <t>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 xml:space="preserve"> 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4532/2025 - Elaboração do Laudo de Análise de Engenharia.</t>
    </r>
    <r>
      <rPr>
        <b/>
        <sz val="16"/>
        <rFont val="Calibri"/>
        <family val="2"/>
      </rPr>
      <t xml:space="preserve">
</t>
    </r>
    <r>
      <rPr>
        <sz val="16"/>
        <rFont val="Calibri"/>
        <family val="2"/>
      </rPr>
      <t>CE GIGOV/SA 4533/2025 -Enviado dia 10/10/25 -  Documentação inserida no TransfereGov. Além disso, elaboramos o Laudo de Análise de Engenharia (LAE).</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059/2025 enviado dia 27/02/2025..</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</si>
  <si>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1993/2025 enviado dia 28/05/2025 - Complementação da CE GIGOVSA 837/2025,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837/2025 - Conder atendendo as diligências do ofício n° 0029/2025 enviado dia 26/03/2025 - TC 966.000/2024.
CE GIGOV/SA 844/2025 enviando em 26/03/2025 informando que após análise da documentação dos PTS  recebida por meio do ofício nº 115/2025 foi listado algumas pendências. TC OGU MCIDADES 966000/2024 - Operação 1096154-66.</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</si>
  <si>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R$ 1.572.818,29. VRPL emitido. Valor R$: 1.572.818,42.</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</si>
  <si>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6070/2026 - Enviado dia 07/10/2026 -  Informamos o desbloqueio da parcela de repasse no valor de R$ 412.597,45, conforme: NF 018 no Valor de R$412.597,45.</t>
    </r>
    <r>
      <rPr>
        <b/>
        <sz val="16"/>
        <rFont val="Calibri"/>
        <family val="2"/>
      </rPr>
      <t xml:space="preserve">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
CE GIGOV/SA 2596/2025 - enviado dia 27/06/2025 - Etapa 1 (Lotes 01 e 02): Análise da VRPL.</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2267/2025 enviado dia 10/06/2025 - Em virtude de ajustes na planilha orçamentária, valor foi alterado de R$ 2.409.152,63 para R$ 2.069.264,45.</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1919/2025 enviado dia 23/05/2025 - protocolou documentação revisada, referente a análise preliminar do Projeto Básico.
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1033/2025 enviado em 10/04/2025 informando reanálise preliminar do projeto básico.</t>
    </r>
    <r>
      <rPr>
        <b/>
        <sz val="16"/>
        <rFont val="Calibri"/>
        <family val="2"/>
      </rPr>
      <t xml:space="preserve">
</t>
    </r>
    <r>
      <rPr>
        <sz val="16"/>
        <rFont val="Calibri"/>
        <family val="2"/>
      </rPr>
      <t>CE GIGOV/SA 1033/2025 enviado em 04/04/25, Conder encaminhou a documentação complementar por intermédio do ofício n° 0131/2025, a mesma foi análisada e verificou-se que ainda há pendência.
CE GIGOV/SA 844/2025 enviando em 26/03/2025 informando que após análise da documentação dos PTS  recebida por meio do ofício nº 115/2025 foi listado algumas pendências. TC OGU MCIDADES 966000/2024 - Operação 1096154-66.</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</si>
  <si>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R$ 1.691.403,66. VRPL emitido. Valor R$: 1.685.937,34.</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</si>
  <si>
    <r>
      <rPr>
        <b/>
        <sz val="16"/>
        <rFont val="Calibri"/>
        <family val="2"/>
      </rPr>
      <t xml:space="preserve">CE GIGOV/SA 6160/2026 - Enviado dia 13/10/26 - Comunicamos o desbloqueio da parcela no valor de R$ 195.371,45, conforme CE GIGOV/SA 5940/2026.
</t>
    </r>
    <r>
      <rPr>
        <sz val="16"/>
        <rFont val="Calibri"/>
        <family val="2"/>
      </rPr>
      <t>CE GIGOV/SA 6082/2026 - Enviado dia 07/10/26 - Informamos o desbloqueio da parcela de repasse no valor de R$  1.148.644,12.</t>
    </r>
    <r>
      <rPr>
        <b/>
        <sz val="16"/>
        <rFont val="Calibri"/>
        <family val="2"/>
      </rPr>
      <t xml:space="preserve">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4515/2026 - Enviado dia 23/07/26 - Informamos o desbloqueio da parcela de repasse no valor de R$ 583.002,72.</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 xml:space="preserve">
CE GIGOV/SA 1776/2025 enviando em 19/05/2025 ressaltando a necessidade  de revisão na composição do revestimento em solo grampeado e a necessidade de ajuste no código SINAPI referente ao item Técnico de Segurança do Trabalho.
CE GIGOV/SA 1008/2025 enviado em 04/04/25 informando que a Conder protocolou a documentação complementar referente a análise do Projeto Básico por meio do Ofício nº 125/2025. Foi reiterado que há necessidade de ajuste na planilha orçamentária. TC 966.000/2024.
CE GIGOV/SA 844/2025 enviando em 26/03/2025 informando que após análise da documentação dos PTS  recebida por meio do ofício nº 115/2025 foi listado algumas pendências. TC OGU MCIDADES 966000/2024 - Operação 1096154-66.</t>
    </r>
  </si>
  <si>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6070/2026 - Enviado dia 07/10/2026 -  Informamos o desbloqueio da parcela de repasse no valor de R$ 412.597,45, conforme: NF 018 no Valor de R$412.597,45.</t>
    </r>
    <r>
      <rPr>
        <b/>
        <sz val="16"/>
        <rFont val="Calibri"/>
        <family val="2"/>
      </rPr>
      <t xml:space="preserve">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CE GIGOV/SA 5737/2026 - Enviado dia 09/09/26 -Desbloqueio de Parcela  Por Compatibilidade do BM. </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4892/2026 - Enviado dia 05/08/26 - Comunicamos o desbloqueio da parcela de repasse no valor de R$ 29.947,87.</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3953/2026 - Enviado dia 30/06/26 -       Informamos o ateste de medição do BM 01 e a pendência para desbloqueio no valor de R$ 29.947,87.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3353/2026 -Enviado dia 08/06/26 -  Medição do projeto executivo.</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3024/2025  Enviado dia 25/07/2025 - Análise preliminar do projeto básico.</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</si>
  <si>
    <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5629/2026 - Enviado dia 08/08/26 - informamos o desbloqueio de R$ 711.373,01.</t>
    </r>
    <r>
      <rPr>
        <b/>
        <sz val="16"/>
        <rFont val="Calibri"/>
        <family val="2"/>
      </rPr>
      <t xml:space="preserve">
</t>
    </r>
    <r>
      <rPr>
        <sz val="16"/>
        <rFont val="Calibri"/>
        <family val="2"/>
      </rPr>
      <t>CE GIGOV/SA 5310/2026 - Enviado dia 24/08/26 - Ateste dos BMs 02 a 07 e condicionantes para desbloqueio.</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REITERAÇÃO: CE GIGOV/SA 4226/2026 - Enviado dia 06/08/26 - Pendências para desbloqueio BM 05.</t>
    </r>
    <r>
      <rPr>
        <b/>
        <sz val="16"/>
        <rFont val="Calibri"/>
        <family val="2"/>
      </rPr>
      <t xml:space="preserve">
</t>
    </r>
    <r>
      <rPr>
        <sz val="16"/>
        <rFont val="Calibri"/>
        <family val="2"/>
      </rPr>
      <t>CE GIGOV/SA 4346/2026 - Enviado dia 16/07/26 - Atendidas as pendências relacionadas na CE GIGOV/SA nº 3224/2026, informamos que procedemos ao desbloqueio de R$ 581.262,04.</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2562/2026 - Enviado dia 04/05/26 Verificação de compatibilidade BM 03 e pendências para desbloqueio.</t>
    </r>
    <r>
      <rPr>
        <b/>
        <sz val="16"/>
        <rFont val="Calibri"/>
        <family val="2"/>
      </rPr>
      <t xml:space="preserve">
</t>
    </r>
    <r>
      <rPr>
        <sz val="16"/>
        <rFont val="Calibri"/>
        <family val="2"/>
      </rPr>
      <t>CE GIGOV/SA 2451/2026 - Enviado dia 28/04/26 -Plano de Reassentamento e Medidas Compensatórias.</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1174/2026 - Enviado dia 04/03/26 - Informamos o desbloqueio da parcela no valor de R$  87.255,80.</t>
    </r>
    <r>
      <rPr>
        <b/>
        <sz val="16"/>
        <rFont val="Calibri"/>
        <family val="2"/>
      </rPr>
      <t xml:space="preserve">
</t>
    </r>
    <r>
      <rPr>
        <sz val="16"/>
        <rFont val="Calibri"/>
        <family val="2"/>
      </rPr>
      <t>CE GIGOV/SA 495/2026 - Enviado dia 27/01/2026 - Informamos o ateste de medição e a pendência para desbloqueio no valor de R$  87.255,80.</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4160/2025 -Enviado dia 22/09/2025. Autorização para Início de Execução do Objeto - AIO. Valor do repasse: R$ 11.015.886,76.</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3904/2025 Enviado dia 08/09/25- Aceite dos Documentos da  VRPL.</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2642/2025 -Enviado dia 04/07/2025 informando a conclusão da análise de Reprogramação do Lote 01 do termo de compromisso epigrafado, composto de 03 pontos (PDE 198, PDE 215 e Av Garibaldi).</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29/05/2025 - por meio do Ofício nº 169/2025 a Conder protocolou a documentação referente ao (QCI) do Lote 01.</t>
    </r>
    <r>
      <rPr>
        <b/>
        <sz val="16"/>
        <rFont val="Calibri"/>
        <family val="2"/>
      </rPr>
      <t xml:space="preserve">
</t>
    </r>
    <r>
      <rPr>
        <sz val="16"/>
        <rFont val="Calibri"/>
        <family val="2"/>
      </rPr>
      <t>CE GIGOV/SA 1977/2025 enviado dia 27/05/2025 protocolou documentação contendo Nota Tecnica com esclarecimentos sobre a alteração de código do serviço referente à execução de grampo.
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
Emitida SPA em 17/04/2025.</t>
    </r>
  </si>
  <si>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3528/2025 - Enviado dia 20/08 -Análise Preliminar do Projeto Básico.</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</si>
  <si>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5524/2026 - Enviado dia 02/09/26 -Desbloqueio de parcela de obra.</t>
    </r>
    <r>
      <rPr>
        <b/>
        <sz val="16"/>
        <rFont val="Calibri"/>
        <family val="2"/>
      </rPr>
      <t xml:space="preserve">
</t>
    </r>
    <r>
      <rPr>
        <sz val="16"/>
        <rFont val="Calibri"/>
        <family val="2"/>
      </rPr>
      <t>CE GIGOV/SA 5098/2026 - Enviado dia 14/08/26  informamos o desbloqueio de R$ 25.197,90.</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REITERAÇÃO: CE GIGOV/SA 4220/2026 -Enviado dia 06/08/26 -  Aceite dos Projetos Executivos e pendências para desbloqueio BM 01.</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1835/2026 - Enviado dia 01/04/26 Laudo de Análise de Instrumento de Planejamento Social.</t>
    </r>
    <r>
      <rPr>
        <b/>
        <sz val="16"/>
        <rFont val="Calibri"/>
        <family val="2"/>
      </rPr>
      <t xml:space="preserve">
</t>
    </r>
    <r>
      <rPr>
        <sz val="16"/>
        <rFont val="Calibri"/>
        <family val="2"/>
      </rPr>
      <t>CE GIGOV/SA 925/2026 - Enviado dia 19/02/26 - Apontamentos da verificação do resultado da Licitação Presencial.  Sob os aspectos de Engenharia, a VRPL foi considerada viável e contempla as seguintes localidades do Lote 4. Total R$ 11.902.138,51.</t>
    </r>
    <r>
      <rPr>
        <b/>
        <sz val="16"/>
        <rFont val="Calibri"/>
        <family val="2"/>
      </rPr>
      <t xml:space="preserve">
</t>
    </r>
    <r>
      <rPr>
        <sz val="16"/>
        <rFont val="Calibri"/>
        <family val="2"/>
      </rPr>
      <t>CE GIGOV/SA 925/2026 - Enviado dia 20/02/26 - Apontamentos da verificação do resultado da Licitação Presencial.</t>
    </r>
    <r>
      <rPr>
        <b/>
        <sz val="16"/>
        <rFont val="Calibri"/>
        <family val="2"/>
      </rPr>
      <t xml:space="preserve">
</t>
    </r>
    <r>
      <rPr>
        <sz val="16"/>
        <rFont val="Calibri"/>
        <family val="2"/>
      </rPr>
      <t>CE GIGOV/SA 258/2026 - Enviado dia 14/01/2026 -  Solicita comprovação de abertura do processo licitatório</t>
    </r>
    <r>
      <rPr>
        <b/>
        <sz val="16"/>
        <rFont val="Calibri"/>
        <family val="2"/>
      </rPr>
      <t xml:space="preserve">
</t>
    </r>
    <r>
      <rPr>
        <sz val="16"/>
        <rFont val="Calibri"/>
        <family val="2"/>
      </rPr>
      <t xml:space="preserve"> CE GIGOV/SA 6018/2025 - Enviado dia 16/12/25 - Parecer Técnico de Apontamentos –PTS.</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5110/2025 - Enviado dia 11/11/2025 - Considerando a declaração do tomador de que a documentação inserida na plataforma está em conformidade com aquela previamente analisada pela CAIXA, elaboramos o respectivo Laudo de Análise de Engenharia (LAE).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 xml:space="preserve">CE GIGOV/SA 1812/2025 enviado dia 20/05/2025 a documentação apresentada atende ao solicitado e reitera que o projeto básico e a planilha orçamentária apresentam aderência. </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</si>
  <si>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5524/2026 - Enviado dia 02/09/26 -Desbloqueio de parcela de obra.</t>
    </r>
    <r>
      <rPr>
        <b/>
        <sz val="16"/>
        <rFont val="Calibri"/>
        <family val="2"/>
      </rPr>
      <t xml:space="preserve">
</t>
    </r>
    <r>
      <rPr>
        <sz val="16"/>
        <rFont val="Calibri"/>
        <family val="2"/>
      </rPr>
      <t>CE GIGOV/SA 5098/2026 - Enviado dia 14/08/26  informamos o desbloqueio de R$ 25.197,90.</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REITERAÇÃO: CE GIGOV/SA 4220/2026 -Enviado dia 06/08/26 -  Aceite dos Projetos Executivos e pendências para desbloqueio BM 01.</t>
    </r>
    <r>
      <rPr>
        <b/>
        <sz val="16"/>
        <rFont val="Calibri"/>
        <family val="2"/>
      </rPr>
      <t xml:space="preserve">
</t>
    </r>
    <r>
      <rPr>
        <sz val="16"/>
        <rFont val="Calibri"/>
        <family val="2"/>
      </rPr>
      <t>CE GIGOV/SA 4220/2026 -Enviado dia 13/07/26- Aceite dos Projetos Executivos e pendências para desbloqueio BM 01 - Etapa 04.</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1835/2026 - Enviado dia 01/04/26 Laudo de Análise de Instrumento de Planejamento Social.</t>
    </r>
    <r>
      <rPr>
        <b/>
        <sz val="16"/>
        <rFont val="Calibri"/>
        <family val="2"/>
      </rPr>
      <t xml:space="preserve">
</t>
    </r>
    <r>
      <rPr>
        <sz val="16"/>
        <rFont val="Calibri"/>
        <family val="2"/>
      </rPr>
      <t>CE GIGOV/SA 925/2026 - Enviado dia 19/02/26 - Apontamentos da verificação do resultado da Licitação Presencial.  Sob os aspectos de Engenharia, a VRPL foi considerada viável e contempla as seguintes localidades do Lote 4. Total R$ 11.902.138,51.</t>
    </r>
    <r>
      <rPr>
        <b/>
        <sz val="16"/>
        <rFont val="Calibri"/>
        <family val="2"/>
      </rPr>
      <t xml:space="preserve">
</t>
    </r>
    <r>
      <rPr>
        <sz val="16"/>
        <rFont val="Calibri"/>
        <family val="2"/>
      </rPr>
      <t>CE GIGOV/SA 925/2026 - Enviado dia 20/02/26 - Apontamentos da verificação do resultado da Licitação Presencial.</t>
    </r>
    <r>
      <rPr>
        <b/>
        <sz val="16"/>
        <rFont val="Calibri"/>
        <family val="2"/>
      </rPr>
      <t xml:space="preserve">
</t>
    </r>
    <r>
      <rPr>
        <sz val="16"/>
        <rFont val="Calibri"/>
        <family val="2"/>
      </rPr>
      <t>CE GIGOV/SA 258/2026 - Enviado dia 14/01/2026 -  Solicita comprovação de abertura do processo licitatório.</t>
    </r>
    <r>
      <rPr>
        <b/>
        <sz val="16"/>
        <rFont val="Calibri"/>
        <family val="2"/>
      </rPr>
      <t xml:space="preserve">
</t>
    </r>
    <r>
      <rPr>
        <sz val="16"/>
        <rFont val="Calibri"/>
        <family val="2"/>
      </rPr>
      <t xml:space="preserve"> CE GIGOV/SA 6018/2025 - Enviado dia 16/12/25 - Parecer Técnico de Apontamentos –PTS.</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5110/2025 - Enviado dia 11/11/2025 - Considerando a declaração do tomador de que a documentação inserida na plataforma está em conformidade com aquela previamente analisada pela CAIXA, elaboramos o respectivo Laudo de Análise de Engenharia (LAE).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2394/2025 enviado dia 17/06/2025 - Análise Preliminar do Projeto Básico.</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</si>
  <si>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5629/2026 - Enviado dia 08/08/26 - informamos o desbloqueio de R$ 711.373,01.</t>
    </r>
    <r>
      <rPr>
        <b/>
        <sz val="16"/>
        <rFont val="Calibri"/>
        <family val="2"/>
      </rPr>
      <t xml:space="preserve">
</t>
    </r>
    <r>
      <rPr>
        <sz val="16"/>
        <rFont val="Calibri"/>
        <family val="2"/>
      </rPr>
      <t>CE GIGOV/SA 5310/2026 - Enviado dia 24/08/26 - Ateste dos BMs 02 a 07 e condicionantes para desbloqueio.</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REITERAÇÃO: CE GIGOV/SA 4226/2026 - Enviado dia 06/08/26 - Pendências para desbloqueio BM 05.</t>
    </r>
    <r>
      <rPr>
        <b/>
        <sz val="16"/>
        <rFont val="Calibri"/>
        <family val="2"/>
      </rPr>
      <t xml:space="preserve">
</t>
    </r>
    <r>
      <rPr>
        <sz val="16"/>
        <rFont val="Calibri"/>
        <family val="2"/>
      </rPr>
      <t>CE GIGOV/SA 4346/2026 - Enviado dia 16/07/26 - Atendidas as pendências relacionadas na CE GIGOV/SA nº 3224/2026, informamos que procedemos ao desbloqueio de R$ 581.262,04.</t>
    </r>
    <r>
      <rPr>
        <b/>
        <sz val="16"/>
        <rFont val="Calibri"/>
        <family val="2"/>
      </rPr>
      <t xml:space="preserve">
</t>
    </r>
    <r>
      <rPr>
        <sz val="16"/>
        <rFont val="Calibri"/>
        <family val="2"/>
      </rPr>
      <t>CE GIGOV/SA 4226/2026 - Enviado dia 13/07/26 -   Valor solicitado BM 05 (maio/26): R$ 714.655,65.</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4186/2026 - Enviado dia 08/07/26 - Placa de Obras (período de defeso eleitoral).</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2562/2026 - Enviado dia 04/05/26 Verificação de compatibilidade BM 03 e pendências para desbloqueio.</t>
    </r>
    <r>
      <rPr>
        <b/>
        <sz val="16"/>
        <rFont val="Calibri"/>
        <family val="2"/>
      </rPr>
      <t xml:space="preserve">
</t>
    </r>
    <r>
      <rPr>
        <sz val="16"/>
        <rFont val="Calibri"/>
        <family val="2"/>
      </rPr>
      <t>CE GIGOV/SA 2451/2026 - Enviado dia 28/04/26 -Plano de Reassentamento e Medidas Compensatórias.</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1174/2026 - Enviado dia 04/03/26 - Informamos o desbloqueio da parcela no valor de R$  87.255,80.</t>
    </r>
    <r>
      <rPr>
        <b/>
        <sz val="16"/>
        <rFont val="Calibri"/>
        <family val="2"/>
      </rPr>
      <t xml:space="preserve">
</t>
    </r>
    <r>
      <rPr>
        <sz val="16"/>
        <rFont val="Calibri"/>
        <family val="2"/>
      </rPr>
      <t>CE GIGOV/SA 495/2026 - Enviado dia 27/01/2026 - Informamos o ateste de medição e a pendência para desbloqueio no valor de R$  87.255,80.</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4160/2025 -Enviado dia 22/09/2025. Autorização para Início de Execução do Objeto - AIO. Valor do repasse: R$ 11.015.886,76.</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3904/2025 Enviado dia 08/09/25- Aceite dos Documentos da  VRPL.</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2642/2025 -Enviado dia 04/07/2025 informando a conclusão da análise de Reprogramação do Lote 01 do termo de compromisso epigrafado, composto de 03 pontos (PDE 198, PDE 215 e Av Garibaldi).</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Emitida SPA em 17/04/2025.</t>
    </r>
  </si>
  <si>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5629/2026 - Enviado dia 08/08/26 - informamos o desbloqueio de R$ 711.373,01.</t>
    </r>
    <r>
      <rPr>
        <b/>
        <sz val="16"/>
        <rFont val="Calibri"/>
        <family val="2"/>
      </rPr>
      <t xml:space="preserve">
</t>
    </r>
    <r>
      <rPr>
        <sz val="16"/>
        <rFont val="Calibri"/>
        <family val="2"/>
      </rPr>
      <t>CE GIGOV/SA 5310/2026 - Enviado dia 24/08/26 - Ateste dos BMs 02 a 07 e condicionantes para desbloqueio.</t>
    </r>
    <r>
      <rPr>
        <b/>
        <sz val="16"/>
        <rFont val="Calibri"/>
        <family val="2"/>
      </rPr>
      <t xml:space="preserve">
</t>
    </r>
    <r>
      <rPr>
        <sz val="16"/>
        <rFont val="Calibri"/>
        <family val="2"/>
      </rPr>
      <t>CE GIGOV/SA 5101/2026 - Enviado dia 14/08/26 - informamos o desbloqueio de R$ 406.390,04.</t>
    </r>
    <r>
      <rPr>
        <b/>
        <sz val="16"/>
        <rFont val="Calibri"/>
        <family val="2"/>
      </rPr>
      <t xml:space="preserve">
</t>
    </r>
    <r>
      <rPr>
        <sz val="16"/>
        <rFont val="Calibri"/>
        <family val="2"/>
      </rPr>
      <t>REITERAÇÃO: CE GIGOV/SA 3592/2026 - Enviado dia 07/08/26 - Etapa 02: ateste do BM 01 e solicitações para desbloqueio.
CE GIGOV/SA 4953/2026 - Enviado dia 07/08/26 -Crédito de Recursos OGU.</t>
    </r>
    <r>
      <rPr>
        <b/>
        <sz val="16"/>
        <rFont val="Calibri"/>
        <family val="2"/>
      </rPr>
      <t xml:space="preserve">
</t>
    </r>
    <r>
      <rPr>
        <sz val="16"/>
        <rFont val="Calibri"/>
        <family val="2"/>
      </rPr>
      <t>REITERAÇÃO: CE GIGOV/SA 4226/2026 - Enviado dia 06/08/26 - Pendências para desbloqueio BM 05.</t>
    </r>
    <r>
      <rPr>
        <b/>
        <sz val="16"/>
        <rFont val="Calibri"/>
        <family val="2"/>
      </rPr>
      <t xml:space="preserve">
</t>
    </r>
    <r>
      <rPr>
        <sz val="16"/>
        <rFont val="Calibri"/>
        <family val="2"/>
      </rPr>
      <t>CE GIGOV/SA 4926/2026 - Enviado dia 06/08/26 - Valor solicitado BM 06 (junho/26): R$ 406.390,04.</t>
    </r>
    <r>
      <rPr>
        <b/>
        <sz val="16"/>
        <rFont val="Calibri"/>
        <family val="2"/>
      </rPr>
      <t xml:space="preserve">
</t>
    </r>
    <r>
      <rPr>
        <sz val="16"/>
        <rFont val="Calibri"/>
        <family val="2"/>
      </rPr>
      <t>CE GIGOV/SA 4346/2026 - Enviado dia 16/07/26 - Atendidas as pendências relacionadas na CE GIGOV/SA nº 3224/2026, informamos que procedemos ao desbloqueio de R$ 581.262,04.</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4186/2026 - Enviado dia 08/07/26 - Placa de Obras (período de defeso eleitoral).</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2562/2026 - Enviado dia 04/05/26 Verificação de compatibilidade BM 03 e pendências para desbloqueio.</t>
    </r>
    <r>
      <rPr>
        <b/>
        <sz val="16"/>
        <rFont val="Calibri"/>
        <family val="2"/>
      </rPr>
      <t xml:space="preserve">
</t>
    </r>
    <r>
      <rPr>
        <sz val="16"/>
        <rFont val="Calibri"/>
        <family val="2"/>
      </rPr>
      <t>CE GIGOV/SA 2451/2026 - Enviado dia 28/04/26 -Plano de Reassentamento e Medidas Compensatórias.</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1621/2026 - Enviado dia 24/03/26 -Aceite e pendências para desbloqueio, valor aceito: R$ 51.767,07.</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4160/2025 -Enviado dia 22/09/2025. Autorização para Início de Execução do Objeto - AIO. Valor do repasse: R$ 11.015.886,76.</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3904/2025 Enviado dia 08/09/25- Aceite dos Documentos da  VRPL</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2642/2025 -Enviado dia 04/07/2025 informando a conclusão da análise de Reprogramação do Lote 01 do termo de compromisso epigrafado, composto de 03 pontos (PDE 198, PDE 215 e Av Garibaldi).</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1977/2025 enviado dia 27/05/2025 protocolou documentação contendo Nota Tecnica com esclarecimentos sobre a alteração de código do serviço referente à execução de grampo.</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Emitida SPA em 17/04/2025.</t>
    </r>
  </si>
  <si>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 xml:space="preserve">CE GIGOV/SA 5614/2026 -Enviado dia 04/09/26 Plano de Reassentamento e Medidas Compensatórias. </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3592/2026 - Enviado dia 17/06/26 - Etapa 02: ateste do BM 01 e solicitações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ENC: CE GIGOV/SA 2792/2026 - Enviado dia 14/05/26 - Autorização de Início do Objeto (AIO).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COMPLEMENTAÇÃO: CE GIGOV/SA 1796/2026 - Enviado dia 07/04/26 -  Verificação do resultado da Licitação Presencial.</t>
    </r>
    <r>
      <rPr>
        <b/>
        <sz val="16"/>
        <rFont val="Calibri"/>
        <family val="2"/>
      </rPr>
      <t xml:space="preserve">
</t>
    </r>
    <r>
      <rPr>
        <sz val="16"/>
        <rFont val="Calibri"/>
        <family val="2"/>
      </rPr>
      <t>CE GIGOV/SA 1796/2026 - Verificação do resultado da Licitação, valor global RS: 9.626.529,09.</t>
    </r>
    <r>
      <rPr>
        <b/>
        <sz val="16"/>
        <rFont val="Calibri"/>
        <family val="2"/>
      </rPr>
      <t xml:space="preserve">
</t>
    </r>
    <r>
      <rPr>
        <sz val="16"/>
        <rFont val="Calibri"/>
        <family val="2"/>
      </rPr>
      <t>CE GIGOV/SA 1162/2026 - Enviado dia 03/03/2026-  Apontamento da verificação do resultado da Licitação.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CE GIGOV/SA 6086/2025 - Enviado dia 18/12/25 -  Reprogramação do Grupo.</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5470/2025 - Enviado dia 26/11/25 - Parecer Técnico de Apontamentos – 2ª versão - Reprogramação do PTS.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3503/2025 - Enviado dia 18/08 - Parecer Técnico de Apontamentos – PTS.</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3227/2025 -Enviado dia 05/08 - Reanalise da Planilha Orçamentaria.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1708/2025 enviando dia 14/05/2025 informando que houve análise do projeto básico e que o recebedor deverá providenciar a inserção da documentação pertinente no sistema TransfereGov, visando à conclusão da retirada da cláusula suspensiva total.</t>
    </r>
    <r>
      <rPr>
        <b/>
        <sz val="16"/>
        <rFont val="Calibri"/>
        <family val="2"/>
      </rPr>
      <t xml:space="preserve">
</t>
    </r>
    <r>
      <rPr>
        <sz val="16"/>
        <rFont val="Calibri"/>
        <family val="2"/>
      </rPr>
      <t>CE GIGOV/SA 0341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CE GIGOV/SA 1034/2025  enviada em 04/04/25 informando que Conder apresentou as novas versões do Projeto Técnico Social através do Oficío  nº 119/2025. Será necessário a inclusão de documentações do PTS no TransfereGov para que seja finalizado a  análise do Pleito.                                                                                                                                                                                                       CE GIGOV/SA 943/2025 - Conder atendendo as diligências do ofício Nº 123/2025 enviado dia 31/03/2025. Operação 1096204-39.
Carta Reversal nº 0027/2025/GIGOV/AS enviado em 21/03/2025 informando que foi prorrogado o prazo de entrega da documentação para o dia 23/04/2025.</t>
    </r>
  </si>
  <si>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3331/2025 - Enviado dia 11/08 -Solicitação de análise preliminar do Projeto Básico.</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 xml:space="preserve">CE GIGOV/SA 1034/2025  enviada em 04/04/25 informando que Conder apresentou as novas versões do Projeto Técnico Social através do Oficío  nº 119/2025. Será necessário a inclusão de documentações do PTS no TransfereGov para que seja finalizado a  análise do Pleito.    </t>
    </r>
    <r>
      <rPr>
        <b/>
        <sz val="16"/>
        <rFont val="Calibri"/>
        <family val="2"/>
      </rPr>
      <t xml:space="preserve">  </t>
    </r>
    <r>
      <rPr>
        <sz val="16"/>
        <rFont val="Calibri"/>
        <family val="2"/>
      </rPr>
      <t xml:space="preserve">                                                                                                                                                                                            Carta Reversal nº 0027/2025/GIGOV/AS enviado em 21/03/2025 informando que foi prorrogado o prazo de entrega da documentação para o dia 23/04/2025.</t>
    </r>
  </si>
  <si>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 xml:space="preserve">CE GIGOV/SA 3366/2025 Enviado dia 12/08 - Análise Preliminar Projeto Básico. </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</si>
  <si>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3588/2025 -Enviado dia 22/08 -  Análise preliminar do Projeto Básico.</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</si>
  <si>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r>
      <rPr>
        <b/>
        <sz val="16"/>
        <rFont val="Calibri"/>
        <family val="2"/>
      </rPr>
      <t xml:space="preserve">RETIFICADA CE GIGOV/SA 6136/2026 - Enviado dia 13/10/26 -   Retificamos o valor de desbloqueio informado na CE em epígrafe para R$18.368,31.
</t>
    </r>
    <r>
      <rPr>
        <sz val="16"/>
        <rFont val="Calibri"/>
        <family val="2"/>
      </rPr>
      <t>CE GIGOV/SA 6159/2026 - Enviado dia 13/10/26 -  Valor solicitado BM 04 (período: 01/08 a 15/09/2026): R$ 235.570,59.</t>
    </r>
    <r>
      <rPr>
        <b/>
        <sz val="16"/>
        <rFont val="Calibri"/>
        <family val="2"/>
      </rPr>
      <t xml:space="preserve">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CE GIGOV/SA 4423/2026 - Enviado dia 17/07/26 - informamos que procedemos ao desbloqueio de R$ 24.526,13.</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3583/2026 - Enviado dia 17/06/26 Etapa 03: ateste do BM 01 e solicitações para desbloqueio.</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2020/2026 - Enviado dia 15/04/26 -  Nota de Empenho (NE) nº 2026NE000557, emitida em 07/04/2026.
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 xml:space="preserve"> CE GIGOV/SA 330/2025 enviando dia 17/04/2025 informando a Retirada de Suspensiva.
Cláusula suspensiva retirada, no entanto no CE GIGOV/SA 1034/2025 enviado dia</t>
    </r>
    <r>
      <rPr>
        <b/>
        <sz val="16"/>
        <rFont val="Calibri"/>
        <family val="2"/>
      </rPr>
      <t xml:space="preserve">
</t>
    </r>
    <r>
      <rPr>
        <sz val="16"/>
        <rFont val="Calibri"/>
        <family val="2"/>
      </rPr>
      <t xml:space="preserve">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t>
    </r>
    <r>
      <rPr>
        <b/>
        <sz val="16"/>
        <rFont val="Calibri"/>
        <family val="2"/>
      </rPr>
      <t xml:space="preserve">                                                                                                                                                                                        </t>
    </r>
    <r>
      <rPr>
        <sz val="16"/>
        <rFont val="Calibri"/>
        <family val="2"/>
      </rPr>
      <t xml:space="preserve">CE GIGOV/SA 1024/2025 enviado dia  04/04/25, Conder protocolou documentação referente a análise do projeto básico através do Ofício  n° 124/2025. A Conder precisa enviar documentação referente ao orçamento e esclarecer referente a localização da obra.  </t>
    </r>
    <r>
      <rPr>
        <b/>
        <sz val="16"/>
        <rFont val="Calibri"/>
        <family val="2"/>
      </rPr>
      <t xml:space="preserve">   </t>
    </r>
    <r>
      <rPr>
        <sz val="16"/>
        <rFont val="Calibri"/>
        <family val="2"/>
      </rPr>
      <t xml:space="preserve">                                                                                                                                                                                                        Carta Reversal nº 0027/2025/GIGOV/AS enviado em 21/03/2025 informando que foi prorrogado o prazo de entrega da documentação para o dia 23/04/2025.</t>
    </r>
  </si>
  <si>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 xml:space="preserve">CE GIGOV/SA 5614/2026 -Enviado dia 04/09/26 Plano de Reassentamento e Medidas Compensatórias. </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ENC: CE GIGOV/SA 2792/2026 - Enviado dia 14/05/26 - Autorização de Início do Objeto (AIO).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COMPLEMENTAÇÃO: CE GIGOV/SA 1796/2026 - Enviado dia 07/04/26 -  Verificação do resultado da Licitação Presencial.</t>
    </r>
    <r>
      <rPr>
        <b/>
        <sz val="16"/>
        <rFont val="Calibri"/>
        <family val="2"/>
      </rPr>
      <t xml:space="preserve">
</t>
    </r>
    <r>
      <rPr>
        <sz val="16"/>
        <rFont val="Calibri"/>
        <family val="2"/>
      </rPr>
      <t>CE GIGOV/SA 1796/2026 - Verificação do resultado da Licitação, valor global RS: 9.626.529,09.</t>
    </r>
    <r>
      <rPr>
        <b/>
        <sz val="16"/>
        <rFont val="Calibri"/>
        <family val="2"/>
      </rPr>
      <t xml:space="preserve">
</t>
    </r>
    <r>
      <rPr>
        <sz val="16"/>
        <rFont val="Calibri"/>
        <family val="2"/>
      </rPr>
      <t>CE GIGOV/SA 1162/2026 - Enviado dia 03/03/2026-  Apontamento da verificação do resultado da Licitação.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CE GIGOV/SA 6086/2025 - Enviado dia 18/12/25 -  Reprogramação do Grupo.</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5470/2025 - Enviado dia 26/11/25 - Parecer Técnico de Apontamentos – 2ª versão - Reprogramação do PTS.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3503/2025 - Enviado dia 18/08 - Parecer Técnico de Apontamentos – PTS.</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3218/2025 -Enviado dia 05/08 - Análise Preliminar Projeto Básico.</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1776/2025 enviando em 19/05/2025 ressaltando a necessidade  de revisão na composição do revestimento em solo grampeado e a necessidade de ajuste no código SINAPI referente ao item Técnico de Segurança do Trabalho.</t>
    </r>
    <r>
      <rPr>
        <b/>
        <sz val="16"/>
        <rFont val="Calibri"/>
        <family val="2"/>
      </rPr>
      <t xml:space="preserve">
</t>
    </r>
    <r>
      <rPr>
        <sz val="16"/>
        <rFont val="Calibri"/>
        <family val="2"/>
      </rPr>
      <t>CE GIGOV/SA 1755/2025 enviado dia 16/05/2025 solicitando esclarecer a localização exata da intervenção, pois constam duas informações na documentação enviada, 1ª travessa Sergio Olivas e Travessa João Paulo II.</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 xml:space="preserve"> CE GIGOV/SA 330/2025 enviando dia 17/04/2025 informando a Retirada de Suspensiva.
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</si>
  <si>
    <r>
      <rPr>
        <b/>
        <sz val="16"/>
        <rFont val="Calibri"/>
        <family val="2"/>
      </rPr>
      <t xml:space="preserve">CE GIGOV/SA 6199/2026  -Enviado dia 14/10/26 - Documentação aprovada sob o aspecto documental, com pendência de envio dos ofícios para alteração do desembolso para trimestral e solicitação da primeira parcela.
</t>
    </r>
    <r>
      <rPr>
        <sz val="16"/>
        <rFont val="Calibri"/>
        <family val="2"/>
      </rPr>
      <t>CE GIGOV/SA 5741/2026  - Enviado dia 09/09/26 Solicitação de desembolso ref julho/2026.</t>
    </r>
    <r>
      <rPr>
        <b/>
        <sz val="16"/>
        <rFont val="Calibri"/>
        <family val="2"/>
      </rPr>
      <t xml:space="preserve">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CE GIGOV/SA 3108/2026 - Enviado dia 25/06/26 - A CONDER enviou a documentação pendente e a análise técnica aprovou o desembolso dos valores do Lote. Porém, o pagamento ainda depende da conclusão da inclusão da CONDER como agente promotor na operação.</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ADITA: CE GIGOV/SA 2696/2026 - Enviado dia 08/05/26 - ateste e condicionantes para o 1º desembolso.</t>
    </r>
    <r>
      <rPr>
        <b/>
        <sz val="16"/>
        <rFont val="Calibri"/>
        <family val="2"/>
      </rPr>
      <t xml:space="preserve">
</t>
    </r>
    <r>
      <rPr>
        <sz val="16"/>
        <rFont val="Calibri"/>
        <family val="2"/>
      </rPr>
      <t>CE GIGOV/SA 0892/2026 - Enviado dia 12/02/26 - informa aceite PTS.</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CE GIGOV/SA 5729/2025 - Enviado dia 05/12/25 - informa aceite do projeto e da licitação da obra (LAE/ VRPL 44/25) - ILHEUS 3.099.609,31.</t>
    </r>
    <r>
      <rPr>
        <b/>
        <sz val="16"/>
        <rFont val="Calibri"/>
        <family val="2"/>
      </rPr>
      <t xml:space="preserve">
</t>
    </r>
    <r>
      <rPr>
        <sz val="16"/>
        <rFont val="Calibri"/>
        <family val="2"/>
      </rPr>
      <t>Contrato de FGTS assinado em 30/09/25. Para posterior apostilamento.</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 xml:space="preserve">CE GIGOV/SA 1827/2025 enviado dia 21/05/2025 - Justificativa Técnica para ausência de Titularidade Dominial e de Licenciamento Ambiental em área de encosta (PA 0340/2025). </t>
    </r>
    <r>
      <rPr>
        <b/>
        <sz val="16"/>
        <rFont val="Calibri"/>
        <family val="2"/>
      </rPr>
      <t xml:space="preserve">
</t>
    </r>
    <r>
      <rPr>
        <sz val="16"/>
        <rFont val="Calibri"/>
        <family val="2"/>
      </rPr>
      <t>CE GIGOV/AS 1556/2025 enviado dia 08/05/2025 solicitando providências quanto a inserção de documentos no SADIPEM para tramitação de PVL (Pedido de Verificação de Limites e Condições).</t>
    </r>
    <r>
      <rPr>
        <b/>
        <sz val="16"/>
        <rFont val="Calibri"/>
        <family val="2"/>
      </rPr>
      <t xml:space="preserve">
</t>
    </r>
    <r>
      <rPr>
        <sz val="16"/>
        <rFont val="Calibri"/>
        <family val="2"/>
      </rPr>
      <t>CE GIGOV/SA 0815/2025 enviando em 25/03/2025 informando que o CT 634.069-43 solicitando complementação para conclusãoda análise dos PTS.</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</si>
  <si>
    <r>
      <rPr>
        <b/>
        <sz val="16"/>
        <rFont val="Calibri"/>
        <family val="2"/>
      </rPr>
      <t xml:space="preserve">CE GIGOV/SA 6199/2026  -Enviado dia 14/10/26 - Documentação aprovada sob o aspecto documental, com pendência de envio dos ofícios para alteração do desembolso para trimestral e solicitação da primeira parcela.
</t>
    </r>
    <r>
      <rPr>
        <sz val="16"/>
        <rFont val="Calibri"/>
        <family val="2"/>
      </rPr>
      <t>CE GIGOV/SA 5741/2026  - Enviado dia 09/09/26 Solicitação de desembolso ref julho/2026.</t>
    </r>
    <r>
      <rPr>
        <b/>
        <sz val="16"/>
        <rFont val="Calibri"/>
        <family val="2"/>
      </rPr>
      <t xml:space="preserve">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CE GIGOV/SA 3919/2026 - Enviada dia 26/06/26 -A CONDER protocolou, por meio do Ofício nº 190/2026 – CONDER/DIHAB/DIHAB.GAB, a documentação retificada do SCPO.</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ADITA: CE GIGOV/SA 2696/2026 - Enviado dia 08/05/26 - ateste e condicionantes para o 1º desembolso.</t>
    </r>
    <r>
      <rPr>
        <b/>
        <sz val="16"/>
        <rFont val="Calibri"/>
        <family val="2"/>
      </rPr>
      <t xml:space="preserve">
</t>
    </r>
    <r>
      <rPr>
        <sz val="16"/>
        <rFont val="Calibri"/>
        <family val="2"/>
      </rPr>
      <t>CE GIGOV/SA 0892/2026 - Enviado dia 12/02/26 - informa aceite PTS.</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CE GIGOV/SA 5729/2025 - Enviado dia 05/12/25 - informa aceite do projeto e da licitação da obra (LAE/ VRPL 44/25) - ITABUNA 749.278,64.</t>
    </r>
    <r>
      <rPr>
        <b/>
        <sz val="16"/>
        <rFont val="Calibri"/>
        <family val="2"/>
      </rPr>
      <t xml:space="preserve">
</t>
    </r>
    <r>
      <rPr>
        <sz val="16"/>
        <rFont val="Calibri"/>
        <family val="2"/>
      </rPr>
      <t>Contrato de FGTS assinado em 30/09/25. Para posterior apostilamento.</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 xml:space="preserve">CE GIGOV/SA 1827/2025 enviado dia 21/05/2025 - Justificativa Técnica para ausência de Titularidade Dominial e de Licenciamento Ambiental em área de encosta (PA 0340/2025). </t>
    </r>
    <r>
      <rPr>
        <b/>
        <sz val="16"/>
        <rFont val="Calibri"/>
        <family val="2"/>
      </rPr>
      <t xml:space="preserve">
</t>
    </r>
    <r>
      <rPr>
        <sz val="16"/>
        <rFont val="Calibri"/>
        <family val="2"/>
      </rPr>
      <t>CE GIGOV/AS 1556/2025 enviado dia 08/05/2025 solicitando providências quanto a inserção de documentos no SADIPEM para tramitação de PVL (Pedido de Verificação de Limites e Condições).</t>
    </r>
    <r>
      <rPr>
        <b/>
        <sz val="16"/>
        <rFont val="Calibri"/>
        <family val="2"/>
      </rPr>
      <t xml:space="preserve">
</t>
    </r>
    <r>
      <rPr>
        <sz val="16"/>
        <rFont val="Calibri"/>
        <family val="2"/>
      </rPr>
      <t>CE GIGOV/SA 0815/2025 enviando em 25/03/2025 informando que o CT 634.069-43 solicitando complementação para conclusãoda análise dos PTS.</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</si>
  <si>
    <r>
      <rPr>
        <b/>
        <sz val="16"/>
        <rFont val="Calibri"/>
        <family val="2"/>
      </rPr>
      <t xml:space="preserve">CE GIGOV/SA 6194/2026 - Enviado dia 14/10/26 - Manifestação técnica acatada, justificando a apresentação posterior do PRMC após a conclusão dos projetos executivos, conforme as diretrizes da Portaria MCIDADES nº 317/2013.
</t>
    </r>
    <r>
      <rPr>
        <sz val="16"/>
        <rFont val="Calibri"/>
        <family val="2"/>
      </rPr>
      <t>ATUALIZAÇÃO: CE GIGOV/SA 5309/2026 - Enviado dia 31/08/26 -Consolida o acompanhamento físico-financeiro e solicita providências.</t>
    </r>
    <r>
      <rPr>
        <b/>
        <sz val="16"/>
        <rFont val="Calibri"/>
        <family val="2"/>
      </rPr>
      <t xml:space="preserve">
</t>
    </r>
    <r>
      <rPr>
        <sz val="16"/>
        <rFont val="Calibri"/>
        <family val="2"/>
      </rPr>
      <t>CE GIGOV/SA 5400/2026 - Enviado dia 28/08/26 - Informa validação do QCI.</t>
    </r>
    <r>
      <rPr>
        <b/>
        <sz val="16"/>
        <rFont val="Calibri"/>
        <family val="2"/>
      </rPr>
      <t xml:space="preserve">
</t>
    </r>
    <r>
      <rPr>
        <sz val="16"/>
        <rFont val="Calibri"/>
        <family val="2"/>
      </rPr>
      <t>CE GIGOV/SA 5309/2026 - 24/08/26 -Consolida o acompanhamento físico-financeiro e solicita providências.</t>
    </r>
    <r>
      <rPr>
        <b/>
        <sz val="16"/>
        <rFont val="Calibri"/>
        <family val="2"/>
      </rPr>
      <t xml:space="preserve">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CE GIGOV/SA 2529/2026 Enviado dia 29/04/26 - atualiza condicionante para o 1º desembolso.</t>
    </r>
    <r>
      <rPr>
        <b/>
        <sz val="16"/>
        <rFont val="Calibri"/>
        <family val="2"/>
      </rPr>
      <t xml:space="preserve">
</t>
    </r>
    <r>
      <rPr>
        <sz val="16"/>
        <rFont val="Calibri"/>
        <family val="2"/>
      </rPr>
      <t>CE GIGOV/SA 1861/2026 - Enviado dia 02/04/26 - Reenvio de documentos para o 1º desbloqueio.</t>
    </r>
    <r>
      <rPr>
        <b/>
        <sz val="16"/>
        <rFont val="Calibri"/>
        <family val="2"/>
      </rPr>
      <t xml:space="preserve">
</t>
    </r>
    <r>
      <rPr>
        <sz val="16"/>
        <rFont val="Calibri"/>
        <family val="2"/>
      </rPr>
      <t>CE GIGOV/SA 1361/2026 - Enviado dia 11/03/26 - atualiza solicitações para 1º desbloqueio.</t>
    </r>
    <r>
      <rPr>
        <b/>
        <sz val="16"/>
        <rFont val="Calibri"/>
        <family val="2"/>
      </rPr>
      <t xml:space="preserve">
</t>
    </r>
    <r>
      <rPr>
        <sz val="16"/>
        <rFont val="Calibri"/>
        <family val="2"/>
      </rPr>
      <t xml:space="preserve">CE GIGOV/SA 1365/2026 - Enviado dia 11/03/26 atualiza solicitações para 1º desbloqueio. </t>
    </r>
    <r>
      <rPr>
        <b/>
        <sz val="16"/>
        <rFont val="Calibri"/>
        <family val="2"/>
      </rPr>
      <t xml:space="preserve"> 
</t>
    </r>
    <r>
      <rPr>
        <sz val="16"/>
        <rFont val="Calibri"/>
        <family val="2"/>
      </rPr>
      <t xml:space="preserve">CE GIGOV/SA 0860/2026 - Enviado dia 11/02/26 -Envio de ordem de serviço. </t>
    </r>
    <r>
      <rPr>
        <b/>
        <sz val="16"/>
        <rFont val="Calibri"/>
        <family val="2"/>
      </rPr>
      <t xml:space="preserve">
</t>
    </r>
    <r>
      <rPr>
        <sz val="16"/>
        <rFont val="Calibri"/>
        <family val="2"/>
      </rPr>
      <t xml:space="preserve">CE GIGOV/SA 0330/2026 - Enviado dia 20/01/2026 -informa aceite PTS. </t>
    </r>
    <r>
      <rPr>
        <b/>
        <sz val="16"/>
        <rFont val="Calibri"/>
        <family val="2"/>
      </rPr>
      <t xml:space="preserve">
</t>
    </r>
    <r>
      <rPr>
        <sz val="16"/>
        <rFont val="Calibri"/>
        <family val="2"/>
      </rPr>
      <t xml:space="preserve">CE GIGOV/SA 0203/2026 - Enviado dia 12/01/2026 -Após análise da documentação enviada, informamos que a proposta de execução (VRPL) é tecnicamente viável nos aspectos de engenharia, com valor estimado em R$ 12.334.909,60, inferior ao orçamento calculado com base nos sistemas de referência de R$ 15.881.524,95 (K= 77,67%).  </t>
    </r>
    <r>
      <rPr>
        <b/>
        <sz val="16"/>
        <rFont val="Calibri"/>
        <family val="2"/>
      </rPr>
      <t xml:space="preserve">
</t>
    </r>
    <r>
      <rPr>
        <sz val="16"/>
        <rFont val="Calibri"/>
        <family val="2"/>
      </rPr>
      <t>CE GIGOV/SA 6183/2025 Enviado dia 22/12/25 -  informa aceite do projeto.</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Contrato de FGTS aprovado pela Caixa em 30/09/2025.</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</si>
  <si>
    <t>- Polo 13/10/26:
Serviços em execução: - Elaboração / revisão dos projetos executivos; - Subestação – Instalação de transformador; - Auditório – Execução de mestras (piso); - Vestiário – Reboco interno; - Implantação muros e fechamento - Fundação e alvenaria (muro da poligonal), chapisco e reboco; - Ensino – Limpeza de obra; - Quadra poliesportiva – Telhamento; - Assistência – Polimento do piso de alta resistência e estucagem (módulo 3), concretagem de piso de alta resistência (granilite), levante de alvenaria (módulo2), infra de elétrica; - Piscina – Instalação de skimmers. (11/11/26)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</si>
</sst>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0.00,,\ &quot;Mi&quot;"/>
    <numFmt numFmtId="166" formatCode="0.000,,\ &quot;Mi&quot;"/>
    <numFmt numFmtId="167" formatCode="dd/mm/yy;@"/>
    <numFmt numFmtId="168" formatCode="d/m/yy;@"/>
    <numFmt numFmtId="169" formatCode="#,#00.00,,\ &quot;Mi&quot;"/>
    <numFmt numFmtId="170" formatCode="#,##0.00,,\ &quot;Mi&quot;"/>
    <numFmt numFmtId="171" formatCode="0.000"/>
  </numFmts>
  <fonts count="28" x14ac:knownFonts="1">
    <font>
      <sz val="11"/>
      <color theme="1"/>
      <name val="Aptos Narrow"/>
      <family val="2"/>
      <scheme val="minor"/>
    </font>
    <font>
      <sz val="8"/>
      <name val="Aptos Narrow"/>
      <family val="2"/>
      <scheme val="minor"/>
    </font>
    <font>
      <sz val="16"/>
      <color theme="1"/>
      <name val="Calibri"/>
      <family val="2"/>
    </font>
    <font>
      <b/>
      <sz val="16"/>
      <color theme="1"/>
      <name val="Calibri"/>
      <family val="2"/>
    </font>
    <font>
      <sz val="16"/>
      <name val="Calibri"/>
      <family val="2"/>
    </font>
    <font>
      <b/>
      <sz val="9"/>
      <color indexed="81"/>
      <name val="Segoe UI"/>
      <family val="2"/>
    </font>
    <font>
      <b/>
      <sz val="16"/>
      <name val="Calibri"/>
      <family val="2"/>
    </font>
    <font>
      <u/>
      <sz val="11"/>
      <color theme="10"/>
      <name val="Aptos Narrow"/>
      <family val="2"/>
      <scheme val="minor"/>
    </font>
    <font>
      <strike/>
      <sz val="16"/>
      <name val="Calibri"/>
      <family val="2"/>
    </font>
    <font>
      <sz val="16"/>
      <color rgb="FFFF0000"/>
      <name val="Calibri"/>
      <family val="2"/>
    </font>
    <font>
      <sz val="16"/>
      <name val="Calibri"/>
      <family val="2"/>
    </font>
    <font>
      <sz val="16"/>
      <color theme="1"/>
      <name val="Aptos Narrow"/>
      <family val="2"/>
      <scheme val="minor"/>
    </font>
    <font>
      <sz val="15"/>
      <color theme="1"/>
      <name val="Calibri"/>
      <family val="2"/>
    </font>
    <font>
      <sz val="20"/>
      <color theme="1"/>
      <name val="Calibri"/>
      <family val="2"/>
    </font>
    <font>
      <sz val="20"/>
      <name val="Calibri"/>
      <family val="2"/>
    </font>
    <font>
      <sz val="20"/>
      <color theme="1"/>
      <name val="Aptos Narrow"/>
      <family val="2"/>
      <scheme val="minor"/>
    </font>
    <font>
      <sz val="10"/>
      <name val="Calibri"/>
      <family val="2"/>
    </font>
    <font>
      <sz val="16"/>
      <name val="Aptos Narrow"/>
      <family val="2"/>
      <scheme val="minor"/>
    </font>
    <font>
      <sz val="16"/>
      <name val="Calibri"/>
      <family val="2"/>
    </font>
    <font>
      <sz val="16"/>
      <name val="Aptos Narrow"/>
      <scheme val="minor"/>
    </font>
    <font>
      <b/>
      <u/>
      <sz val="16"/>
      <name val="Calibri"/>
      <family val="2"/>
    </font>
    <font>
      <b/>
      <sz val="20"/>
      <name val="Calibri"/>
      <family val="2"/>
    </font>
    <font>
      <u/>
      <sz val="16"/>
      <name val="Aptos Narrow"/>
      <family val="2"/>
      <scheme val="minor"/>
    </font>
    <font>
      <sz val="14"/>
      <name val="Calibri"/>
      <family val="2"/>
    </font>
    <font>
      <sz val="20"/>
      <name val="Aptos Narrow"/>
      <family val="2"/>
      <scheme val="minor"/>
    </font>
    <font>
      <u/>
      <sz val="16"/>
      <color theme="10"/>
      <name val="Aptos Narrow"/>
      <family val="2"/>
      <scheme val="minor"/>
    </font>
    <font>
      <sz val="20"/>
      <name val="Calibri"/>
      <family val="2"/>
    </font>
    <font>
      <u/>
      <sz val="16"/>
      <color theme="10"/>
      <name val="Aptos Narrow"/>
      <scheme val="minor"/>
    </font>
  </fonts>
  <fills count="6">
    <fill>
      <patternFill patternType="none"/>
    </fill>
    <fill>
      <patternFill patternType="gray125"/>
    </fill>
    <fill>
      <patternFill patternType="solid">
        <fgColor theme="0" tint="-0.249977111117893"/>
        <bgColor indexed="64"/>
      </patternFill>
    </fill>
    <fill>
      <patternFill patternType="solid">
        <fgColor theme="2" tint="-9.9948118533890809E-2"/>
        <bgColor indexed="64"/>
      </patternFill>
    </fill>
    <fill>
      <patternFill patternType="solid">
        <fgColor rgb="FFEEF5FC"/>
        <bgColor indexed="64"/>
      </patternFill>
    </fill>
    <fill>
      <patternFill patternType="solid">
        <fgColor rgb="FFDBF0F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top style="medium">
        <color theme="0"/>
      </top>
      <bottom/>
      <diagonal/>
    </border>
    <border>
      <left style="medium">
        <color theme="0"/>
      </left>
      <right style="medium">
        <color theme="0"/>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style="medium">
        <color theme="0"/>
      </bottom>
      <diagonal/>
    </border>
    <border>
      <left/>
      <right style="medium">
        <color theme="0"/>
      </right>
      <top/>
      <bottom style="medium">
        <color theme="0"/>
      </bottom>
      <diagonal/>
    </border>
  </borders>
  <cellStyleXfs count="2">
    <xf numFmtId="0" fontId="0" fillId="0" borderId="0"/>
    <xf numFmtId="0" fontId="7" fillId="0" borderId="0" applyNumberFormat="0" applyFill="0" applyBorder="0" applyAlignment="0" applyProtection="0"/>
  </cellStyleXfs>
  <cellXfs count="210">
    <xf numFmtId="0" fontId="0" fillId="0" borderId="0" xfId="0"/>
    <xf numFmtId="0" fontId="2" fillId="0" borderId="0" xfId="0" applyFont="1"/>
    <xf numFmtId="0" fontId="4" fillId="0" borderId="0" xfId="0" applyFont="1"/>
    <xf numFmtId="0" fontId="3" fillId="2"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xf numFmtId="0" fontId="4" fillId="0" borderId="1" xfId="0" applyFont="1" applyBorder="1"/>
    <xf numFmtId="0" fontId="4" fillId="0" borderId="1" xfId="0" applyFont="1" applyBorder="1" applyAlignment="1" applyProtection="1">
      <alignment horizontal="left" vertical="center" wrapText="1"/>
      <protection locked="0"/>
    </xf>
    <xf numFmtId="0" fontId="2" fillId="0" borderId="1" xfId="0" applyFont="1" applyBorder="1" applyProtection="1">
      <protection locked="0"/>
    </xf>
    <xf numFmtId="0" fontId="4" fillId="0" borderId="2" xfId="0" applyFont="1" applyBorder="1" applyProtection="1">
      <protection locked="0"/>
    </xf>
    <xf numFmtId="0" fontId="10" fillId="0" borderId="1" xfId="0" applyFont="1" applyBorder="1"/>
    <xf numFmtId="0" fontId="2" fillId="3" borderId="5" xfId="0" applyFont="1" applyFill="1" applyBorder="1" applyAlignment="1">
      <alignment horizontal="center" vertical="center" wrapText="1"/>
    </xf>
    <xf numFmtId="49" fontId="2" fillId="3" borderId="5" xfId="0" applyNumberFormat="1" applyFont="1" applyFill="1" applyBorder="1" applyAlignment="1">
      <alignment horizontal="center" vertical="center" wrapText="1"/>
    </xf>
    <xf numFmtId="0" fontId="2" fillId="3" borderId="5" xfId="0" applyFont="1" applyFill="1" applyBorder="1" applyAlignment="1">
      <alignment horizontal="center" vertical="center"/>
    </xf>
    <xf numFmtId="0" fontId="2" fillId="4" borderId="5" xfId="0" applyFont="1" applyFill="1" applyBorder="1" applyAlignment="1">
      <alignment horizontal="center" vertical="center" wrapText="1"/>
    </xf>
    <xf numFmtId="1" fontId="2" fillId="4" borderId="5" xfId="0" applyNumberFormat="1" applyFont="1" applyFill="1" applyBorder="1" applyAlignment="1">
      <alignment horizontal="center" vertical="center" wrapText="1"/>
    </xf>
    <xf numFmtId="49" fontId="2" fillId="4" borderId="5" xfId="0" applyNumberFormat="1" applyFont="1" applyFill="1" applyBorder="1" applyAlignment="1">
      <alignment horizontal="left" vertical="center" wrapText="1" indent="1"/>
    </xf>
    <xf numFmtId="49" fontId="2" fillId="4" borderId="5" xfId="0" applyNumberFormat="1" applyFont="1" applyFill="1" applyBorder="1" applyAlignment="1">
      <alignment horizontal="center" vertical="center" wrapText="1"/>
    </xf>
    <xf numFmtId="165" fontId="4" fillId="4" borderId="5" xfId="0" applyNumberFormat="1" applyFont="1" applyFill="1" applyBorder="1" applyAlignment="1">
      <alignment horizontal="center" vertical="center" wrapText="1"/>
    </xf>
    <xf numFmtId="165" fontId="2" fillId="4" borderId="5" xfId="0" applyNumberFormat="1" applyFont="1" applyFill="1" applyBorder="1" applyAlignment="1">
      <alignment horizontal="center" vertical="center" wrapText="1"/>
    </xf>
    <xf numFmtId="166" fontId="4" fillId="4" borderId="5" xfId="0" applyNumberFormat="1" applyFont="1" applyFill="1" applyBorder="1" applyAlignment="1">
      <alignment horizontal="center" vertical="center" wrapText="1"/>
    </xf>
    <xf numFmtId="4" fontId="2" fillId="4" borderId="5" xfId="0" applyNumberFormat="1" applyFont="1" applyFill="1" applyBorder="1" applyAlignment="1">
      <alignment horizontal="center" vertical="center" wrapText="1"/>
    </xf>
    <xf numFmtId="164" fontId="2" fillId="4" borderId="5" xfId="0" applyNumberFormat="1" applyFont="1" applyFill="1" applyBorder="1" applyAlignment="1">
      <alignment horizontal="center" vertical="center" wrapText="1"/>
    </xf>
    <xf numFmtId="167" fontId="2" fillId="4" borderId="5" xfId="0" applyNumberFormat="1" applyFont="1" applyFill="1" applyBorder="1" applyAlignment="1">
      <alignment horizontal="center" vertical="center" wrapText="1"/>
    </xf>
    <xf numFmtId="2" fontId="2" fillId="4" borderId="5" xfId="0" applyNumberFormat="1" applyFont="1" applyFill="1" applyBorder="1" applyAlignment="1">
      <alignment horizontal="center" vertical="center" wrapText="1"/>
    </xf>
    <xf numFmtId="168" fontId="2" fillId="4" borderId="5" xfId="0" applyNumberFormat="1" applyFont="1" applyFill="1" applyBorder="1" applyAlignment="1">
      <alignment horizontal="center" vertical="center" wrapText="1"/>
    </xf>
    <xf numFmtId="49" fontId="3" fillId="4" borderId="5" xfId="0" applyNumberFormat="1" applyFont="1" applyFill="1" applyBorder="1" applyAlignment="1">
      <alignment horizontal="center" vertical="center" wrapText="1"/>
    </xf>
    <xf numFmtId="0" fontId="2" fillId="5" borderId="5" xfId="0" applyFont="1" applyFill="1" applyBorder="1" applyAlignment="1">
      <alignment horizontal="center" vertical="center" wrapText="1"/>
    </xf>
    <xf numFmtId="1" fontId="2" fillId="5" borderId="5" xfId="0" applyNumberFormat="1" applyFont="1" applyFill="1" applyBorder="1" applyAlignment="1">
      <alignment horizontal="center" vertical="center" wrapText="1"/>
    </xf>
    <xf numFmtId="49" fontId="2" fillId="5" borderId="5" xfId="0" applyNumberFormat="1" applyFont="1" applyFill="1" applyBorder="1" applyAlignment="1">
      <alignment horizontal="left" vertical="center" wrapText="1" indent="1"/>
    </xf>
    <xf numFmtId="49" fontId="2" fillId="5" borderId="5" xfId="0" applyNumberFormat="1" applyFont="1" applyFill="1" applyBorder="1" applyAlignment="1">
      <alignment horizontal="center" vertical="center" wrapText="1"/>
    </xf>
    <xf numFmtId="165" fontId="4" fillId="5" borderId="5" xfId="0" applyNumberFormat="1" applyFont="1" applyFill="1" applyBorder="1" applyAlignment="1">
      <alignment horizontal="center" vertical="center" wrapText="1"/>
    </xf>
    <xf numFmtId="165" fontId="2" fillId="5" borderId="5" xfId="0" applyNumberFormat="1" applyFont="1" applyFill="1" applyBorder="1" applyAlignment="1">
      <alignment horizontal="center" vertical="center" wrapText="1"/>
    </xf>
    <xf numFmtId="166" fontId="4" fillId="5" borderId="5" xfId="0" applyNumberFormat="1" applyFont="1" applyFill="1" applyBorder="1" applyAlignment="1">
      <alignment horizontal="center" vertical="center" wrapText="1"/>
    </xf>
    <xf numFmtId="4" fontId="2" fillId="5" borderId="5" xfId="0" applyNumberFormat="1" applyFont="1" applyFill="1" applyBorder="1" applyAlignment="1">
      <alignment horizontal="center" vertical="center" wrapText="1"/>
    </xf>
    <xf numFmtId="164" fontId="2" fillId="5" borderId="5" xfId="0" applyNumberFormat="1" applyFont="1" applyFill="1" applyBorder="1" applyAlignment="1">
      <alignment horizontal="center" vertical="center" wrapText="1"/>
    </xf>
    <xf numFmtId="167" fontId="2" fillId="5" borderId="5" xfId="0" applyNumberFormat="1" applyFont="1" applyFill="1" applyBorder="1" applyAlignment="1">
      <alignment horizontal="center" vertical="center" wrapText="1"/>
    </xf>
    <xf numFmtId="2" fontId="2" fillId="5" borderId="5" xfId="0" applyNumberFormat="1" applyFont="1" applyFill="1" applyBorder="1" applyAlignment="1">
      <alignment horizontal="center" vertical="center" wrapText="1"/>
    </xf>
    <xf numFmtId="168" fontId="2" fillId="5" borderId="5" xfId="0" applyNumberFormat="1" applyFont="1" applyFill="1" applyBorder="1" applyAlignment="1">
      <alignment horizontal="center" vertical="center" wrapText="1"/>
    </xf>
    <xf numFmtId="49" fontId="3" fillId="5" borderId="5"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165" fontId="2" fillId="4" borderId="3" xfId="0" applyNumberFormat="1" applyFont="1" applyFill="1" applyBorder="1" applyAlignment="1">
      <alignment horizontal="center" vertical="center" wrapText="1"/>
    </xf>
    <xf numFmtId="2" fontId="2" fillId="4" borderId="5" xfId="0" applyNumberFormat="1" applyFont="1" applyFill="1" applyBorder="1" applyAlignment="1">
      <alignment horizontal="center" vertical="center"/>
    </xf>
    <xf numFmtId="2" fontId="11" fillId="4" borderId="5" xfId="0" applyNumberFormat="1" applyFont="1" applyFill="1" applyBorder="1" applyAlignment="1">
      <alignment horizontal="center" vertical="center"/>
    </xf>
    <xf numFmtId="165" fontId="2" fillId="4" borderId="6" xfId="0" applyNumberFormat="1" applyFont="1" applyFill="1" applyBorder="1" applyAlignment="1">
      <alignment horizontal="center" vertical="center" wrapText="1"/>
    </xf>
    <xf numFmtId="165" fontId="2" fillId="5" borderId="6" xfId="0" applyNumberFormat="1" applyFont="1" applyFill="1" applyBorder="1" applyAlignment="1">
      <alignment horizontal="center" vertical="center" wrapText="1"/>
    </xf>
    <xf numFmtId="0" fontId="2" fillId="4" borderId="4" xfId="0" applyFont="1" applyFill="1" applyBorder="1" applyAlignment="1">
      <alignment horizontal="center" vertical="center" wrapText="1"/>
    </xf>
    <xf numFmtId="49" fontId="2" fillId="4" borderId="4" xfId="0" applyNumberFormat="1" applyFont="1" applyFill="1" applyBorder="1" applyAlignment="1">
      <alignment horizontal="center" vertical="center" wrapText="1"/>
    </xf>
    <xf numFmtId="165" fontId="4" fillId="4" borderId="4" xfId="0" applyNumberFormat="1" applyFont="1" applyFill="1" applyBorder="1" applyAlignment="1">
      <alignment horizontal="center" vertical="center" wrapText="1"/>
    </xf>
    <xf numFmtId="165" fontId="2" fillId="4" borderId="4" xfId="0" applyNumberFormat="1" applyFont="1" applyFill="1" applyBorder="1" applyAlignment="1">
      <alignment horizontal="center" vertical="center" wrapText="1"/>
    </xf>
    <xf numFmtId="166" fontId="4" fillId="4" borderId="4" xfId="0" applyNumberFormat="1" applyFont="1" applyFill="1" applyBorder="1" applyAlignment="1">
      <alignment horizontal="center" vertical="center" wrapText="1"/>
    </xf>
    <xf numFmtId="4" fontId="2" fillId="4" borderId="4" xfId="0" applyNumberFormat="1" applyFont="1" applyFill="1" applyBorder="1" applyAlignment="1">
      <alignment horizontal="center" vertical="center" wrapText="1"/>
    </xf>
    <xf numFmtId="164" fontId="2" fillId="4" borderId="4" xfId="0" applyNumberFormat="1" applyFont="1" applyFill="1" applyBorder="1" applyAlignment="1">
      <alignment horizontal="center" vertical="center" wrapText="1"/>
    </xf>
    <xf numFmtId="1" fontId="2" fillId="4" borderId="4" xfId="0" applyNumberFormat="1" applyFont="1" applyFill="1" applyBorder="1" applyAlignment="1">
      <alignment horizontal="center" vertical="center" wrapText="1"/>
    </xf>
    <xf numFmtId="167" fontId="2" fillId="4" borderId="4" xfId="0" applyNumberFormat="1" applyFont="1" applyFill="1" applyBorder="1" applyAlignment="1">
      <alignment horizontal="center" vertical="center" wrapText="1"/>
    </xf>
    <xf numFmtId="2" fontId="2" fillId="4" borderId="4" xfId="0" applyNumberFormat="1" applyFont="1" applyFill="1" applyBorder="1" applyAlignment="1">
      <alignment horizontal="center" vertical="center" wrapText="1"/>
    </xf>
    <xf numFmtId="49" fontId="2" fillId="4" borderId="4" xfId="0" applyNumberFormat="1" applyFont="1" applyFill="1" applyBorder="1" applyAlignment="1">
      <alignment horizontal="left" vertical="center" wrapText="1" indent="1"/>
    </xf>
    <xf numFmtId="168" fontId="2" fillId="4" borderId="4"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0" fontId="12" fillId="3" borderId="6"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0" borderId="0" xfId="0" applyFont="1"/>
    <xf numFmtId="0" fontId="15" fillId="0" borderId="0" xfId="0" applyFont="1"/>
    <xf numFmtId="49" fontId="13" fillId="0" borderId="0" xfId="0" applyNumberFormat="1" applyFont="1"/>
    <xf numFmtId="0" fontId="15" fillId="0" borderId="0" xfId="0" applyFont="1" applyAlignment="1">
      <alignment horizontal="left" vertical="center"/>
    </xf>
    <xf numFmtId="0" fontId="13" fillId="0" borderId="0" xfId="0" applyFont="1" applyAlignment="1">
      <alignment horizontal="center" vertical="center"/>
    </xf>
    <xf numFmtId="49" fontId="13" fillId="0" borderId="0" xfId="0" applyNumberFormat="1" applyFont="1" applyAlignment="1">
      <alignment horizontal="left"/>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49" fontId="13" fillId="0" borderId="0" xfId="0" applyNumberFormat="1" applyFont="1" applyAlignment="1">
      <alignment horizontal="left" vertical="center"/>
    </xf>
    <xf numFmtId="49" fontId="13" fillId="0" borderId="0" xfId="0" applyNumberFormat="1" applyFont="1" applyAlignment="1">
      <alignment horizontal="center" vertical="center"/>
    </xf>
    <xf numFmtId="0" fontId="14" fillId="4" borderId="5" xfId="0" applyFont="1" applyFill="1" applyBorder="1" applyAlignment="1">
      <alignment horizontal="center" vertical="center" wrapText="1"/>
    </xf>
    <xf numFmtId="169" fontId="14" fillId="4" borderId="5" xfId="0" applyNumberFormat="1" applyFont="1" applyFill="1" applyBorder="1" applyAlignment="1">
      <alignment horizontal="center" vertical="center" wrapText="1"/>
    </xf>
    <xf numFmtId="170" fontId="14" fillId="4" borderId="5" xfId="0" applyNumberFormat="1" applyFont="1" applyFill="1" applyBorder="1" applyAlignment="1">
      <alignment horizontal="center" vertical="center" wrapText="1"/>
    </xf>
    <xf numFmtId="49" fontId="13" fillId="0" borderId="0" xfId="0" applyNumberFormat="1" applyFont="1" applyAlignment="1">
      <alignment horizontal="right"/>
    </xf>
    <xf numFmtId="165" fontId="14" fillId="0" borderId="0" xfId="0" applyNumberFormat="1" applyFont="1" applyAlignment="1">
      <alignment horizontal="center" vertical="center" wrapText="1"/>
    </xf>
    <xf numFmtId="0" fontId="13" fillId="0" borderId="0" xfId="0" applyFont="1" applyAlignment="1">
      <alignment wrapText="1"/>
    </xf>
    <xf numFmtId="0" fontId="15" fillId="0" borderId="0" xfId="0" applyFont="1" applyAlignment="1">
      <alignment horizontal="left"/>
    </xf>
    <xf numFmtId="2" fontId="2" fillId="5" borderId="5" xfId="0" applyNumberFormat="1" applyFont="1" applyFill="1" applyBorder="1" applyAlignment="1">
      <alignment horizontal="center" vertical="center"/>
    </xf>
    <xf numFmtId="2" fontId="11" fillId="5" borderId="5" xfId="0" applyNumberFormat="1" applyFont="1" applyFill="1" applyBorder="1" applyAlignment="1">
      <alignment horizontal="center" vertical="center"/>
    </xf>
    <xf numFmtId="2" fontId="2" fillId="4" borderId="4" xfId="0" applyNumberFormat="1" applyFont="1" applyFill="1" applyBorder="1" applyAlignment="1">
      <alignment horizontal="center" vertical="center"/>
    </xf>
    <xf numFmtId="2" fontId="11" fillId="4" borderId="4" xfId="0" applyNumberFormat="1" applyFont="1" applyFill="1" applyBorder="1" applyAlignment="1">
      <alignment horizontal="center" vertical="center"/>
    </xf>
    <xf numFmtId="168" fontId="9" fillId="4" borderId="5" xfId="0" applyNumberFormat="1" applyFont="1" applyFill="1" applyBorder="1" applyAlignment="1">
      <alignment horizontal="center" vertical="center" wrapText="1"/>
    </xf>
    <xf numFmtId="166" fontId="4" fillId="4" borderId="6" xfId="0" applyNumberFormat="1" applyFont="1" applyFill="1" applyBorder="1" applyAlignment="1">
      <alignment horizontal="center" vertical="center" wrapText="1"/>
    </xf>
    <xf numFmtId="166" fontId="4" fillId="5" borderId="6" xfId="0" applyNumberFormat="1" applyFont="1" applyFill="1" applyBorder="1" applyAlignment="1">
      <alignment horizontal="center" vertical="center" wrapText="1"/>
    </xf>
    <xf numFmtId="0" fontId="15" fillId="0" borderId="0" xfId="0" applyFont="1" applyAlignment="1">
      <alignment horizontal="left" wrapText="1"/>
    </xf>
    <xf numFmtId="14" fontId="2" fillId="4" borderId="5" xfId="0" applyNumberFormat="1" applyFont="1" applyFill="1" applyBorder="1" applyAlignment="1">
      <alignment horizontal="center" vertical="center" wrapText="1"/>
    </xf>
    <xf numFmtId="167" fontId="4" fillId="4" borderId="5" xfId="0" applyNumberFormat="1" applyFont="1" applyFill="1" applyBorder="1" applyAlignment="1">
      <alignment horizontal="center" vertical="center" wrapText="1"/>
    </xf>
    <xf numFmtId="0" fontId="4" fillId="4" borderId="5" xfId="0" applyFont="1" applyFill="1" applyBorder="1" applyAlignment="1">
      <alignment horizontal="center" vertical="center" wrapText="1"/>
    </xf>
    <xf numFmtId="165" fontId="4" fillId="4" borderId="5" xfId="0" applyNumberFormat="1" applyFont="1" applyFill="1" applyBorder="1" applyAlignment="1">
      <alignment horizontal="left" vertical="center" wrapText="1"/>
    </xf>
    <xf numFmtId="0" fontId="2" fillId="4" borderId="5" xfId="0" applyFont="1" applyFill="1" applyBorder="1" applyAlignment="1">
      <alignment horizontal="center" vertical="center"/>
    </xf>
    <xf numFmtId="0" fontId="18" fillId="0" borderId="1" xfId="0" applyFont="1" applyBorder="1" applyAlignment="1" applyProtection="1">
      <alignment horizontal="left" vertical="center" wrapText="1"/>
      <protection locked="0"/>
    </xf>
    <xf numFmtId="0" fontId="18" fillId="0" borderId="1" xfId="0" applyFont="1" applyBorder="1"/>
    <xf numFmtId="0" fontId="18" fillId="0" borderId="0" xfId="0" applyFont="1"/>
    <xf numFmtId="171" fontId="13" fillId="0" borderId="0" xfId="0" applyNumberFormat="1" applyFont="1"/>
    <xf numFmtId="2" fontId="13" fillId="0" borderId="0" xfId="0" applyNumberFormat="1" applyFont="1"/>
    <xf numFmtId="2" fontId="19" fillId="4" borderId="5" xfId="0" applyNumberFormat="1" applyFont="1" applyFill="1" applyBorder="1" applyAlignment="1">
      <alignment horizontal="center" vertical="center"/>
    </xf>
    <xf numFmtId="0" fontId="14" fillId="3" borderId="5" xfId="0" applyFont="1" applyFill="1" applyBorder="1" applyAlignment="1">
      <alignment horizontal="center" vertical="center" wrapText="1"/>
    </xf>
    <xf numFmtId="49" fontId="14" fillId="3" borderId="5" xfId="0" applyNumberFormat="1" applyFont="1" applyFill="1" applyBorder="1" applyAlignment="1">
      <alignment horizontal="center" vertical="center" wrapText="1"/>
    </xf>
    <xf numFmtId="0" fontId="14" fillId="3" borderId="6" xfId="0" applyFont="1" applyFill="1" applyBorder="1" applyAlignment="1">
      <alignment horizontal="center" vertical="center" wrapText="1"/>
    </xf>
    <xf numFmtId="1" fontId="4" fillId="4" borderId="5" xfId="0" applyNumberFormat="1" applyFont="1" applyFill="1" applyBorder="1" applyAlignment="1">
      <alignment horizontal="center" vertical="center" wrapText="1"/>
    </xf>
    <xf numFmtId="49" fontId="4" fillId="4" borderId="5" xfId="0" applyNumberFormat="1" applyFont="1" applyFill="1" applyBorder="1" applyAlignment="1">
      <alignment horizontal="left" vertical="center" wrapText="1" indent="1"/>
    </xf>
    <xf numFmtId="4" fontId="4" fillId="4" borderId="5" xfId="0" applyNumberFormat="1" applyFont="1" applyFill="1" applyBorder="1" applyAlignment="1">
      <alignment horizontal="center" vertical="center" wrapText="1"/>
    </xf>
    <xf numFmtId="164" fontId="4" fillId="4" borderId="5" xfId="0" applyNumberFormat="1" applyFont="1" applyFill="1" applyBorder="1" applyAlignment="1">
      <alignment horizontal="center" vertical="center" wrapText="1"/>
    </xf>
    <xf numFmtId="2" fontId="4" fillId="4" borderId="5" xfId="0" applyNumberFormat="1" applyFont="1" applyFill="1" applyBorder="1" applyAlignment="1">
      <alignment horizontal="center" vertical="center" wrapText="1"/>
    </xf>
    <xf numFmtId="14" fontId="4" fillId="4" borderId="5" xfId="0" applyNumberFormat="1" applyFont="1" applyFill="1" applyBorder="1" applyAlignment="1">
      <alignment horizontal="center" vertical="center" wrapText="1"/>
    </xf>
    <xf numFmtId="168" fontId="4" fillId="4" borderId="5" xfId="0" applyNumberFormat="1" applyFont="1" applyFill="1" applyBorder="1" applyAlignment="1">
      <alignment horizontal="center" vertical="center" wrapText="1"/>
    </xf>
    <xf numFmtId="49" fontId="6" fillId="4" borderId="5" xfId="0" applyNumberFormat="1" applyFont="1" applyFill="1" applyBorder="1" applyAlignment="1">
      <alignment horizontal="center" vertical="center" wrapText="1"/>
    </xf>
    <xf numFmtId="2" fontId="4" fillId="4" borderId="5" xfId="0" applyNumberFormat="1" applyFont="1" applyFill="1" applyBorder="1" applyAlignment="1">
      <alignment horizontal="center" vertical="center"/>
    </xf>
    <xf numFmtId="2" fontId="17" fillId="4" borderId="5" xfId="0" applyNumberFormat="1" applyFont="1" applyFill="1" applyBorder="1" applyAlignment="1">
      <alignment horizontal="center" vertical="center"/>
    </xf>
    <xf numFmtId="165" fontId="4" fillId="4" borderId="6" xfId="0" applyNumberFormat="1" applyFont="1" applyFill="1" applyBorder="1" applyAlignment="1">
      <alignment horizontal="center" vertical="center" wrapText="1"/>
    </xf>
    <xf numFmtId="0" fontId="4" fillId="5" borderId="5" xfId="0" applyFont="1" applyFill="1" applyBorder="1" applyAlignment="1">
      <alignment horizontal="center" vertical="center" wrapText="1"/>
    </xf>
    <xf numFmtId="1" fontId="4" fillId="5" borderId="5" xfId="0" applyNumberFormat="1" applyFont="1" applyFill="1" applyBorder="1" applyAlignment="1">
      <alignment horizontal="center" vertical="center" wrapText="1"/>
    </xf>
    <xf numFmtId="49" fontId="4" fillId="5" borderId="5" xfId="0" applyNumberFormat="1" applyFont="1" applyFill="1" applyBorder="1" applyAlignment="1">
      <alignment horizontal="left" vertical="center" wrapText="1" indent="1"/>
    </xf>
    <xf numFmtId="49" fontId="4" fillId="5" borderId="5" xfId="0" applyNumberFormat="1" applyFont="1" applyFill="1" applyBorder="1" applyAlignment="1">
      <alignment horizontal="center" vertical="center" wrapText="1"/>
    </xf>
    <xf numFmtId="4" fontId="4" fillId="5" borderId="5" xfId="0" applyNumberFormat="1" applyFont="1" applyFill="1" applyBorder="1" applyAlignment="1">
      <alignment horizontal="center" vertical="center" wrapText="1"/>
    </xf>
    <xf numFmtId="164" fontId="4" fillId="5" borderId="5" xfId="0" applyNumberFormat="1" applyFont="1" applyFill="1" applyBorder="1" applyAlignment="1">
      <alignment horizontal="center" vertical="center" wrapText="1"/>
    </xf>
    <xf numFmtId="167" fontId="4" fillId="5" borderId="5" xfId="0" applyNumberFormat="1" applyFont="1" applyFill="1" applyBorder="1" applyAlignment="1">
      <alignment horizontal="center" vertical="center" wrapText="1"/>
    </xf>
    <xf numFmtId="2" fontId="4" fillId="5" borderId="5" xfId="0" applyNumberFormat="1" applyFont="1" applyFill="1" applyBorder="1" applyAlignment="1">
      <alignment horizontal="center" vertical="center" wrapText="1"/>
    </xf>
    <xf numFmtId="14" fontId="4" fillId="5" borderId="5" xfId="0" applyNumberFormat="1" applyFont="1" applyFill="1" applyBorder="1" applyAlignment="1">
      <alignment horizontal="center" vertical="center" wrapText="1"/>
    </xf>
    <xf numFmtId="168" fontId="4" fillId="5" borderId="5" xfId="0" applyNumberFormat="1" applyFont="1" applyFill="1" applyBorder="1" applyAlignment="1">
      <alignment horizontal="center" vertical="center" wrapText="1"/>
    </xf>
    <xf numFmtId="49" fontId="6" fillId="5" borderId="5" xfId="0" applyNumberFormat="1" applyFont="1" applyFill="1" applyBorder="1" applyAlignment="1">
      <alignment horizontal="center" vertical="center" wrapText="1"/>
    </xf>
    <xf numFmtId="2" fontId="17" fillId="5" borderId="5" xfId="0" applyNumberFormat="1" applyFont="1" applyFill="1" applyBorder="1" applyAlignment="1">
      <alignment horizontal="center" vertical="center"/>
    </xf>
    <xf numFmtId="49" fontId="4" fillId="4" borderId="5" xfId="0" applyNumberFormat="1" applyFont="1" applyFill="1" applyBorder="1" applyAlignment="1">
      <alignment horizontal="left" vertical="center" wrapText="1"/>
    </xf>
    <xf numFmtId="49" fontId="4" fillId="5" borderId="5" xfId="0" applyNumberFormat="1" applyFont="1" applyFill="1" applyBorder="1" applyAlignment="1">
      <alignment horizontal="left" vertical="center" wrapText="1"/>
    </xf>
    <xf numFmtId="49" fontId="6" fillId="4" borderId="5" xfId="0" applyNumberFormat="1" applyFont="1" applyFill="1" applyBorder="1" applyAlignment="1">
      <alignment horizontal="left" vertical="center" wrapText="1"/>
    </xf>
    <xf numFmtId="49" fontId="6" fillId="5" borderId="5" xfId="0" applyNumberFormat="1" applyFont="1" applyFill="1" applyBorder="1" applyAlignment="1">
      <alignment horizontal="left" vertical="center" wrapText="1" indent="1"/>
    </xf>
    <xf numFmtId="49" fontId="6" fillId="4" borderId="5" xfId="0" applyNumberFormat="1" applyFont="1" applyFill="1" applyBorder="1" applyAlignment="1">
      <alignment horizontal="left" vertical="center" wrapText="1" indent="1"/>
    </xf>
    <xf numFmtId="0" fontId="4" fillId="4" borderId="5" xfId="0" applyFont="1" applyFill="1" applyBorder="1" applyAlignment="1">
      <alignment horizontal="center" vertical="center"/>
    </xf>
    <xf numFmtId="165" fontId="4" fillId="5" borderId="5" xfId="0" applyNumberFormat="1" applyFont="1" applyFill="1" applyBorder="1" applyAlignment="1">
      <alignment horizontal="left" vertical="center" wrapText="1"/>
    </xf>
    <xf numFmtId="0" fontId="4" fillId="5" borderId="5" xfId="0" applyFont="1" applyFill="1" applyBorder="1" applyAlignment="1">
      <alignment horizontal="center" vertical="center"/>
    </xf>
    <xf numFmtId="2" fontId="6" fillId="4" borderId="5" xfId="0" applyNumberFormat="1" applyFont="1" applyFill="1" applyBorder="1" applyAlignment="1">
      <alignment horizontal="center" vertical="center" wrapText="1"/>
    </xf>
    <xf numFmtId="2" fontId="6" fillId="5" borderId="5" xfId="0" applyNumberFormat="1" applyFont="1" applyFill="1" applyBorder="1" applyAlignment="1">
      <alignment horizontal="center" vertical="center" wrapText="1"/>
    </xf>
    <xf numFmtId="0" fontId="14" fillId="5" borderId="5" xfId="0" applyFont="1" applyFill="1" applyBorder="1" applyAlignment="1">
      <alignment horizontal="center" vertical="center" wrapText="1"/>
    </xf>
    <xf numFmtId="1" fontId="14" fillId="5" borderId="5" xfId="0" applyNumberFormat="1" applyFont="1" applyFill="1" applyBorder="1" applyAlignment="1">
      <alignment horizontal="center" vertical="center" wrapText="1"/>
    </xf>
    <xf numFmtId="49" fontId="14" fillId="5" borderId="5" xfId="0" applyNumberFormat="1" applyFont="1" applyFill="1" applyBorder="1" applyAlignment="1">
      <alignment horizontal="left" vertical="center" wrapText="1" indent="1"/>
    </xf>
    <xf numFmtId="49" fontId="14" fillId="5" borderId="5" xfId="0" applyNumberFormat="1" applyFont="1" applyFill="1" applyBorder="1" applyAlignment="1">
      <alignment horizontal="center" vertical="center" wrapText="1"/>
    </xf>
    <xf numFmtId="165" fontId="14" fillId="5" borderId="5" xfId="0" applyNumberFormat="1" applyFont="1" applyFill="1" applyBorder="1" applyAlignment="1">
      <alignment horizontal="center" vertical="center" wrapText="1"/>
    </xf>
    <xf numFmtId="166" fontId="14" fillId="5" borderId="5" xfId="0" applyNumberFormat="1" applyFont="1" applyFill="1" applyBorder="1" applyAlignment="1">
      <alignment horizontal="center" vertical="center" wrapText="1"/>
    </xf>
    <xf numFmtId="4" fontId="14" fillId="5" borderId="5" xfId="0" applyNumberFormat="1" applyFont="1" applyFill="1" applyBorder="1" applyAlignment="1">
      <alignment horizontal="center" vertical="center" wrapText="1"/>
    </xf>
    <xf numFmtId="164" fontId="14" fillId="5" borderId="5" xfId="0" applyNumberFormat="1" applyFont="1" applyFill="1" applyBorder="1" applyAlignment="1">
      <alignment horizontal="center" vertical="center" wrapText="1"/>
    </xf>
    <xf numFmtId="167" fontId="14" fillId="5" borderId="5" xfId="0" applyNumberFormat="1" applyFont="1" applyFill="1" applyBorder="1" applyAlignment="1">
      <alignment horizontal="center" vertical="center" wrapText="1"/>
    </xf>
    <xf numFmtId="2" fontId="14" fillId="5" borderId="5" xfId="0" applyNumberFormat="1" applyFont="1" applyFill="1" applyBorder="1" applyAlignment="1">
      <alignment horizontal="center" vertical="center" wrapText="1"/>
    </xf>
    <xf numFmtId="14" fontId="14" fillId="5" borderId="5" xfId="0" applyNumberFormat="1" applyFont="1" applyFill="1" applyBorder="1" applyAlignment="1">
      <alignment horizontal="center" vertical="center" wrapText="1"/>
    </xf>
    <xf numFmtId="49" fontId="14" fillId="5" borderId="5" xfId="0" applyNumberFormat="1" applyFont="1" applyFill="1" applyBorder="1" applyAlignment="1">
      <alignment horizontal="left" vertical="center" wrapText="1"/>
    </xf>
    <xf numFmtId="168" fontId="14" fillId="5" borderId="5" xfId="0" applyNumberFormat="1" applyFont="1" applyFill="1" applyBorder="1" applyAlignment="1">
      <alignment horizontal="center" vertical="center" wrapText="1"/>
    </xf>
    <xf numFmtId="49" fontId="21" fillId="5" borderId="5" xfId="0" applyNumberFormat="1" applyFont="1" applyFill="1" applyBorder="1" applyAlignment="1">
      <alignment horizontal="center" vertical="center" wrapText="1"/>
    </xf>
    <xf numFmtId="1" fontId="14" fillId="4" borderId="5" xfId="0" applyNumberFormat="1" applyFont="1" applyFill="1" applyBorder="1" applyAlignment="1">
      <alignment horizontal="center" vertical="center" wrapText="1"/>
    </xf>
    <xf numFmtId="49" fontId="14" fillId="4" borderId="5" xfId="0" applyNumberFormat="1" applyFont="1" applyFill="1" applyBorder="1" applyAlignment="1">
      <alignment horizontal="left" vertical="center" wrapText="1" indent="1"/>
    </xf>
    <xf numFmtId="49" fontId="14" fillId="4" borderId="5" xfId="0" applyNumberFormat="1" applyFont="1" applyFill="1" applyBorder="1" applyAlignment="1">
      <alignment horizontal="center" vertical="center" wrapText="1"/>
    </xf>
    <xf numFmtId="165" fontId="14" fillId="4" borderId="5" xfId="0" applyNumberFormat="1" applyFont="1" applyFill="1" applyBorder="1" applyAlignment="1">
      <alignment horizontal="center" vertical="center" wrapText="1"/>
    </xf>
    <xf numFmtId="166" fontId="14" fillId="4" borderId="5" xfId="0" applyNumberFormat="1" applyFont="1" applyFill="1" applyBorder="1" applyAlignment="1">
      <alignment horizontal="center" vertical="center" wrapText="1"/>
    </xf>
    <xf numFmtId="4" fontId="14" fillId="4" borderId="5" xfId="0" applyNumberFormat="1" applyFont="1" applyFill="1" applyBorder="1" applyAlignment="1">
      <alignment horizontal="center" vertical="center" wrapText="1"/>
    </xf>
    <xf numFmtId="164" fontId="14" fillId="4" borderId="5" xfId="0" applyNumberFormat="1" applyFont="1" applyFill="1" applyBorder="1" applyAlignment="1">
      <alignment horizontal="center" vertical="center" wrapText="1"/>
    </xf>
    <xf numFmtId="167" fontId="14" fillId="4" borderId="5" xfId="0" applyNumberFormat="1" applyFont="1" applyFill="1" applyBorder="1" applyAlignment="1">
      <alignment horizontal="center" vertical="center" wrapText="1"/>
    </xf>
    <xf numFmtId="2" fontId="14" fillId="4" borderId="5" xfId="0" applyNumberFormat="1" applyFont="1" applyFill="1" applyBorder="1" applyAlignment="1">
      <alignment horizontal="center" vertical="center" wrapText="1"/>
    </xf>
    <xf numFmtId="168" fontId="14" fillId="4" borderId="5" xfId="0" applyNumberFormat="1" applyFont="1" applyFill="1" applyBorder="1" applyAlignment="1">
      <alignment horizontal="center" vertical="center" wrapText="1"/>
    </xf>
    <xf numFmtId="14" fontId="14" fillId="4" borderId="5" xfId="0" applyNumberFormat="1" applyFont="1" applyFill="1" applyBorder="1" applyAlignment="1">
      <alignment horizontal="center" vertical="center" wrapText="1"/>
    </xf>
    <xf numFmtId="49" fontId="21" fillId="4" borderId="5" xfId="0" applyNumberFormat="1" applyFont="1" applyFill="1" applyBorder="1" applyAlignment="1">
      <alignment horizontal="center" vertical="center" wrapText="1"/>
    </xf>
    <xf numFmtId="49" fontId="4" fillId="5" borderId="5" xfId="0" applyNumberFormat="1" applyFont="1" applyFill="1" applyBorder="1" applyAlignment="1">
      <alignment horizontal="left" vertical="center" wrapText="1" indent="2"/>
    </xf>
    <xf numFmtId="49" fontId="6" fillId="5" borderId="5" xfId="0" applyNumberFormat="1" applyFont="1" applyFill="1" applyBorder="1" applyAlignment="1">
      <alignment horizontal="left" vertical="center" wrapText="1" indent="2"/>
    </xf>
    <xf numFmtId="49" fontId="4" fillId="4" borderId="5" xfId="0" applyNumberFormat="1" applyFont="1" applyFill="1" applyBorder="1" applyAlignment="1">
      <alignment horizontal="left" vertical="center" wrapText="1" indent="2"/>
    </xf>
    <xf numFmtId="49" fontId="6" fillId="4" borderId="5" xfId="0" applyNumberFormat="1" applyFont="1" applyFill="1" applyBorder="1" applyAlignment="1">
      <alignment horizontal="left" vertical="center" wrapText="1" indent="2"/>
    </xf>
    <xf numFmtId="49" fontId="8" fillId="4" borderId="5" xfId="0" applyNumberFormat="1" applyFont="1" applyFill="1" applyBorder="1" applyAlignment="1">
      <alignment horizontal="left" vertical="center" wrapText="1" indent="1"/>
    </xf>
    <xf numFmtId="49" fontId="8" fillId="5" borderId="5" xfId="0" applyNumberFormat="1" applyFont="1" applyFill="1" applyBorder="1" applyAlignment="1">
      <alignment horizontal="left" vertical="center" wrapText="1" indent="1"/>
    </xf>
    <xf numFmtId="0" fontId="4" fillId="5" borderId="5" xfId="0" applyFont="1" applyFill="1" applyBorder="1" applyAlignment="1">
      <alignment horizontal="left" vertical="center" wrapText="1"/>
    </xf>
    <xf numFmtId="166" fontId="4" fillId="5" borderId="5" xfId="0" applyNumberFormat="1" applyFont="1" applyFill="1" applyBorder="1" applyAlignment="1">
      <alignment horizontal="left" vertical="center" wrapText="1"/>
    </xf>
    <xf numFmtId="0" fontId="4" fillId="4" borderId="5" xfId="0" applyFont="1" applyFill="1" applyBorder="1" applyAlignment="1">
      <alignment horizontal="left" vertical="center" wrapText="1"/>
    </xf>
    <xf numFmtId="14" fontId="4" fillId="4" borderId="5" xfId="0" applyNumberFormat="1" applyFont="1" applyFill="1" applyBorder="1" applyAlignment="1">
      <alignment horizontal="left" vertical="center" wrapText="1"/>
    </xf>
    <xf numFmtId="0" fontId="4" fillId="5" borderId="5" xfId="0" applyFont="1" applyFill="1" applyBorder="1"/>
    <xf numFmtId="165" fontId="4" fillId="4" borderId="5" xfId="0" applyNumberFormat="1" applyFont="1" applyFill="1" applyBorder="1" applyAlignment="1">
      <alignment vertical="center" wrapText="1"/>
    </xf>
    <xf numFmtId="2" fontId="4" fillId="5" borderId="5" xfId="0" applyNumberFormat="1" applyFont="1" applyFill="1" applyBorder="1" applyAlignment="1">
      <alignment horizontal="left" vertical="center" wrapText="1"/>
    </xf>
    <xf numFmtId="164" fontId="4" fillId="5" borderId="5" xfId="0" applyNumberFormat="1" applyFont="1" applyFill="1" applyBorder="1" applyAlignment="1">
      <alignment horizontal="left" vertical="center" wrapText="1"/>
    </xf>
    <xf numFmtId="2" fontId="6" fillId="5" borderId="5" xfId="0" applyNumberFormat="1" applyFont="1" applyFill="1" applyBorder="1" applyAlignment="1">
      <alignment horizontal="left" vertical="center" wrapText="1"/>
    </xf>
    <xf numFmtId="2" fontId="6" fillId="4" borderId="5" xfId="0" applyNumberFormat="1" applyFont="1" applyFill="1" applyBorder="1" applyAlignment="1">
      <alignment horizontal="left" vertical="center" wrapText="1"/>
    </xf>
    <xf numFmtId="4" fontId="4" fillId="4" borderId="5" xfId="0" applyNumberFormat="1" applyFont="1" applyFill="1" applyBorder="1" applyAlignment="1">
      <alignment horizontal="left" vertical="center" wrapText="1"/>
    </xf>
    <xf numFmtId="4" fontId="4" fillId="5" borderId="5" xfId="0" applyNumberFormat="1" applyFont="1" applyFill="1" applyBorder="1" applyAlignment="1">
      <alignment horizontal="lef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49" fontId="4" fillId="5" borderId="5" xfId="0" applyNumberFormat="1" applyFont="1" applyFill="1" applyBorder="1" applyAlignment="1">
      <alignment horizontal="left" vertical="top" wrapText="1" indent="1"/>
    </xf>
    <xf numFmtId="49" fontId="6" fillId="5" borderId="5" xfId="0" applyNumberFormat="1" applyFont="1" applyFill="1" applyBorder="1" applyAlignment="1">
      <alignment horizontal="left" vertical="center" wrapText="1"/>
    </xf>
    <xf numFmtId="0" fontId="14" fillId="4" borderId="4" xfId="0" applyFont="1" applyFill="1" applyBorder="1"/>
    <xf numFmtId="0" fontId="24" fillId="4" borderId="4" xfId="0" applyFont="1" applyFill="1" applyBorder="1"/>
    <xf numFmtId="49" fontId="14" fillId="4" borderId="4" xfId="0" applyNumberFormat="1" applyFont="1" applyFill="1" applyBorder="1"/>
    <xf numFmtId="49" fontId="14" fillId="4" borderId="4" xfId="0" applyNumberFormat="1" applyFont="1" applyFill="1" applyBorder="1" applyAlignment="1">
      <alignment horizontal="left"/>
    </xf>
    <xf numFmtId="14" fontId="24" fillId="4" borderId="4" xfId="0" applyNumberFormat="1" applyFont="1" applyFill="1" applyBorder="1"/>
    <xf numFmtId="167" fontId="4" fillId="4" borderId="4" xfId="0" applyNumberFormat="1" applyFont="1" applyFill="1" applyBorder="1" applyAlignment="1">
      <alignment horizontal="center" vertical="center" wrapText="1"/>
    </xf>
    <xf numFmtId="0" fontId="14" fillId="4" borderId="4" xfId="0" applyFont="1" applyFill="1" applyBorder="1" applyAlignment="1">
      <alignment horizontal="center" vertical="center"/>
    </xf>
    <xf numFmtId="0" fontId="24" fillId="4" borderId="4" xfId="0" applyFont="1" applyFill="1" applyBorder="1" applyAlignment="1">
      <alignment horizontal="left"/>
    </xf>
    <xf numFmtId="165" fontId="4" fillId="5" borderId="6" xfId="0" applyNumberFormat="1" applyFont="1" applyFill="1" applyBorder="1" applyAlignment="1">
      <alignment horizontal="center" vertical="center" wrapText="1"/>
    </xf>
    <xf numFmtId="4" fontId="13" fillId="0" borderId="0" xfId="0" applyNumberFormat="1" applyFont="1"/>
    <xf numFmtId="2" fontId="4" fillId="5" borderId="5" xfId="0" applyNumberFormat="1" applyFont="1" applyFill="1" applyBorder="1" applyAlignment="1">
      <alignment horizontal="center" vertical="center"/>
    </xf>
    <xf numFmtId="167" fontId="9" fillId="4" borderId="5" xfId="0" applyNumberFormat="1" applyFont="1" applyFill="1" applyBorder="1" applyAlignment="1">
      <alignment horizontal="center" vertical="center" wrapText="1"/>
    </xf>
    <xf numFmtId="49" fontId="22" fillId="5" borderId="5" xfId="1" applyNumberFormat="1" applyFont="1" applyFill="1" applyBorder="1" applyAlignment="1">
      <alignment horizontal="center" vertical="center" wrapText="1"/>
    </xf>
    <xf numFmtId="165" fontId="8" fillId="5" borderId="5" xfId="0" applyNumberFormat="1" applyFont="1" applyFill="1" applyBorder="1" applyAlignment="1">
      <alignment horizontal="center" vertical="center" wrapText="1"/>
    </xf>
    <xf numFmtId="2" fontId="4" fillId="4" borderId="4" xfId="0" applyNumberFormat="1" applyFont="1" applyFill="1" applyBorder="1" applyAlignment="1">
      <alignment horizontal="center" vertical="center"/>
    </xf>
    <xf numFmtId="2" fontId="17" fillId="4" borderId="4" xfId="0" applyNumberFormat="1" applyFont="1" applyFill="1" applyBorder="1" applyAlignment="1">
      <alignment horizontal="center" vertical="center"/>
    </xf>
    <xf numFmtId="165" fontId="25" fillId="4" borderId="5" xfId="0" applyNumberFormat="1" applyFont="1" applyFill="1" applyBorder="1" applyAlignment="1">
      <alignment horizontal="center" vertical="center" wrapText="1"/>
    </xf>
    <xf numFmtId="165" fontId="25" fillId="5" borderId="5" xfId="0" applyNumberFormat="1" applyFont="1" applyFill="1" applyBorder="1" applyAlignment="1">
      <alignment horizontal="center" vertical="center" wrapText="1"/>
    </xf>
    <xf numFmtId="14" fontId="26" fillId="4" borderId="5" xfId="0" applyNumberFormat="1" applyFont="1" applyFill="1" applyBorder="1" applyAlignment="1">
      <alignment horizontal="center" vertical="center" wrapText="1"/>
    </xf>
    <xf numFmtId="49" fontId="26" fillId="4" borderId="5" xfId="0" applyNumberFormat="1" applyFont="1" applyFill="1" applyBorder="1" applyAlignment="1">
      <alignment horizontal="left" vertical="center" wrapText="1" indent="1"/>
    </xf>
    <xf numFmtId="0" fontId="14" fillId="3" borderId="3" xfId="0" applyFont="1" applyFill="1" applyBorder="1" applyAlignment="1">
      <alignment horizontal="center" vertical="center" wrapText="1"/>
    </xf>
    <xf numFmtId="165" fontId="4" fillId="4" borderId="3" xfId="0" applyNumberFormat="1" applyFont="1" applyFill="1" applyBorder="1" applyAlignment="1">
      <alignment horizontal="center" vertical="center" wrapText="1"/>
    </xf>
    <xf numFmtId="49" fontId="4" fillId="5" borderId="5" xfId="0" quotePrefix="1" applyNumberFormat="1" applyFont="1" applyFill="1" applyBorder="1" applyAlignment="1">
      <alignment horizontal="left" vertical="center" wrapText="1"/>
    </xf>
    <xf numFmtId="165" fontId="27" fillId="5" borderId="5" xfId="0" applyNumberFormat="1" applyFont="1" applyFill="1" applyBorder="1" applyAlignment="1">
      <alignment horizontal="center" vertical="center" wrapText="1"/>
    </xf>
    <xf numFmtId="0" fontId="13" fillId="3" borderId="6"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10" xfId="0" applyFont="1" applyFill="1" applyBorder="1" applyAlignment="1">
      <alignment horizontal="center" vertical="center" wrapText="1"/>
    </xf>
  </cellXfs>
  <cellStyles count="2">
    <cellStyle name="Hiperlink" xfId="1" builtinId="8"/>
    <cellStyle name="Normal" xfId="0" builtinId="0"/>
  </cellStyles>
  <dxfs count="20">
    <dxf>
      <fill>
        <patternFill patternType="none">
          <bgColor auto="1"/>
        </patternFill>
      </fill>
    </dxf>
    <dxf>
      <fill>
        <patternFill>
          <bgColor rgb="FFCBEDBD"/>
        </patternFill>
      </fill>
    </dxf>
    <dxf>
      <fill>
        <patternFill patternType="solid">
          <bgColor rgb="FFE0F4D8"/>
        </patternFill>
      </fill>
    </dxf>
    <dxf>
      <fill>
        <patternFill>
          <bgColor theme="2" tint="-9.9948118533890809E-2"/>
        </patternFill>
      </fill>
    </dxf>
    <dxf>
      <border>
        <left style="medium">
          <color theme="0"/>
        </left>
        <right style="medium">
          <color theme="0"/>
        </right>
        <top style="medium">
          <color theme="0"/>
        </top>
        <bottom style="medium">
          <color theme="0"/>
        </bottom>
        <vertical style="medium">
          <color theme="0"/>
        </vertical>
        <horizontal style="medium">
          <color theme="0"/>
        </horizontal>
      </border>
    </dxf>
    <dxf>
      <fill>
        <patternFill patternType="none">
          <bgColor auto="1"/>
        </patternFill>
      </fill>
    </dxf>
    <dxf>
      <fill>
        <patternFill>
          <bgColor rgb="FFFAD9C6"/>
        </patternFill>
      </fill>
    </dxf>
    <dxf>
      <fill>
        <patternFill patternType="solid">
          <bgColor rgb="FFFCE9E0"/>
        </patternFill>
      </fill>
    </dxf>
    <dxf>
      <fill>
        <patternFill>
          <bgColor theme="2" tint="-9.9948118533890809E-2"/>
        </patternFill>
      </fill>
    </dxf>
    <dxf>
      <border>
        <left style="medium">
          <color theme="0"/>
        </left>
        <right style="medium">
          <color theme="0"/>
        </right>
        <top style="medium">
          <color theme="0"/>
        </top>
        <bottom style="medium">
          <color theme="0"/>
        </bottom>
        <vertical style="medium">
          <color theme="0"/>
        </vertical>
        <horizontal style="medium">
          <color theme="0"/>
        </horizontal>
      </border>
    </dxf>
    <dxf>
      <fill>
        <patternFill patternType="none">
          <bgColor auto="1"/>
        </patternFill>
      </fill>
    </dxf>
    <dxf>
      <fill>
        <patternFill>
          <bgColor rgb="FFDBF0F9"/>
        </patternFill>
      </fill>
    </dxf>
    <dxf>
      <fill>
        <patternFill patternType="solid">
          <bgColor rgb="FFEEF5FC"/>
        </patternFill>
      </fill>
    </dxf>
    <dxf>
      <fill>
        <patternFill>
          <bgColor theme="2" tint="-9.9948118533890809E-2"/>
        </patternFill>
      </fill>
    </dxf>
    <dxf>
      <border>
        <left style="medium">
          <color theme="0"/>
        </left>
        <right style="medium">
          <color theme="0"/>
        </right>
        <top style="medium">
          <color theme="0"/>
        </top>
        <bottom style="medium">
          <color theme="0"/>
        </bottom>
        <vertical style="medium">
          <color theme="0"/>
        </vertical>
        <horizontal style="medium">
          <color theme="0"/>
        </horizontal>
      </border>
    </dxf>
    <dxf>
      <fill>
        <patternFill patternType="none">
          <bgColor auto="1"/>
        </patternFill>
      </fill>
    </dxf>
    <dxf>
      <fill>
        <patternFill>
          <bgColor rgb="FFFFB7B7"/>
        </patternFill>
      </fill>
    </dxf>
    <dxf>
      <fill>
        <patternFill patternType="solid">
          <bgColor rgb="FFFFD5D5"/>
        </patternFill>
      </fill>
    </dxf>
    <dxf>
      <fill>
        <patternFill>
          <bgColor theme="2" tint="-9.9948118533890809E-2"/>
        </patternFill>
      </fill>
    </dxf>
    <dxf>
      <border>
        <left style="medium">
          <color theme="0"/>
        </left>
        <right style="medium">
          <color theme="0"/>
        </right>
        <top style="medium">
          <color theme="0"/>
        </top>
        <bottom style="medium">
          <color theme="0"/>
        </bottom>
        <vertical style="medium">
          <color theme="0"/>
        </vertical>
        <horizontal style="medium">
          <color theme="0"/>
        </horizontal>
      </border>
    </dxf>
  </dxfs>
  <tableStyles count="4" defaultTableStyle="TableStyleMedium2" defaultPivotStyle="PivotStyleLight16">
    <tableStyle name="2025" pivot="0" count="5" xr9:uid="{00000000-0011-0000-FFFF-FFFF00000000}">
      <tableStyleElement type="wholeTable" dxfId="19"/>
      <tableStyleElement type="headerRow" dxfId="18"/>
      <tableStyleElement type="firstRowStripe" dxfId="17"/>
      <tableStyleElement type="secondRowStripe" dxfId="16"/>
      <tableStyleElement type="firstColumnStripe" dxfId="15"/>
    </tableStyle>
    <tableStyle name="Estilo de Tabela 1" pivot="0" count="5" xr9:uid="{00000000-0011-0000-FFFF-FFFF01000000}">
      <tableStyleElement type="wholeTable" dxfId="14"/>
      <tableStyleElement type="headerRow" dxfId="13"/>
      <tableStyleElement type="firstRowStripe" dxfId="12"/>
      <tableStyleElement type="secondRowStripe" dxfId="11"/>
      <tableStyleElement type="firstColumnStripe" dxfId="10"/>
    </tableStyle>
    <tableStyle name="OUTRAS" pivot="0" count="5" xr9:uid="{00000000-0011-0000-FFFF-FFFF02000000}">
      <tableStyleElement type="wholeTable" dxfId="9"/>
      <tableStyleElement type="headerRow" dxfId="8"/>
      <tableStyleElement type="firstRowStripe" dxfId="7"/>
      <tableStyleElement type="secondRowStripe" dxfId="6"/>
      <tableStyleElement type="firstColumnStripe" dxfId="5"/>
    </tableStyle>
    <tableStyle name="SELEÇÕES" pivot="0" count="5" xr9:uid="{00000000-0011-0000-FFFF-FFFF03000000}">
      <tableStyleElement type="wholeTable" dxfId="4"/>
      <tableStyleElement type="headerRow" dxfId="3"/>
      <tableStyleElement type="firstRowStripe" dxfId="2"/>
      <tableStyleElement type="secondRowStripe" dxfId="1"/>
      <tableStyleElement type="firstColumnStripe" dxfId="0"/>
    </tableStyle>
  </tableStyles>
  <colors>
    <mruColors>
      <color rgb="FFDBF0F9"/>
      <color rgb="FFEEF5FC"/>
      <color rgb="FFCBEDBD"/>
      <color rgb="FFFFB7B7"/>
      <color rgb="FFFFA3A3"/>
      <color rgb="FFFF9B9B"/>
      <color rgb="FFFFD5D5"/>
      <color rgb="FFFFFF53"/>
      <color rgb="FFFFFFA7"/>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revisionHeaders" Target="revisions/revisionHeader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usernames" Target="revisions/userNames.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OAPI%202/2026/08.%20NOVO%20PAC/PANORAMA%20-%20PAC%20ORIGINAL%20-%20PAC%20SELE&#199;&#213;ES%20-%2010.08.26.xlsx" TargetMode="External"/><Relationship Id="rId2" Type="http://schemas.openxmlformats.org/officeDocument/2006/relationships/externalLinkPath" Target="file:///\\10.14.246.12\Coapi\COAPI%202\2026\08.%20NOVO%20PAC\PANORAMA%20-%20PAC%20ORIGINAL%20-%20PAC%20SELE&#199;&#213;ES%20-%2010.08.26.xlsx" TargetMode="External"/><Relationship Id="rId1" Type="http://schemas.openxmlformats.org/officeDocument/2006/relationships/externalLinkPath" Target="/COAPI%202/2026/08.%20NOVO%20PAC/PANORAMA%20-%20PAC%20ORIGINAL%20-%20PAC%20SELE&#199;&#213;ES%20-%2010.08.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COAPI%202\2026\08.%20NOVO%20PAC\PANORAMA%20-%20PAC%20ORIGINAL%20-%20PAC%20SELE&#199;&#213;ES%20-%2010.08.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C"/>
      <sheetName val="Planilha10"/>
      <sheetName val="Planilha9"/>
      <sheetName val="Planilha8"/>
      <sheetName val="Planilha7"/>
      <sheetName val="Planilha6"/>
      <sheetName val="Planilha1"/>
      <sheetName val="Planilha5"/>
      <sheetName val="Planilha4"/>
      <sheetName val="Planilha3"/>
      <sheetName val="Planilha2"/>
      <sheetName val="OBSERVAÇÕES"/>
      <sheetName val="OUTRAS AÇÕES"/>
      <sheetName val="Domínios"/>
    </sheetNames>
    <sheetDataSet>
      <sheetData sheetId="0">
        <row r="9">
          <cell r="M9"/>
          <cell r="N9">
            <v>4050508.35</v>
          </cell>
          <cell r="O9"/>
          <cell r="P9"/>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mínios"/>
    </sheetNames>
    <sheetDataSet>
      <sheetData sheetId="0" refreshError="1"/>
    </sheetDataSet>
  </externalBook>
</externalLink>
</file>

<file path=xl/revisions/_rels/revisionHeaders.xml.rels><?xml version="1.0" encoding="UTF-8" standalone="yes"?>
<Relationships xmlns="http://schemas.openxmlformats.org/package/2006/relationships"><Relationship Id="rId26" Type="http://schemas.openxmlformats.org/officeDocument/2006/relationships/revisionLog" Target="revisionLog26.xml"/><Relationship Id="rId21" Type="http://schemas.openxmlformats.org/officeDocument/2006/relationships/revisionLog" Target="revisionLog21.xml"/><Relationship Id="rId42" Type="http://schemas.openxmlformats.org/officeDocument/2006/relationships/revisionLog" Target="revisionLog42.xml"/><Relationship Id="rId47" Type="http://schemas.openxmlformats.org/officeDocument/2006/relationships/revisionLog" Target="revisionLog47.xml"/><Relationship Id="rId63" Type="http://schemas.openxmlformats.org/officeDocument/2006/relationships/revisionLog" Target="revisionLog63.xml"/><Relationship Id="rId68" Type="http://schemas.openxmlformats.org/officeDocument/2006/relationships/revisionLog" Target="revisionLog68.xml"/><Relationship Id="rId84" Type="http://schemas.openxmlformats.org/officeDocument/2006/relationships/revisionLog" Target="revisionLog84.xml"/><Relationship Id="rId89" Type="http://schemas.openxmlformats.org/officeDocument/2006/relationships/revisionLog" Target="revisionLog89.xml"/><Relationship Id="rId16" Type="http://schemas.openxmlformats.org/officeDocument/2006/relationships/revisionLog" Target="revisionLog16.xml"/><Relationship Id="rId11" Type="http://schemas.openxmlformats.org/officeDocument/2006/relationships/revisionLog" Target="revisionLog11.xml"/><Relationship Id="rId32" Type="http://schemas.openxmlformats.org/officeDocument/2006/relationships/revisionLog" Target="revisionLog32.xml"/><Relationship Id="rId37" Type="http://schemas.openxmlformats.org/officeDocument/2006/relationships/revisionLog" Target="revisionLog37.xml"/><Relationship Id="rId53" Type="http://schemas.openxmlformats.org/officeDocument/2006/relationships/revisionLog" Target="revisionLog53.xml"/><Relationship Id="rId58" Type="http://schemas.openxmlformats.org/officeDocument/2006/relationships/revisionLog" Target="revisionLog58.xml"/><Relationship Id="rId74" Type="http://schemas.openxmlformats.org/officeDocument/2006/relationships/revisionLog" Target="revisionLog74.xml"/><Relationship Id="rId79" Type="http://schemas.openxmlformats.org/officeDocument/2006/relationships/revisionLog" Target="revisionLog79.xml"/><Relationship Id="rId102" Type="http://schemas.openxmlformats.org/officeDocument/2006/relationships/revisionLog" Target="revisionLog102.xml"/><Relationship Id="rId5" Type="http://schemas.openxmlformats.org/officeDocument/2006/relationships/revisionLog" Target="revisionLog5.xml"/><Relationship Id="rId90" Type="http://schemas.openxmlformats.org/officeDocument/2006/relationships/revisionLog" Target="revisionLog90.xml"/><Relationship Id="rId95" Type="http://schemas.openxmlformats.org/officeDocument/2006/relationships/revisionLog" Target="revisionLog95.xml"/><Relationship Id="rId22" Type="http://schemas.openxmlformats.org/officeDocument/2006/relationships/revisionLog" Target="revisionLog22.xml"/><Relationship Id="rId27" Type="http://schemas.openxmlformats.org/officeDocument/2006/relationships/revisionLog" Target="revisionLog27.xml"/><Relationship Id="rId43" Type="http://schemas.openxmlformats.org/officeDocument/2006/relationships/revisionLog" Target="revisionLog43.xml"/><Relationship Id="rId48" Type="http://schemas.openxmlformats.org/officeDocument/2006/relationships/revisionLog" Target="revisionLog48.xml"/><Relationship Id="rId64" Type="http://schemas.openxmlformats.org/officeDocument/2006/relationships/revisionLog" Target="revisionLog64.xml"/><Relationship Id="rId69" Type="http://schemas.openxmlformats.org/officeDocument/2006/relationships/revisionLog" Target="revisionLog69.xml"/><Relationship Id="rId80" Type="http://schemas.openxmlformats.org/officeDocument/2006/relationships/revisionLog" Target="revisionLog80.xml"/><Relationship Id="rId85" Type="http://schemas.openxmlformats.org/officeDocument/2006/relationships/revisionLog" Target="revisionLog85.xml"/><Relationship Id="rId12" Type="http://schemas.openxmlformats.org/officeDocument/2006/relationships/revisionLog" Target="revisionLog12.xml"/><Relationship Id="rId17" Type="http://schemas.openxmlformats.org/officeDocument/2006/relationships/revisionLog" Target="revisionLog17.xml"/><Relationship Id="rId33" Type="http://schemas.openxmlformats.org/officeDocument/2006/relationships/revisionLog" Target="revisionLog33.xml"/><Relationship Id="rId38" Type="http://schemas.openxmlformats.org/officeDocument/2006/relationships/revisionLog" Target="revisionLog38.xml"/><Relationship Id="rId59" Type="http://schemas.openxmlformats.org/officeDocument/2006/relationships/revisionLog" Target="revisionLog59.xml"/><Relationship Id="rId103" Type="http://schemas.openxmlformats.org/officeDocument/2006/relationships/revisionLog" Target="revisionLog103.xml"/><Relationship Id="rId20" Type="http://schemas.openxmlformats.org/officeDocument/2006/relationships/revisionLog" Target="revisionLog20.xml"/><Relationship Id="rId41" Type="http://schemas.openxmlformats.org/officeDocument/2006/relationships/revisionLog" Target="revisionLog41.xml"/><Relationship Id="rId54" Type="http://schemas.openxmlformats.org/officeDocument/2006/relationships/revisionLog" Target="revisionLog54.xml"/><Relationship Id="rId62" Type="http://schemas.openxmlformats.org/officeDocument/2006/relationships/revisionLog" Target="revisionLog62.xml"/><Relationship Id="rId70" Type="http://schemas.openxmlformats.org/officeDocument/2006/relationships/revisionLog" Target="revisionLog70.xml"/><Relationship Id="rId75" Type="http://schemas.openxmlformats.org/officeDocument/2006/relationships/revisionLog" Target="revisionLog75.xml"/><Relationship Id="rId83" Type="http://schemas.openxmlformats.org/officeDocument/2006/relationships/revisionLog" Target="revisionLog83.xml"/><Relationship Id="rId88" Type="http://schemas.openxmlformats.org/officeDocument/2006/relationships/revisionLog" Target="revisionLog88.xml"/><Relationship Id="rId91" Type="http://schemas.openxmlformats.org/officeDocument/2006/relationships/revisionLog" Target="revisionLog91.xml"/><Relationship Id="rId96" Type="http://schemas.openxmlformats.org/officeDocument/2006/relationships/revisionLog" Target="revisionLog96.xml"/><Relationship Id="rId1" Type="http://schemas.openxmlformats.org/officeDocument/2006/relationships/revisionLog" Target="revisionLog1.xml"/><Relationship Id="rId6" Type="http://schemas.openxmlformats.org/officeDocument/2006/relationships/revisionLog" Target="revisionLog6.xml"/><Relationship Id="rId15" Type="http://schemas.openxmlformats.org/officeDocument/2006/relationships/revisionLog" Target="revisionLog15.xml"/><Relationship Id="rId23" Type="http://schemas.openxmlformats.org/officeDocument/2006/relationships/revisionLog" Target="revisionLog23.xml"/><Relationship Id="rId28" Type="http://schemas.openxmlformats.org/officeDocument/2006/relationships/revisionLog" Target="revisionLog28.xml"/><Relationship Id="rId36" Type="http://schemas.openxmlformats.org/officeDocument/2006/relationships/revisionLog" Target="revisionLog36.xml"/><Relationship Id="rId49" Type="http://schemas.openxmlformats.org/officeDocument/2006/relationships/revisionLog" Target="revisionLog49.xml"/><Relationship Id="rId57" Type="http://schemas.openxmlformats.org/officeDocument/2006/relationships/revisionLog" Target="revisionLog57.xml"/><Relationship Id="rId10" Type="http://schemas.openxmlformats.org/officeDocument/2006/relationships/revisionLog" Target="revisionLog10.xml"/><Relationship Id="rId31" Type="http://schemas.openxmlformats.org/officeDocument/2006/relationships/revisionLog" Target="revisionLog31.xml"/><Relationship Id="rId44" Type="http://schemas.openxmlformats.org/officeDocument/2006/relationships/revisionLog" Target="revisionLog44.xml"/><Relationship Id="rId52" Type="http://schemas.openxmlformats.org/officeDocument/2006/relationships/revisionLog" Target="revisionLog52.xml"/><Relationship Id="rId60" Type="http://schemas.openxmlformats.org/officeDocument/2006/relationships/revisionLog" Target="revisionLog60.xml"/><Relationship Id="rId65" Type="http://schemas.openxmlformats.org/officeDocument/2006/relationships/revisionLog" Target="revisionLog65.xml"/><Relationship Id="rId73" Type="http://schemas.openxmlformats.org/officeDocument/2006/relationships/revisionLog" Target="revisionLog73.xml"/><Relationship Id="rId78" Type="http://schemas.openxmlformats.org/officeDocument/2006/relationships/revisionLog" Target="revisionLog78.xml"/><Relationship Id="rId81" Type="http://schemas.openxmlformats.org/officeDocument/2006/relationships/revisionLog" Target="revisionLog81.xml"/><Relationship Id="rId86" Type="http://schemas.openxmlformats.org/officeDocument/2006/relationships/revisionLog" Target="revisionLog86.xml"/><Relationship Id="rId94" Type="http://schemas.openxmlformats.org/officeDocument/2006/relationships/revisionLog" Target="revisionLog94.xml"/><Relationship Id="rId99" Type="http://schemas.openxmlformats.org/officeDocument/2006/relationships/revisionLog" Target="revisionLog99.xml"/><Relationship Id="rId101" Type="http://schemas.openxmlformats.org/officeDocument/2006/relationships/revisionLog" Target="revisionLog101.xml"/><Relationship Id="rId4" Type="http://schemas.openxmlformats.org/officeDocument/2006/relationships/revisionLog" Target="revisionLog4.xml"/><Relationship Id="rId9" Type="http://schemas.openxmlformats.org/officeDocument/2006/relationships/revisionLog" Target="revisionLog9.xml"/><Relationship Id="rId13" Type="http://schemas.openxmlformats.org/officeDocument/2006/relationships/revisionLog" Target="revisionLog13.xml"/><Relationship Id="rId18" Type="http://schemas.openxmlformats.org/officeDocument/2006/relationships/revisionLog" Target="revisionLog18.xml"/><Relationship Id="rId39" Type="http://schemas.openxmlformats.org/officeDocument/2006/relationships/revisionLog" Target="revisionLog39.xml"/><Relationship Id="rId34" Type="http://schemas.openxmlformats.org/officeDocument/2006/relationships/revisionLog" Target="revisionLog34.xml"/><Relationship Id="rId50" Type="http://schemas.openxmlformats.org/officeDocument/2006/relationships/revisionLog" Target="revisionLog50.xml"/><Relationship Id="rId55" Type="http://schemas.openxmlformats.org/officeDocument/2006/relationships/revisionLog" Target="revisionLog55.xml"/><Relationship Id="rId76" Type="http://schemas.openxmlformats.org/officeDocument/2006/relationships/revisionLog" Target="revisionLog76.xml"/><Relationship Id="rId97" Type="http://schemas.openxmlformats.org/officeDocument/2006/relationships/revisionLog" Target="revisionLog97.xml"/><Relationship Id="rId104" Type="http://schemas.openxmlformats.org/officeDocument/2006/relationships/revisionLog" Target="revisionLog104.xml"/><Relationship Id="rId7" Type="http://schemas.openxmlformats.org/officeDocument/2006/relationships/revisionLog" Target="revisionLog7.xml"/><Relationship Id="rId71" Type="http://schemas.openxmlformats.org/officeDocument/2006/relationships/revisionLog" Target="revisionLog71.xml"/><Relationship Id="rId92" Type="http://schemas.openxmlformats.org/officeDocument/2006/relationships/revisionLog" Target="revisionLog92.xml"/><Relationship Id="rId2" Type="http://schemas.openxmlformats.org/officeDocument/2006/relationships/revisionLog" Target="revisionLog2.xml"/><Relationship Id="rId29" Type="http://schemas.openxmlformats.org/officeDocument/2006/relationships/revisionLog" Target="revisionLog29.xml"/><Relationship Id="rId24" Type="http://schemas.openxmlformats.org/officeDocument/2006/relationships/revisionLog" Target="revisionLog24.xml"/><Relationship Id="rId40" Type="http://schemas.openxmlformats.org/officeDocument/2006/relationships/revisionLog" Target="revisionLog40.xml"/><Relationship Id="rId45" Type="http://schemas.openxmlformats.org/officeDocument/2006/relationships/revisionLog" Target="revisionLog45.xml"/><Relationship Id="rId66" Type="http://schemas.openxmlformats.org/officeDocument/2006/relationships/revisionLog" Target="revisionLog66.xml"/><Relationship Id="rId87" Type="http://schemas.openxmlformats.org/officeDocument/2006/relationships/revisionLog" Target="revisionLog87.xml"/><Relationship Id="rId61" Type="http://schemas.openxmlformats.org/officeDocument/2006/relationships/revisionLog" Target="revisionLog61.xml"/><Relationship Id="rId82" Type="http://schemas.openxmlformats.org/officeDocument/2006/relationships/revisionLog" Target="revisionLog82.xml"/><Relationship Id="rId19" Type="http://schemas.openxmlformats.org/officeDocument/2006/relationships/revisionLog" Target="revisionLog19.xml"/><Relationship Id="rId14" Type="http://schemas.openxmlformats.org/officeDocument/2006/relationships/revisionLog" Target="revisionLog14.xml"/><Relationship Id="rId30" Type="http://schemas.openxmlformats.org/officeDocument/2006/relationships/revisionLog" Target="revisionLog30.xml"/><Relationship Id="rId35" Type="http://schemas.openxmlformats.org/officeDocument/2006/relationships/revisionLog" Target="revisionLog35.xml"/><Relationship Id="rId56" Type="http://schemas.openxmlformats.org/officeDocument/2006/relationships/revisionLog" Target="revisionLog56.xml"/><Relationship Id="rId77" Type="http://schemas.openxmlformats.org/officeDocument/2006/relationships/revisionLog" Target="revisionLog77.xml"/><Relationship Id="rId100" Type="http://schemas.openxmlformats.org/officeDocument/2006/relationships/revisionLog" Target="revisionLog100.xml"/><Relationship Id="rId105" Type="http://schemas.openxmlformats.org/officeDocument/2006/relationships/revisionLog" Target="revisionLog105.xml"/><Relationship Id="rId8" Type="http://schemas.openxmlformats.org/officeDocument/2006/relationships/revisionLog" Target="revisionLog8.xml"/><Relationship Id="rId51" Type="http://schemas.openxmlformats.org/officeDocument/2006/relationships/revisionLog" Target="revisionLog51.xml"/><Relationship Id="rId72" Type="http://schemas.openxmlformats.org/officeDocument/2006/relationships/revisionLog" Target="revisionLog72.xml"/><Relationship Id="rId93" Type="http://schemas.openxmlformats.org/officeDocument/2006/relationships/revisionLog" Target="revisionLog93.xml"/><Relationship Id="rId98" Type="http://schemas.openxmlformats.org/officeDocument/2006/relationships/revisionLog" Target="revisionLog98.xml"/><Relationship Id="rId3" Type="http://schemas.openxmlformats.org/officeDocument/2006/relationships/revisionLog" Target="revisionLog3.xml"/><Relationship Id="rId25" Type="http://schemas.openxmlformats.org/officeDocument/2006/relationships/revisionLog" Target="revisionLog25.xml"/><Relationship Id="rId46" Type="http://schemas.openxmlformats.org/officeDocument/2006/relationships/revisionLog" Target="revisionLog46.xml"/><Relationship Id="rId67" Type="http://schemas.openxmlformats.org/officeDocument/2006/relationships/revisionLog" Target="revisionLog67.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4B662DB5-E831-4133-AD63-7C3EA0EE1663}" diskRevisions="1" revisionId="943" version="105">
  <header guid="{0A6E9853-652B-41CE-AD7F-304CE9E6958D}" dateTime="2026-10-07T08:46:35" maxSheetId="14" userName="Mário Sérgio Santos da Conceição" r:id="rId1">
    <sheetIdMap count="13">
      <sheetId val="1"/>
      <sheetId val="2"/>
      <sheetId val="3"/>
      <sheetId val="4"/>
      <sheetId val="5"/>
      <sheetId val="6"/>
      <sheetId val="7"/>
      <sheetId val="8"/>
      <sheetId val="9"/>
      <sheetId val="10"/>
      <sheetId val="11"/>
      <sheetId val="12"/>
      <sheetId val="13"/>
    </sheetIdMap>
  </header>
  <header guid="{3B25317D-E3EC-423F-BEC4-A2A85B716402}" dateTime="2026-10-07T09:15:46" maxSheetId="14" userName="Joélio Balbino Santana" r:id="rId2" minRId="1" maxRId="3">
    <sheetIdMap count="13">
      <sheetId val="1"/>
      <sheetId val="2"/>
      <sheetId val="3"/>
      <sheetId val="4"/>
      <sheetId val="5"/>
      <sheetId val="6"/>
      <sheetId val="7"/>
      <sheetId val="8"/>
      <sheetId val="9"/>
      <sheetId val="10"/>
      <sheetId val="11"/>
      <sheetId val="12"/>
      <sheetId val="13"/>
    </sheetIdMap>
  </header>
  <header guid="{A5B2BC76-1A7B-4A22-9F52-FC7AF767FA72}" dateTime="2026-10-07T09:18:44" maxSheetId="14" userName="Diego Figueiredo" r:id="rId3" minRId="9" maxRId="13">
    <sheetIdMap count="13">
      <sheetId val="1"/>
      <sheetId val="2"/>
      <sheetId val="3"/>
      <sheetId val="4"/>
      <sheetId val="5"/>
      <sheetId val="6"/>
      <sheetId val="7"/>
      <sheetId val="8"/>
      <sheetId val="9"/>
      <sheetId val="10"/>
      <sheetId val="11"/>
      <sheetId val="12"/>
      <sheetId val="13"/>
    </sheetIdMap>
  </header>
  <header guid="{85735307-832F-46A6-94D1-D6E5E623B91A}" dateTime="2026-10-07T09:23:03" maxSheetId="14" userName="Marcelo Pereira dos Santos" r:id="rId4">
    <sheetIdMap count="13">
      <sheetId val="1"/>
      <sheetId val="2"/>
      <sheetId val="3"/>
      <sheetId val="4"/>
      <sheetId val="5"/>
      <sheetId val="6"/>
      <sheetId val="7"/>
      <sheetId val="8"/>
      <sheetId val="9"/>
      <sheetId val="10"/>
      <sheetId val="11"/>
      <sheetId val="12"/>
      <sheetId val="13"/>
    </sheetIdMap>
  </header>
  <header guid="{26D8F847-E66B-4C09-91D7-06DF1E635B5B}" dateTime="2026-10-07T09:24:13" maxSheetId="14" userName="Diego Figueiredo" r:id="rId5" minRId="19" maxRId="21">
    <sheetIdMap count="13">
      <sheetId val="1"/>
      <sheetId val="2"/>
      <sheetId val="3"/>
      <sheetId val="4"/>
      <sheetId val="5"/>
      <sheetId val="6"/>
      <sheetId val="7"/>
      <sheetId val="8"/>
      <sheetId val="9"/>
      <sheetId val="10"/>
      <sheetId val="11"/>
      <sheetId val="12"/>
      <sheetId val="13"/>
    </sheetIdMap>
  </header>
  <header guid="{9457AA72-E5F0-446F-934E-FABDDC0BAE96}" dateTime="2026-10-07T09:27:12" maxSheetId="14" userName="Joélio Balbino Santana" r:id="rId6" minRId="22" maxRId="36">
    <sheetIdMap count="13">
      <sheetId val="1"/>
      <sheetId val="2"/>
      <sheetId val="3"/>
      <sheetId val="4"/>
      <sheetId val="5"/>
      <sheetId val="6"/>
      <sheetId val="7"/>
      <sheetId val="8"/>
      <sheetId val="9"/>
      <sheetId val="10"/>
      <sheetId val="11"/>
      <sheetId val="12"/>
      <sheetId val="13"/>
    </sheetIdMap>
  </header>
  <header guid="{92DBB3E7-7FEE-4892-86BE-07898F108484}" dateTime="2026-10-07T09:30:26" maxSheetId="14" userName="Marcelo Pereira dos Santos" r:id="rId7" minRId="42">
    <sheetIdMap count="13">
      <sheetId val="1"/>
      <sheetId val="2"/>
      <sheetId val="3"/>
      <sheetId val="4"/>
      <sheetId val="5"/>
      <sheetId val="6"/>
      <sheetId val="7"/>
      <sheetId val="8"/>
      <sheetId val="9"/>
      <sheetId val="10"/>
      <sheetId val="11"/>
      <sheetId val="12"/>
      <sheetId val="13"/>
    </sheetIdMap>
  </header>
  <header guid="{255B765F-5488-4638-88F4-21F79FF3ABAF}" dateTime="2026-10-07T09:30:36" maxSheetId="14" userName="Joélio Balbino Santana" r:id="rId8">
    <sheetIdMap count="13">
      <sheetId val="1"/>
      <sheetId val="2"/>
      <sheetId val="3"/>
      <sheetId val="4"/>
      <sheetId val="5"/>
      <sheetId val="6"/>
      <sheetId val="7"/>
      <sheetId val="8"/>
      <sheetId val="9"/>
      <sheetId val="10"/>
      <sheetId val="11"/>
      <sheetId val="12"/>
      <sheetId val="13"/>
    </sheetIdMap>
  </header>
  <header guid="{8C12E667-B166-4F91-AC02-994FE1D3BFA4}" dateTime="2026-10-07T09:34:52" maxSheetId="14" userName="Taís Silva Dos Santos" r:id="rId9" minRId="53" maxRId="56">
    <sheetIdMap count="13">
      <sheetId val="1"/>
      <sheetId val="2"/>
      <sheetId val="3"/>
      <sheetId val="4"/>
      <sheetId val="5"/>
      <sheetId val="6"/>
      <sheetId val="7"/>
      <sheetId val="8"/>
      <sheetId val="9"/>
      <sheetId val="10"/>
      <sheetId val="11"/>
      <sheetId val="12"/>
      <sheetId val="13"/>
    </sheetIdMap>
  </header>
  <header guid="{E61C4A78-1CC4-47C1-BF87-BBE3F59B6607}" dateTime="2026-10-07T09:37:04" maxSheetId="14" userName="Taís Silva Dos Santos" r:id="rId10" minRId="62">
    <sheetIdMap count="13">
      <sheetId val="1"/>
      <sheetId val="2"/>
      <sheetId val="3"/>
      <sheetId val="4"/>
      <sheetId val="5"/>
      <sheetId val="6"/>
      <sheetId val="7"/>
      <sheetId val="8"/>
      <sheetId val="9"/>
      <sheetId val="10"/>
      <sheetId val="11"/>
      <sheetId val="12"/>
      <sheetId val="13"/>
    </sheetIdMap>
  </header>
  <header guid="{8DFA9763-E6BF-4576-BE4E-3D6EB02A2450}" dateTime="2026-10-07T09:37:05" maxSheetId="14" userName="Taís Silva Dos Santos" r:id="rId11">
    <sheetIdMap count="13">
      <sheetId val="1"/>
      <sheetId val="2"/>
      <sheetId val="3"/>
      <sheetId val="4"/>
      <sheetId val="5"/>
      <sheetId val="6"/>
      <sheetId val="7"/>
      <sheetId val="8"/>
      <sheetId val="9"/>
      <sheetId val="10"/>
      <sheetId val="11"/>
      <sheetId val="12"/>
      <sheetId val="13"/>
    </sheetIdMap>
  </header>
  <header guid="{D90116A6-6A27-4786-BE85-AC831E929575}" dateTime="2026-10-07T09:38:10" maxSheetId="14" userName="Taís Silva Dos Santos" r:id="rId12" minRId="73" maxRId="74">
    <sheetIdMap count="13">
      <sheetId val="1"/>
      <sheetId val="2"/>
      <sheetId val="3"/>
      <sheetId val="4"/>
      <sheetId val="5"/>
      <sheetId val="6"/>
      <sheetId val="7"/>
      <sheetId val="8"/>
      <sheetId val="9"/>
      <sheetId val="10"/>
      <sheetId val="11"/>
      <sheetId val="12"/>
      <sheetId val="13"/>
    </sheetIdMap>
  </header>
  <header guid="{6BDFF51B-F9DE-4126-93B6-1BDAED7EE101}" dateTime="2026-10-07T09:41:29" maxSheetId="14" userName="Taís Silva Dos Santos" r:id="rId13" minRId="80" maxRId="81">
    <sheetIdMap count="13">
      <sheetId val="1"/>
      <sheetId val="2"/>
      <sheetId val="3"/>
      <sheetId val="4"/>
      <sheetId val="5"/>
      <sheetId val="6"/>
      <sheetId val="7"/>
      <sheetId val="8"/>
      <sheetId val="9"/>
      <sheetId val="10"/>
      <sheetId val="11"/>
      <sheetId val="12"/>
      <sheetId val="13"/>
    </sheetIdMap>
  </header>
  <header guid="{93B5AA5B-FFE2-496B-B553-9BA9B66F19A2}" dateTime="2026-10-07T09:41:49" maxSheetId="14" userName="Taís Silva Dos Santos" r:id="rId14">
    <sheetIdMap count="13">
      <sheetId val="1"/>
      <sheetId val="2"/>
      <sheetId val="3"/>
      <sheetId val="4"/>
      <sheetId val="5"/>
      <sheetId val="6"/>
      <sheetId val="7"/>
      <sheetId val="8"/>
      <sheetId val="9"/>
      <sheetId val="10"/>
      <sheetId val="11"/>
      <sheetId val="12"/>
      <sheetId val="13"/>
    </sheetIdMap>
  </header>
  <header guid="{25DAE372-7846-4D97-B49F-FB74BE43BE28}" dateTime="2026-10-07T09:43:34" maxSheetId="14" userName="Taís Silva Dos Santos" r:id="rId15" minRId="92">
    <sheetIdMap count="13">
      <sheetId val="1"/>
      <sheetId val="2"/>
      <sheetId val="3"/>
      <sheetId val="4"/>
      <sheetId val="5"/>
      <sheetId val="6"/>
      <sheetId val="7"/>
      <sheetId val="8"/>
      <sheetId val="9"/>
      <sheetId val="10"/>
      <sheetId val="11"/>
      <sheetId val="12"/>
      <sheetId val="13"/>
    </sheetIdMap>
  </header>
  <header guid="{956CC99C-034F-4236-BA2B-C8A1CFD68C68}" dateTime="2026-10-07T09:45:45" maxSheetId="14" userName="Taís Silva Dos Santos" r:id="rId16" minRId="98" maxRId="99">
    <sheetIdMap count="13">
      <sheetId val="1"/>
      <sheetId val="2"/>
      <sheetId val="3"/>
      <sheetId val="4"/>
      <sheetId val="5"/>
      <sheetId val="6"/>
      <sheetId val="7"/>
      <sheetId val="8"/>
      <sheetId val="9"/>
      <sheetId val="10"/>
      <sheetId val="11"/>
      <sheetId val="12"/>
      <sheetId val="13"/>
    </sheetIdMap>
  </header>
  <header guid="{2AE91F5D-EF0B-41F0-AC83-2BE4097686D0}" dateTime="2026-10-07T09:46:35" maxSheetId="14" userName="Taís Silva Dos Santos" r:id="rId17" minRId="105">
    <sheetIdMap count="13">
      <sheetId val="1"/>
      <sheetId val="2"/>
      <sheetId val="3"/>
      <sheetId val="4"/>
      <sheetId val="5"/>
      <sheetId val="6"/>
      <sheetId val="7"/>
      <sheetId val="8"/>
      <sheetId val="9"/>
      <sheetId val="10"/>
      <sheetId val="11"/>
      <sheetId val="12"/>
      <sheetId val="13"/>
    </sheetIdMap>
  </header>
  <header guid="{085114AB-B480-42D3-BFD5-5DFE7C8C9A80}" dateTime="2026-10-07T09:47:23" maxSheetId="14" userName="Taís Silva Dos Santos" r:id="rId18" minRId="111">
    <sheetIdMap count="13">
      <sheetId val="1"/>
      <sheetId val="2"/>
      <sheetId val="3"/>
      <sheetId val="4"/>
      <sheetId val="5"/>
      <sheetId val="6"/>
      <sheetId val="7"/>
      <sheetId val="8"/>
      <sheetId val="9"/>
      <sheetId val="10"/>
      <sheetId val="11"/>
      <sheetId val="12"/>
      <sheetId val="13"/>
    </sheetIdMap>
  </header>
  <header guid="{39FF13BA-7F3B-4E44-A860-FB0DF67B1F9A}" dateTime="2026-10-07T09:47:24" maxSheetId="14" userName="Taís Silva Dos Santos" r:id="rId19">
    <sheetIdMap count="13">
      <sheetId val="1"/>
      <sheetId val="2"/>
      <sheetId val="3"/>
      <sheetId val="4"/>
      <sheetId val="5"/>
      <sheetId val="6"/>
      <sheetId val="7"/>
      <sheetId val="8"/>
      <sheetId val="9"/>
      <sheetId val="10"/>
      <sheetId val="11"/>
      <sheetId val="12"/>
      <sheetId val="13"/>
    </sheetIdMap>
  </header>
  <header guid="{B8237DDC-CD39-4E46-8DB8-263D2F36AE19}" dateTime="2026-10-07T09:47:52" maxSheetId="14" userName="Taís Silva Dos Santos" r:id="rId20">
    <sheetIdMap count="13">
      <sheetId val="1"/>
      <sheetId val="2"/>
      <sheetId val="3"/>
      <sheetId val="4"/>
      <sheetId val="5"/>
      <sheetId val="6"/>
      <sheetId val="7"/>
      <sheetId val="8"/>
      <sheetId val="9"/>
      <sheetId val="10"/>
      <sheetId val="11"/>
      <sheetId val="12"/>
      <sheetId val="13"/>
    </sheetIdMap>
  </header>
  <header guid="{6199DC5B-8305-4107-909A-4DF946028AAA}" dateTime="2026-10-07T09:47:53" maxSheetId="14" userName="Taís Silva Dos Santos" r:id="rId21">
    <sheetIdMap count="13">
      <sheetId val="1"/>
      <sheetId val="2"/>
      <sheetId val="3"/>
      <sheetId val="4"/>
      <sheetId val="5"/>
      <sheetId val="6"/>
      <sheetId val="7"/>
      <sheetId val="8"/>
      <sheetId val="9"/>
      <sheetId val="10"/>
      <sheetId val="11"/>
      <sheetId val="12"/>
      <sheetId val="13"/>
    </sheetIdMap>
  </header>
  <header guid="{9226E70F-EA8E-47EC-B6FC-1AC66C73376B}" dateTime="2026-10-07T10:12:51" maxSheetId="14" userName="Taís Silva Dos Santos" r:id="rId22" minRId="132">
    <sheetIdMap count="13">
      <sheetId val="1"/>
      <sheetId val="2"/>
      <sheetId val="3"/>
      <sheetId val="4"/>
      <sheetId val="5"/>
      <sheetId val="6"/>
      <sheetId val="7"/>
      <sheetId val="8"/>
      <sheetId val="9"/>
      <sheetId val="10"/>
      <sheetId val="11"/>
      <sheetId val="12"/>
      <sheetId val="13"/>
    </sheetIdMap>
  </header>
  <header guid="{A6EDA4F7-D3AA-4E46-824D-4D9E59AE4ACE}" dateTime="2026-10-07T10:13:38" maxSheetId="14" userName="Taís Silva Dos Santos" r:id="rId23" minRId="133">
    <sheetIdMap count="13">
      <sheetId val="1"/>
      <sheetId val="2"/>
      <sheetId val="3"/>
      <sheetId val="4"/>
      <sheetId val="5"/>
      <sheetId val="6"/>
      <sheetId val="7"/>
      <sheetId val="8"/>
      <sheetId val="9"/>
      <sheetId val="10"/>
      <sheetId val="11"/>
      <sheetId val="12"/>
      <sheetId val="13"/>
    </sheetIdMap>
  </header>
  <header guid="{8577DCF4-51E3-4CE2-B8BA-0524C447366B}" dateTime="2026-10-07T10:14:56" maxSheetId="14" userName="Joélio Balbino Santana" r:id="rId24">
    <sheetIdMap count="13">
      <sheetId val="1"/>
      <sheetId val="2"/>
      <sheetId val="3"/>
      <sheetId val="4"/>
      <sheetId val="5"/>
      <sheetId val="6"/>
      <sheetId val="7"/>
      <sheetId val="8"/>
      <sheetId val="9"/>
      <sheetId val="10"/>
      <sheetId val="11"/>
      <sheetId val="12"/>
      <sheetId val="13"/>
    </sheetIdMap>
  </header>
  <header guid="{81F77E07-DEDE-4BEC-9226-601771C1D174}" dateTime="2026-10-07T10:15:02" maxSheetId="14" userName="Taís Silva Dos Santos" r:id="rId25" minRId="144" maxRId="145">
    <sheetIdMap count="13">
      <sheetId val="1"/>
      <sheetId val="2"/>
      <sheetId val="3"/>
      <sheetId val="4"/>
      <sheetId val="5"/>
      <sheetId val="6"/>
      <sheetId val="7"/>
      <sheetId val="8"/>
      <sheetId val="9"/>
      <sheetId val="10"/>
      <sheetId val="11"/>
      <sheetId val="12"/>
      <sheetId val="13"/>
    </sheetIdMap>
  </header>
  <header guid="{EDF08E95-AB32-4F01-BECD-2798A66D7D7F}" dateTime="2026-10-07T10:22:45" maxSheetId="14" userName="Taís Silva Dos Santos" r:id="rId26" minRId="151" maxRId="154">
    <sheetIdMap count="13">
      <sheetId val="1"/>
      <sheetId val="2"/>
      <sheetId val="3"/>
      <sheetId val="4"/>
      <sheetId val="5"/>
      <sheetId val="6"/>
      <sheetId val="7"/>
      <sheetId val="8"/>
      <sheetId val="9"/>
      <sheetId val="10"/>
      <sheetId val="11"/>
      <sheetId val="12"/>
      <sheetId val="13"/>
    </sheetIdMap>
  </header>
  <header guid="{45C8B11C-5EA0-417F-A3BB-CA06E5E5DE66}" dateTime="2026-10-07T10:23:56" maxSheetId="14" userName="Taís Silva Dos Santos" r:id="rId27" minRId="160" maxRId="162">
    <sheetIdMap count="13">
      <sheetId val="1"/>
      <sheetId val="2"/>
      <sheetId val="3"/>
      <sheetId val="4"/>
      <sheetId val="5"/>
      <sheetId val="6"/>
      <sheetId val="7"/>
      <sheetId val="8"/>
      <sheetId val="9"/>
      <sheetId val="10"/>
      <sheetId val="11"/>
      <sheetId val="12"/>
      <sheetId val="13"/>
    </sheetIdMap>
  </header>
  <header guid="{EB6C05C7-864C-4A6E-A12E-C2EB0E40B207}" dateTime="2026-10-07T10:54:31" maxSheetId="14" userName="Marcelo Pereira dos Santos" r:id="rId28" minRId="168" maxRId="175">
    <sheetIdMap count="13">
      <sheetId val="1"/>
      <sheetId val="2"/>
      <sheetId val="3"/>
      <sheetId val="4"/>
      <sheetId val="5"/>
      <sheetId val="6"/>
      <sheetId val="7"/>
      <sheetId val="8"/>
      <sheetId val="9"/>
      <sheetId val="10"/>
      <sheetId val="11"/>
      <sheetId val="12"/>
      <sheetId val="13"/>
    </sheetIdMap>
  </header>
  <header guid="{50AB6EDE-A325-4F04-8E92-C2F6FFF5B4B2}" dateTime="2026-10-07T10:55:57" maxSheetId="14" userName="Taís Silva Dos Santos" r:id="rId29" minRId="181">
    <sheetIdMap count="13">
      <sheetId val="1"/>
      <sheetId val="2"/>
      <sheetId val="3"/>
      <sheetId val="4"/>
      <sheetId val="5"/>
      <sheetId val="6"/>
      <sheetId val="7"/>
      <sheetId val="8"/>
      <sheetId val="9"/>
      <sheetId val="10"/>
      <sheetId val="11"/>
      <sheetId val="12"/>
      <sheetId val="13"/>
    </sheetIdMap>
  </header>
  <header guid="{51A6CE75-89E0-46B0-8846-2E55B768C055}" dateTime="2026-10-07T10:58:35" maxSheetId="14" userName="Taís Silva Dos Santos" r:id="rId30" minRId="187">
    <sheetIdMap count="13">
      <sheetId val="1"/>
      <sheetId val="2"/>
      <sheetId val="3"/>
      <sheetId val="4"/>
      <sheetId val="5"/>
      <sheetId val="6"/>
      <sheetId val="7"/>
      <sheetId val="8"/>
      <sheetId val="9"/>
      <sheetId val="10"/>
      <sheetId val="11"/>
      <sheetId val="12"/>
      <sheetId val="13"/>
    </sheetIdMap>
  </header>
  <header guid="{B5D55E41-6EF5-41BD-BA2C-81A4FBF2EBA7}" dateTime="2026-10-07T11:06:47" maxSheetId="14" userName="Antonio Carlos Guimarães Deiró" r:id="rId31" minRId="193">
    <sheetIdMap count="13">
      <sheetId val="1"/>
      <sheetId val="2"/>
      <sheetId val="3"/>
      <sheetId val="4"/>
      <sheetId val="5"/>
      <sheetId val="6"/>
      <sheetId val="7"/>
      <sheetId val="8"/>
      <sheetId val="9"/>
      <sheetId val="10"/>
      <sheetId val="11"/>
      <sheetId val="12"/>
      <sheetId val="13"/>
    </sheetIdMap>
  </header>
  <header guid="{B7460529-D1C8-4016-B1A3-BB29E08BEBAE}" dateTime="2026-10-07T11:12:15" maxSheetId="14" userName="Tatiane Cruz Souza" r:id="rId32" minRId="198" maxRId="199">
    <sheetIdMap count="13">
      <sheetId val="1"/>
      <sheetId val="2"/>
      <sheetId val="3"/>
      <sheetId val="4"/>
      <sheetId val="5"/>
      <sheetId val="6"/>
      <sheetId val="7"/>
      <sheetId val="8"/>
      <sheetId val="9"/>
      <sheetId val="10"/>
      <sheetId val="11"/>
      <sheetId val="12"/>
      <sheetId val="13"/>
    </sheetIdMap>
  </header>
  <header guid="{6947ABBB-FC20-41AF-994E-ABFBFFB7BA16}" dateTime="2026-10-07T11:15:18" maxSheetId="14" userName="Antonio Carlos Guimarães Deiró" r:id="rId33" minRId="204">
    <sheetIdMap count="13">
      <sheetId val="1"/>
      <sheetId val="2"/>
      <sheetId val="3"/>
      <sheetId val="4"/>
      <sheetId val="5"/>
      <sheetId val="6"/>
      <sheetId val="7"/>
      <sheetId val="8"/>
      <sheetId val="9"/>
      <sheetId val="10"/>
      <sheetId val="11"/>
      <sheetId val="12"/>
      <sheetId val="13"/>
    </sheetIdMap>
  </header>
  <header guid="{90D8CB16-14DA-4E10-A9D4-F01B12B96759}" dateTime="2026-10-07T11:15:46" maxSheetId="14" userName="Antonio Carlos Guimarães Deiró" r:id="rId34">
    <sheetIdMap count="13">
      <sheetId val="1"/>
      <sheetId val="2"/>
      <sheetId val="3"/>
      <sheetId val="4"/>
      <sheetId val="5"/>
      <sheetId val="6"/>
      <sheetId val="7"/>
      <sheetId val="8"/>
      <sheetId val="9"/>
      <sheetId val="10"/>
      <sheetId val="11"/>
      <sheetId val="12"/>
      <sheetId val="13"/>
    </sheetIdMap>
  </header>
  <header guid="{34A300E2-287E-49DA-BBA8-CD33B7A766A1}" dateTime="2026-10-07T11:17:49" maxSheetId="14" userName="Antonio Carlos Guimarães Deiró" r:id="rId35" minRId="213">
    <sheetIdMap count="13">
      <sheetId val="1"/>
      <sheetId val="2"/>
      <sheetId val="3"/>
      <sheetId val="4"/>
      <sheetId val="5"/>
      <sheetId val="6"/>
      <sheetId val="7"/>
      <sheetId val="8"/>
      <sheetId val="9"/>
      <sheetId val="10"/>
      <sheetId val="11"/>
      <sheetId val="12"/>
      <sheetId val="13"/>
    </sheetIdMap>
  </header>
  <header guid="{2687AE76-8826-4090-B930-E722D534CB9B}" dateTime="2026-10-07T11:18:20" maxSheetId="14" userName="Taís Silva Dos Santos" r:id="rId36" minRId="218">
    <sheetIdMap count="13">
      <sheetId val="1"/>
      <sheetId val="2"/>
      <sheetId val="3"/>
      <sheetId val="4"/>
      <sheetId val="5"/>
      <sheetId val="6"/>
      <sheetId val="7"/>
      <sheetId val="8"/>
      <sheetId val="9"/>
      <sheetId val="10"/>
      <sheetId val="11"/>
      <sheetId val="12"/>
      <sheetId val="13"/>
    </sheetIdMap>
  </header>
  <header guid="{B43D77DB-3F0F-4A03-8874-CE6316CEF6DF}" dateTime="2026-10-07T11:18:24" maxSheetId="14" userName="Antonio Carlos Guimarães Deiró" r:id="rId37">
    <sheetIdMap count="13">
      <sheetId val="1"/>
      <sheetId val="2"/>
      <sheetId val="3"/>
      <sheetId val="4"/>
      <sheetId val="5"/>
      <sheetId val="6"/>
      <sheetId val="7"/>
      <sheetId val="8"/>
      <sheetId val="9"/>
      <sheetId val="10"/>
      <sheetId val="11"/>
      <sheetId val="12"/>
      <sheetId val="13"/>
    </sheetIdMap>
  </header>
  <header guid="{8EFF0AE6-8B29-4071-994E-CD06AFC09615}" dateTime="2026-10-07T11:19:08" maxSheetId="14" userName="Taís Silva Dos Santos" r:id="rId38" minRId="228">
    <sheetIdMap count="13">
      <sheetId val="1"/>
      <sheetId val="2"/>
      <sheetId val="3"/>
      <sheetId val="4"/>
      <sheetId val="5"/>
      <sheetId val="6"/>
      <sheetId val="7"/>
      <sheetId val="8"/>
      <sheetId val="9"/>
      <sheetId val="10"/>
      <sheetId val="11"/>
      <sheetId val="12"/>
      <sheetId val="13"/>
    </sheetIdMap>
  </header>
  <header guid="{A30FAF63-B72D-4027-9BB5-4F146DA4D28C}" dateTime="2026-10-07T11:19:56" maxSheetId="14" userName="Antonio Carlos Guimarães Deiró" r:id="rId39" minRId="234">
    <sheetIdMap count="13">
      <sheetId val="1"/>
      <sheetId val="2"/>
      <sheetId val="3"/>
      <sheetId val="4"/>
      <sheetId val="5"/>
      <sheetId val="6"/>
      <sheetId val="7"/>
      <sheetId val="8"/>
      <sheetId val="9"/>
      <sheetId val="10"/>
      <sheetId val="11"/>
      <sheetId val="12"/>
      <sheetId val="13"/>
    </sheetIdMap>
  </header>
  <header guid="{FE4EC520-5953-44E3-9981-F73AE078525A}" dateTime="2026-10-07T11:20:11" maxSheetId="14" userName="Antonio Carlos Guimarães Deiró" r:id="rId40">
    <sheetIdMap count="13">
      <sheetId val="1"/>
      <sheetId val="2"/>
      <sheetId val="3"/>
      <sheetId val="4"/>
      <sheetId val="5"/>
      <sheetId val="6"/>
      <sheetId val="7"/>
      <sheetId val="8"/>
      <sheetId val="9"/>
      <sheetId val="10"/>
      <sheetId val="11"/>
      <sheetId val="12"/>
      <sheetId val="13"/>
    </sheetIdMap>
  </header>
  <header guid="{6C2EF3EA-AEC8-4A84-BE7D-C35C7478540D}" dateTime="2026-10-07T11:20:33" maxSheetId="14" userName="Taís Silva Dos Santos" r:id="rId41" minRId="239">
    <sheetIdMap count="13">
      <sheetId val="1"/>
      <sheetId val="2"/>
      <sheetId val="3"/>
      <sheetId val="4"/>
      <sheetId val="5"/>
      <sheetId val="6"/>
      <sheetId val="7"/>
      <sheetId val="8"/>
      <sheetId val="9"/>
      <sheetId val="10"/>
      <sheetId val="11"/>
      <sheetId val="12"/>
      <sheetId val="13"/>
    </sheetIdMap>
  </header>
  <header guid="{9C3C3DA8-88C2-4C10-AD53-1E2C4D754923}" dateTime="2026-10-07T11:23:34" maxSheetId="14" userName="Taís Silva Dos Santos" r:id="rId42" minRId="245">
    <sheetIdMap count="13">
      <sheetId val="1"/>
      <sheetId val="2"/>
      <sheetId val="3"/>
      <sheetId val="4"/>
      <sheetId val="5"/>
      <sheetId val="6"/>
      <sheetId val="7"/>
      <sheetId val="8"/>
      <sheetId val="9"/>
      <sheetId val="10"/>
      <sheetId val="11"/>
      <sheetId val="12"/>
      <sheetId val="13"/>
    </sheetIdMap>
  </header>
  <header guid="{D4B72C0C-BFD6-46CD-B4F3-C1952BD65ED3}" dateTime="2026-10-07T11:30:15" maxSheetId="14" userName="Taís Silva Dos Santos" r:id="rId43" minRId="251">
    <sheetIdMap count="13">
      <sheetId val="1"/>
      <sheetId val="2"/>
      <sheetId val="3"/>
      <sheetId val="4"/>
      <sheetId val="5"/>
      <sheetId val="6"/>
      <sheetId val="7"/>
      <sheetId val="8"/>
      <sheetId val="9"/>
      <sheetId val="10"/>
      <sheetId val="11"/>
      <sheetId val="12"/>
      <sheetId val="13"/>
    </sheetIdMap>
  </header>
  <header guid="{8BCF728B-E926-4E9E-8E39-E2F59D4B2EAC}" dateTime="2026-10-07T11:31:31" maxSheetId="14" userName="Taís Silva Dos Santos" r:id="rId44" minRId="257">
    <sheetIdMap count="13">
      <sheetId val="1"/>
      <sheetId val="2"/>
      <sheetId val="3"/>
      <sheetId val="4"/>
      <sheetId val="5"/>
      <sheetId val="6"/>
      <sheetId val="7"/>
      <sheetId val="8"/>
      <sheetId val="9"/>
      <sheetId val="10"/>
      <sheetId val="11"/>
      <sheetId val="12"/>
      <sheetId val="13"/>
    </sheetIdMap>
  </header>
  <header guid="{3733FE30-B7E1-4B22-A6EF-FAB7CA975184}" dateTime="2026-10-07T11:35:52" maxSheetId="14" userName="Tatiane Cruz Souza" r:id="rId45">
    <sheetIdMap count="13">
      <sheetId val="1"/>
      <sheetId val="2"/>
      <sheetId val="3"/>
      <sheetId val="4"/>
      <sheetId val="5"/>
      <sheetId val="6"/>
      <sheetId val="7"/>
      <sheetId val="8"/>
      <sheetId val="9"/>
      <sheetId val="10"/>
      <sheetId val="11"/>
      <sheetId val="12"/>
      <sheetId val="13"/>
    </sheetIdMap>
  </header>
  <header guid="{0C3D8486-92B2-4939-BE1E-2AC7418AFF12}" dateTime="2026-10-07T11:38:51" maxSheetId="14" userName="Juliana Fortunato Ferreira" r:id="rId46" minRId="267" maxRId="275">
    <sheetIdMap count="13">
      <sheetId val="1"/>
      <sheetId val="2"/>
      <sheetId val="3"/>
      <sheetId val="4"/>
      <sheetId val="5"/>
      <sheetId val="6"/>
      <sheetId val="7"/>
      <sheetId val="8"/>
      <sheetId val="9"/>
      <sheetId val="10"/>
      <sheetId val="11"/>
      <sheetId val="12"/>
      <sheetId val="13"/>
    </sheetIdMap>
  </header>
  <header guid="{D509D135-29AD-4AF9-8097-25C380A92871}" dateTime="2026-10-07T11:43:34" maxSheetId="14" userName="Juliana Fortunato Ferreira" r:id="rId47">
    <sheetIdMap count="13">
      <sheetId val="1"/>
      <sheetId val="2"/>
      <sheetId val="3"/>
      <sheetId val="4"/>
      <sheetId val="5"/>
      <sheetId val="6"/>
      <sheetId val="7"/>
      <sheetId val="8"/>
      <sheetId val="9"/>
      <sheetId val="10"/>
      <sheetId val="11"/>
      <sheetId val="12"/>
      <sheetId val="13"/>
    </sheetIdMap>
  </header>
  <header guid="{53197611-F190-4FDD-97D5-36EAE494497E}" dateTime="2026-10-07T11:49:11" maxSheetId="14" userName="Juliana Fortunato Ferreira" r:id="rId48" minRId="284" maxRId="291">
    <sheetIdMap count="13">
      <sheetId val="1"/>
      <sheetId val="2"/>
      <sheetId val="3"/>
      <sheetId val="4"/>
      <sheetId val="5"/>
      <sheetId val="6"/>
      <sheetId val="7"/>
      <sheetId val="8"/>
      <sheetId val="9"/>
      <sheetId val="10"/>
      <sheetId val="11"/>
      <sheetId val="12"/>
      <sheetId val="13"/>
    </sheetIdMap>
  </header>
  <header guid="{A8F495E9-2ED3-46DE-886A-FE92FA4F010E}" dateTime="2026-10-07T14:19:51" maxSheetId="14" userName="Taís Silva Dos Santos" r:id="rId49" minRId="296">
    <sheetIdMap count="13">
      <sheetId val="1"/>
      <sheetId val="2"/>
      <sheetId val="3"/>
      <sheetId val="4"/>
      <sheetId val="5"/>
      <sheetId val="6"/>
      <sheetId val="7"/>
      <sheetId val="8"/>
      <sheetId val="9"/>
      <sheetId val="10"/>
      <sheetId val="11"/>
      <sheetId val="12"/>
      <sheetId val="13"/>
    </sheetIdMap>
  </header>
  <header guid="{6A9CC3BD-1BE8-4892-8328-9B8370DED1C6}" dateTime="2026-10-07T14:20:24" maxSheetId="14" userName="Taís Silva Dos Santos" r:id="rId50" minRId="302">
    <sheetIdMap count="13">
      <sheetId val="1"/>
      <sheetId val="2"/>
      <sheetId val="3"/>
      <sheetId val="4"/>
      <sheetId val="5"/>
      <sheetId val="6"/>
      <sheetId val="7"/>
      <sheetId val="8"/>
      <sheetId val="9"/>
      <sheetId val="10"/>
      <sheetId val="11"/>
      <sheetId val="12"/>
      <sheetId val="13"/>
    </sheetIdMap>
  </header>
  <header guid="{08BF7E3E-27C7-4BD7-BBE3-D920E91CD5B3}" dateTime="2026-10-07T14:20:30" maxSheetId="14" userName="Taís Silva Dos Santos" r:id="rId51">
    <sheetIdMap count="13">
      <sheetId val="1"/>
      <sheetId val="2"/>
      <sheetId val="3"/>
      <sheetId val="4"/>
      <sheetId val="5"/>
      <sheetId val="6"/>
      <sheetId val="7"/>
      <sheetId val="8"/>
      <sheetId val="9"/>
      <sheetId val="10"/>
      <sheetId val="11"/>
      <sheetId val="12"/>
      <sheetId val="13"/>
    </sheetIdMap>
  </header>
  <header guid="{75701E02-4BA5-4A6C-A5BB-2B8B6CD61726}" dateTime="2026-10-07T14:20:47" maxSheetId="14" userName="Mário Sérgio Santos da Conceição" r:id="rId52" minRId="313" maxRId="315">
    <sheetIdMap count="13">
      <sheetId val="1"/>
      <sheetId val="2"/>
      <sheetId val="3"/>
      <sheetId val="4"/>
      <sheetId val="5"/>
      <sheetId val="6"/>
      <sheetId val="7"/>
      <sheetId val="8"/>
      <sheetId val="9"/>
      <sheetId val="10"/>
      <sheetId val="11"/>
      <sheetId val="12"/>
      <sheetId val="13"/>
    </sheetIdMap>
  </header>
  <header guid="{01DBE145-EE85-4AF8-89B6-F915A50D7380}" dateTime="2026-10-07T14:27:47" maxSheetId="14" userName="Marcelo Pereira dos Santos" r:id="rId53">
    <sheetIdMap count="13">
      <sheetId val="1"/>
      <sheetId val="2"/>
      <sheetId val="3"/>
      <sheetId val="4"/>
      <sheetId val="5"/>
      <sheetId val="6"/>
      <sheetId val="7"/>
      <sheetId val="8"/>
      <sheetId val="9"/>
      <sheetId val="10"/>
      <sheetId val="11"/>
      <sheetId val="12"/>
      <sheetId val="13"/>
    </sheetIdMap>
  </header>
  <header guid="{C647B13F-6BF8-42F8-9144-3AD7D73F616B}" dateTime="2026-10-07T14:31:21" maxSheetId="14" userName="Taís Silva Dos Santos" r:id="rId54" minRId="325" maxRId="326">
    <sheetIdMap count="13">
      <sheetId val="1"/>
      <sheetId val="2"/>
      <sheetId val="3"/>
      <sheetId val="4"/>
      <sheetId val="5"/>
      <sheetId val="6"/>
      <sheetId val="7"/>
      <sheetId val="8"/>
      <sheetId val="9"/>
      <sheetId val="10"/>
      <sheetId val="11"/>
      <sheetId val="12"/>
      <sheetId val="13"/>
    </sheetIdMap>
  </header>
  <header guid="{32121C37-D2AF-4FA5-A3EB-F5A7407272AF}" dateTime="2026-10-07T14:32:15" maxSheetId="14" userName="Taís Silva Dos Santos" r:id="rId55" minRId="332">
    <sheetIdMap count="13">
      <sheetId val="1"/>
      <sheetId val="2"/>
      <sheetId val="3"/>
      <sheetId val="4"/>
      <sheetId val="5"/>
      <sheetId val="6"/>
      <sheetId val="7"/>
      <sheetId val="8"/>
      <sheetId val="9"/>
      <sheetId val="10"/>
      <sheetId val="11"/>
      <sheetId val="12"/>
      <sheetId val="13"/>
    </sheetIdMap>
  </header>
  <header guid="{9D544FCB-D339-4845-A4F8-11526E90390D}" dateTime="2026-10-07T14:33:02" maxSheetId="14" userName="Taís Silva Dos Santos" r:id="rId56" minRId="338">
    <sheetIdMap count="13">
      <sheetId val="1"/>
      <sheetId val="2"/>
      <sheetId val="3"/>
      <sheetId val="4"/>
      <sheetId val="5"/>
      <sheetId val="6"/>
      <sheetId val="7"/>
      <sheetId val="8"/>
      <sheetId val="9"/>
      <sheetId val="10"/>
      <sheetId val="11"/>
      <sheetId val="12"/>
      <sheetId val="13"/>
    </sheetIdMap>
  </header>
  <header guid="{B60288BE-A22F-40EA-9E33-82D70A0587BC}" dateTime="2026-10-07T14:33:11" maxSheetId="14" userName="Taís Silva Dos Santos" r:id="rId57">
    <sheetIdMap count="13">
      <sheetId val="1"/>
      <sheetId val="2"/>
      <sheetId val="3"/>
      <sheetId val="4"/>
      <sheetId val="5"/>
      <sheetId val="6"/>
      <sheetId val="7"/>
      <sheetId val="8"/>
      <sheetId val="9"/>
      <sheetId val="10"/>
      <sheetId val="11"/>
      <sheetId val="12"/>
      <sheetId val="13"/>
    </sheetIdMap>
  </header>
  <header guid="{42B18F4F-902A-483E-ACCB-30FB172CCAB7}" dateTime="2026-10-07T14:36:21" maxSheetId="14" userName="Marcelo Pereira dos Santos" r:id="rId58" minRId="349" maxRId="468">
    <sheetIdMap count="13">
      <sheetId val="1"/>
      <sheetId val="2"/>
      <sheetId val="3"/>
      <sheetId val="4"/>
      <sheetId val="5"/>
      <sheetId val="6"/>
      <sheetId val="7"/>
      <sheetId val="8"/>
      <sheetId val="9"/>
      <sheetId val="10"/>
      <sheetId val="11"/>
      <sheetId val="12"/>
      <sheetId val="13"/>
    </sheetIdMap>
  </header>
  <header guid="{873A02D3-1D91-4E15-AC52-D123FFBED8BE}" dateTime="2026-10-07T14:36:44" maxSheetId="14" userName="Mário Sérgio Santos da Conceição" r:id="rId59" minRId="474" maxRId="476">
    <sheetIdMap count="13">
      <sheetId val="1"/>
      <sheetId val="2"/>
      <sheetId val="3"/>
      <sheetId val="4"/>
      <sheetId val="5"/>
      <sheetId val="6"/>
      <sheetId val="7"/>
      <sheetId val="8"/>
      <sheetId val="9"/>
      <sheetId val="10"/>
      <sheetId val="11"/>
      <sheetId val="12"/>
      <sheetId val="13"/>
    </sheetIdMap>
  </header>
  <header guid="{C596D6A8-E9F5-422B-8C2A-A3A57F2FC4E1}" dateTime="2026-10-07T14:41:29" maxSheetId="14" userName="Marcelo Pereira dos Santos" r:id="rId60" minRId="477" maxRId="548">
    <sheetIdMap count="13">
      <sheetId val="1"/>
      <sheetId val="2"/>
      <sheetId val="3"/>
      <sheetId val="4"/>
      <sheetId val="5"/>
      <sheetId val="6"/>
      <sheetId val="7"/>
      <sheetId val="8"/>
      <sheetId val="9"/>
      <sheetId val="10"/>
      <sheetId val="11"/>
      <sheetId val="12"/>
      <sheetId val="13"/>
    </sheetIdMap>
  </header>
  <header guid="{741F00A5-5368-4740-9D7F-07D5315F8599}" dateTime="2026-10-07T14:48:31" maxSheetId="14" userName="Taís Silva Dos Santos" r:id="rId61" minRId="554">
    <sheetIdMap count="13">
      <sheetId val="1"/>
      <sheetId val="2"/>
      <sheetId val="3"/>
      <sheetId val="4"/>
      <sheetId val="5"/>
      <sheetId val="6"/>
      <sheetId val="7"/>
      <sheetId val="8"/>
      <sheetId val="9"/>
      <sheetId val="10"/>
      <sheetId val="11"/>
      <sheetId val="12"/>
      <sheetId val="13"/>
    </sheetIdMap>
  </header>
  <header guid="{EED627D5-EA86-4B0B-9967-B7D3C5CD6168}" dateTime="2026-10-07T14:49:02" maxSheetId="14" userName="Taís Silva Dos Santos" r:id="rId62" minRId="555">
    <sheetIdMap count="13">
      <sheetId val="1"/>
      <sheetId val="2"/>
      <sheetId val="3"/>
      <sheetId val="4"/>
      <sheetId val="5"/>
      <sheetId val="6"/>
      <sheetId val="7"/>
      <sheetId val="8"/>
      <sheetId val="9"/>
      <sheetId val="10"/>
      <sheetId val="11"/>
      <sheetId val="12"/>
      <sheetId val="13"/>
    </sheetIdMap>
  </header>
  <header guid="{0722DAF4-39DD-4528-B929-E17013BDBFE4}" dateTime="2026-10-07T14:49:46" maxSheetId="14" userName="Taís Silva Dos Santos" r:id="rId63" minRId="561">
    <sheetIdMap count="13">
      <sheetId val="1"/>
      <sheetId val="2"/>
      <sheetId val="3"/>
      <sheetId val="4"/>
      <sheetId val="5"/>
      <sheetId val="6"/>
      <sheetId val="7"/>
      <sheetId val="8"/>
      <sheetId val="9"/>
      <sheetId val="10"/>
      <sheetId val="11"/>
      <sheetId val="12"/>
      <sheetId val="13"/>
    </sheetIdMap>
  </header>
  <header guid="{9A0D613D-122E-4852-9DFF-75A40432D385}" dateTime="2026-10-07T14:52:42" maxSheetId="14" userName="Mário Sérgio Santos da Conceição" r:id="rId64">
    <sheetIdMap count="13">
      <sheetId val="1"/>
      <sheetId val="2"/>
      <sheetId val="3"/>
      <sheetId val="4"/>
      <sheetId val="5"/>
      <sheetId val="6"/>
      <sheetId val="7"/>
      <sheetId val="8"/>
      <sheetId val="9"/>
      <sheetId val="10"/>
      <sheetId val="11"/>
      <sheetId val="12"/>
      <sheetId val="13"/>
    </sheetIdMap>
  </header>
  <header guid="{65E8E86E-FA68-483F-998E-3942D4E2942F}" dateTime="2026-10-07T14:52:47" maxSheetId="14" userName="Taís Silva Dos Santos" r:id="rId65" minRId="571">
    <sheetIdMap count="13">
      <sheetId val="1"/>
      <sheetId val="2"/>
      <sheetId val="3"/>
      <sheetId val="4"/>
      <sheetId val="5"/>
      <sheetId val="6"/>
      <sheetId val="7"/>
      <sheetId val="8"/>
      <sheetId val="9"/>
      <sheetId val="10"/>
      <sheetId val="11"/>
      <sheetId val="12"/>
      <sheetId val="13"/>
    </sheetIdMap>
  </header>
  <header guid="{2E20E288-899B-410F-92A4-874BF70385C4}" dateTime="2026-10-07T14:52:51" maxSheetId="14" userName="Taís Silva Dos Santos" r:id="rId66">
    <sheetIdMap count="13">
      <sheetId val="1"/>
      <sheetId val="2"/>
      <sheetId val="3"/>
      <sheetId val="4"/>
      <sheetId val="5"/>
      <sheetId val="6"/>
      <sheetId val="7"/>
      <sheetId val="8"/>
      <sheetId val="9"/>
      <sheetId val="10"/>
      <sheetId val="11"/>
      <sheetId val="12"/>
      <sheetId val="13"/>
    </sheetIdMap>
  </header>
  <header guid="{1916BB8A-69CE-41AF-9008-6355810B525F}" dateTime="2026-10-07T15:01:06" maxSheetId="14" userName="Taís Silva Dos Santos" r:id="rId67" minRId="582" maxRId="585">
    <sheetIdMap count="13">
      <sheetId val="1"/>
      <sheetId val="2"/>
      <sheetId val="3"/>
      <sheetId val="4"/>
      <sheetId val="5"/>
      <sheetId val="6"/>
      <sheetId val="7"/>
      <sheetId val="8"/>
      <sheetId val="9"/>
      <sheetId val="10"/>
      <sheetId val="11"/>
      <sheetId val="12"/>
      <sheetId val="13"/>
    </sheetIdMap>
  </header>
  <header guid="{4B891FA3-6FE7-4240-8CEA-6EA2FA99ADB6}" dateTime="2026-10-07T15:31:49" maxSheetId="14" userName="Diego Figueiredo" r:id="rId68" minRId="591" maxRId="592">
    <sheetIdMap count="13">
      <sheetId val="1"/>
      <sheetId val="2"/>
      <sheetId val="3"/>
      <sheetId val="4"/>
      <sheetId val="5"/>
      <sheetId val="6"/>
      <sheetId val="7"/>
      <sheetId val="8"/>
      <sheetId val="9"/>
      <sheetId val="10"/>
      <sheetId val="11"/>
      <sheetId val="12"/>
      <sheetId val="13"/>
    </sheetIdMap>
  </header>
  <header guid="{4C0B373A-8B59-4BE4-8E7C-58BF3D3B2445}" dateTime="2026-10-07T16:31:33" maxSheetId="14" userName="Taís Silva Dos Santos" r:id="rId69" minRId="597">
    <sheetIdMap count="13">
      <sheetId val="1"/>
      <sheetId val="2"/>
      <sheetId val="3"/>
      <sheetId val="4"/>
      <sheetId val="5"/>
      <sheetId val="6"/>
      <sheetId val="7"/>
      <sheetId val="8"/>
      <sheetId val="9"/>
      <sheetId val="10"/>
      <sheetId val="11"/>
      <sheetId val="12"/>
      <sheetId val="13"/>
    </sheetIdMap>
  </header>
  <header guid="{11C3D832-B5D5-468F-95D9-1401F876527F}" dateTime="2026-10-07T16:33:43" maxSheetId="14" userName="Taís Silva Dos Santos" r:id="rId70" minRId="603">
    <sheetIdMap count="13">
      <sheetId val="1"/>
      <sheetId val="2"/>
      <sheetId val="3"/>
      <sheetId val="4"/>
      <sheetId val="5"/>
      <sheetId val="6"/>
      <sheetId val="7"/>
      <sheetId val="8"/>
      <sheetId val="9"/>
      <sheetId val="10"/>
      <sheetId val="11"/>
      <sheetId val="12"/>
      <sheetId val="13"/>
    </sheetIdMap>
  </header>
  <header guid="{DB0520D1-CA4C-4D1A-A41F-B8EB6B760A83}" dateTime="2026-10-07T16:37:03" maxSheetId="14" userName="Taís Silva Dos Santos" r:id="rId71" minRId="609">
    <sheetIdMap count="13">
      <sheetId val="1"/>
      <sheetId val="2"/>
      <sheetId val="3"/>
      <sheetId val="4"/>
      <sheetId val="5"/>
      <sheetId val="6"/>
      <sheetId val="7"/>
      <sheetId val="8"/>
      <sheetId val="9"/>
      <sheetId val="10"/>
      <sheetId val="11"/>
      <sheetId val="12"/>
      <sheetId val="13"/>
    </sheetIdMap>
  </header>
  <header guid="{3779A7BC-3F3B-492E-B459-2216E3C36857}" dateTime="2026-10-07T16:43:26" maxSheetId="14" userName="Taís Silva Dos Santos" r:id="rId72" minRId="615" maxRId="629">
    <sheetIdMap count="13">
      <sheetId val="1"/>
      <sheetId val="2"/>
      <sheetId val="3"/>
      <sheetId val="4"/>
      <sheetId val="5"/>
      <sheetId val="6"/>
      <sheetId val="7"/>
      <sheetId val="8"/>
      <sheetId val="9"/>
      <sheetId val="10"/>
      <sheetId val="11"/>
      <sheetId val="12"/>
      <sheetId val="13"/>
    </sheetIdMap>
  </header>
  <header guid="{D0BA6C6B-3A4E-44E2-8E98-B8698A56EA0E}" dateTime="2026-10-07T16:47:59" maxSheetId="14" userName="Taís Silva Dos Santos" r:id="rId73" minRId="635" maxRId="649">
    <sheetIdMap count="13">
      <sheetId val="1"/>
      <sheetId val="2"/>
      <sheetId val="3"/>
      <sheetId val="4"/>
      <sheetId val="5"/>
      <sheetId val="6"/>
      <sheetId val="7"/>
      <sheetId val="8"/>
      <sheetId val="9"/>
      <sheetId val="10"/>
      <sheetId val="11"/>
      <sheetId val="12"/>
      <sheetId val="13"/>
    </sheetIdMap>
  </header>
  <header guid="{6DA57099-7BAD-4D86-9CCD-59D941CF80D7}" dateTime="2026-10-07T16:51:39" maxSheetId="14" userName="Taís Silva Dos Santos" r:id="rId74" minRId="655" maxRId="669">
    <sheetIdMap count="13">
      <sheetId val="1"/>
      <sheetId val="2"/>
      <sheetId val="3"/>
      <sheetId val="4"/>
      <sheetId val="5"/>
      <sheetId val="6"/>
      <sheetId val="7"/>
      <sheetId val="8"/>
      <sheetId val="9"/>
      <sheetId val="10"/>
      <sheetId val="11"/>
      <sheetId val="12"/>
      <sheetId val="13"/>
    </sheetIdMap>
  </header>
  <header guid="{944E2A93-4C69-4CCD-9BE2-8760FF91F992}" dateTime="2026-10-07T17:16:12" maxSheetId="14" userName="Antonio Carlos Guimarães Deiró" r:id="rId75" minRId="670" maxRId="673">
    <sheetIdMap count="13">
      <sheetId val="1"/>
      <sheetId val="2"/>
      <sheetId val="3"/>
      <sheetId val="4"/>
      <sheetId val="5"/>
      <sheetId val="6"/>
      <sheetId val="7"/>
      <sheetId val="8"/>
      <sheetId val="9"/>
      <sheetId val="10"/>
      <sheetId val="11"/>
      <sheetId val="12"/>
      <sheetId val="13"/>
    </sheetIdMap>
  </header>
  <header guid="{69177EDB-C0E5-46A8-9C82-F7C505137184}" dateTime="2026-10-07T17:16:24" maxSheetId="14" userName="Antonio Carlos Guimarães Deiró" r:id="rId76" minRId="678">
    <sheetIdMap count="13">
      <sheetId val="1"/>
      <sheetId val="2"/>
      <sheetId val="3"/>
      <sheetId val="4"/>
      <sheetId val="5"/>
      <sheetId val="6"/>
      <sheetId val="7"/>
      <sheetId val="8"/>
      <sheetId val="9"/>
      <sheetId val="10"/>
      <sheetId val="11"/>
      <sheetId val="12"/>
      <sheetId val="13"/>
    </sheetIdMap>
  </header>
  <header guid="{ADC60FE1-C8FE-4C3A-AF77-1442B3A4C6C9}" dateTime="2026-10-07T17:56:33" maxSheetId="14" userName="Juliana Fortunato Ferreira" r:id="rId77">
    <sheetIdMap count="13">
      <sheetId val="1"/>
      <sheetId val="2"/>
      <sheetId val="3"/>
      <sheetId val="4"/>
      <sheetId val="5"/>
      <sheetId val="6"/>
      <sheetId val="7"/>
      <sheetId val="8"/>
      <sheetId val="9"/>
      <sheetId val="10"/>
      <sheetId val="11"/>
      <sheetId val="12"/>
      <sheetId val="13"/>
    </sheetIdMap>
  </header>
  <header guid="{B6FC71DA-9484-49CF-9B4F-0E8561FEB127}" dateTime="2026-10-13T10:48:29" maxSheetId="14" userName="Antonio Carlos Guimarães Deiró" r:id="rId78">
    <sheetIdMap count="13">
      <sheetId val="1"/>
      <sheetId val="2"/>
      <sheetId val="3"/>
      <sheetId val="4"/>
      <sheetId val="5"/>
      <sheetId val="6"/>
      <sheetId val="7"/>
      <sheetId val="8"/>
      <sheetId val="9"/>
      <sheetId val="10"/>
      <sheetId val="11"/>
      <sheetId val="12"/>
      <sheetId val="13"/>
    </sheetIdMap>
  </header>
  <header guid="{316BD539-1728-4A2D-9086-75F6C8268951}" dateTime="2026-10-13T10:52:59" maxSheetId="14" userName="Antonio Carlos Guimarães Deiró" r:id="rId79" minRId="691">
    <sheetIdMap count="13">
      <sheetId val="1"/>
      <sheetId val="2"/>
      <sheetId val="3"/>
      <sheetId val="4"/>
      <sheetId val="5"/>
      <sheetId val="6"/>
      <sheetId val="7"/>
      <sheetId val="8"/>
      <sheetId val="9"/>
      <sheetId val="10"/>
      <sheetId val="11"/>
      <sheetId val="12"/>
      <sheetId val="13"/>
    </sheetIdMap>
  </header>
  <header guid="{6CCE978C-79D7-4317-86B6-53BD8C6599D9}" dateTime="2026-10-13T10:53:23" maxSheetId="14" userName="Antonio Carlos Guimarães Deiró" r:id="rId80" minRId="696" maxRId="697">
    <sheetIdMap count="13">
      <sheetId val="1"/>
      <sheetId val="2"/>
      <sheetId val="3"/>
      <sheetId val="4"/>
      <sheetId val="5"/>
      <sheetId val="6"/>
      <sheetId val="7"/>
      <sheetId val="8"/>
      <sheetId val="9"/>
      <sheetId val="10"/>
      <sheetId val="11"/>
      <sheetId val="12"/>
      <sheetId val="13"/>
    </sheetIdMap>
  </header>
  <header guid="{068056C0-0B70-4123-989C-4E8672AE4AF4}" dateTime="2026-10-13T10:55:57" maxSheetId="14" userName="Antonio Carlos Guimarães Deiró" r:id="rId81">
    <sheetIdMap count="13">
      <sheetId val="1"/>
      <sheetId val="2"/>
      <sheetId val="3"/>
      <sheetId val="4"/>
      <sheetId val="5"/>
      <sheetId val="6"/>
      <sheetId val="7"/>
      <sheetId val="8"/>
      <sheetId val="9"/>
      <sheetId val="10"/>
      <sheetId val="11"/>
      <sheetId val="12"/>
      <sheetId val="13"/>
    </sheetIdMap>
  </header>
  <header guid="{BF8B5A57-131A-4954-94FA-B150513C8FB3}" dateTime="2026-10-15T10:37:59" maxSheetId="14" userName="Taís Silva Dos Santos" r:id="rId82" minRId="706">
    <sheetIdMap count="13">
      <sheetId val="1"/>
      <sheetId val="2"/>
      <sheetId val="3"/>
      <sheetId val="4"/>
      <sheetId val="5"/>
      <sheetId val="6"/>
      <sheetId val="7"/>
      <sheetId val="8"/>
      <sheetId val="9"/>
      <sheetId val="10"/>
      <sheetId val="11"/>
      <sheetId val="12"/>
      <sheetId val="13"/>
    </sheetIdMap>
  </header>
  <header guid="{4DCF9F29-5415-43A1-9979-04B2EF8BD019}" dateTime="2026-10-15T10:45:08" maxSheetId="14" userName="Taís Silva Dos Santos" r:id="rId83" minRId="707" maxRId="713">
    <sheetIdMap count="13">
      <sheetId val="1"/>
      <sheetId val="2"/>
      <sheetId val="3"/>
      <sheetId val="4"/>
      <sheetId val="5"/>
      <sheetId val="6"/>
      <sheetId val="7"/>
      <sheetId val="8"/>
      <sheetId val="9"/>
      <sheetId val="10"/>
      <sheetId val="11"/>
      <sheetId val="12"/>
      <sheetId val="13"/>
    </sheetIdMap>
  </header>
  <header guid="{FB6A651A-9222-4509-B1CE-32FCF429DF6F}" dateTime="2026-10-15T10:55:23" maxSheetId="14" userName="Taís Silva Dos Santos" r:id="rId84" minRId="719" maxRId="733">
    <sheetIdMap count="13">
      <sheetId val="1"/>
      <sheetId val="2"/>
      <sheetId val="3"/>
      <sheetId val="4"/>
      <sheetId val="5"/>
      <sheetId val="6"/>
      <sheetId val="7"/>
      <sheetId val="8"/>
      <sheetId val="9"/>
      <sheetId val="10"/>
      <sheetId val="11"/>
      <sheetId val="12"/>
      <sheetId val="13"/>
    </sheetIdMap>
  </header>
  <header guid="{68AA2323-2667-49A1-9AAB-307FF3A8152F}" dateTime="2026-10-15T11:13:46" maxSheetId="14" userName="Taís Silva Dos Santos" r:id="rId85" minRId="739" maxRId="743">
    <sheetIdMap count="13">
      <sheetId val="1"/>
      <sheetId val="2"/>
      <sheetId val="3"/>
      <sheetId val="4"/>
      <sheetId val="5"/>
      <sheetId val="6"/>
      <sheetId val="7"/>
      <sheetId val="8"/>
      <sheetId val="9"/>
      <sheetId val="10"/>
      <sheetId val="11"/>
      <sheetId val="12"/>
      <sheetId val="13"/>
    </sheetIdMap>
  </header>
  <header guid="{91449711-4522-41D7-869E-4A65683F0158}" dateTime="2026-10-15T11:16:52" maxSheetId="14" userName="Taís Silva Dos Santos" r:id="rId86" minRId="749" maxRId="763">
    <sheetIdMap count="13">
      <sheetId val="1"/>
      <sheetId val="2"/>
      <sheetId val="3"/>
      <sheetId val="4"/>
      <sheetId val="5"/>
      <sheetId val="6"/>
      <sheetId val="7"/>
      <sheetId val="8"/>
      <sheetId val="9"/>
      <sheetId val="10"/>
      <sheetId val="11"/>
      <sheetId val="12"/>
      <sheetId val="13"/>
    </sheetIdMap>
  </header>
  <header guid="{D1D28516-C050-411D-AAEC-05CDD35BD555}" dateTime="2026-10-15T11:26:06" maxSheetId="14" userName="Taís Silva Dos Santos" r:id="rId87" minRId="769" maxRId="777">
    <sheetIdMap count="13">
      <sheetId val="1"/>
      <sheetId val="2"/>
      <sheetId val="3"/>
      <sheetId val="4"/>
      <sheetId val="5"/>
      <sheetId val="6"/>
      <sheetId val="7"/>
      <sheetId val="8"/>
      <sheetId val="9"/>
      <sheetId val="10"/>
      <sheetId val="11"/>
      <sheetId val="12"/>
      <sheetId val="13"/>
    </sheetIdMap>
  </header>
  <header guid="{079270F8-B563-4B3E-8A84-43A36B2C2BB7}" dateTime="2026-10-15T11:28:22" maxSheetId="14" userName="Taís Silva Dos Santos" r:id="rId88" minRId="783" maxRId="786">
    <sheetIdMap count="13">
      <sheetId val="1"/>
      <sheetId val="2"/>
      <sheetId val="3"/>
      <sheetId val="4"/>
      <sheetId val="5"/>
      <sheetId val="6"/>
      <sheetId val="7"/>
      <sheetId val="8"/>
      <sheetId val="9"/>
      <sheetId val="10"/>
      <sheetId val="11"/>
      <sheetId val="12"/>
      <sheetId val="13"/>
    </sheetIdMap>
  </header>
  <header guid="{C1B069D6-9227-480C-AC9D-4C4540ADBAAF}" dateTime="2026-10-15T11:38:26" maxSheetId="14" userName="Taís Silva Dos Santos" r:id="rId89" minRId="792" maxRId="809">
    <sheetIdMap count="13">
      <sheetId val="1"/>
      <sheetId val="2"/>
      <sheetId val="3"/>
      <sheetId val="4"/>
      <sheetId val="5"/>
      <sheetId val="6"/>
      <sheetId val="7"/>
      <sheetId val="8"/>
      <sheetId val="9"/>
      <sheetId val="10"/>
      <sheetId val="11"/>
      <sheetId val="12"/>
      <sheetId val="13"/>
    </sheetIdMap>
  </header>
  <header guid="{FD95D524-979C-406E-8A56-0A9C9086BCD6}" dateTime="2026-10-15T11:41:20" maxSheetId="14" userName="Taís Silva Dos Santos" r:id="rId90">
    <sheetIdMap count="13">
      <sheetId val="1"/>
      <sheetId val="2"/>
      <sheetId val="3"/>
      <sheetId val="4"/>
      <sheetId val="5"/>
      <sheetId val="6"/>
      <sheetId val="7"/>
      <sheetId val="8"/>
      <sheetId val="9"/>
      <sheetId val="10"/>
      <sheetId val="11"/>
      <sheetId val="12"/>
      <sheetId val="13"/>
    </sheetIdMap>
  </header>
  <header guid="{72CC9C26-F91E-46B2-9CA8-1DF662725FE1}" dateTime="2026-10-15T11:49:13" maxSheetId="14" userName="Taís Silva Dos Santos" r:id="rId91" minRId="820" maxRId="823">
    <sheetIdMap count="13">
      <sheetId val="1"/>
      <sheetId val="2"/>
      <sheetId val="3"/>
      <sheetId val="4"/>
      <sheetId val="5"/>
      <sheetId val="6"/>
      <sheetId val="7"/>
      <sheetId val="8"/>
      <sheetId val="9"/>
      <sheetId val="10"/>
      <sheetId val="11"/>
      <sheetId val="12"/>
      <sheetId val="13"/>
    </sheetIdMap>
  </header>
  <header guid="{1B86F6A7-B769-459D-B399-51175541FBA6}" dateTime="2026-10-16T16:13:55" maxSheetId="14" userName="Mário Sérgio Santos da Conceição" r:id="rId92" minRId="829">
    <sheetIdMap count="13">
      <sheetId val="1"/>
      <sheetId val="2"/>
      <sheetId val="3"/>
      <sheetId val="4"/>
      <sheetId val="5"/>
      <sheetId val="6"/>
      <sheetId val="7"/>
      <sheetId val="8"/>
      <sheetId val="9"/>
      <sheetId val="10"/>
      <sheetId val="11"/>
      <sheetId val="12"/>
      <sheetId val="13"/>
    </sheetIdMap>
  </header>
  <header guid="{1CE3363F-3C97-40B5-8612-3ABDD2EAD7B5}" dateTime="2026-10-16T16:19:43" maxSheetId="14" userName="Mário Sérgio Santos da Conceição" r:id="rId93" minRId="835" maxRId="838">
    <sheetIdMap count="13">
      <sheetId val="1"/>
      <sheetId val="2"/>
      <sheetId val="3"/>
      <sheetId val="4"/>
      <sheetId val="5"/>
      <sheetId val="6"/>
      <sheetId val="7"/>
      <sheetId val="8"/>
      <sheetId val="9"/>
      <sheetId val="10"/>
      <sheetId val="11"/>
      <sheetId val="12"/>
      <sheetId val="13"/>
    </sheetIdMap>
  </header>
  <header guid="{04811259-4B6F-4420-B11D-5C15EEC96F51}" dateTime="2026-10-16T17:43:05" maxSheetId="14" userName="Taís Silva Dos Santos" r:id="rId94">
    <sheetIdMap count="13">
      <sheetId val="1"/>
      <sheetId val="2"/>
      <sheetId val="3"/>
      <sheetId val="4"/>
      <sheetId val="5"/>
      <sheetId val="6"/>
      <sheetId val="7"/>
      <sheetId val="8"/>
      <sheetId val="9"/>
      <sheetId val="10"/>
      <sheetId val="11"/>
      <sheetId val="12"/>
      <sheetId val="13"/>
    </sheetIdMap>
  </header>
  <header guid="{ED382053-3CB6-4AF0-92D6-82D497D22AF6}" dateTime="2026-10-16T17:56:27" maxSheetId="14" userName="Mário Sérgio Santos da Conceição" r:id="rId95" minRId="844" maxRId="848">
    <sheetIdMap count="13">
      <sheetId val="1"/>
      <sheetId val="2"/>
      <sheetId val="3"/>
      <sheetId val="4"/>
      <sheetId val="5"/>
      <sheetId val="6"/>
      <sheetId val="7"/>
      <sheetId val="8"/>
      <sheetId val="9"/>
      <sheetId val="10"/>
      <sheetId val="11"/>
      <sheetId val="12"/>
      <sheetId val="13"/>
    </sheetIdMap>
  </header>
  <header guid="{71BDC8A7-96EC-4877-8269-AECA716E75B7}" dateTime="2026-10-19T09:01:38" maxSheetId="14" userName="Taís Silva Dos Santos" r:id="rId96" minRId="849" maxRId="852">
    <sheetIdMap count="13">
      <sheetId val="1"/>
      <sheetId val="2"/>
      <sheetId val="3"/>
      <sheetId val="4"/>
      <sheetId val="5"/>
      <sheetId val="6"/>
      <sheetId val="7"/>
      <sheetId val="8"/>
      <sheetId val="9"/>
      <sheetId val="10"/>
      <sheetId val="11"/>
      <sheetId val="12"/>
      <sheetId val="13"/>
    </sheetIdMap>
  </header>
  <header guid="{EEA503E2-846C-447B-A604-2A8E7080B5F8}" dateTime="2026-10-19T09:06:34" maxSheetId="14" userName="Taís Silva Dos Santos" r:id="rId97" minRId="858">
    <sheetIdMap count="13">
      <sheetId val="1"/>
      <sheetId val="2"/>
      <sheetId val="3"/>
      <sheetId val="4"/>
      <sheetId val="5"/>
      <sheetId val="6"/>
      <sheetId val="7"/>
      <sheetId val="8"/>
      <sheetId val="9"/>
      <sheetId val="10"/>
      <sheetId val="11"/>
      <sheetId val="12"/>
      <sheetId val="13"/>
    </sheetIdMap>
  </header>
  <header guid="{33CB99BC-3314-4195-9B18-1D66551D28D8}" dateTime="2026-10-19T09:12:39" maxSheetId="14" userName="Taís Silva Dos Santos" r:id="rId98" minRId="864" maxRId="878">
    <sheetIdMap count="13">
      <sheetId val="1"/>
      <sheetId val="2"/>
      <sheetId val="3"/>
      <sheetId val="4"/>
      <sheetId val="5"/>
      <sheetId val="6"/>
      <sheetId val="7"/>
      <sheetId val="8"/>
      <sheetId val="9"/>
      <sheetId val="10"/>
      <sheetId val="11"/>
      <sheetId val="12"/>
      <sheetId val="13"/>
    </sheetIdMap>
  </header>
  <header guid="{3DC63B34-290D-4A4C-A389-8598D908C134}" dateTime="2026-10-19T09:17:42" maxSheetId="14" userName="Taís Silva Dos Santos" r:id="rId99" minRId="884" maxRId="885">
    <sheetIdMap count="13">
      <sheetId val="1"/>
      <sheetId val="2"/>
      <sheetId val="3"/>
      <sheetId val="4"/>
      <sheetId val="5"/>
      <sheetId val="6"/>
      <sheetId val="7"/>
      <sheetId val="8"/>
      <sheetId val="9"/>
      <sheetId val="10"/>
      <sheetId val="11"/>
      <sheetId val="12"/>
      <sheetId val="13"/>
    </sheetIdMap>
  </header>
  <header guid="{9DD97484-0D21-4AA1-B4EF-C6D3C625651F}" dateTime="2026-10-19T09:20:18" maxSheetId="14" userName="Taís Silva Dos Santos" r:id="rId100" minRId="891" maxRId="899">
    <sheetIdMap count="13">
      <sheetId val="1"/>
      <sheetId val="2"/>
      <sheetId val="3"/>
      <sheetId val="4"/>
      <sheetId val="5"/>
      <sheetId val="6"/>
      <sheetId val="7"/>
      <sheetId val="8"/>
      <sheetId val="9"/>
      <sheetId val="10"/>
      <sheetId val="11"/>
      <sheetId val="12"/>
      <sheetId val="13"/>
    </sheetIdMap>
  </header>
  <header guid="{8EC6B5FD-5079-4426-BEA9-FCAAF0AEF4E6}" dateTime="2026-10-19T09:20:24" maxSheetId="14" userName="Taís Silva Dos Santos" r:id="rId101">
    <sheetIdMap count="13">
      <sheetId val="1"/>
      <sheetId val="2"/>
      <sheetId val="3"/>
      <sheetId val="4"/>
      <sheetId val="5"/>
      <sheetId val="6"/>
      <sheetId val="7"/>
      <sheetId val="8"/>
      <sheetId val="9"/>
      <sheetId val="10"/>
      <sheetId val="11"/>
      <sheetId val="12"/>
      <sheetId val="13"/>
    </sheetIdMap>
  </header>
  <header guid="{9A5EF204-8EF4-4055-8A59-8E14DB747149}" dateTime="2026-10-19T09:27:16" maxSheetId="14" userName="Taís Silva Dos Santos" r:id="rId102" minRId="905" maxRId="916">
    <sheetIdMap count="13">
      <sheetId val="1"/>
      <sheetId val="2"/>
      <sheetId val="3"/>
      <sheetId val="4"/>
      <sheetId val="5"/>
      <sheetId val="6"/>
      <sheetId val="7"/>
      <sheetId val="8"/>
      <sheetId val="9"/>
      <sheetId val="10"/>
      <sheetId val="11"/>
      <sheetId val="12"/>
      <sheetId val="13"/>
    </sheetIdMap>
  </header>
  <header guid="{2C900119-A7C6-492F-8064-39A6F8934FA6}" dateTime="2026-10-19T09:39:04" maxSheetId="14" userName="Taís Silva Dos Santos" r:id="rId103" minRId="922" maxRId="923">
    <sheetIdMap count="13">
      <sheetId val="1"/>
      <sheetId val="2"/>
      <sheetId val="3"/>
      <sheetId val="4"/>
      <sheetId val="5"/>
      <sheetId val="6"/>
      <sheetId val="7"/>
      <sheetId val="8"/>
      <sheetId val="9"/>
      <sheetId val="10"/>
      <sheetId val="11"/>
      <sheetId val="12"/>
      <sheetId val="13"/>
    </sheetIdMap>
  </header>
  <header guid="{035AE8F5-692D-4E39-AE0C-03835882D099}" dateTime="2026-10-19T09:45:32" maxSheetId="14" userName="Taís Silva Dos Santos" r:id="rId104" minRId="929">
    <sheetIdMap count="13">
      <sheetId val="1"/>
      <sheetId val="2"/>
      <sheetId val="3"/>
      <sheetId val="4"/>
      <sheetId val="5"/>
      <sheetId val="6"/>
      <sheetId val="7"/>
      <sheetId val="8"/>
      <sheetId val="9"/>
      <sheetId val="10"/>
      <sheetId val="11"/>
      <sheetId val="12"/>
      <sheetId val="13"/>
    </sheetIdMap>
  </header>
  <header guid="{4B662DB5-E831-4133-AD63-7C3EA0EE1663}" dateTime="2026-10-19T10:00:21" maxSheetId="14" userName="Diego Figueiredo" r:id="rId105" minRId="935" maxRId="939">
    <sheetIdMap count="13">
      <sheetId val="1"/>
      <sheetId val="2"/>
      <sheetId val="3"/>
      <sheetId val="4"/>
      <sheetId val="5"/>
      <sheetId val="6"/>
      <sheetId val="7"/>
      <sheetId val="8"/>
      <sheetId val="9"/>
      <sheetId val="10"/>
      <sheetId val="11"/>
      <sheetId val="12"/>
      <sheetId val="1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 sId="1" numFmtId="4">
    <nc r="R485">
      <v>10784587.66</v>
    </nc>
  </rcc>
  <rcc rId="2" sId="1" numFmtId="4">
    <nc r="S485">
      <v>688377.94</v>
    </nc>
  </rcc>
  <rcc rId="3" sId="1" numFmtId="4">
    <nc r="T485">
      <v>6561933.4400000004</v>
    </nc>
  </rcc>
  <rcv guid="{C0A33525-2FAA-4399-909F-1A52282E6E9A}" action="delete"/>
  <rdn rId="0" localSheetId="1" customView="1" name="Z_C0A33525_2FAA_4399_909F_1A52282E6E9A_.wvu.PrintArea" hidden="1" oldHidden="1">
    <formula>PAC!$A$1:$BF$488</formula>
    <oldFormula>PAC!$A$1:$BF$488</oldFormula>
  </rdn>
  <rdn rId="0" localSheetId="1" customView="1" name="Z_C0A33525_2FAA_4399_909F_1A52282E6E9A_.wvu.PrintTitles" hidden="1" oldHidden="1">
    <formula>PAC!$4:$5</formula>
    <oldFormula>PAC!$4:$5</oldFormula>
  </rdn>
  <rdn rId="0" localSheetId="1" customView="1" name="Z_C0A33525_2FAA_4399_909F_1A52282E6E9A_.wvu.Cols" hidden="1" oldHidden="1">
    <formula>PAC!$A:$A</formula>
    <oldFormula>PAC!$A:$A</oldFormula>
  </rdn>
  <rdn rId="0" localSheetId="1" customView="1" name="Z_C0A33525_2FAA_4399_909F_1A52282E6E9A_.wvu.FilterData" hidden="1" oldHidden="1">
    <formula>PAC!$A$5:$BF$582</formula>
    <oldFormula>PAC!$A$5:$BF$582</oldFormula>
  </rdn>
  <rdn rId="0" localSheetId="12" customView="1" name="Z_C0A33525_2FAA_4399_909F_1A52282E6E9A_.wvu.FilterData" hidden="1" oldHidden="1">
    <formula>'OUTRAS AÇÕES'!$A$3:$AZ$22</formula>
    <oldFormula>'OUTRAS AÇÕES'!$A$3:$AZ$22</oldFormula>
  </rdn>
  <rcv guid="{C0A33525-2FAA-4399-909F-1A52282E6E9A}"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 sId="1" numFmtId="4">
    <nc r="T43">
      <v>1412523.93</v>
    </nc>
  </rcc>
  <rcc rId="10" sId="1" numFmtId="4">
    <nc r="R43">
      <v>10947984.66</v>
    </nc>
  </rcc>
  <rcc rId="11" sId="1" numFmtId="4">
    <nc r="S43">
      <v>139742.41</v>
    </nc>
  </rcc>
  <rcc rId="12" sId="1" numFmtId="4">
    <oc r="V43">
      <v>12360508.59</v>
    </oc>
    <nc r="V43">
      <f>SUM(R43:U43)</f>
    </nc>
  </rcc>
  <rcc rId="13" sId="1" numFmtId="4">
    <oc r="V43">
      <f>SUM(R43:U43)</f>
    </oc>
    <nc r="V43">
      <v>12500251</v>
    </nc>
  </rcc>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10EBD83-7D03-4E3F-9980-D4843478A706}" action="delete"/>
  <rdn rId="0" localSheetId="1" customView="1" name="Z_A10EBD83_7D03_4E3F_9980_D4843478A706_.wvu.PrintArea" hidden="1" oldHidden="1">
    <formula>PAC!$E$5:$BB$488</formula>
    <oldFormula>PAC!$E$5:$BB$488</oldFormula>
  </rdn>
  <rdn rId="0" localSheetId="1" customView="1" name="Z_A10EBD83_7D03_4E3F_9980_D4843478A706_.wvu.PrintTitles" hidden="1" oldHidden="1">
    <formula>PAC!$4:$5</formula>
    <oldFormula>PAC!$4:$5</oldFormula>
  </rdn>
  <rdn rId="0" localSheetId="1" customView="1" name="Z_A10EBD83_7D03_4E3F_9980_D4843478A706_.wvu.Cols" hidden="1" oldHidden="1">
    <formula>PAC!$BK:$BK</formula>
    <oldFormula>PAC!$BK:$BK</oldFormula>
  </rdn>
  <rdn rId="0" localSheetId="1" customView="1" name="Z_A10EBD83_7D03_4E3F_9980_D4843478A706_.wvu.FilterData" hidden="1" oldHidden="1">
    <formula>PAC!$A$5:$BF$582</formula>
    <oldFormula>PAC!$A$5:$BF$582</oldFormula>
  </rdn>
  <rdn rId="0" localSheetId="12" customView="1" name="Z_A10EBD83_7D03_4E3F_9980_D4843478A706_.wvu.FilterData" hidden="1" oldHidden="1">
    <formula>'OUTRAS AÇÕES'!$A$3:$AZ$22</formula>
    <oldFormula>'OUTRAS AÇÕES'!$A$3:$AZ$22</oldFormula>
  </rdn>
  <rcv guid="{A10EBD83-7D03-4E3F-9980-D4843478A706}"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 sId="1" numFmtId="19">
    <oc r="AD43">
      <v>46429</v>
    </oc>
    <nc r="AD43">
      <v>46337</v>
    </nc>
  </rcc>
  <rcc rId="20" sId="1" numFmtId="4">
    <oc r="AE43">
      <v>45</v>
    </oc>
    <nc r="AE43">
      <v>56</v>
    </nc>
  </rcc>
  <rfmt sheetId="1" sqref="AG43" start="0" length="0">
    <dxf/>
  </rfmt>
  <rcc rId="21" sId="1" quotePrefix="1">
    <oc r="AG43" t="inlineStr">
      <is>
        <t>- Monitora 25/08/26:
Serviços em execução: - Elaboração / revisão dos projetos executivos; - Quadra poliesportiva - Superestrutura: Instalação de treliças; - Ensino - Execução de piso de regularização, reboco de alvenaria; - Vestiário - Levante de alvenaria, chapisco da alvenaria; - Assistência - Superestrutura: concretagem das vigas, armação de laje (módulo 2), execução de piso (módulo 1), execução de camada de regularização (módulo 1), execução de verga e contra verga (módulo 3), instalações elétricas (infra, módulo 3); imprimação e aplicação de manta (módulo 3); - Auditório - Execução de mestras (cobertura); - Implantação esgotamento sanitário: Apiloamento de vala, estaqueamento, execução da camada berço e instalação de tubos de esgoto, execução de caixas enterradas em alvenaria; (11/02/27)</t>
      </is>
    </oc>
    <nc r="AG43" t="inlineStr">
      <is>
        <t>- Monitora 06/10/26:
Serviços em execução: - Elaboração / revisão dos projetos executivos; - Vestiário - Execução de mestras e arestamentos; - Implantação muros e fechamento - Fundação e alvenaria (muro da poligonal), chapisco e reboco; - Implantação combate ao incêndio - Escavação mecanizada, execução de infra; - Ensino - Instalação de pingadeiras; - Quadra poliesportiva – Talhamento; - Assistência - Concretagem de piso de alta resistência (granilite), execução de verga, levante de alvenaria (módulo2), reboco externo, infra de elétrica; - Piscina - Infra elétrica (execução de caixa de passagem). (11/11/26)</t>
      </is>
    </nc>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 sId="1" numFmtId="4">
    <nc r="R486">
      <v>11230720.470000001</v>
    </nc>
  </rcc>
  <rcc rId="23" sId="1" numFmtId="4">
    <nc r="S486">
      <v>716854.5</v>
    </nc>
  </rcc>
  <rcc rId="24" sId="1" numFmtId="4">
    <nc r="T486">
      <v>5099055.4800000004</v>
    </nc>
  </rcc>
  <rcc rId="25" sId="1" numFmtId="4">
    <nc r="R487">
      <v>10784587.66</v>
    </nc>
  </rcc>
  <rcc rId="26" sId="1" numFmtId="4">
    <nc r="S487">
      <v>688377.94</v>
    </nc>
  </rcc>
  <rcc rId="27" sId="1" numFmtId="4">
    <nc r="T487">
      <v>5158340.4800000004</v>
    </nc>
  </rcc>
  <rcc rId="28" sId="1" numFmtId="4">
    <nc r="R488">
      <v>11019329.449999999</v>
    </nc>
  </rcc>
  <rcc rId="29" sId="1" numFmtId="4">
    <nc r="S488">
      <v>703361.45</v>
    </nc>
  </rcc>
  <rcc rId="30" sId="1" numFmtId="4">
    <nc r="T488">
      <v>5362592.34</v>
    </nc>
  </rcc>
  <rcc rId="31" sId="1" numFmtId="4">
    <nc r="R489">
      <v>10784587.66</v>
    </nc>
  </rcc>
  <rcc rId="32" sId="1" numFmtId="4">
    <nc r="S489">
      <v>688377.94</v>
    </nc>
  </rcc>
  <rcc rId="33" sId="1" numFmtId="4">
    <nc r="T489">
      <v>4363008.03</v>
    </nc>
  </rcc>
  <rcc rId="34" sId="1" numFmtId="4">
    <nc r="R490">
      <v>10552768.220000001</v>
    </nc>
  </rcc>
  <rcc rId="35" sId="1" numFmtId="4">
    <nc r="S490">
      <v>673580.95</v>
    </nc>
  </rcc>
  <rcc rId="36" sId="1" numFmtId="4">
    <nc r="T490">
      <v>2862464.36</v>
    </nc>
  </rcc>
  <rcv guid="{C0A33525-2FAA-4399-909F-1A52282E6E9A}" action="delete"/>
  <rdn rId="0" localSheetId="1" customView="1" name="Z_C0A33525_2FAA_4399_909F_1A52282E6E9A_.wvu.PrintArea" hidden="1" oldHidden="1">
    <formula>PAC!$A$1:$BF$488</formula>
    <oldFormula>PAC!$A$1:$BF$488</oldFormula>
  </rdn>
  <rdn rId="0" localSheetId="1" customView="1" name="Z_C0A33525_2FAA_4399_909F_1A52282E6E9A_.wvu.PrintTitles" hidden="1" oldHidden="1">
    <formula>PAC!$4:$5</formula>
    <oldFormula>PAC!$4:$5</oldFormula>
  </rdn>
  <rdn rId="0" localSheetId="1" customView="1" name="Z_C0A33525_2FAA_4399_909F_1A52282E6E9A_.wvu.Cols" hidden="1" oldHidden="1">
    <formula>PAC!$A:$A</formula>
    <oldFormula>PAC!$A:$A</oldFormula>
  </rdn>
  <rdn rId="0" localSheetId="1" customView="1" name="Z_C0A33525_2FAA_4399_909F_1A52282E6E9A_.wvu.FilterData" hidden="1" oldHidden="1">
    <formula>PAC!$A$5:$BF$582</formula>
    <oldFormula>PAC!$A$5:$BF$582</oldFormula>
  </rdn>
  <rdn rId="0" localSheetId="12" customView="1" name="Z_C0A33525_2FAA_4399_909F_1A52282E6E9A_.wvu.FilterData" hidden="1" oldHidden="1">
    <formula>'OUTRAS AÇÕES'!$A$3:$AZ$22</formula>
    <oldFormula>'OUTRAS AÇÕES'!$A$3:$AZ$22</oldFormula>
  </rdn>
  <rcv guid="{C0A33525-2FAA-4399-909F-1A52282E6E9A}" action="add"/>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 sId="1" odxf="1" dxf="1">
    <nc r="AP373" t="inlineStr">
      <is>
        <t>https://maps.app.goo.gl/pKhbAwkyKTxvVj6i6?g_st=iw</t>
      </is>
    </nc>
    <ndxf>
      <font>
        <u/>
        <sz val="16"/>
        <color theme="10"/>
        <name val="Calibri"/>
        <scheme val="minor"/>
      </font>
      <numFmt numFmtId="165" formatCode="0.00,,\ &quot;Mi&quot;"/>
    </ndxf>
  </rcc>
  <rcv guid="{A10EBD83-7D03-4E3F-9980-D4843478A706}" action="delete"/>
  <rdn rId="0" localSheetId="1" customView="1" name="Z_A10EBD83_7D03_4E3F_9980_D4843478A706_.wvu.PrintArea" hidden="1" oldHidden="1">
    <formula>PAC!$E$5:$BB$488</formula>
    <oldFormula>PAC!$E$5:$BB$488</oldFormula>
  </rdn>
  <rdn rId="0" localSheetId="1" customView="1" name="Z_A10EBD83_7D03_4E3F_9980_D4843478A706_.wvu.PrintTitles" hidden="1" oldHidden="1">
    <formula>PAC!$4:$5</formula>
    <oldFormula>PAC!$4:$5</oldFormula>
  </rdn>
  <rdn rId="0" localSheetId="1" customView="1" name="Z_A10EBD83_7D03_4E3F_9980_D4843478A706_.wvu.Cols" hidden="1" oldHidden="1">
    <formula>PAC!$BK:$BK</formula>
    <oldFormula>PAC!$BK:$BK</oldFormula>
  </rdn>
  <rdn rId="0" localSheetId="1" customView="1" name="Z_A10EBD83_7D03_4E3F_9980_D4843478A706_.wvu.FilterData" hidden="1" oldHidden="1">
    <formula>PAC!$A$5:$BF$582</formula>
    <oldFormula>PAC!$A$5:$BF$582</oldFormula>
  </rdn>
  <rdn rId="0" localSheetId="12" customView="1" name="Z_A10EBD83_7D03_4E3F_9980_D4843478A706_.wvu.FilterData" hidden="1" oldHidden="1">
    <formula>'OUTRAS AÇÕES'!$A$3:$AZ$22</formula>
    <oldFormula>'OUTRAS AÇÕES'!$A$3:$AZ$22</oldFormula>
  </rdn>
  <rcv guid="{A10EBD83-7D03-4E3F-9980-D4843478A706}"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C0A33525-2FAA-4399-909F-1A52282E6E9A}" action="delete"/>
  <rdn rId="0" localSheetId="1" customView="1" name="Z_C0A33525_2FAA_4399_909F_1A52282E6E9A_.wvu.PrintArea" hidden="1" oldHidden="1">
    <formula>PAC!$A$1:$BF$488</formula>
    <oldFormula>PAC!$A$1:$BF$488</oldFormula>
  </rdn>
  <rdn rId="0" localSheetId="1" customView="1" name="Z_C0A33525_2FAA_4399_909F_1A52282E6E9A_.wvu.PrintTitles" hidden="1" oldHidden="1">
    <formula>PAC!$4:$5</formula>
    <oldFormula>PAC!$4:$5</oldFormula>
  </rdn>
  <rdn rId="0" localSheetId="1" customView="1" name="Z_C0A33525_2FAA_4399_909F_1A52282E6E9A_.wvu.Cols" hidden="1" oldHidden="1">
    <formula>PAC!$A:$A</formula>
    <oldFormula>PAC!$A:$A</oldFormula>
  </rdn>
  <rdn rId="0" localSheetId="1" customView="1" name="Z_C0A33525_2FAA_4399_909F_1A52282E6E9A_.wvu.FilterData" hidden="1" oldHidden="1">
    <formula>PAC!$A$5:$BF$582</formula>
    <oldFormula>PAC!$A$5:$BF$582</oldFormula>
  </rdn>
  <rdn rId="0" localSheetId="12" customView="1" name="Z_C0A33525_2FAA_4399_909F_1A52282E6E9A_.wvu.FilterData" hidden="1" oldHidden="1">
    <formula>'OUTRAS AÇÕES'!$A$3:$AZ$22</formula>
    <oldFormula>'OUTRAS AÇÕES'!$A$3:$AZ$22</oldFormula>
  </rdn>
  <rcv guid="{C0A33525-2FAA-4399-909F-1A52282E6E9A}" action="add"/>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 sId="1" numFmtId="4">
    <oc r="AE78">
      <v>14.38</v>
    </oc>
    <nc r="AE78">
      <v>14.5</v>
    </nc>
  </rcc>
  <rcc rId="54" sId="1" numFmtId="4">
    <oc r="AE81">
      <v>5</v>
    </oc>
    <nc r="AE81">
      <v>9</v>
    </nc>
  </rcc>
  <rcc rId="55" sId="1" numFmtId="4">
    <oc r="AE82">
      <v>4.4800000000000004</v>
    </oc>
    <nc r="AE82">
      <v>4.5999999999999996</v>
    </nc>
  </rcc>
  <rcc rId="56" sId="1" numFmtId="4">
    <oc r="AE83">
      <v>30</v>
    </oc>
    <nc r="AE83">
      <v>46</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PAC!$A:$D,PAC!$H:$I,PAC!$K:$W,PAC!$Y:$AA,PAC!$AD:$AD,PAC!$BK:$BK</formula>
    <oldFormula>PAC!$B:$D,PAC!$BK:$BK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 sId="1" numFmtId="4">
    <oc r="AE116">
      <v>98</v>
    </oc>
    <nc r="AE116">
      <v>99</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 sId="1" numFmtId="4">
    <oc r="AE124">
      <v>2</v>
    </oc>
    <nc r="AE124">
      <v>3.5</v>
    </nc>
  </rcc>
  <rcc rId="74" sId="1">
    <oc r="AG124" t="inlineStr">
      <is>
        <t>Empresa contratada entregar a CONDER os projetos executivos (Já foram iniciados topografia e sondagem).</t>
      </is>
    </oc>
    <nc r="AG124" t="inlineStr">
      <is>
        <t xml:space="preserve">
Monitorar execução da obra.</t>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 sId="1" numFmtId="4">
    <oc r="AE79">
      <v>6</v>
    </oc>
    <nc r="AE79">
      <v>6.5</v>
    </nc>
  </rcc>
  <rcc rId="81" sId="1" numFmtId="4">
    <oc r="AE80">
      <v>48</v>
    </oc>
    <nc r="AE80">
      <v>49</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 sId="1" numFmtId="4">
    <oc r="AE118">
      <v>3.03</v>
    </oc>
    <nc r="AE118">
      <v>3.05</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 sId="1" numFmtId="4">
    <oc r="AE108">
      <v>4.04</v>
    </oc>
    <nc r="AE108">
      <v>4.0599999999999996</v>
    </nc>
  </rcc>
  <rcc rId="99" sId="1" numFmtId="4">
    <oc r="AE120">
      <v>3.01</v>
    </oc>
    <nc r="AE120">
      <v>3.02</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 sId="1" numFmtId="4">
    <oc r="AE117">
      <v>6</v>
    </oc>
    <nc r="AE117">
      <v>7</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 sId="1" numFmtId="4">
    <oc r="AE121">
      <v>58</v>
    </oc>
    <nc r="AE121">
      <v>65</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 sId="1" numFmtId="4">
    <oc r="AE89">
      <v>3</v>
    </oc>
    <nc r="AE89">
      <v>10</v>
    </nc>
  </rcc>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 sId="1" numFmtId="4">
    <oc r="AE101">
      <v>1</v>
    </oc>
    <nc r="AE101">
      <v>3</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C0A33525-2FAA-4399-909F-1A52282E6E9A}" action="delete"/>
  <rdn rId="0" localSheetId="1" customView="1" name="Z_C0A33525_2FAA_4399_909F_1A52282E6E9A_.wvu.PrintArea" hidden="1" oldHidden="1">
    <formula>PAC!$A$1:$BF$488</formula>
    <oldFormula>PAC!$A$1:$BF$488</oldFormula>
  </rdn>
  <rdn rId="0" localSheetId="1" customView="1" name="Z_C0A33525_2FAA_4399_909F_1A52282E6E9A_.wvu.PrintTitles" hidden="1" oldHidden="1">
    <formula>PAC!$4:$5</formula>
    <oldFormula>PAC!$4:$5</oldFormula>
  </rdn>
  <rdn rId="0" localSheetId="1" customView="1" name="Z_C0A33525_2FAA_4399_909F_1A52282E6E9A_.wvu.Cols" hidden="1" oldHidden="1">
    <formula>PAC!$A:$A</formula>
    <oldFormula>PAC!$A:$A</oldFormula>
  </rdn>
  <rdn rId="0" localSheetId="1" customView="1" name="Z_C0A33525_2FAA_4399_909F_1A52282E6E9A_.wvu.FilterData" hidden="1" oldHidden="1">
    <formula>PAC!$A$5:$BF$582</formula>
    <oldFormula>PAC!$A$5:$BF$582</oldFormula>
  </rdn>
  <rdn rId="0" localSheetId="12" customView="1" name="Z_C0A33525_2FAA_4399_909F_1A52282E6E9A_.wvu.FilterData" hidden="1" oldHidden="1">
    <formula>'OUTRAS AÇÕES'!$A$3:$AZ$22</formula>
    <oldFormula>'OUTRAS AÇÕES'!$A$3:$AZ$22</oldFormula>
  </rdn>
  <rcv guid="{C0A33525-2FAA-4399-909F-1A52282E6E9A}" action="add"/>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 sId="1">
    <oc r="AG101" t="inlineStr">
      <is>
        <t>Empresa contratada entregar a CONDER os projetos executivos (Já foram iniciados topografia e sondagem).</t>
      </is>
    </oc>
    <nc r="AG101" t="inlineStr">
      <is>
        <t>Monitorar execução da obra.</t>
      </is>
    </nc>
  </rcc>
  <rcc rId="145" sId="1" numFmtId="4">
    <oc r="AE106">
      <v>20.440000000000001</v>
    </oc>
    <nc r="AE106">
      <v>20.46</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 sId="1" numFmtId="4">
    <oc r="AE129">
      <v>55</v>
    </oc>
    <nc r="AE129">
      <v>90</v>
    </nc>
  </rcc>
  <rcc rId="152" sId="1" numFmtId="4">
    <oc r="AE85">
      <v>5.5</v>
    </oc>
    <nc r="AE85">
      <v>12</v>
    </nc>
  </rcc>
  <rcc rId="153" sId="1" numFmtId="4">
    <oc r="AE126">
      <v>3.5</v>
    </oc>
    <nc r="AE126">
      <v>4</v>
    </nc>
  </rcc>
  <rcc rId="154" sId="1" numFmtId="4">
    <oc r="AE134">
      <v>85</v>
    </oc>
    <nc r="AE134">
      <v>93.25</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 sId="1" numFmtId="4">
    <oc r="AE132">
      <v>5</v>
    </oc>
    <nc r="AE132">
      <v>7.5</v>
    </nc>
  </rcc>
  <rcc rId="161" sId="1">
    <oc r="AG132" t="inlineStr">
      <is>
        <t>Empresa contratada entregar a CONDER os projetos executivos (Já foram iniciados topografia e sondagem).</t>
      </is>
    </oc>
    <nc r="AG132" t="inlineStr">
      <is>
        <t>Monitorar execução da obra.</t>
      </is>
    </nc>
  </rcc>
  <rcc rId="162" sId="1" numFmtId="19">
    <nc r="AH132">
      <v>46632</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 sId="1" odxf="1" dxf="1" numFmtId="4">
    <nc r="R11">
      <v>127378576.98999999</v>
    </nc>
    <odxf>
      <numFmt numFmtId="166" formatCode="0.000,,\ &quot;Mi&quot;"/>
    </odxf>
    <ndxf>
      <numFmt numFmtId="165" formatCode="0.00,,\ &quot;Mi&quot;"/>
    </ndxf>
  </rcc>
  <rcc rId="169" sId="1" odxf="1" dxf="1" numFmtId="4">
    <nc r="S11">
      <v>108102763.59</v>
    </nc>
    <odxf>
      <numFmt numFmtId="166" formatCode="0.000,,\ &quot;Mi&quot;"/>
    </odxf>
    <ndxf>
      <numFmt numFmtId="165" formatCode="0.00,,\ &quot;Mi&quot;"/>
    </ndxf>
  </rcc>
  <rcc rId="170" sId="1" odxf="1" dxf="1" numFmtId="4">
    <nc r="T11">
      <v>6962472.3099999996</v>
    </nc>
    <odxf>
      <numFmt numFmtId="166" formatCode="0.000,,\ &quot;Mi&quot;"/>
    </odxf>
    <ndxf>
      <numFmt numFmtId="165" formatCode="0.00,,\ &quot;Mi&quot;"/>
    </ndxf>
  </rcc>
  <rcc rId="171" sId="1" odxf="1" dxf="1" numFmtId="4">
    <nc r="R12">
      <v>48490063.890000001</v>
    </nc>
    <odxf>
      <numFmt numFmtId="166" formatCode="0.000,,\ &quot;Mi&quot;"/>
    </odxf>
    <ndxf>
      <numFmt numFmtId="165" formatCode="0.00,,\ &quot;Mi&quot;"/>
    </ndxf>
  </rcc>
  <rcc rId="172" sId="1" odxf="1" dxf="1" numFmtId="4">
    <nc r="S12">
      <v>7026635.4800000004</v>
    </nc>
    <odxf>
      <numFmt numFmtId="166" formatCode="0.000,,\ &quot;Mi&quot;"/>
    </odxf>
    <ndxf>
      <numFmt numFmtId="165" formatCode="0.00,,\ &quot;Mi&quot;"/>
    </ndxf>
  </rcc>
  <rcc rId="173" sId="1" odxf="1" dxf="1">
    <nc r="T12">
      <f>20446802.96+11012079.78</f>
    </nc>
    <odxf>
      <numFmt numFmtId="166" formatCode="0.000,,\ &quot;Mi&quot;"/>
    </odxf>
    <ndxf>
      <numFmt numFmtId="165" formatCode="0.00,,\ &quot;Mi&quot;"/>
    </ndxf>
  </rcc>
  <rcc rId="174" sId="1" numFmtId="4">
    <nc r="R14">
      <v>117509310.18000001</v>
    </nc>
  </rcc>
  <rcc rId="175" sId="1" numFmtId="4">
    <nc r="T14">
      <v>1272765.95</v>
    </nc>
  </rcc>
  <rcv guid="{A10EBD83-7D03-4E3F-9980-D4843478A706}" action="delete"/>
  <rdn rId="0" localSheetId="1" customView="1" name="Z_A10EBD83_7D03_4E3F_9980_D4843478A706_.wvu.PrintArea" hidden="1" oldHidden="1">
    <formula>PAC!$E$5:$BB$488</formula>
    <oldFormula>PAC!$E$5:$BB$488</oldFormula>
  </rdn>
  <rdn rId="0" localSheetId="1" customView="1" name="Z_A10EBD83_7D03_4E3F_9980_D4843478A706_.wvu.PrintTitles" hidden="1" oldHidden="1">
    <formula>PAC!$4:$5</formula>
    <oldFormula>PAC!$4:$5</oldFormula>
  </rdn>
  <rdn rId="0" localSheetId="1" customView="1" name="Z_A10EBD83_7D03_4E3F_9980_D4843478A706_.wvu.Cols" hidden="1" oldHidden="1">
    <formula>PAC!$BK:$BK</formula>
    <oldFormula>PAC!$BK:$BK</oldFormula>
  </rdn>
  <rdn rId="0" localSheetId="1" customView="1" name="Z_A10EBD83_7D03_4E3F_9980_D4843478A706_.wvu.FilterData" hidden="1" oldHidden="1">
    <formula>PAC!$A$5:$BF$582</formula>
    <oldFormula>PAC!$A$5:$BF$582</oldFormula>
  </rdn>
  <rdn rId="0" localSheetId="12" customView="1" name="Z_A10EBD83_7D03_4E3F_9980_D4843478A706_.wvu.FilterData" hidden="1" oldHidden="1">
    <formula>'OUTRAS AÇÕES'!$A$3:$AZ$22</formula>
    <oldFormula>'OUTRAS AÇÕES'!$A$3:$AZ$22</oldFormula>
  </rdn>
  <rcv guid="{A10EBD83-7D03-4E3F-9980-D4843478A706}" action="add"/>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 sId="1" numFmtId="4">
    <oc r="AE110">
      <v>20</v>
    </oc>
    <nc r="AE110">
      <v>21</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 sId="1" numFmtId="4">
    <oc r="AE141">
      <v>3.52</v>
    </oc>
    <nc r="AE141">
      <v>3.56</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3" sId="1" numFmtId="4">
    <nc r="R333">
      <v>33062321.129999999</v>
    </nc>
  </rc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PAC!$A$5:$BY$582</formula>
    <oldFormula>PAC!$A$5:$BF$582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8" sId="1" numFmtId="19">
    <oc r="AD300">
      <v>46311</v>
    </oc>
    <nc r="AD300">
      <v>46371</v>
    </nc>
  </rcc>
  <rcc rId="199" sId="1" numFmtId="19">
    <oc r="AW300">
      <v>46311</v>
    </oc>
    <nc r="AW300">
      <v>46371</v>
    </nc>
  </rcc>
  <rcv guid="{270E95A7-3B6C-4D9D-97B0-E7320BA4DFF7}" action="delete"/>
  <rdn rId="0" localSheetId="1" customView="1" name="Z_270E95A7_3B6C_4D9D_97B0_E7320BA4DFF7_.wvu.PrintArea" hidden="1" oldHidden="1">
    <formula>PAC!$E$5:$AJ$488</formula>
    <oldFormula>PAC!$E$5:$AJ$488</oldFormula>
  </rdn>
  <rdn rId="0" localSheetId="1" customView="1" name="Z_270E95A7_3B6C_4D9D_97B0_E7320BA4DFF7_.wvu.PrintTitles" hidden="1" oldHidden="1">
    <formula>PAC!$4:$5</formula>
    <oldFormula>PAC!$4:$5</oldFormula>
  </rdn>
  <rdn rId="0" localSheetId="1" customView="1" name="Z_270E95A7_3B6C_4D9D_97B0_E7320BA4DFF7_.wvu.FilterData" hidden="1" oldHidden="1">
    <formula>PAC!$A$5:$BF$582</formula>
    <oldFormula>PAC!$A$5:$BF$582</oldFormula>
  </rdn>
  <rdn rId="0" localSheetId="12" customView="1" name="Z_270E95A7_3B6C_4D9D_97B0_E7320BA4DFF7_.wvu.FilterData" hidden="1" oldHidden="1">
    <formula>'OUTRAS AÇÕES'!$A$3:$AZ$22</formula>
    <oldFormula>'OUTRAS AÇÕES'!$A$3:$AZ$22</oldFormula>
  </rdn>
  <rcv guid="{270E95A7-3B6C-4D9D-97B0-E7320BA4DFF7}" action="add"/>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4" sId="1" numFmtId="4">
    <nc r="R334">
      <v>14634916.33</v>
    </nc>
  </rc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PAC!$A$5:$BY$582</formula>
    <oldFormula>PAC!$A$5:$BY$582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PAC!$A$5:$BV$582</formula>
    <oldFormula>PAC!$A$5:$BY$582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3" sId="1" numFmtId="4">
    <nc r="R335">
      <v>27815905.899999999</v>
    </nc>
  </rc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PAC!$A$5:$BV$582</formula>
    <oldFormula>PAC!$A$5:$BV$582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8" sId="1" numFmtId="4">
    <oc r="AE90">
      <v>65.34</v>
    </oc>
    <nc r="AE90">
      <v>79.73</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PAC!$A$5:$BV$582</formula>
    <oldFormula>PAC!$A$5:$BV$582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8" sId="1" numFmtId="4">
    <oc r="AE100">
      <v>68.91</v>
    </oc>
    <nc r="AE100">
      <v>75.709999999999994</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4" sId="1" numFmtId="4">
    <nc r="R336">
      <v>47155201.420000002</v>
    </nc>
  </rcc>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PAC!$A$5:$BV$582</formula>
    <oldFormula>PAC!$A$5:$BV$582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9" sId="1" numFmtId="4">
    <oc r="AE95">
      <v>56.87</v>
    </oc>
    <nc r="AE95">
      <v>68.62</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5" sId="1" numFmtId="4">
    <oc r="AE91">
      <v>15.5</v>
    </oc>
    <nc r="AE91">
      <v>16.100000000000001</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1" sId="1" numFmtId="4">
    <oc r="AE111">
      <v>24.2</v>
    </oc>
    <nc r="AE111">
      <v>31.2</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7" sId="1" numFmtId="4">
    <oc r="AE113">
      <v>34.5</v>
    </oc>
    <nc r="AE113">
      <v>38.49</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270E95A7-3B6C-4D9D-97B0-E7320BA4DFF7}" action="delete"/>
  <rdn rId="0" localSheetId="1" customView="1" name="Z_270E95A7_3B6C_4D9D_97B0_E7320BA4DFF7_.wvu.PrintArea" hidden="1" oldHidden="1">
    <formula>PAC!$E$5:$AJ$488</formula>
    <oldFormula>PAC!$E$5:$AJ$488</oldFormula>
  </rdn>
  <rdn rId="0" localSheetId="1" customView="1" name="Z_270E95A7_3B6C_4D9D_97B0_E7320BA4DFF7_.wvu.PrintTitles" hidden="1" oldHidden="1">
    <formula>PAC!$4:$5</formula>
    <oldFormula>PAC!$4:$5</oldFormula>
  </rdn>
  <rdn rId="0" localSheetId="1" customView="1" name="Z_270E95A7_3B6C_4D9D_97B0_E7320BA4DFF7_.wvu.FilterData" hidden="1" oldHidden="1">
    <formula>PAC!$A$5:$BF$582</formula>
    <oldFormula>PAC!$A$5:$BF$582</oldFormula>
  </rdn>
  <rdn rId="0" localSheetId="12" customView="1" name="Z_270E95A7_3B6C_4D9D_97B0_E7320BA4DFF7_.wvu.FilterData" hidden="1" oldHidden="1">
    <formula>'OUTRAS AÇÕES'!$A$3:$AZ$22</formula>
    <oldFormula>'OUTRAS AÇÕES'!$A$3:$AZ$22</oldFormula>
  </rdn>
  <rcv guid="{270E95A7-3B6C-4D9D-97B0-E7320BA4DFF7}" action="add"/>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7" sId="1">
    <oc r="AC23" t="inlineStr">
      <is>
        <t>03 - AGUARDANDO ORDEM DE SERVIÇO</t>
      </is>
    </oc>
    <nc r="AC23" t="inlineStr">
      <is>
        <t>02 - ANDAMENTO</t>
      </is>
    </nc>
  </rcc>
  <rcc rId="268" sId="1">
    <oc r="AC24" t="inlineStr">
      <is>
        <t>03 - AGUARDANDO ORDEM DE SERVIÇO</t>
      </is>
    </oc>
    <nc r="AC24" t="inlineStr">
      <is>
        <t>02 - ANDAMENTO</t>
      </is>
    </nc>
  </rcc>
  <rcc rId="269" sId="1">
    <oc r="AB23" t="inlineStr">
      <is>
        <t>F02 - LICITAÇÃO</t>
      </is>
    </oc>
    <nc r="AB23" t="inlineStr">
      <is>
        <t>F03 - EXECUÇÃO DO OBJETO</t>
      </is>
    </nc>
  </rcc>
  <rcc rId="270" sId="1">
    <oc r="AB24" t="inlineStr">
      <is>
        <t>F02 - LICITAÇÃO</t>
      </is>
    </oc>
    <nc r="AB24" t="inlineStr">
      <is>
        <t>F03 - EXECUÇÃO DO OBJETO</t>
      </is>
    </nc>
  </rcc>
  <rcc rId="271" sId="1">
    <oc r="AB31" t="inlineStr">
      <is>
        <t>F02 - LICITAÇÃO</t>
      </is>
    </oc>
    <nc r="AB31" t="inlineStr">
      <is>
        <t>F03 - EXECUÇÃO DO OBJETO</t>
      </is>
    </nc>
  </rcc>
  <rcc rId="272" sId="1">
    <oc r="AB35" t="inlineStr">
      <is>
        <t>F02 - LICITAÇÃO</t>
      </is>
    </oc>
    <nc r="AB35" t="inlineStr">
      <is>
        <t>F03 - EXECUÇÃO DO OBJETO</t>
      </is>
    </nc>
  </rcc>
  <rcc rId="273" sId="1">
    <oc r="AX23" t="inlineStr">
      <is>
        <t xml:space="preserve">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043.4110.2025.0017422-24  enviado para SECULT em 07/10/2025.
Terrenos definidos e tecnicamente aprovados/ Projetos aprovados possíveis de licitação </t>
      </is>
    </oc>
    <nc r="AX23" t="inlineStr">
      <is>
        <r>
          <rPr>
            <b/>
            <sz val="16"/>
            <rFont val="Calibri"/>
            <family val="2"/>
          </rPr>
          <t>07/10/26 - SERVIÇOS CONCLUÍDOS: Instalação de placa de obra. SERVIÇO À INICIAR: Instalação de Tapume metálico (PREVISÃO: 13/10/2026); Serviços Preliminares; Terraplenagem ; Elaboração de Projetos; Fundações; Superestrutura; Cobertura; Paredes e painéis; Esquadrias; Sistemas hidráulicos, Sanitários e de combate a incêndio(HSI); Sistema elétrico e sistema de voz e dados; Sistemas de ar condicionado, ventilação e exaustão; Revestimentos primários; Acabamentos (revestimento para teto, parede e piso); Acabamentos (hidrossanitários); Acabamentos (elétricos, voz, dados e tv); Pintura; Urbanização e paisagismo; Desmobilização de canteiro e Limpeza final. Obs.: A empresa está em processo de elaboração dos projetos executivos, previsão para iniciar a obra após a aprovação.</t>
        </r>
        <r>
          <rPr>
            <sz val="16"/>
            <rFont val="Calibri"/>
            <family val="2"/>
          </rPr>
          <t xml:space="preserve">
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043.4110.2025.0017422-24  enviado para SECULT em 07/10/2025.
Terrenos definidos e tecnicamente aprovados/ Projetos aprovados possíveis de licitação </t>
        </r>
      </is>
    </nc>
  </rcc>
  <rcc rId="274" sId="1">
    <oc r="AX24" t="inlineStr">
      <is>
        <t xml:space="preserve">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043.4110.2025.0017422-24  enviado para SECULT em 07/10/2025. Terreno indicada não cabe, mas há espaço para ampliação, foi solicitada ajuste da poligonal. Conclusão automática da SPA. Aguardando autorização pela Caixa para licitar. Aguardando definição de recurso compelementar pela Secult. Elaboração de TR e Edital.   
</t>
      </is>
    </oc>
    <nc r="AX24" t="inlineStr">
      <is>
        <r>
          <rPr>
            <b/>
            <sz val="16"/>
            <rFont val="Calibri"/>
            <family val="2"/>
          </rPr>
          <t>07/10/26 -SERVIÇO À INICIAR: Instalação de placa de obra; Instalação de Tapume metálico ; Serviços Preliminares; Terraplenagem ; Elaboração de Projetos; Fundações; Superestrutura; Cobertura; Paredes e painéis; Esquadrias; Sistemas hidráulicos, Sanitários e de combate a incêndio(HSI); Sistema elétrico e sistema de voz e dados; Sistemas de ar condicionado, ventilação e exaustão; Revestimentos primários; Acabamentos (revestimento para teto, parede e piso); Acabamentos (hidrossanitários); Acabamentos (elétricos, voz, dados e tv); Pintura; Urbanização e paisagismo; Desmobilização de canteiro e Limpeza final. Obs.: A prefeitura está fazendo a permuta do terreno.
Ofício CE 46/2026 enviado em 04/02/2026 solicitando nova prorrogação de prazo para abertura de licitação dos CEUS da Cultura.</t>
        </r>
        <r>
          <rPr>
            <sz val="16"/>
            <rFont val="Calibri"/>
            <family val="2"/>
          </rPr>
          <t xml:space="preserve">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043.4110.2025.0017422-24  enviado para SECULT em 07/10/2025. Terreno indicada não cabe, mas há espaço para ampliação, foi solicitada ajuste da poligonal. Conclusão automática da SPA. Aguardando autorização pela Caixa para licitar. Aguardando definição de recurso compelementar pela Secult. Elaboração de TR e Edital.   
</t>
        </r>
      </is>
    </nc>
  </rcc>
  <rcc rId="275" sId="1">
    <oc r="AX35" t="inlineStr">
      <is>
        <t>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043.4110.2025.0017422-24  enviado para SECULT em 07/10/2025.
Terrenos definidos e tecnicamente aprovados/ Projetos aprovados possíveis de licitação.</t>
      </is>
    </oc>
    <nc r="AX35" t="inlineStr">
      <is>
        <r>
          <rPr>
            <b/>
            <sz val="16"/>
            <rFont val="Calibri"/>
            <family val="2"/>
          </rPr>
          <t>07/10/26 - SERVIÇOS CONCLUÍDOS: Instalação de placa de obra. SERVIÇO À INICIAR: Instalação de Tapume metálico (PREVISÃO: 19/10/2026); Serviços Preliminares; Terraplenagem ; Elaboração de Projetos; Fundações; Superestrutura; Cobertura; Paredes e painéis; Esquadrias; Sistemas hidráulicos, Sanitários e de combate a incêndio(HSI); Sistema elétrico e sistema de voz e dados; Sistemas de ar condicionado, ventilação e exaustão; Revestimentos primários; Acabamentos (revestimento para teto, parede e piso); Acabamentos (hidrossanitários); Acabamentos (elétricos, voz, dados e tv); Pintura; Urbanização e paisagismo; Desmobilização de canteiro e Limpeza final. Obs.: A empresa está em processo de elaboração dos projetos executivos, previsão para iniciar a obra após a aprovação.</t>
        </r>
        <r>
          <rPr>
            <sz val="16"/>
            <rFont val="Calibri"/>
            <family val="2"/>
          </rPr>
          <t xml:space="preserve">
Ofício CE 46/2026 enviado em 04/02/2026 solicitando nova prorrogação de prazo para abertura de licitação dos CEUS da Cultura.
Ofício CE 16/2026 enviado em 01/01/2026 comunicando conclusão da alteração de valores de Repasse nos Termos de Compromisso. Ofício CE 4680/2025 enviado em 17/10/2025 comunicando Celebração de Termo Aditivo (Adequação do valor de repasse - R$ 2.066.482,18 e inclusão dos valores para aquisição de equipamentos e mobiliários - R$ 492.646,42). Valor Total: R$ 2.559.128,60.
 Solicitação de ordenador de despesas  043.4110.2025.0017422-24  enviado para SECULT em 07/10/2025.
Terrenos definidos e tecnicamente aprovados/ Projetos aprovados possíveis de licitação.</t>
        </r>
      </is>
    </nc>
  </rcc>
  <rcv guid="{B13D886E-BAB8-4D14-822A-F08281218447}" action="delete"/>
  <rdn rId="0" localSheetId="1" customView="1" name="Z_B13D886E_BAB8_4D14_822A_F08281218447_.wvu.PrintArea" hidden="1" oldHidden="1">
    <formula>PAC!$E$1:$AJ$488</formula>
    <oldFormula>PAC!$E$1:$AJ$488</oldFormula>
  </rdn>
  <rdn rId="0" localSheetId="1" customView="1" name="Z_B13D886E_BAB8_4D14_822A_F08281218447_.wvu.PrintTitles" hidden="1" oldHidden="1">
    <formula>PAC!$4:$5</formula>
    <oldFormula>PAC!$4:$5</oldFormula>
  </rdn>
  <rdn rId="0" localSheetId="1" customView="1" name="Z_B13D886E_BAB8_4D14_822A_F08281218447_.wvu.FilterData" hidden="1" oldHidden="1">
    <formula>PAC!$A$5:$BF$582</formula>
    <oldFormula>PAC!$A$5:$BF$582</oldFormula>
  </rdn>
  <rdn rId="0" localSheetId="12" customView="1" name="Z_B13D886E_BAB8_4D14_822A_F08281218447_.wvu.FilterData" hidden="1" oldHidden="1">
    <formula>'OUTRAS AÇÕES'!$A$3:$AZ$22</formula>
    <oldFormula>'OUTRAS AÇÕES'!$A$3:$AZ$22</oldFormula>
  </rdn>
  <rcv guid="{B13D886E-BAB8-4D14-822A-F08281218447}" action="add"/>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13D886E-BAB8-4D14-822A-F08281218447}" action="delete"/>
  <rdn rId="0" localSheetId="1" customView="1" name="Z_B13D886E_BAB8_4D14_822A_F08281218447_.wvu.PrintArea" hidden="1" oldHidden="1">
    <formula>PAC!$E$1:$AJ$488</formula>
    <oldFormula>PAC!$E$1:$AJ$488</oldFormula>
  </rdn>
  <rdn rId="0" localSheetId="1" customView="1" name="Z_B13D886E_BAB8_4D14_822A_F08281218447_.wvu.PrintTitles" hidden="1" oldHidden="1">
    <formula>PAC!$4:$5</formula>
    <oldFormula>PAC!$4:$5</oldFormula>
  </rdn>
  <rdn rId="0" localSheetId="1" customView="1" name="Z_B13D886E_BAB8_4D14_822A_F08281218447_.wvu.FilterData" hidden="1" oldHidden="1">
    <formula>PAC!$A$5:$BF$582</formula>
    <oldFormula>PAC!$A$5:$BF$582</oldFormula>
  </rdn>
  <rdn rId="0" localSheetId="12" customView="1" name="Z_B13D886E_BAB8_4D14_822A_F08281218447_.wvu.FilterData" hidden="1" oldHidden="1">
    <formula>'OUTRAS AÇÕES'!$A$3:$AZ$22</formula>
    <oldFormula>'OUTRAS AÇÕES'!$A$3:$AZ$22</oldFormula>
  </rdn>
  <rcv guid="{B13D886E-BAB8-4D14-822A-F08281218447}" action="add"/>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4" sId="1" numFmtId="19">
    <oc r="AH329">
      <v>46298</v>
    </oc>
    <nc r="AH329">
      <v>46421</v>
    </nc>
  </rcc>
  <rcc rId="285" sId="1" numFmtId="19">
    <oc r="AH330">
      <v>46315</v>
    </oc>
    <nc r="AH330">
      <v>46438</v>
    </nc>
  </rcc>
  <rcc rId="286" sId="1" numFmtId="19">
    <oc r="AH331">
      <v>46299</v>
    </oc>
    <nc r="AH331">
      <v>46422</v>
    </nc>
  </rcc>
  <rcc rId="287" sId="1">
    <oc r="AX329" t="inlineStr">
      <is>
        <t>Empenho enviado ao IPHAN 03/07/2024
Paracer com novo valor apoiado R$ 1.000.000,00
Publicação no diário da União dia 20/01/2025</t>
      </is>
    </oc>
    <nc r="AX329" t="inlineStr">
      <is>
        <t>Estudo Preliminar 03/10/26
Projeto Básico 03/12/26
Projeto Executivo 03/02/27
Empenho enviado ao IPHAN 03/07/2024
Paracer com novo valor apoiado R$ 1.000.000,00
Publicação no diário da União dia 20/01/2025</t>
      </is>
    </nc>
  </rcc>
  <rcc rId="288" sId="1">
    <oc r="AX330" t="inlineStr">
      <is>
        <t xml:space="preserve">
Empenho enviado ao IPHAN 21/06/2024
</t>
      </is>
    </oc>
    <nc r="AX330" t="inlineStr">
      <is>
        <t xml:space="preserve">Estudo Preliminar 20/10/26
Projeto Básico 20/12/26
Projeto Executivo 20/02/27
Empenho enviado ao IPHAN 21/06/2024
</t>
      </is>
    </nc>
  </rcc>
  <rcc rId="289" sId="1">
    <oc r="AX332" t="inlineStr">
      <is>
        <t xml:space="preserve">Paracer com novo valor apoiado R$ 312.500,00
Empenho enviado ao IPHAN 01/07/2024
Publicação no diário da União dia 20/01/2025
</t>
      </is>
    </oc>
    <nc r="AX332" t="inlineStr">
      <is>
        <t xml:space="preserve">Estudo Preliminar 20/10/26
Projeto Básico 20/12/26
Projeto Executivo 20/02/27
Paracer com novo valor apoiado R$ 312.500,00
Empenho enviado ao IPHAN 01/07/2024
Publicação no diário da União dia 20/01/2025
</t>
      </is>
    </nc>
  </rcc>
  <rcc rId="290" sId="1" numFmtId="19">
    <oc r="AH332">
      <v>46315</v>
    </oc>
    <nc r="AH332">
      <v>46438</v>
    </nc>
  </rcc>
  <rcc rId="291" sId="1">
    <oc r="AX331" t="inlineStr">
      <is>
        <t xml:space="preserve">
Empenho enviado ao IPHAN 21/06/2024
Publicação no diário da União dia 20/01/2025
</t>
      </is>
    </oc>
    <nc r="AX331" t="inlineStr">
      <is>
        <t xml:space="preserve">Estudo Preliminar 04/10/26
Projeto Básico 04/12/26
Projeto Executivo 04/02/27
Empenho enviado ao IPHAN 21/06/2024
Publicação no diário da União dia 20/01/2025
</t>
      </is>
    </nc>
  </rcc>
  <rcv guid="{B13D886E-BAB8-4D14-822A-F08281218447}" action="delete"/>
  <rdn rId="0" localSheetId="1" customView="1" name="Z_B13D886E_BAB8_4D14_822A_F08281218447_.wvu.PrintArea" hidden="1" oldHidden="1">
    <formula>PAC!$E$1:$AJ$488</formula>
    <oldFormula>PAC!$E$1:$AJ$488</oldFormula>
  </rdn>
  <rdn rId="0" localSheetId="1" customView="1" name="Z_B13D886E_BAB8_4D14_822A_F08281218447_.wvu.PrintTitles" hidden="1" oldHidden="1">
    <formula>PAC!$4:$5</formula>
    <oldFormula>PAC!$4:$5</oldFormula>
  </rdn>
  <rdn rId="0" localSheetId="1" customView="1" name="Z_B13D886E_BAB8_4D14_822A_F08281218447_.wvu.FilterData" hidden="1" oldHidden="1">
    <formula>PAC!$A$5:$BF$582</formula>
    <oldFormula>PAC!$A$5:$BF$582</oldFormula>
  </rdn>
  <rdn rId="0" localSheetId="12" customView="1" name="Z_B13D886E_BAB8_4D14_822A_F08281218447_.wvu.FilterData" hidden="1" oldHidden="1">
    <formula>'OUTRAS AÇÕES'!$A$3:$AZ$22</formula>
    <oldFormula>'OUTRAS AÇÕES'!$A$3:$AZ$22</oldFormula>
  </rdn>
  <rcv guid="{B13D886E-BAB8-4D14-822A-F08281218447}" action="add"/>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6" sId="1" numFmtId="4">
    <oc r="AE128">
      <v>39</v>
    </oc>
    <nc r="AE128">
      <v>43.5</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2" sId="1" numFmtId="4">
    <oc r="AE130">
      <v>29</v>
    </oc>
    <nc r="AE130">
      <v>33.5</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3" sId="1">
    <oc r="AL53" t="inlineStr">
      <is>
        <t>03 - Cláusula Vigente</t>
      </is>
    </oc>
    <nc r="AL53" t="inlineStr">
      <is>
        <t>01 - Retirada Total</t>
      </is>
    </nc>
  </rcc>
  <rcc rId="314" sId="1">
    <oc r="AM53" t="inlineStr">
      <is>
        <t>Titularidade de àrea, PB, Licença Ambiental préviae Declaração sobre sustentabilidade do objeto, Anteprojeto ou TR Conj Art 12, inc. I ou III, "a", da Port conjuntiva MGI/MF/CGU nº3224</t>
      </is>
    </oc>
    <nc r="AM53"/>
  </rcc>
  <rcc rId="315" sId="1" numFmtId="19">
    <oc r="AN53">
      <v>46296</v>
    </oc>
    <nc r="AN53"/>
  </rcc>
  <rcv guid="{083D9386-A209-4E4D-86CD-025B1176CEB5}" action="delete"/>
  <rdn rId="0" localSheetId="1" customView="1" name="Z_083D9386_A209_4E4D_86CD_025B1176CEB5_.wvu.PrintArea" hidden="1" oldHidden="1">
    <formula>PAC!$A$2:$AZ$206</formula>
    <oldFormula>PAC!$A$2:$AZ$206</oldFormula>
  </rdn>
  <rdn rId="0" localSheetId="1" customView="1" name="Z_083D9386_A209_4E4D_86CD_025B1176CEB5_.wvu.PrintTitles" hidden="1" oldHidden="1">
    <formula>PAC!$2:$5</formula>
    <oldFormula>PAC!$2:$5</oldFormula>
  </rdn>
  <rdn rId="0" localSheetId="1" customView="1" name="Z_083D9386_A209_4E4D_86CD_025B1176CEB5_.wvu.FilterData" hidden="1" oldHidden="1">
    <formula>PAC!$A$5:$BF$582</formula>
    <oldFormula>PAC!$A$5:$BF$582</oldFormula>
  </rdn>
  <rdn rId="0" localSheetId="12" customView="1" name="Z_083D9386_A209_4E4D_86CD_025B1176CEB5_.wvu.FilterData" hidden="1" oldHidden="1">
    <formula>'OUTRAS AÇÕES'!$A$3:$AZ$22</formula>
    <oldFormula>'OUTRAS AÇÕES'!$A$3:$AZ$22</oldFormula>
  </rdn>
  <rcv guid="{083D9386-A209-4E4D-86CD-025B1176CEB5}" action="add"/>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10EBD83-7D03-4E3F-9980-D4843478A706}" action="delete"/>
  <rdn rId="0" localSheetId="1" customView="1" name="Z_A10EBD83_7D03_4E3F_9980_D4843478A706_.wvu.PrintArea" hidden="1" oldHidden="1">
    <formula>PAC!$E$5:$BB$488</formula>
    <oldFormula>PAC!$E$5:$BB$488</oldFormula>
  </rdn>
  <rdn rId="0" localSheetId="1" customView="1" name="Z_A10EBD83_7D03_4E3F_9980_D4843478A706_.wvu.PrintTitles" hidden="1" oldHidden="1">
    <formula>PAC!$4:$5</formula>
    <oldFormula>PAC!$4:$5</oldFormula>
  </rdn>
  <rdn rId="0" localSheetId="1" customView="1" name="Z_A10EBD83_7D03_4E3F_9980_D4843478A706_.wvu.Cols" hidden="1" oldHidden="1">
    <formula>PAC!$BK:$BK</formula>
    <oldFormula>PAC!$BK:$BK</oldFormula>
  </rdn>
  <rdn rId="0" localSheetId="1" customView="1" name="Z_A10EBD83_7D03_4E3F_9980_D4843478A706_.wvu.FilterData" hidden="1" oldHidden="1">
    <formula>PAC!$A$5:$BF$582</formula>
    <oldFormula>PAC!$A$5:$BF$582</oldFormula>
  </rdn>
  <rdn rId="0" localSheetId="12" customView="1" name="Z_A10EBD83_7D03_4E3F_9980_D4843478A706_.wvu.FilterData" hidden="1" oldHidden="1">
    <formula>'OUTRAS AÇÕES'!$A$3:$AZ$22</formula>
    <oldFormula>'OUTRAS AÇÕES'!$A$3:$AZ$22</oldFormula>
  </rdn>
  <rcv guid="{A10EBD83-7D03-4E3F-9980-D4843478A706}" action="add"/>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5" sId="1" numFmtId="4">
    <oc r="AE86">
      <v>5</v>
    </oc>
    <nc r="AE86">
      <v>9.5</v>
    </nc>
  </rcc>
  <rcc rId="326" sId="1" numFmtId="4">
    <oc r="AE94">
      <v>6.3</v>
    </oc>
    <nc r="AE94">
      <v>9</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2" sId="1" numFmtId="4">
    <oc r="AE87">
      <v>72.31</v>
    </oc>
    <nc r="AE87">
      <v>92</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8" sId="1" numFmtId="4">
    <oc r="AE97">
      <v>6</v>
    </oc>
    <nc r="AE97">
      <v>8</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9" sId="1">
    <oc r="AF383" t="inlineStr">
      <is>
        <t>Publicação de Lei Autorizativa</t>
      </is>
    </oc>
    <nc r="AF383" t="inlineStr">
      <is>
        <t xml:space="preserve">Validação da proposta pelo Agente Financeiro </t>
      </is>
    </nc>
  </rcc>
  <rcc rId="350" sId="1">
    <oc r="AF385" t="inlineStr">
      <is>
        <t>Publicação de Lei Autorizativa</t>
      </is>
    </oc>
    <nc r="AF385" t="inlineStr">
      <is>
        <t xml:space="preserve">Validação da proposta pelo Agente Financeiro </t>
      </is>
    </nc>
  </rcc>
  <rcc rId="351" sId="1">
    <oc r="AF387" t="inlineStr">
      <is>
        <t>Publicação de Lei Autorizativa</t>
      </is>
    </oc>
    <nc r="AF387" t="inlineStr">
      <is>
        <t xml:space="preserve">Validação da proposta pelo Agente Financeiro </t>
      </is>
    </nc>
  </rcc>
  <rcc rId="352" sId="1">
    <oc r="AF389" t="inlineStr">
      <is>
        <t>Publicação de Lei Autorizativa</t>
      </is>
    </oc>
    <nc r="AF389" t="inlineStr">
      <is>
        <t xml:space="preserve">Validação da proposta pelo Agente Financeiro </t>
      </is>
    </nc>
  </rcc>
  <rcc rId="353" sId="1">
    <oc r="AF391" t="inlineStr">
      <is>
        <t>Publicação de Lei Autorizativa</t>
      </is>
    </oc>
    <nc r="AF391" t="inlineStr">
      <is>
        <t xml:space="preserve">Validação da proposta pelo Agente Financeiro </t>
      </is>
    </nc>
  </rcc>
  <rcc rId="354" sId="1">
    <oc r="AF393" t="inlineStr">
      <is>
        <t>Publicação de Lei Autorizativa</t>
      </is>
    </oc>
    <nc r="AF393" t="inlineStr">
      <is>
        <t xml:space="preserve">Validação da proposta pelo Agente Financeiro </t>
      </is>
    </nc>
  </rcc>
  <rcc rId="355" sId="1">
    <oc r="AF395" t="inlineStr">
      <is>
        <t>Publicação de Lei Autorizativa</t>
      </is>
    </oc>
    <nc r="AF395" t="inlineStr">
      <is>
        <t xml:space="preserve">Validação da proposta pelo Agente Financeiro </t>
      </is>
    </nc>
  </rcc>
  <rcc rId="356" sId="1">
    <oc r="AF397" t="inlineStr">
      <is>
        <t>Publicação de Lei Autorizativa</t>
      </is>
    </oc>
    <nc r="AF397" t="inlineStr">
      <is>
        <t xml:space="preserve">Validação da proposta pelo Agente Financeiro </t>
      </is>
    </nc>
  </rcc>
  <rcc rId="357" sId="1">
    <oc r="AF399" t="inlineStr">
      <is>
        <t>Publicação de Lei Autorizativa</t>
      </is>
    </oc>
    <nc r="AF399" t="inlineStr">
      <is>
        <t xml:space="preserve">Validação da proposta pelo Agente Financeiro </t>
      </is>
    </nc>
  </rcc>
  <rcc rId="358" sId="1">
    <oc r="AF401" t="inlineStr">
      <is>
        <t>Publicação de Lei Autorizativa</t>
      </is>
    </oc>
    <nc r="AF401" t="inlineStr">
      <is>
        <t xml:space="preserve">Validação da proposta pelo Agente Financeiro </t>
      </is>
    </nc>
  </rcc>
  <rcc rId="359" sId="1">
    <oc r="AF403" t="inlineStr">
      <is>
        <t>Publicação de Lei Autorizativa</t>
      </is>
    </oc>
    <nc r="AF403" t="inlineStr">
      <is>
        <t xml:space="preserve">Validação da proposta pelo Agente Financeiro </t>
      </is>
    </nc>
  </rcc>
  <rcc rId="360" sId="1">
    <oc r="AF405" t="inlineStr">
      <is>
        <t>Publicação de Lei Autorizativa</t>
      </is>
    </oc>
    <nc r="AF405" t="inlineStr">
      <is>
        <t xml:space="preserve">Validação da proposta pelo Agente Financeiro </t>
      </is>
    </nc>
  </rcc>
  <rcc rId="361" sId="1">
    <oc r="AF407" t="inlineStr">
      <is>
        <t>Publicação de Lei Autorizativa</t>
      </is>
    </oc>
    <nc r="AF407" t="inlineStr">
      <is>
        <t xml:space="preserve">Validação da proposta pelo Agente Financeiro </t>
      </is>
    </nc>
  </rcc>
  <rcc rId="362" sId="1">
    <oc r="AF411" t="inlineStr">
      <is>
        <t>Publicação de Lei Autorizativa</t>
      </is>
    </oc>
    <nc r="AF411" t="inlineStr">
      <is>
        <t xml:space="preserve">Validação da proposta pelo Agente Financeiro </t>
      </is>
    </nc>
  </rcc>
  <rcc rId="363" sId="1">
    <oc r="AF445" t="inlineStr">
      <is>
        <t>Publicação de Lei Autorizativa</t>
      </is>
    </oc>
    <nc r="AF445" t="inlineStr">
      <is>
        <t xml:space="preserve">Validação da proposta pelo Agente Financeiro </t>
      </is>
    </nc>
  </rcc>
  <rcc rId="364" sId="1">
    <oc r="AF455" t="inlineStr">
      <is>
        <t>Publicação de Lei Autorizativa</t>
      </is>
    </oc>
    <nc r="AF455" t="inlineStr">
      <is>
        <t xml:space="preserve">Validação da proposta pelo Agente Financeiro </t>
      </is>
    </nc>
  </rcc>
  <rcc rId="365" sId="1">
    <oc r="AF457" t="inlineStr">
      <is>
        <t>Publicação de Lei Autorizativa</t>
      </is>
    </oc>
    <nc r="AF457" t="inlineStr">
      <is>
        <t xml:space="preserve">Validação da proposta pelo Agente Financeiro </t>
      </is>
    </nc>
  </rcc>
  <rcc rId="366" sId="1">
    <oc r="AF459" t="inlineStr">
      <is>
        <t>Publicação de Lei Autorizativa</t>
      </is>
    </oc>
    <nc r="AF459" t="inlineStr">
      <is>
        <t xml:space="preserve">Validação da proposta pelo Agente Financeiro </t>
      </is>
    </nc>
  </rcc>
  <rcc rId="367" sId="1">
    <oc r="AF461" t="inlineStr">
      <is>
        <t>Publicação de Lei Autorizativa</t>
      </is>
    </oc>
    <nc r="AF461" t="inlineStr">
      <is>
        <t xml:space="preserve">Validação da proposta pelo Agente Financeiro </t>
      </is>
    </nc>
  </rcc>
  <rcc rId="368" sId="1">
    <oc r="AF463" t="inlineStr">
      <is>
        <t>Publicação de Lei Autorizativa</t>
      </is>
    </oc>
    <nc r="AF463" t="inlineStr">
      <is>
        <t xml:space="preserve">Validação da proposta pelo Agente Financeiro </t>
      </is>
    </nc>
  </rcc>
  <rcc rId="369" sId="1">
    <oc r="AF499" t="inlineStr">
      <is>
        <t>Publicação de Lei Autorizativa</t>
      </is>
    </oc>
    <nc r="AF499" t="inlineStr">
      <is>
        <t xml:space="preserve">Validação da proposta pelo Agente Financeiro </t>
      </is>
    </nc>
  </rcc>
  <rcc rId="370" sId="1">
    <oc r="AF384" t="inlineStr">
      <is>
        <t>Publicação de Lei Autorizativa</t>
      </is>
    </oc>
    <nc r="AF384" t="inlineStr">
      <is>
        <t xml:space="preserve">Validação da proposta pelo Agente Financeiro </t>
      </is>
    </nc>
  </rcc>
  <rcc rId="371" sId="1">
    <oc r="AF386" t="inlineStr">
      <is>
        <t>Publicação de Lei Autorizativa</t>
      </is>
    </oc>
    <nc r="AF386" t="inlineStr">
      <is>
        <t xml:space="preserve">Validação da proposta pelo Agente Financeiro </t>
      </is>
    </nc>
  </rcc>
  <rcc rId="372" sId="1">
    <oc r="AF388" t="inlineStr">
      <is>
        <t>Publicação de Lei Autorizativa</t>
      </is>
    </oc>
    <nc r="AF388" t="inlineStr">
      <is>
        <t xml:space="preserve">Validação da proposta pelo Agente Financeiro </t>
      </is>
    </nc>
  </rcc>
  <rcc rId="373" sId="1">
    <oc r="AF390" t="inlineStr">
      <is>
        <t>Publicação de Lei Autorizativa</t>
      </is>
    </oc>
    <nc r="AF390" t="inlineStr">
      <is>
        <t xml:space="preserve">Validação da proposta pelo Agente Financeiro </t>
      </is>
    </nc>
  </rcc>
  <rcc rId="374" sId="1">
    <oc r="AF392" t="inlineStr">
      <is>
        <t>Publicação de Lei Autorizativa</t>
      </is>
    </oc>
    <nc r="AF392" t="inlineStr">
      <is>
        <t xml:space="preserve">Validação da proposta pelo Agente Financeiro </t>
      </is>
    </nc>
  </rcc>
  <rcc rId="375" sId="1">
    <oc r="AF394" t="inlineStr">
      <is>
        <t>Publicação de Lei Autorizativa</t>
      </is>
    </oc>
    <nc r="AF394" t="inlineStr">
      <is>
        <t xml:space="preserve">Validação da proposta pelo Agente Financeiro </t>
      </is>
    </nc>
  </rcc>
  <rcc rId="376" sId="1">
    <oc r="AF396" t="inlineStr">
      <is>
        <t>Publicação de Lei Autorizativa</t>
      </is>
    </oc>
    <nc r="AF396" t="inlineStr">
      <is>
        <t xml:space="preserve">Validação da proposta pelo Agente Financeiro </t>
      </is>
    </nc>
  </rcc>
  <rcc rId="377" sId="1">
    <oc r="AF398" t="inlineStr">
      <is>
        <t>Publicação de Lei Autorizativa</t>
      </is>
    </oc>
    <nc r="AF398" t="inlineStr">
      <is>
        <t xml:space="preserve">Validação da proposta pelo Agente Financeiro </t>
      </is>
    </nc>
  </rcc>
  <rcc rId="378" sId="1">
    <oc r="AF400" t="inlineStr">
      <is>
        <t>Publicação de Lei Autorizativa</t>
      </is>
    </oc>
    <nc r="AF400" t="inlineStr">
      <is>
        <t xml:space="preserve">Validação da proposta pelo Agente Financeiro </t>
      </is>
    </nc>
  </rcc>
  <rcc rId="379" sId="1">
    <oc r="AF402" t="inlineStr">
      <is>
        <t>Publicação de Lei Autorizativa</t>
      </is>
    </oc>
    <nc r="AF402" t="inlineStr">
      <is>
        <t xml:space="preserve">Validação da proposta pelo Agente Financeiro </t>
      </is>
    </nc>
  </rcc>
  <rcc rId="380" sId="1">
    <oc r="AF404" t="inlineStr">
      <is>
        <t>Publicação de Lei Autorizativa</t>
      </is>
    </oc>
    <nc r="AF404" t="inlineStr">
      <is>
        <t xml:space="preserve">Validação da proposta pelo Agente Financeiro </t>
      </is>
    </nc>
  </rcc>
  <rcc rId="381" sId="1">
    <oc r="AF406" t="inlineStr">
      <is>
        <t>Publicação de Lei Autorizativa</t>
      </is>
    </oc>
    <nc r="AF406" t="inlineStr">
      <is>
        <t xml:space="preserve">Validação da proposta pelo Agente Financeiro </t>
      </is>
    </nc>
  </rcc>
  <rcc rId="382" sId="1">
    <oc r="AF408" t="inlineStr">
      <is>
        <t>Publicação de Lei Autorizativa</t>
      </is>
    </oc>
    <nc r="AF408" t="inlineStr">
      <is>
        <t xml:space="preserve">Validação da proposta pelo Agente Financeiro </t>
      </is>
    </nc>
  </rcc>
  <rcc rId="383" sId="1">
    <oc r="AF454" t="inlineStr">
      <is>
        <t>Publicação de Lei Autorizativa</t>
      </is>
    </oc>
    <nc r="AF454" t="inlineStr">
      <is>
        <t xml:space="preserve">Validação da proposta pelo Agente Financeiro </t>
      </is>
    </nc>
  </rcc>
  <rcc rId="384" sId="1">
    <oc r="AF456" t="inlineStr">
      <is>
        <t>Publicação de Lei Autorizativa</t>
      </is>
    </oc>
    <nc r="AF456" t="inlineStr">
      <is>
        <t xml:space="preserve">Validação da proposta pelo Agente Financeiro </t>
      </is>
    </nc>
  </rcc>
  <rcc rId="385" sId="1">
    <oc r="AF458" t="inlineStr">
      <is>
        <t>Publicação de Lei Autorizativa</t>
      </is>
    </oc>
    <nc r="AF458" t="inlineStr">
      <is>
        <t xml:space="preserve">Validação da proposta pelo Agente Financeiro </t>
      </is>
    </nc>
  </rcc>
  <rcc rId="386" sId="1">
    <oc r="AF460" t="inlineStr">
      <is>
        <t>Publicação de Lei Autorizativa</t>
      </is>
    </oc>
    <nc r="AF460" t="inlineStr">
      <is>
        <t xml:space="preserve">Validação da proposta pelo Agente Financeiro </t>
      </is>
    </nc>
  </rcc>
  <rcc rId="387" sId="1">
    <oc r="AF462" t="inlineStr">
      <is>
        <t>Publicação de Lei Autorizativa</t>
      </is>
    </oc>
    <nc r="AF462" t="inlineStr">
      <is>
        <t xml:space="preserve">Validação da proposta pelo Agente Financeiro </t>
      </is>
    </nc>
  </rcc>
  <rcc rId="388" sId="1">
    <oc r="AF464" t="inlineStr">
      <is>
        <t>Publicação de Lei Autorizativa</t>
      </is>
    </oc>
    <nc r="AF464" t="inlineStr">
      <is>
        <t xml:space="preserve">Validação da proposta pelo Agente Financeiro </t>
      </is>
    </nc>
  </rcc>
  <rcc rId="389" sId="1">
    <oc r="AG384" t="inlineStr">
      <is>
        <t>Definição do Estado quanto a publicação de Lei Autorizativa
Previsão de publicação de edital  em 30/04/2027, condicionada a assinatura do contato de financiamento ou disponibilização de recursos próprios.</t>
      </is>
    </oc>
    <nc r="AG384" t="inlineStr">
      <is>
        <t xml:space="preserve">
Previsão de publicação de edital  em 30/04/2027, condicionada a assinatura do contato de financiamento ou disponibilização de recursos próprios.</t>
      </is>
    </nc>
  </rcc>
  <rcc rId="390" sId="1">
    <oc r="AG385" t="inlineStr">
      <is>
        <t>Definição do Estado quanto a publicação de Lei Autorizativa
Em fase de análise das proostas</t>
      </is>
    </oc>
    <nc r="AG385" t="inlineStr">
      <is>
        <t xml:space="preserve">
Em fase de análise das proostas</t>
      </is>
    </nc>
  </rcc>
  <rcc rId="391" sId="1">
    <oc r="AG386" t="inlineStr">
      <is>
        <t xml:space="preserve">
Definição do Estado quanto a publicação de Lei Autorizativa
Em fase de anlálise das propostas
</t>
      </is>
    </oc>
    <nc r="AG386" t="inlineStr">
      <is>
        <t xml:space="preserve">
Em fase de anlálise das propostas
</t>
      </is>
    </nc>
  </rcc>
  <rcc rId="392" sId="1">
    <oc r="AG387" t="inlineStr">
      <is>
        <t xml:space="preserve">
Definição do Estado quanto a publicação de Lei Autorizativa
Previsão de publicação de edital em outubro/2026.</t>
      </is>
    </oc>
    <nc r="AG387" t="inlineStr">
      <is>
        <t xml:space="preserve">
Previsão de publicação de edital em outubro/2026.</t>
      </is>
    </nc>
  </rcc>
  <rcc rId="393" sId="1">
    <oc r="AG388" t="inlineStr">
      <is>
        <t>Definição do Estado quanto a publicação de Lei Autorizativa
Previsão de publicação de edital em  01/01/2027,  condicionada a assinatura do contato de financiamento ou disponibilização de recursos próprios.</t>
      </is>
    </oc>
    <nc r="AG388" t="inlineStr">
      <is>
        <t xml:space="preserve">
Previsão de publicação de edital em  01/01/2027,  condicionada a assinatura do contato de financiamento ou disponibilização de recursos próprios.</t>
      </is>
    </nc>
  </rcc>
  <rcc rId="394" sId="1">
    <oc r="AG389" t="inlineStr">
      <is>
        <t xml:space="preserve">Definição do Estado quanto a publicação de Lei Autorizativa
Previsão de publicação de edital em 01/10/2026,  condicionada a assinatura do contato de financiamento ou disponibilização de recursos próprios.
</t>
      </is>
    </oc>
    <nc r="AG389" t="inlineStr">
      <is>
        <t xml:space="preserve">
Previsão de publicação de edital em 01/10/2026,  condicionada a assinatura do contato de financiamento ou disponibilização de recursos próprios.
</t>
      </is>
    </nc>
  </rcc>
  <rcc rId="395" sId="1">
    <oc r="AG390" t="inlineStr">
      <is>
        <t>Definição do Estado quanto a publicação de Lei Autorizativa
Previsão de publicação de edital em 01/01/2027,  condicionada a assinatura do contato de financiamento ou disponibilização de recursos próprios</t>
      </is>
    </oc>
    <nc r="AG390" t="inlineStr">
      <is>
        <t xml:space="preserve">
Previsão de publicação de edital em 01/01/2027,  condicionada a assinatura do contato de financiamento ou disponibilização de recursos próprios</t>
      </is>
    </nc>
  </rcc>
  <rcc rId="396" sId="1">
    <oc r="AG391" t="inlineStr">
      <is>
        <t>Definição do Estado quanto a publicação de Lei Autorizativa
Previsão de publicação de edital em 01/06/2027,  condicionada a assinatura do contato de financiamento ou disponibilização de recursos próprios.</t>
      </is>
    </oc>
    <nc r="AG391" t="inlineStr">
      <is>
        <t xml:space="preserve">
Previsão de publicação de edital em 01/06/2027,  condicionada a assinatura do contato de financiamento ou disponibilização de recursos próprios.</t>
      </is>
    </nc>
  </rcc>
  <rcc rId="397" sId="1">
    <oc r="AG392" t="inlineStr">
      <is>
        <t>Definição do Estado quanto a publicação de Lei Autorizativa
Previsão de publicação de edital em 01/11/2026,  condicionada a assinatura do contato de financiamento ou disponibilização de recursos próprios.</t>
      </is>
    </oc>
    <nc r="AG392" t="inlineStr">
      <is>
        <t xml:space="preserve">
Previsão de publicação de edital em 01/11/2026,  condicionada a assinatura do contato de financiamento ou disponibilização de recursos próprios.</t>
      </is>
    </nc>
  </rcc>
  <rcc rId="398" sId="1">
    <oc r="AG393" t="inlineStr">
      <is>
        <t xml:space="preserve">Definição do Estado quanto a publicação de Lei Autorizativa
Previsão de publicação de edital em 30/11/2026.
</t>
      </is>
    </oc>
    <nc r="AG393" t="inlineStr">
      <is>
        <t xml:space="preserve">
Previsão de publicação de edital em 30/11/2026.
</t>
      </is>
    </nc>
  </rcc>
  <rcc rId="399" sId="1">
    <oc r="AG394" t="inlineStr">
      <is>
        <t>Definição do Estado quanto a publicação de Lei Autorizativa
Previsão de publicação de edital em 01/09/2027,  condicionada a assinatura do contato de financiamento ou disponibilização de recursos próprios</t>
      </is>
    </oc>
    <nc r="AG394" t="inlineStr">
      <is>
        <t xml:space="preserve">
Previsão de publicação de edital em 01/09/2027,  condicionada a assinatura do contato de financiamento ou disponibilização de recursos próprios</t>
      </is>
    </nc>
  </rcc>
  <rcc rId="400" sId="1">
    <oc r="AG395" t="inlineStr">
      <is>
        <t>Definição do Estado quanto a publicação de Lei Autorizativa
Previsão de publicação de edital em 01/07/2027,  condicionada a assinatura do contato de financiamento ou disponibilização de recursos próprios.</t>
      </is>
    </oc>
    <nc r="AG395" t="inlineStr">
      <is>
        <t xml:space="preserve">
Previsão de publicação de edital em 01/07/2027,  condicionada a assinatura do contato de financiamento ou disponibilização de recursos próprios.</t>
      </is>
    </nc>
  </rcc>
  <rcc rId="401" sId="1">
    <oc r="AG396" t="inlineStr">
      <is>
        <t>Definição do Estado quanto a publicação de Lei Autorizativa
Previsão de publicação de edital em 30/05/2027,  condicionada a assinatura do contato de financiamento ou disponibilização de recursos próprios.</t>
      </is>
    </oc>
    <nc r="AG396" t="inlineStr">
      <is>
        <t xml:space="preserve">
Previsão de publicação de edital em 30/05/2027,  condicionada a assinatura do contato de financiamento ou disponibilização de recursos próprios.</t>
      </is>
    </nc>
  </rcc>
  <rcc rId="402" sId="1">
    <oc r="AG397" t="inlineStr">
      <is>
        <r>
          <t xml:space="preserve">
Definição do Estado quanto a publicação de Lei Autorizativa
</t>
        </r>
        <r>
          <rPr>
            <b/>
            <sz val="16"/>
            <rFont val="Calibri"/>
            <family val="2"/>
          </rPr>
          <t>LICITAÇÃO n.º 073/26, Abertura de Propostas: 11/11/2026, às 9h</t>
        </r>
        <r>
          <rPr>
            <sz val="16"/>
            <rFont val="Calibri"/>
            <family val="2"/>
          </rPr>
          <t xml:space="preserve">
</t>
        </r>
      </is>
    </oc>
    <nc r="AG397" t="inlineStr">
      <is>
        <t xml:space="preserve">
LICITAÇÃO n.º 073/26, Abertura de Propostas: 11/11/2026, às 9h
</t>
      </is>
    </nc>
  </rcc>
  <rcc rId="403" sId="1">
    <oc r="AG398" t="inlineStr">
      <is>
        <t xml:space="preserve">
Definição do Estado quanto a publicação de Lei Autorizativa
Previsão de publicação de edital em 30/11/2026,  condicionada a assinatura do contato de financiamento ou disponibilização de recursos próprios.
</t>
      </is>
    </oc>
    <nc r="AG398" t="inlineStr">
      <is>
        <t xml:space="preserve">
Previsão de publicação de edital em 30/11/2026,  condicionada a assinatura do contato de financiamento ou disponibilização de recursos próprios.
</t>
      </is>
    </nc>
  </rcc>
  <rcc rId="404" sId="1">
    <oc r="AG399" t="inlineStr">
      <is>
        <t>Definição do Estado quanto a publicação de Lei Autorizativa
Previsão de publicação de edital em 01/02/2027,  condicionada a assinatura do contato de financiamento ou disponibilização de recursos próprios.</t>
      </is>
    </oc>
    <nc r="AG399" t="inlineStr">
      <is>
        <t xml:space="preserve">
Previsão de publicação de edital em 01/02/2027,  condicionada a assinatura do contato de financiamento ou disponibilização de recursos próprios.</t>
      </is>
    </nc>
  </rcc>
  <rcc rId="405" sId="1">
    <oc r="AG400" t="inlineStr">
      <is>
        <r>
          <t xml:space="preserve">
Definição do Estado quanto a publicação de Lei Autorizativa
Expedição de Ordem de Serviço (OS) da Obra do SES Lençóis está condicionada a regularização ambiental e autorização do Iphan. As pendências relacionadas a regularização ambiental são a Licença de Alteração (LA) e Autorizações para Supressão de Vegetação (ASV) e de Manejo de Fauna (AMF).
</t>
        </r>
        <r>
          <rPr>
            <b/>
            <sz val="16"/>
            <rFont val="Calibri"/>
            <family val="2"/>
          </rPr>
          <t/>
        </r>
      </is>
    </oc>
    <nc r="AG400" t="inlineStr">
      <is>
        <t xml:space="preserve">
Expedição de Ordem de Serviço (OS) da Obra do SES Lençóis está condicionada a regularização ambiental e autorização do Iphan. As pendências relacionadas a regularização ambiental são a Licença de Alteração (LA) e Autorizações para Supressão de Vegetação (ASV) e de Manejo de Fauna (AMF).
</t>
      </is>
    </nc>
  </rcc>
  <rcc rId="406" sId="1">
    <oc r="AG401" t="inlineStr">
      <is>
        <t xml:space="preserve">Definição do Estado quanto a publicação de Lei Autorizativa
Previsão de publicação de edital em 01/11/2026,  condicionada a assinatura do contato de financiamento ou disponibilização de recursos próprios.
</t>
      </is>
    </oc>
    <nc r="AG401" t="inlineStr">
      <is>
        <t xml:space="preserve">
Previsão de publicação de edital em 01/11/2026,  condicionada a assinatura do contato de financiamento ou disponibilização de recursos próprios.
</t>
      </is>
    </nc>
  </rcc>
  <rcc rId="407" sId="1">
    <oc r="AG402" t="inlineStr">
      <is>
        <t>Definição do Estado quanto a publicação de Lei Autorizativa
Previsão de publicação de edital em 01/07/2027,  condicionada a assinatura do contato de financiamento ou disponibilização de recursos próprios.</t>
      </is>
    </oc>
    <nc r="AG402" t="inlineStr">
      <is>
        <t xml:space="preserve">
Previsão de publicação de edital em 01/07/2027,  condicionada a assinatura do contato de financiamento ou disponibilização de recursos próprios.</t>
      </is>
    </nc>
  </rcc>
  <rcc rId="408" sId="1">
    <oc r="AG403" t="inlineStr">
      <is>
        <t>Definição do Estado quanto a publicação de Lei Autorizativa
Previsão de publicação de edital em 01/04/2027,  condicionada a assinatura do contato de financiamento ou disponibilização de recursos próprios.</t>
      </is>
    </oc>
    <nc r="AG403" t="inlineStr">
      <is>
        <t xml:space="preserve">
Previsão de publicação de edital em 01/04/2027,  condicionada a assinatura do contato de financiamento ou disponibilização de recursos próprios.</t>
      </is>
    </nc>
  </rcc>
  <rcc rId="409" sId="1">
    <oc r="AG404" t="inlineStr">
      <is>
        <t xml:space="preserve">Definição do Estado quanto a publicação de Lei Autorizativa
Previsão de publicação de edital em 01/12/2026,  condicionada a assinatura do contato de financiamento ou disponibilização de recursos próprios.
</t>
      </is>
    </oc>
    <nc r="AG404" t="inlineStr">
      <is>
        <t xml:space="preserve">
Previsão de publicação de edital em 01/12/2026,  condicionada a assinatura do contato de financiamento ou disponibilização de recursos próprios.
</t>
      </is>
    </nc>
  </rcc>
  <rcc rId="410" sId="1">
    <oc r="AG405" t="inlineStr">
      <is>
        <t xml:space="preserve">Definição do Estado quanto a publicação de Lei Autorizativa
Previsão de publicação de edital em 01/06/2027,  condicionada a assinatura do contato de financiamento ou disponibilização de recursos próprios.
</t>
      </is>
    </oc>
    <nc r="AG405" t="inlineStr">
      <is>
        <t xml:space="preserve">
Previsão de publicação de edital em 01/06/2027,  condicionada a assinatura do contato de financiamento ou disponibilização de recursos próprios.
</t>
      </is>
    </nc>
  </rcc>
  <rcc rId="411" sId="1">
    <oc r="AG406" t="inlineStr">
      <is>
        <t>Definição do Estado quanto a publicação de Lei Autorizativa
Previsão de publicação de edital em 01/02/2027,  condicionada a assinatura do contato de financiamento ou disponibilização de recursos próprios.</t>
      </is>
    </oc>
    <nc r="AG406" t="inlineStr">
      <is>
        <t xml:space="preserve">
Previsão de publicação de edital em 01/02/2027,  condicionada a assinatura do contato de financiamento ou disponibilização de recursos próprios.</t>
      </is>
    </nc>
  </rcc>
  <rcc rId="412" sId="1">
    <oc r="AG407" t="inlineStr">
      <is>
        <t>Definição do Estado quanto a publicação de Lei Autorizativa
Previsão de publicação de edital em 01/03/2027,  condicionada a assinatura do contato de financiamento ou disponibilização de recursos próprios.</t>
      </is>
    </oc>
    <nc r="AG407" t="inlineStr">
      <is>
        <t xml:space="preserve">
Previsão de publicação de edital em 01/03/2027,  condicionada a assinatura do contato de financiamento ou disponibilização de recursos próprios.</t>
      </is>
    </nc>
  </rcc>
  <rcc rId="413" sId="1">
    <oc r="AG408" t="inlineStr">
      <is>
        <t>Definição do Estado quanto a publicação de Lei Autorizativa
Previsão de publicação de edital, condicionada  a captação de recursos</t>
      </is>
    </oc>
    <nc r="AG408" t="inlineStr">
      <is>
        <t xml:space="preserve">
Previsão de publicação de edital, condicionada  a captação de recursos</t>
      </is>
    </nc>
  </rcc>
  <rcc rId="414" sId="1">
    <oc r="AG411" t="inlineStr">
      <is>
        <t xml:space="preserve">Definição do Estado quanto a publicação de Lei Autorizativa
Previsão de publicação de edital em 30/12/2026,  condicionada a assinatura do contato de financiamento ou disponibilização de recursos próprios.
</t>
      </is>
    </oc>
    <nc r="AG411" t="inlineStr">
      <is>
        <t xml:space="preserve">
Previsão de publicação de edital em 30/12/2026,  condicionada a assinatura do contato de financiamento ou disponibilização de recursos próprios.
</t>
      </is>
    </nc>
  </rcc>
  <rcc rId="415" sId="1">
    <oc r="AG445" t="inlineStr">
      <is>
        <t>Definição do Estado quanto a publicação de Lei Autorizativa
Monitorar a execução da obra</t>
      </is>
    </oc>
    <nc r="AG445" t="inlineStr">
      <is>
        <t xml:space="preserve">
Monitorar a execução da obra</t>
      </is>
    </nc>
  </rcc>
  <rcc rId="416" sId="1">
    <oc r="AG454" t="inlineStr">
      <is>
        <t xml:space="preserve">Definição do Estado quanto a publicação de Lei Autorizativa
Previsão de publicação de edital em 01/06/2027,  condicionada a assinatura do contato de financiamento ou disponibilização de recursos próprios.
</t>
      </is>
    </oc>
    <nc r="AG454" t="inlineStr">
      <is>
        <t xml:space="preserve">
Previsão de publicação de edital em 01/06/2027,  condicionada a assinatura do contato de financiamento ou disponibilização de recursos próprios.
</t>
      </is>
    </nc>
  </rcc>
  <rcc rId="417" sId="1">
    <oc r="AG455" t="inlineStr">
      <is>
        <t>Definição do Estado quanto a publicação de Lei Autorizativa
Previsão de publicação de edital em 01/06/2027,  condicionada a assinatura do contato de financiamento ou disponibilização de recursos próprios.</t>
      </is>
    </oc>
    <nc r="AG455" t="inlineStr">
      <is>
        <t xml:space="preserve">
Previsão de publicação de edital em 01/06/2027,  condicionada a assinatura do contato de financiamento ou disponibilização de recursos próprios.</t>
      </is>
    </nc>
  </rcc>
  <rcc rId="418" sId="1">
    <oc r="AG456" t="inlineStr">
      <is>
        <r>
          <t xml:space="preserve">Definição do Estado quanto a publicação de Lei Autorizativa
</t>
        </r>
        <r>
          <rPr>
            <b/>
            <sz val="16"/>
            <rFont val="Calibri"/>
            <family val="2"/>
          </rPr>
          <t>Obra em fase de mobilização. Pendente alvará</t>
        </r>
      </is>
    </oc>
    <nc r="AG456" t="inlineStr">
      <is>
        <t xml:space="preserve">
Obra em fase de mobilização. Pendente alvará</t>
      </is>
    </nc>
  </rcc>
  <rcc rId="419" sId="1">
    <oc r="AG457" t="inlineStr">
      <is>
        <t xml:space="preserve">
Definição do Estado quanto a publicação de Lei Autorizativa
Previsão de publicação de edital em 30/11/2026, condicionada a assinatura do contato de financiamento ou disponibilização de recursos próprios.</t>
      </is>
    </oc>
    <nc r="AG457" t="inlineStr">
      <is>
        <t xml:space="preserve">
Previsão de publicação de edital em 30/11/2026, condicionada a assinatura do contato de financiamento ou disponibilização de recursos próprios.</t>
      </is>
    </nc>
  </rcc>
  <rcc rId="420" sId="1">
    <oc r="AG458" t="inlineStr">
      <is>
        <t xml:space="preserve">Definição do Estado quanto a publicação de Lei Autorizativa
Previsão de publicação de edital em 01/06/2027, condicionada a assinatura do contato de financiamento ou disponibilização de recursos próprios. 
</t>
      </is>
    </oc>
    <nc r="AG458" t="inlineStr">
      <is>
        <t xml:space="preserve">
Previsão de publicação de edital em 01/06/2027, condicionada a assinatura do contato de financiamento ou disponibilização de recursos próprios. 
</t>
      </is>
    </nc>
  </rcc>
  <rcc rId="421" sId="1">
    <oc r="AG459" t="inlineStr">
      <is>
        <t xml:space="preserve">Definição do Estado quanto a publicação de Lei Autorizativa
Previsão de publicação de edital em 01/06/2027, condicionada a assinatura do contato de financiamento ou disponibilização de recursos próprios.
</t>
      </is>
    </oc>
    <nc r="AG459" t="inlineStr">
      <is>
        <t xml:space="preserve">
Previsão de publicação de edital em 01/06/2027, condicionada a assinatura do contato de financiamento ou disponibilização de recursos próprios.
</t>
      </is>
    </nc>
  </rcc>
  <rcc rId="422" sId="1">
    <oc r="AG460" t="inlineStr">
      <is>
        <t>Definição do Estado quanto a publicação de Lei Autorizativa</t>
      </is>
    </oc>
    <nc r="AG460"/>
  </rcc>
  <rcc rId="423" sId="1">
    <oc r="AG461" t="inlineStr">
      <is>
        <r>
          <t xml:space="preserve">
Definição do Estado quanto a publicação de Lei Autorizativa
Previsão de publicação de edital em 01/09/2026, condicionada a assinatura do contato de financiamento ou disponibilização de recursos próprios.
</t>
        </r>
        <r>
          <rPr>
            <b/>
            <sz val="16"/>
            <rFont val="Calibri"/>
            <family val="2"/>
          </rPr>
          <t>LICITAÇÃO n.º 133/26: Abertura de Propostas: 01/12/2026 às 09:00.</t>
        </r>
        <r>
          <rPr>
            <sz val="16"/>
            <rFont val="Calibri"/>
            <family val="2"/>
          </rPr>
          <t xml:space="preserve">
</t>
        </r>
      </is>
    </oc>
    <nc r="AG461" t="inlineStr">
      <is>
        <t xml:space="preserve">
Previsão de publicação de edital em 01/09/2026, condicionada a assinatura do contato de financiamento ou disponibilização de recursos próprios.
LICITAÇÃO n.º 133/26: Abertura de Propostas: 01/12/2026 às 09:00.
</t>
      </is>
    </nc>
  </rcc>
  <rcc rId="424" sId="1">
    <oc r="AG462" t="inlineStr">
      <is>
        <r>
          <t xml:space="preserve">Definição do Estado quanto a publicação de Lei Autorizativa
</t>
        </r>
        <r>
          <rPr>
            <b/>
            <sz val="16"/>
            <rFont val="Calibri"/>
            <family val="2"/>
          </rPr>
          <t xml:space="preserve">Obra em fase de mobilização. Concedido alvará pela Prefeirura Municipal de Piritiba, em fase de emissão do alvará de Miguel Calmon e o alvará de Mundo Novo não será solicitado em 2026. </t>
        </r>
      </is>
    </oc>
    <nc r="AG462" t="inlineStr">
      <is>
        <t xml:space="preserve">
Obra em fase de mobilização. Concedido alvará pela Prefeirura Municipal de Piritiba, em fase de emissão do alvará de Miguel Calmon e o alvará de Mundo Novo não será solicitado em 2026. </t>
      </is>
    </nc>
  </rcc>
  <rcc rId="425" sId="1">
    <oc r="AG463" t="inlineStr">
      <is>
        <t>Definição do Estado quanto a publicação de Lei Autorizativa
Previsão de publicação de edital em 01/08/2026, condicionada a assinatura do contato de financiamento ou disponibilização de recursos próprios.</t>
      </is>
    </oc>
    <nc r="AG463" t="inlineStr">
      <is>
        <t xml:space="preserve">
Previsão de publicação de edital em 01/08/2026, condicionada a assinatura do contato de financiamento ou disponibilização de recursos próprios.</t>
      </is>
    </nc>
  </rcc>
  <rcc rId="426" sId="1">
    <oc r="AG464" t="inlineStr">
      <is>
        <t>Definição do Estado quanto a publicação de Lei Autorizativa</t>
      </is>
    </oc>
    <nc r="AG464"/>
  </rcc>
  <rcc rId="427" sId="1">
    <oc r="AG499" t="inlineStr">
      <is>
        <r>
          <t xml:space="preserve">
Definição do Estado quanto a publicação de Lei Autorizativa
</t>
        </r>
        <r>
          <rPr>
            <b/>
            <sz val="16"/>
            <color theme="1"/>
            <rFont val="Calibri"/>
            <family val="2"/>
          </rPr>
          <t/>
        </r>
      </is>
    </oc>
    <nc r="AG499" t="inlineStr">
      <is>
        <t xml:space="preserve">
</t>
      </is>
    </nc>
  </rcc>
  <rcc rId="428" sId="1" numFmtId="19">
    <oc r="AH383">
      <v>46325</v>
    </oc>
    <nc r="AH383"/>
  </rcc>
  <rcc rId="429" sId="1" numFmtId="19">
    <oc r="AH384">
      <v>46325</v>
    </oc>
    <nc r="AH384"/>
  </rcc>
  <rcc rId="430" sId="1" numFmtId="19">
    <oc r="AH385">
      <v>46325</v>
    </oc>
    <nc r="AH385"/>
  </rcc>
  <rcc rId="431" sId="1" numFmtId="19">
    <oc r="AH386">
      <v>46325</v>
    </oc>
    <nc r="AH386"/>
  </rcc>
  <rcc rId="432" sId="1" numFmtId="19">
    <oc r="AH387">
      <v>46325</v>
    </oc>
    <nc r="AH387"/>
  </rcc>
  <rcc rId="433" sId="1" numFmtId="19">
    <oc r="AH388">
      <v>46325</v>
    </oc>
    <nc r="AH388"/>
  </rcc>
  <rcc rId="434" sId="1" numFmtId="19">
    <oc r="AH389">
      <v>46325</v>
    </oc>
    <nc r="AH389"/>
  </rcc>
  <rcc rId="435" sId="1" numFmtId="19">
    <oc r="AH390">
      <v>46325</v>
    </oc>
    <nc r="AH390"/>
  </rcc>
  <rcc rId="436" sId="1" numFmtId="19">
    <oc r="AH391">
      <v>46325</v>
    </oc>
    <nc r="AH391"/>
  </rcc>
  <rcc rId="437" sId="1" numFmtId="19">
    <oc r="AH392">
      <v>46325</v>
    </oc>
    <nc r="AH392"/>
  </rcc>
  <rcc rId="438" sId="1" numFmtId="19">
    <oc r="AH393">
      <v>46325</v>
    </oc>
    <nc r="AH393"/>
  </rcc>
  <rcc rId="439" sId="1" numFmtId="19">
    <oc r="AH394">
      <v>46325</v>
    </oc>
    <nc r="AH394"/>
  </rcc>
  <rcc rId="440" sId="1" numFmtId="19">
    <oc r="AH395">
      <v>46325</v>
    </oc>
    <nc r="AH395"/>
  </rcc>
  <rcc rId="441" sId="1" numFmtId="19">
    <oc r="AH396">
      <v>46325</v>
    </oc>
    <nc r="AH396"/>
  </rcc>
  <rcc rId="442" sId="1" numFmtId="19">
    <oc r="AH397">
      <v>46325</v>
    </oc>
    <nc r="AH397"/>
  </rcc>
  <rcc rId="443" sId="1" numFmtId="19">
    <oc r="AH398">
      <v>46325</v>
    </oc>
    <nc r="AH398"/>
  </rcc>
  <rcc rId="444" sId="1" numFmtId="19">
    <oc r="AH399">
      <v>46325</v>
    </oc>
    <nc r="AH399"/>
  </rcc>
  <rcc rId="445" sId="1" numFmtId="19">
    <oc r="AH400">
      <v>46325</v>
    </oc>
    <nc r="AH400"/>
  </rcc>
  <rcc rId="446" sId="1" numFmtId="19">
    <oc r="AH401">
      <v>46325</v>
    </oc>
    <nc r="AH401"/>
  </rcc>
  <rcc rId="447" sId="1" numFmtId="19">
    <oc r="AH402">
      <v>46325</v>
    </oc>
    <nc r="AH402"/>
  </rcc>
  <rcc rId="448" sId="1" numFmtId="19">
    <oc r="AH403">
      <v>46325</v>
    </oc>
    <nc r="AH403"/>
  </rcc>
  <rcc rId="449" sId="1" numFmtId="19">
    <oc r="AH404">
      <v>46325</v>
    </oc>
    <nc r="AH404"/>
  </rcc>
  <rcc rId="450" sId="1" numFmtId="19">
    <oc r="AH405">
      <v>46325</v>
    </oc>
    <nc r="AH405"/>
  </rcc>
  <rcc rId="451" sId="1" numFmtId="19">
    <oc r="AH406">
      <v>46325</v>
    </oc>
    <nc r="AH406"/>
  </rcc>
  <rcc rId="452" sId="1" numFmtId="19">
    <oc r="AH407">
      <v>46325</v>
    </oc>
    <nc r="AH407"/>
  </rcc>
  <rcc rId="453" sId="1" numFmtId="19">
    <oc r="AH408">
      <v>46325</v>
    </oc>
    <nc r="AH408"/>
  </rcc>
  <rcc rId="454" sId="1" numFmtId="19">
    <oc r="AH411">
      <v>46325</v>
    </oc>
    <nc r="AH411"/>
  </rcc>
  <rcc rId="455" sId="1" numFmtId="19">
    <oc r="AH445">
      <v>46325</v>
    </oc>
    <nc r="AH445"/>
  </rcc>
  <rcc rId="456" sId="1" numFmtId="19">
    <oc r="AH454">
      <v>46325</v>
    </oc>
    <nc r="AH454"/>
  </rcc>
  <rcc rId="457" sId="1" numFmtId="19">
    <oc r="AH455">
      <v>46325</v>
    </oc>
    <nc r="AH455"/>
  </rcc>
  <rcc rId="458" sId="1" numFmtId="19">
    <oc r="AH456">
      <v>46325</v>
    </oc>
    <nc r="AH456"/>
  </rcc>
  <rcc rId="459" sId="1" numFmtId="19">
    <oc r="AH457">
      <v>46325</v>
    </oc>
    <nc r="AH457"/>
  </rcc>
  <rcc rId="460" sId="1" numFmtId="19">
    <oc r="AH458">
      <v>46325</v>
    </oc>
    <nc r="AH458"/>
  </rcc>
  <rcc rId="461" sId="1" numFmtId="19">
    <oc r="AH459">
      <v>46325</v>
    </oc>
    <nc r="AH459"/>
  </rcc>
  <rcc rId="462" sId="1" numFmtId="19">
    <oc r="AH460">
      <v>46325</v>
    </oc>
    <nc r="AH460"/>
  </rcc>
  <rcc rId="463" sId="1" numFmtId="19">
    <oc r="AH461">
      <v>46325</v>
    </oc>
    <nc r="AH461"/>
  </rcc>
  <rcc rId="464" sId="1" numFmtId="19">
    <oc r="AH462">
      <v>46325</v>
    </oc>
    <nc r="AH462"/>
  </rcc>
  <rcc rId="465" sId="1" numFmtId="19">
    <oc r="AH463">
      <v>46325</v>
    </oc>
    <nc r="AH463"/>
  </rcc>
  <rcc rId="466" sId="1" numFmtId="19">
    <oc r="AH464">
      <v>46325</v>
    </oc>
    <nc r="AH464"/>
  </rcc>
  <rcc rId="467" sId="1" numFmtId="19">
    <oc r="AH499">
      <v>46325</v>
    </oc>
    <nc r="AH499"/>
  </rcc>
  <rcc rId="468" sId="1">
    <oc r="AG383" t="inlineStr">
      <is>
        <t xml:space="preserve">
Definição do Estado quanto a publicação de Lei Autorizativa
Previsão de publicação de edital em 01/09/2026, condicionada a assinatura do contato de financiamento ou disponibilização de recursos próprios.
</t>
      </is>
    </oc>
    <nc r="AG383" t="inlineStr">
      <is>
        <t xml:space="preserve">
Previsão de publicação de edital em 01/09/2026, condicionada a assinatura do contato de financiamento ou disponibilização de recursos próprios.
</t>
      </is>
    </nc>
  </rcc>
  <rcv guid="{A10EBD83-7D03-4E3F-9980-D4843478A706}" action="delete"/>
  <rdn rId="0" localSheetId="1" customView="1" name="Z_A10EBD83_7D03_4E3F_9980_D4843478A706_.wvu.PrintArea" hidden="1" oldHidden="1">
    <formula>PAC!$E$5:$BB$488</formula>
    <oldFormula>PAC!$E$5:$BB$488</oldFormula>
  </rdn>
  <rdn rId="0" localSheetId="1" customView="1" name="Z_A10EBD83_7D03_4E3F_9980_D4843478A706_.wvu.PrintTitles" hidden="1" oldHidden="1">
    <formula>PAC!$4:$5</formula>
    <oldFormula>PAC!$4:$5</oldFormula>
  </rdn>
  <rdn rId="0" localSheetId="1" customView="1" name="Z_A10EBD83_7D03_4E3F_9980_D4843478A706_.wvu.Cols" hidden="1" oldHidden="1">
    <formula>PAC!$BK:$BK</formula>
    <oldFormula>PAC!$BK:$BK</oldFormula>
  </rdn>
  <rdn rId="0" localSheetId="1" customView="1" name="Z_A10EBD83_7D03_4E3F_9980_D4843478A706_.wvu.FilterData" hidden="1" oldHidden="1">
    <formula>PAC!$A$5:$BF$582</formula>
    <oldFormula>PAC!$A$5:$BF$582</oldFormula>
  </rdn>
  <rdn rId="0" localSheetId="12" customView="1" name="Z_A10EBD83_7D03_4E3F_9980_D4843478A706_.wvu.FilterData" hidden="1" oldHidden="1">
    <formula>'OUTRAS AÇÕES'!$A$3:$AZ$22</formula>
    <oldFormula>'OUTRAS AÇÕES'!$A$3:$AZ$22</oldFormula>
  </rdn>
  <rcv guid="{A10EBD83-7D03-4E3F-9980-D4843478A706}" action="add"/>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4" sId="1" numFmtId="19">
    <oc r="AH73">
      <v>46261</v>
    </oc>
    <nc r="AH73">
      <v>46322</v>
    </nc>
  </rcc>
  <rcc rId="475" sId="1" numFmtId="19">
    <oc r="AH58">
      <v>46290</v>
    </oc>
    <nc r="AH58">
      <v>46320</v>
    </nc>
  </rcc>
  <rcc rId="476" sId="1" numFmtId="19">
    <oc r="AH53">
      <v>46293</v>
    </oc>
    <nc r="AH53">
      <v>46323</v>
    </nc>
  </rcc>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7" sId="1">
    <oc r="AG384" t="inlineStr">
      <is>
        <t xml:space="preserve">
Previsão de publicação de edital  em 30/04/2027, condicionada a assinatura do contato de financiamento ou disponibilização de recursos próprios.</t>
      </is>
    </oc>
    <nc r="AG384" t="inlineStr">
      <is>
        <t>Previsão de publicação de edital  em 30/04/2027, condicionada a assinatura do contato de financiamento ou disponibilização de recursos próprios.</t>
      </is>
    </nc>
  </rcc>
  <rcc rId="478" sId="1">
    <oc r="AG385" t="inlineStr">
      <is>
        <t xml:space="preserve">
Em fase de análise das proostas</t>
      </is>
    </oc>
    <nc r="AG385" t="inlineStr">
      <is>
        <t>Em fase de análise das proostas</t>
      </is>
    </nc>
  </rcc>
  <rcc rId="479" sId="1">
    <oc r="AG386" t="inlineStr">
      <is>
        <t xml:space="preserve">
Em fase de anlálise das propostas
</t>
      </is>
    </oc>
    <nc r="AG386" t="inlineStr">
      <is>
        <t xml:space="preserve">
Em fase de anlálise das propostas
</t>
      </is>
    </nc>
  </rcc>
  <rcc rId="480" sId="1">
    <oc r="AG387" t="inlineStr">
      <is>
        <t xml:space="preserve">
Previsão de publicação de edital em outubro/2026.</t>
      </is>
    </oc>
    <nc r="AG387" t="inlineStr">
      <is>
        <t>Previsão de publicação de edital em outubro/2026.</t>
      </is>
    </nc>
  </rcc>
  <rcc rId="481" sId="1">
    <oc r="AG388" t="inlineStr">
      <is>
        <t xml:space="preserve">
Previsão de publicação de edital em  01/01/2027,  condicionada a assinatura do contato de financiamento ou disponibilização de recursos próprios.</t>
      </is>
    </oc>
    <nc r="AG388" t="inlineStr">
      <is>
        <t>Previsão de publicação de edital em  01/01/2027,  condicionada a assinatura do contato de financiamento ou disponibilização de recursos próprios.</t>
      </is>
    </nc>
  </rcc>
  <rcc rId="482" sId="1">
    <oc r="AG389" t="inlineStr">
      <is>
        <t xml:space="preserve">
Previsão de publicação de edital em 01/10/2026,  condicionada a assinatura do contato de financiamento ou disponibilização de recursos próprios.
</t>
      </is>
    </oc>
    <nc r="AG389" t="inlineStr">
      <is>
        <t xml:space="preserve">
Previsão de publicação de edital em 01/10/2026,  condicionada a assinatura do contato de financiamento ou disponibilização de recursos próprios.
</t>
      </is>
    </nc>
  </rcc>
  <rcc rId="483" sId="1">
    <oc r="AG390" t="inlineStr">
      <is>
        <t xml:space="preserve">
Previsão de publicação de edital em 01/01/2027,  condicionada a assinatura do contato de financiamento ou disponibilização de recursos próprios</t>
      </is>
    </oc>
    <nc r="AG390" t="inlineStr">
      <is>
        <t>Previsão de publicação de edital em 01/01/2027,  condicionada a assinatura do contato de financiamento ou disponibilização de recursos próprios</t>
      </is>
    </nc>
  </rcc>
  <rcc rId="484" sId="1">
    <oc r="AG391" t="inlineStr">
      <is>
        <t xml:space="preserve">
Previsão de publicação de edital em 01/06/2027,  condicionada a assinatura do contato de financiamento ou disponibilização de recursos próprios.</t>
      </is>
    </oc>
    <nc r="AG391" t="inlineStr">
      <is>
        <t>Previsão de publicação de edital em 01/06/2027,  condicionada a assinatura do contato de financiamento ou disponibilização de recursos próprios.</t>
      </is>
    </nc>
  </rcc>
  <rcc rId="485" sId="1">
    <oc r="AG392" t="inlineStr">
      <is>
        <t xml:space="preserve">
Previsão de publicação de edital em 01/11/2026,  condicionada a assinatura do contato de financiamento ou disponibilização de recursos próprios.</t>
      </is>
    </oc>
    <nc r="AG392" t="inlineStr">
      <is>
        <t>Previsão de publicação de edital em 01/11/2026,  condicionada a assinatura do contato de financiamento ou disponibilização de recursos próprios.</t>
      </is>
    </nc>
  </rcc>
  <rcc rId="486" sId="1">
    <oc r="AG393" t="inlineStr">
      <is>
        <t xml:space="preserve">
Previsão de publicação de edital em 30/11/2026.
</t>
      </is>
    </oc>
    <nc r="AG393" t="inlineStr">
      <is>
        <t xml:space="preserve">
Previsão de publicação de edital em 30/11/2026.
</t>
      </is>
    </nc>
  </rcc>
  <rcc rId="487" sId="1">
    <oc r="AG394" t="inlineStr">
      <is>
        <t xml:space="preserve">
Previsão de publicação de edital em 01/09/2027,  condicionada a assinatura do contato de financiamento ou disponibilização de recursos próprios</t>
      </is>
    </oc>
    <nc r="AG394" t="inlineStr">
      <is>
        <t>Previsão de publicação de edital em 01/09/2027,  condicionada a assinatura do contato de financiamento ou disponibilização de recursos próprios</t>
      </is>
    </nc>
  </rcc>
  <rcc rId="488" sId="1">
    <oc r="AG395" t="inlineStr">
      <is>
        <t xml:space="preserve">
Previsão de publicação de edital em 01/07/2027,  condicionada a assinatura do contato de financiamento ou disponibilização de recursos próprios.</t>
      </is>
    </oc>
    <nc r="AG395" t="inlineStr">
      <is>
        <t>Previsão de publicação de edital em 01/07/2027,  condicionada a assinatura do contato de financiamento ou disponibilização de recursos próprios.</t>
      </is>
    </nc>
  </rcc>
  <rcc rId="489" sId="1">
    <oc r="AG396" t="inlineStr">
      <is>
        <t xml:space="preserve">
Previsão de publicação de edital em 30/05/2027,  condicionada a assinatura do contato de financiamento ou disponibilização de recursos próprios.</t>
      </is>
    </oc>
    <nc r="AG396" t="inlineStr">
      <is>
        <t>Previsão de publicação de edital em 30/05/2027,  condicionada a assinatura do contato de financiamento ou disponibilização de recursos próprios.</t>
      </is>
    </nc>
  </rcc>
  <rcc rId="490" sId="1">
    <oc r="AG397" t="inlineStr">
      <is>
        <t xml:space="preserve">
LICITAÇÃO n.º 073/26, Abertura de Propostas: 11/11/2026, às 9h
</t>
      </is>
    </oc>
    <nc r="AG397" t="inlineStr">
      <is>
        <t xml:space="preserve">
LICITAÇÃO n.º 073/26, Abertura de Propostas: 11/11/2026, às 9h
</t>
      </is>
    </nc>
  </rcc>
  <rcc rId="491" sId="1">
    <oc r="AG398" t="inlineStr">
      <is>
        <t xml:space="preserve">
Previsão de publicação de edital em 30/11/2026,  condicionada a assinatura do contato de financiamento ou disponibilização de recursos próprios.
</t>
      </is>
    </oc>
    <nc r="AG398" t="inlineStr">
      <is>
        <t xml:space="preserve">
Previsão de publicação de edital em 30/11/2026,  condicionada a assinatura do contato de financiamento ou disponibilização de recursos próprios.
</t>
      </is>
    </nc>
  </rcc>
  <rcc rId="492" sId="1">
    <oc r="AG399" t="inlineStr">
      <is>
        <t xml:space="preserve">
Previsão de publicação de edital em 01/02/2027,  condicionada a assinatura do contato de financiamento ou disponibilização de recursos próprios.</t>
      </is>
    </oc>
    <nc r="AG399" t="inlineStr">
      <is>
        <t xml:space="preserve">
Previsão de publicação de edital em 01/02/2027,  condicionada a assinatura do contato de financiamento ou disponibilização de recursos próprios.</t>
      </is>
    </nc>
  </rcc>
  <rcc rId="493" sId="1">
    <oc r="AG400" t="inlineStr">
      <is>
        <t xml:space="preserve">
Expedição de Ordem de Serviço (OS) da Obra do SES Lençóis está condicionada a regularização ambiental e autorização do Iphan. As pendências relacionadas a regularização ambiental são a Licença de Alteração (LA) e Autorizações para Supressão de Vegetação (ASV) e de Manejo de Fauna (AMF).
</t>
      </is>
    </oc>
    <nc r="AG400" t="inlineStr">
      <is>
        <t xml:space="preserve">
Expedição de Ordem de Serviço (OS) da Obra do SES Lençóis está condicionada a regularização ambiental e autorização do Iphan. As pendências relacionadas a regularização ambiental são a Licença de Alteração (LA) e Autorizações para Supressão de Vegetação (ASV) e de Manejo de Fauna (AMF).
</t>
      </is>
    </nc>
  </rcc>
  <rcc rId="494" sId="1">
    <oc r="AG401" t="inlineStr">
      <is>
        <t xml:space="preserve">
Previsão de publicação de edital em 01/11/2026,  condicionada a assinatura do contato de financiamento ou disponibilização de recursos próprios.
</t>
      </is>
    </oc>
    <nc r="AG401" t="inlineStr">
      <is>
        <t xml:space="preserve">
Previsão de publicação de edital em 01/11/2026,  condicionada a assinatura do contato de financiamento ou disponibilização de recursos próprios.
</t>
      </is>
    </nc>
  </rcc>
  <rcc rId="495" sId="1">
    <oc r="AG402" t="inlineStr">
      <is>
        <t xml:space="preserve">
Previsão de publicação de edital em 01/07/2027,  condicionada a assinatura do contato de financiamento ou disponibilização de recursos próprios.</t>
      </is>
    </oc>
    <nc r="AG402" t="inlineStr">
      <is>
        <t>Previsão de publicação de edital em 01/07/2027,  condicionada a assinatura do contato de financiamento ou disponibilização de recursos próprios.</t>
      </is>
    </nc>
  </rcc>
  <rcc rId="496" sId="1">
    <oc r="AG403" t="inlineStr">
      <is>
        <t xml:space="preserve">
Previsão de publicação de edital em 01/04/2027,  condicionada a assinatura do contato de financiamento ou disponibilização de recursos próprios.</t>
      </is>
    </oc>
    <nc r="AG403" t="inlineStr">
      <is>
        <t>Previsão de publicação de edital em 01/04/2027,  condicionada a assinatura do contato de financiamento ou disponibilização de recursos próprios.</t>
      </is>
    </nc>
  </rcc>
  <rcc rId="497" sId="1">
    <oc r="AG405" t="inlineStr">
      <is>
        <t xml:space="preserve">
Previsão de publicação de edital em 01/06/2027,  condicionada a assinatura do contato de financiamento ou disponibilização de recursos próprios.
</t>
      </is>
    </oc>
    <nc r="AG405" t="inlineStr">
      <is>
        <t xml:space="preserve">
Previsão de publicação de edital em 01/06/2027,  condicionada a assinatura do contato de financiamento ou disponibilização de recursos próprios.
</t>
      </is>
    </nc>
  </rcc>
  <rcc rId="498" sId="1">
    <oc r="AG406" t="inlineStr">
      <is>
        <t xml:space="preserve">
Previsão de publicação de edital em 01/02/2027,  condicionada a assinatura do contato de financiamento ou disponibilização de recursos próprios.</t>
      </is>
    </oc>
    <nc r="AG406" t="inlineStr">
      <is>
        <t xml:space="preserve">
Previsão de publicação de edital em 01/02/2027,  condicionada a assinatura do contato de financiamento ou disponibilização de recursos próprios.</t>
      </is>
    </nc>
  </rcc>
  <rcc rId="499" sId="1">
    <oc r="AG408" t="inlineStr">
      <is>
        <t xml:space="preserve">
Previsão de publicação de edital, condicionada  a captação de recursos</t>
      </is>
    </oc>
    <nc r="AG408" t="inlineStr">
      <is>
        <t>Previsão de publicação de edital, condicionada  a captação de recursos</t>
      </is>
    </nc>
  </rcc>
  <rcc rId="500" sId="1">
    <oc r="AG411" t="inlineStr">
      <is>
        <t xml:space="preserve">
Previsão de publicação de edital em 30/12/2026,  condicionada a assinatura do contato de financiamento ou disponibilização de recursos próprios.
</t>
      </is>
    </oc>
    <nc r="AG411" t="inlineStr">
      <is>
        <t xml:space="preserve">
Previsão de publicação de edital em 30/12/2026,  condicionada a assinatura do contato de financiamento ou disponibilização de recursos próprios.
</t>
      </is>
    </nc>
  </rcc>
  <rcc rId="501" sId="1">
    <oc r="AG445" t="inlineStr">
      <is>
        <t xml:space="preserve">
Monitorar a execução da obra</t>
      </is>
    </oc>
    <nc r="AG445" t="inlineStr">
      <is>
        <t>Monitorar a execução da obra</t>
      </is>
    </nc>
  </rcc>
  <rcc rId="502" sId="1">
    <oc r="AG454" t="inlineStr">
      <is>
        <t xml:space="preserve">
Previsão de publicação de edital em 01/06/2027,  condicionada a assinatura do contato de financiamento ou disponibilização de recursos próprios.
</t>
      </is>
    </oc>
    <nc r="AG454" t="inlineStr">
      <is>
        <t xml:space="preserve">
Previsão de publicação de edital em 01/06/2027,  condicionada a assinatura do contato de financiamento ou disponibilização de recursos próprios.
</t>
      </is>
    </nc>
  </rcc>
  <rcc rId="503" sId="1">
    <oc r="AG455" t="inlineStr">
      <is>
        <t xml:space="preserve">
Previsão de publicação de edital em 01/06/2027,  condicionada a assinatura do contato de financiamento ou disponibilização de recursos próprios.</t>
      </is>
    </oc>
    <nc r="AG455" t="inlineStr">
      <is>
        <t xml:space="preserve">
Previsão de publicação de edital em 01/06/2027,  condicionada a assinatura do contato de financiamento ou disponibilização de recursos próprios.</t>
      </is>
    </nc>
  </rcc>
  <rcc rId="504" sId="1">
    <oc r="AG456" t="inlineStr">
      <is>
        <t xml:space="preserve">
Obra em fase de mobilização. Pendente alvará</t>
      </is>
    </oc>
    <nc r="AG456" t="inlineStr">
      <is>
        <t>Obra em fase de mobilização. Pendente alvará</t>
      </is>
    </nc>
  </rcc>
  <rcc rId="505" sId="1">
    <oc r="AG457" t="inlineStr">
      <is>
        <t xml:space="preserve">
Previsão de publicação de edital em 30/11/2026, condicionada a assinatura do contato de financiamento ou disponibilização de recursos próprios.</t>
      </is>
    </oc>
    <nc r="AG457" t="inlineStr">
      <is>
        <t xml:space="preserve">
Previsão de publicação de edital em 30/11/2026, condicionada a assinatura do contato de financiamento ou disponibilização de recursos próprios.</t>
      </is>
    </nc>
  </rcc>
  <rcc rId="506" sId="1">
    <oc r="AG458" t="inlineStr">
      <is>
        <t xml:space="preserve">
Previsão de publicação de edital em 01/06/2027, condicionada a assinatura do contato de financiamento ou disponibilização de recursos próprios. 
</t>
      </is>
    </oc>
    <nc r="AG458" t="inlineStr">
      <is>
        <t xml:space="preserve">
Previsão de publicação de edital em 01/06/2027, condicionada a assinatura do contato de financiamento ou disponibilização de recursos próprios. 
</t>
      </is>
    </nc>
  </rcc>
  <rcc rId="507" sId="1">
    <oc r="AG462" t="inlineStr">
      <is>
        <t xml:space="preserve">
Obra em fase de mobilização. Concedido alvará pela Prefeirura Municipal de Piritiba, em fase de emissão do alvará de Miguel Calmon e o alvará de Mundo Novo não será solicitado em 2026. </t>
      </is>
    </oc>
    <nc r="AG462" t="inlineStr">
      <is>
        <t xml:space="preserve">
Obra em fase de mobilização. Concedido alvará pela Prefeirura Municipal de Piritiba, em fase de emissão do alvará de Miguel Calmon e o alvará de Mundo Novo não será solicitado em 2026. </t>
      </is>
    </nc>
  </rcc>
  <rcc rId="508" sId="1">
    <oc r="AG463" t="inlineStr">
      <is>
        <t xml:space="preserve">
Previsão de publicação de edital em 01/08/2026, condicionada a assinatura do contato de financiamento ou disponibilização de recursos próprios.</t>
      </is>
    </oc>
    <nc r="AG463" t="inlineStr">
      <is>
        <t xml:space="preserve">
Previsão de publicação de edital em 01/08/2026, condicionada a assinatura do contato de financiamento ou disponibilização de recursos próprios.</t>
      </is>
    </nc>
  </rcc>
  <rcc rId="509" sId="1">
    <oc r="AI383" t="inlineStr">
      <is>
        <t xml:space="preserve">
Validação da proposta pelo Agente Financeiro
</t>
      </is>
    </oc>
    <nc r="AI383" t="inlineStr">
      <is>
        <t xml:space="preserve">
Contratação da Operação de Crédito
</t>
      </is>
    </nc>
  </rcc>
  <rcc rId="510" sId="1">
    <oc r="AI384" t="inlineStr">
      <is>
        <t xml:space="preserve">Validação da proposta pelo Agente Financeiro
</t>
      </is>
    </oc>
    <nc r="AI384" t="inlineStr">
      <is>
        <t xml:space="preserve">Contratação da Operação de Crédito
</t>
      </is>
    </nc>
  </rcc>
  <rcc rId="511" sId="1">
    <oc r="AI385" t="inlineStr">
      <is>
        <t>Validação da proposta pelo Agente Financeiro
Abertura das propostas</t>
      </is>
    </oc>
    <nc r="AI385" t="inlineStr">
      <is>
        <t>Contratação da Operação de Crédito
Abertura das propostas</t>
      </is>
    </nc>
  </rcc>
  <rcc rId="512" sId="1">
    <oc r="AI386" t="inlineStr">
      <is>
        <t xml:space="preserve">
Validação da proposta pelo Agente Financeiro
</t>
      </is>
    </oc>
    <nc r="AI386" t="inlineStr">
      <is>
        <t xml:space="preserve">
Contratação da Operação de Crédito
</t>
      </is>
    </nc>
  </rcc>
  <rcc rId="513" sId="1">
    <oc r="AI387" t="inlineStr">
      <is>
        <t xml:space="preserve">
Validação da proposta pelo Agente Financeiro
</t>
      </is>
    </oc>
    <nc r="AI387" t="inlineStr">
      <is>
        <t xml:space="preserve">
Contratação da Operação de Crédito
</t>
      </is>
    </nc>
  </rcc>
  <rcc rId="514" sId="1">
    <oc r="AI388" t="inlineStr">
      <is>
        <t>Validação da proposta pelo Agente Financeiro</t>
      </is>
    </oc>
    <nc r="AI388" t="inlineStr">
      <is>
        <t>Contratação da Operação de Crédito</t>
      </is>
    </nc>
  </rcc>
  <rcc rId="515" sId="1">
    <oc r="AI389" t="inlineStr">
      <is>
        <t>Validação da proposta pelo Agente Financeiro</t>
      </is>
    </oc>
    <nc r="AI389" t="inlineStr">
      <is>
        <t>Contratação da Operação de Crédito</t>
      </is>
    </nc>
  </rcc>
  <rcc rId="516" sId="1">
    <oc r="AI390" t="inlineStr">
      <is>
        <t>Validação da proposta pelo Agente Financeiro</t>
      </is>
    </oc>
    <nc r="AI390" t="inlineStr">
      <is>
        <t>Contratação da Operação de Crédito</t>
      </is>
    </nc>
  </rcc>
  <rcc rId="517" sId="1">
    <oc r="AI391" t="inlineStr">
      <is>
        <t xml:space="preserve">Validação da proposta pelo Agente Financeiro
</t>
      </is>
    </oc>
    <nc r="AI391" t="inlineStr">
      <is>
        <t xml:space="preserve">Contratação da Operação de Crédito
</t>
      </is>
    </nc>
  </rcc>
  <rcc rId="518" sId="1">
    <oc r="AI392" t="inlineStr">
      <is>
        <t xml:space="preserve">Validação da proposta pelo Agente Financeiro
</t>
      </is>
    </oc>
    <nc r="AI392" t="inlineStr">
      <is>
        <t xml:space="preserve">Contratação da Operação de Crédito
</t>
      </is>
    </nc>
  </rcc>
  <rcc rId="519" sId="1">
    <oc r="AI393" t="inlineStr">
      <is>
        <t xml:space="preserve">Validação da proposta pelo Agente Financeiro
</t>
      </is>
    </oc>
    <nc r="AI393" t="inlineStr">
      <is>
        <t xml:space="preserve">Contratação da Operação de Crédito
</t>
      </is>
    </nc>
  </rcc>
  <rcc rId="520" sId="1">
    <oc r="AI394" t="inlineStr">
      <is>
        <t>Validação da proposta pelo Agente Financeiro</t>
      </is>
    </oc>
    <nc r="AI394" t="inlineStr">
      <is>
        <t>Contratação da Operação de Crédito</t>
      </is>
    </nc>
  </rcc>
  <rcc rId="521" sId="1">
    <oc r="AI395" t="inlineStr">
      <is>
        <t>Validação da proposta pelo Agente Financeiro</t>
      </is>
    </oc>
    <nc r="AI395" t="inlineStr">
      <is>
        <t>Contratação da Operação de Crédito</t>
      </is>
    </nc>
  </rcc>
  <rcc rId="522" sId="1">
    <oc r="AI396" t="inlineStr">
      <is>
        <t xml:space="preserve">Validação da proposta pelo Agente Financeiro
</t>
      </is>
    </oc>
    <nc r="AI396" t="inlineStr">
      <is>
        <t xml:space="preserve">Contratação da Operação de Crédito
</t>
      </is>
    </nc>
  </rcc>
  <rcc rId="523" sId="1">
    <oc r="AI397" t="inlineStr">
      <is>
        <t xml:space="preserve">
Validação da proposta pelo Agente Financeiro
</t>
      </is>
    </oc>
    <nc r="AI397" t="inlineStr">
      <is>
        <t xml:space="preserve">
Contratação da Operação de Crédito
</t>
      </is>
    </nc>
  </rcc>
  <rcc rId="524" sId="1">
    <oc r="AI398" t="inlineStr">
      <is>
        <t xml:space="preserve">
Validação da proposta pelo Agente Financeiro
</t>
      </is>
    </oc>
    <nc r="AI398" t="inlineStr">
      <is>
        <t xml:space="preserve">
Contratação da Operação de Crédito
</t>
      </is>
    </nc>
  </rcc>
  <rcc rId="525" sId="1">
    <oc r="AI399" t="inlineStr">
      <is>
        <t xml:space="preserve">Validação da proposta pelo Agente Financeiro
</t>
      </is>
    </oc>
    <nc r="AI399" t="inlineStr">
      <is>
        <t xml:space="preserve">Contratação da Operação de Crédito
</t>
      </is>
    </nc>
  </rcc>
  <rcc rId="526" sId="1">
    <oc r="AI400" t="inlineStr">
      <is>
        <t xml:space="preserve">
Validação da proposta pelo Agente Financeiro
</t>
      </is>
    </oc>
    <nc r="AI400" t="inlineStr">
      <is>
        <t xml:space="preserve">
Contratação da Operação de Crédito
</t>
      </is>
    </nc>
  </rcc>
  <rcc rId="527" sId="1">
    <oc r="AI401" t="inlineStr">
      <is>
        <t xml:space="preserve">Validação da proposta pelo Agente Financeiro
</t>
      </is>
    </oc>
    <nc r="AI401" t="inlineStr">
      <is>
        <t xml:space="preserve">Contratação da Operação de Crédito
</t>
      </is>
    </nc>
  </rcc>
  <rcc rId="528" sId="1">
    <oc r="AI402" t="inlineStr">
      <is>
        <t xml:space="preserve">Validação da proposta pelo Agente Financeiro
</t>
      </is>
    </oc>
    <nc r="AI402" t="inlineStr">
      <is>
        <t xml:space="preserve">Contratação da Operação de Crédito
</t>
      </is>
    </nc>
  </rcc>
  <rcc rId="529" sId="1">
    <oc r="AI403" t="inlineStr">
      <is>
        <t xml:space="preserve">Validação da proposta pelo Agente Financeiro
</t>
      </is>
    </oc>
    <nc r="AI403" t="inlineStr">
      <is>
        <t xml:space="preserve">Contratação da Operação de Crédito
</t>
      </is>
    </nc>
  </rcc>
  <rcc rId="530" sId="1">
    <oc r="AI404" t="inlineStr">
      <is>
        <t xml:space="preserve">Validação da proposta pelo Agente Financeiro
</t>
      </is>
    </oc>
    <nc r="AI404" t="inlineStr">
      <is>
        <t xml:space="preserve">Contratação da Operação de Crédito
</t>
      </is>
    </nc>
  </rcc>
  <rcc rId="531" sId="1">
    <oc r="AI405" t="inlineStr">
      <is>
        <t xml:space="preserve">Validação da proposta pelo Agente Financeiro
</t>
      </is>
    </oc>
    <nc r="AI405" t="inlineStr">
      <is>
        <t xml:space="preserve">Contratação da Operação de Crédito
</t>
      </is>
    </nc>
  </rcc>
  <rcc rId="532" sId="1">
    <oc r="AI406" t="inlineStr">
      <is>
        <t xml:space="preserve">Validação da proposta pelo Agente Financeiro
</t>
      </is>
    </oc>
    <nc r="AI406" t="inlineStr">
      <is>
        <t xml:space="preserve">Contratação da Operação de Crédito
</t>
      </is>
    </nc>
  </rcc>
  <rcc rId="533" sId="1">
    <oc r="AI407" t="inlineStr">
      <is>
        <t xml:space="preserve">Validação da proposta pelo Agente Financeiro
</t>
      </is>
    </oc>
    <nc r="AI407" t="inlineStr">
      <is>
        <t xml:space="preserve">Contratação da Operação de Crédito
</t>
      </is>
    </nc>
  </rcc>
  <rcc rId="534" sId="1">
    <oc r="AI408" t="inlineStr">
      <is>
        <t>Validação da proposta pelo Agente Financeiro</t>
      </is>
    </oc>
    <nc r="AI408" t="inlineStr">
      <is>
        <t>Contratação da Operação de Crédito</t>
      </is>
    </nc>
  </rcc>
  <rcc rId="535" sId="1">
    <oc r="AI411" t="inlineStr">
      <is>
        <t>Validação da proposta pelo Agente Financeiro
Previsão de publicação de edital em 01/09/2026.</t>
      </is>
    </oc>
    <nc r="AI411" t="inlineStr">
      <is>
        <t>Contratação da Operação de Crédito
Previsão de publicação de edital em 01/09/2026.</t>
      </is>
    </nc>
  </rcc>
  <rcc rId="536" sId="1">
    <oc r="AI445" t="inlineStr">
      <is>
        <r>
          <t xml:space="preserve">Validação da proposta pelo Agente Financeiro
</t>
        </r>
        <r>
          <rPr>
            <b/>
            <sz val="16"/>
            <rFont val="Calibri"/>
            <family val="2"/>
          </rPr>
          <t xml:space="preserve">Obra em fase de mobilização. </t>
        </r>
      </is>
    </oc>
    <nc r="AI445" t="inlineStr">
      <is>
        <t xml:space="preserve">Contratação da Operação de Crédito
Obra em fase de mobilização. </t>
      </is>
    </nc>
  </rcc>
  <rcc rId="537" sId="1">
    <oc r="AI454" t="inlineStr">
      <is>
        <t>Validação da proposta pelo Agente Financeiro</t>
      </is>
    </oc>
    <nc r="AI454" t="inlineStr">
      <is>
        <t>Contratação da Operação de Crédito</t>
      </is>
    </nc>
  </rcc>
  <rcc rId="538" sId="1">
    <oc r="AI455" t="inlineStr">
      <is>
        <t>Validação da proposta pelo Agente Financeiro</t>
      </is>
    </oc>
    <nc r="AI455" t="inlineStr">
      <is>
        <t>Contratação da Operação de Crédito</t>
      </is>
    </nc>
  </rcc>
  <rcc rId="539" sId="1">
    <oc r="AI456" t="inlineStr">
      <is>
        <t>Validação da proposta pelo Agente Financeiro</t>
      </is>
    </oc>
    <nc r="AI456" t="inlineStr">
      <is>
        <t>Contratação da Operação de Crédito</t>
      </is>
    </nc>
  </rcc>
  <rcc rId="540" sId="1">
    <oc r="AI457" t="inlineStr">
      <is>
        <t>Validação da proposta pelo Agente Financeiro</t>
      </is>
    </oc>
    <nc r="AI457" t="inlineStr">
      <is>
        <t>Contratação da Operação de Crédito</t>
      </is>
    </nc>
  </rcc>
  <rcc rId="541" sId="1">
    <oc r="AI458" t="inlineStr">
      <is>
        <t>Validação da proposta pelo Agente Financeiro</t>
      </is>
    </oc>
    <nc r="AI458" t="inlineStr">
      <is>
        <t>Contratação da Operação de Crédito</t>
      </is>
    </nc>
  </rcc>
  <rcc rId="542" sId="1">
    <oc r="AI459" t="inlineStr">
      <is>
        <t>Validação da proposta pelo Agente Financeiro</t>
      </is>
    </oc>
    <nc r="AI459" t="inlineStr">
      <is>
        <t>Contratação da Operação de Crédito</t>
      </is>
    </nc>
  </rcc>
  <rcc rId="543" sId="1">
    <oc r="AI460" t="inlineStr">
      <is>
        <t xml:space="preserve">Validação da proposta pelo Agente Financeiro
</t>
      </is>
    </oc>
    <nc r="AI460" t="inlineStr">
      <is>
        <t xml:space="preserve">Contratação da Operação de Crédito
</t>
      </is>
    </nc>
  </rcc>
  <rcc rId="544" sId="1">
    <oc r="AI461" t="inlineStr">
      <is>
        <t>Validação da proposta pelo Agente Financeiro</t>
      </is>
    </oc>
    <nc r="AI461" t="inlineStr">
      <is>
        <t>Contratação da Operação de Crédito</t>
      </is>
    </nc>
  </rcc>
  <rcc rId="545" sId="1">
    <oc r="AI462" t="inlineStr">
      <is>
        <t>Validação da proposta pelo Agente Financeiro
Monitorar a execução da obra</t>
      </is>
    </oc>
    <nc r="AI462" t="inlineStr">
      <is>
        <t>Contratação da Operação de Crédito
Monitorar a execução da obra</t>
      </is>
    </nc>
  </rcc>
  <rcc rId="546" sId="1">
    <oc r="AI463" t="inlineStr">
      <is>
        <t>Validação da proposta pelo Agente Financeiro</t>
      </is>
    </oc>
    <nc r="AI463" t="inlineStr">
      <is>
        <t>Contratação da Operação de Crédito</t>
      </is>
    </nc>
  </rcc>
  <rcc rId="547" sId="1">
    <oc r="AI464" t="inlineStr">
      <is>
        <t xml:space="preserve">Validação da proposta pelo Agente Financeiro
</t>
      </is>
    </oc>
    <nc r="AI464" t="inlineStr">
      <is>
        <t xml:space="preserve">Contratação da Operação de Crédito
</t>
      </is>
    </nc>
  </rcc>
  <rcc rId="548" sId="1">
    <oc r="AI499" t="inlineStr">
      <is>
        <t xml:space="preserve">
Validação da proposta pelo Agente Financeiro
</t>
      </is>
    </oc>
    <nc r="AI499" t="inlineStr">
      <is>
        <t xml:space="preserve">
Contratação da Operação de Crédito
</t>
      </is>
    </nc>
  </rcc>
  <rcv guid="{A10EBD83-7D03-4E3F-9980-D4843478A706}" action="delete"/>
  <rdn rId="0" localSheetId="1" customView="1" name="Z_A10EBD83_7D03_4E3F_9980_D4843478A706_.wvu.PrintArea" hidden="1" oldHidden="1">
    <formula>PAC!$E$5:$BB$488</formula>
    <oldFormula>PAC!$E$5:$BB$488</oldFormula>
  </rdn>
  <rdn rId="0" localSheetId="1" customView="1" name="Z_A10EBD83_7D03_4E3F_9980_D4843478A706_.wvu.PrintTitles" hidden="1" oldHidden="1">
    <formula>PAC!$4:$5</formula>
    <oldFormula>PAC!$4:$5</oldFormula>
  </rdn>
  <rdn rId="0" localSheetId="1" customView="1" name="Z_A10EBD83_7D03_4E3F_9980_D4843478A706_.wvu.Cols" hidden="1" oldHidden="1">
    <formula>PAC!$BK:$BK</formula>
    <oldFormula>PAC!$BK:$BK</oldFormula>
  </rdn>
  <rdn rId="0" localSheetId="1" customView="1" name="Z_A10EBD83_7D03_4E3F_9980_D4843478A706_.wvu.FilterData" hidden="1" oldHidden="1">
    <formula>PAC!$A$5:$BF$582</formula>
    <oldFormula>PAC!$A$5:$BF$582</oldFormula>
  </rdn>
  <rdn rId="0" localSheetId="12" customView="1" name="Z_A10EBD83_7D03_4E3F_9980_D4843478A706_.wvu.FilterData" hidden="1" oldHidden="1">
    <formula>'OUTRAS AÇÕES'!$A$3:$AZ$22</formula>
    <oldFormula>'OUTRAS AÇÕES'!$A$3:$AZ$22</oldFormula>
  </rdn>
  <rcv guid="{A10EBD83-7D03-4E3F-9980-D4843478A706}" action="add"/>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4" sId="1" numFmtId="4">
    <oc r="AE127">
      <v>32</v>
    </oc>
    <nc r="AE127">
      <v>51</v>
    </nc>
  </rcc>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5" sId="1" numFmtId="4">
    <oc r="AE131">
      <v>20</v>
    </oc>
    <nc r="AE131">
      <v>38</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1" sId="1" numFmtId="4">
    <oc r="AE135">
      <v>16</v>
    </oc>
    <nc r="AE135">
      <v>17</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083D9386-A209-4E4D-86CD-025B1176CEB5}" action="delete"/>
  <rdn rId="0" localSheetId="1" customView="1" name="Z_083D9386_A209_4E4D_86CD_025B1176CEB5_.wvu.PrintArea" hidden="1" oldHidden="1">
    <formula>PAC!$A$2:$AZ$206</formula>
    <oldFormula>PAC!$A$2:$AZ$206</oldFormula>
  </rdn>
  <rdn rId="0" localSheetId="1" customView="1" name="Z_083D9386_A209_4E4D_86CD_025B1176CEB5_.wvu.PrintTitles" hidden="1" oldHidden="1">
    <formula>PAC!$2:$5</formula>
    <oldFormula>PAC!$2:$5</oldFormula>
  </rdn>
  <rdn rId="0" localSheetId="1" customView="1" name="Z_083D9386_A209_4E4D_86CD_025B1176CEB5_.wvu.FilterData" hidden="1" oldHidden="1">
    <formula>PAC!$A$5:$BF$582</formula>
    <oldFormula>PAC!$A$5:$BF$582</oldFormula>
  </rdn>
  <rdn rId="0" localSheetId="12" customView="1" name="Z_083D9386_A209_4E4D_86CD_025B1176CEB5_.wvu.FilterData" hidden="1" oldHidden="1">
    <formula>'OUTRAS AÇÕES'!$A$3:$AZ$22</formula>
    <oldFormula>'OUTRAS AÇÕES'!$A$3:$AZ$22</oldFormula>
  </rdn>
  <rcv guid="{083D9386-A209-4E4D-86CD-025B1176CEB5}" action="add"/>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1" sId="1" numFmtId="4">
    <oc r="AE133">
      <v>45</v>
    </oc>
    <nc r="AE133">
      <v>62</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2" sId="1" numFmtId="4">
    <oc r="AE98">
      <v>3</v>
    </oc>
    <nc r="AE98">
      <v>3.3</v>
    </nc>
  </rcc>
  <rcc rId="583" sId="1">
    <oc r="AG98" t="inlineStr">
      <is>
        <t>Empresa contratada entregar a CONDER os projetos executivos (Já foram iniciados topografia e sondagem).</t>
      </is>
    </oc>
    <nc r="AG98" t="inlineStr">
      <is>
        <t>Cadastro de imóveis para desapropriação e encaminhamento de processo para autorização de demolição.</t>
      </is>
    </nc>
  </rcc>
  <rcc rId="584" sId="1" numFmtId="4">
    <oc r="AE96">
      <v>4</v>
    </oc>
    <nc r="AE96">
      <v>4.2</v>
    </nc>
  </rcc>
  <rcc rId="585" sId="1" numFmtId="4">
    <oc r="AE105">
      <v>35</v>
    </oc>
    <nc r="AE105">
      <v>40.5</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PAC!$A:$D,PAC!$H:$I,PAC!$K:$W,PAC!$Y:$AA,PAC!$AD:$AD,PAC!$AI:$AX,PAC!$BK:$BK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1" sId="1" odxf="1" dxf="1" numFmtId="19">
    <oc r="AH43">
      <v>46429</v>
    </oc>
    <nc r="AH43">
      <v>46337</v>
    </nc>
    <odxf>
      <numFmt numFmtId="19" formatCode="dd/mm/yyyy"/>
    </odxf>
    <ndxf>
      <numFmt numFmtId="167" formatCode="dd/mm/yy;@"/>
    </ndxf>
  </rcc>
  <rcc rId="592" sId="1" odxf="1" dxf="1" numFmtId="19">
    <oc r="AW43">
      <v>46429</v>
    </oc>
    <nc r="AW43">
      <v>46337</v>
    </nc>
    <odxf>
      <numFmt numFmtId="168" formatCode="d/m/yy;@"/>
    </odxf>
    <ndxf>
      <numFmt numFmtId="167" formatCode="dd/mm/yy;@"/>
    </ndxf>
  </rcc>
  <rcv guid="{1F5D5C3B-584A-4E1D-921E-CC88F424DC57}" action="delete"/>
  <rdn rId="0" localSheetId="1" customView="1" name="Z_1F5D5C3B_584A_4E1D_921E_CC88F424DC57_.wvu.PrintArea" hidden="1" oldHidden="1">
    <formula>PAC!$A$2:$AZ$206</formula>
    <oldFormula>PAC!$A$2:$AZ$206</oldFormula>
  </rdn>
  <rdn rId="0" localSheetId="1" customView="1" name="Z_1F5D5C3B_584A_4E1D_921E_CC88F424DC57_.wvu.PrintTitles" hidden="1" oldHidden="1">
    <formula>PAC!$2:$5</formula>
    <oldFormula>PAC!$2:$5</oldFormula>
  </rdn>
  <rdn rId="0" localSheetId="1" customView="1" name="Z_1F5D5C3B_584A_4E1D_921E_CC88F424DC57_.wvu.FilterData" hidden="1" oldHidden="1">
    <formula>PAC!$A$5:$BF$582</formula>
    <oldFormula>PAC!$A$5:$BF$582</oldFormula>
  </rdn>
  <rdn rId="0" localSheetId="12" customView="1" name="Z_1F5D5C3B_584A_4E1D_921E_CC88F424DC57_.wvu.FilterData" hidden="1" oldHidden="1">
    <formula>'OUTRAS AÇÕES'!$A$3:$AZ$22</formula>
    <oldFormula>'OUTRAS AÇÕES'!$A$3:$AZ$22</oldFormula>
  </rdn>
  <rcv guid="{1F5D5C3B-584A-4E1D-921E-CC88F424DC57}" action="add"/>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7" sId="1">
    <oc r="AX141" t="inlineStr">
      <is>
        <r>
          <rPr>
            <b/>
            <sz val="16"/>
            <rFont val="Calibri"/>
            <family val="2"/>
          </rPr>
          <t xml:space="preserve">CE GIGOV/SA 5948/2026 - Enviado dia 05/10/26 - Notificamos V.Exa. do crédito de recursos financeiros, sob bloqueio, em 22/09/2026, no valor de R$ 1.639.604,46.
</t>
        </r>
        <r>
          <rPr>
            <sz val="16"/>
            <rFont val="Calibri"/>
            <family val="2"/>
          </rPr>
          <t>CE GIGOV/SA 5797/2026 - Enviado dia 30/09/26 - Manifestação do Gestor – Solicitação de Excepcionalização da Avaliação Pós-Intervenção.</t>
        </r>
        <r>
          <rPr>
            <b/>
            <sz val="16"/>
            <rFont val="Calibri"/>
            <family val="2"/>
          </rPr>
          <t xml:space="preserve">
</t>
        </r>
        <r>
          <rPr>
            <sz val="16"/>
            <rFont val="Calibri"/>
            <family val="2"/>
          </rPr>
          <t>CE GIGOV/SA 5452/2026 - Enviado dia 31/08/26 Resposta ao Oficio nº 344/2026 -  Em resposta ao ofício em epígrafe, informamos que não vemos óbice ao atendimento ao solicitado, estando o valor de R$ 84.143,60 autorizado no TGOV.</t>
        </r>
        <r>
          <rPr>
            <b/>
            <sz val="16"/>
            <rFont val="Calibri"/>
            <family val="2"/>
          </rPr>
          <t xml:space="preserve">
</t>
        </r>
        <r>
          <rPr>
            <sz val="16"/>
            <rFont val="Calibri"/>
            <family val="2"/>
          </rPr>
          <t>CE GIGOV/SA 3732/2026 -  Enviado dia 31/08/26 Desbloqueio de Parcela  -  BM 1 - Etapa 2.</t>
        </r>
        <r>
          <rPr>
            <b/>
            <sz val="16"/>
            <rFont val="Calibri"/>
            <family val="2"/>
          </rPr>
          <t xml:space="preserve">
</t>
        </r>
        <r>
          <rPr>
            <sz val="16"/>
            <rFont val="Calibri"/>
            <family val="2"/>
          </rPr>
          <t>CE GIGOV/SA 5366/2026 - Enviado dia 27/08/26 - Parecer Técnico de Apontamentos - PRMC.</t>
        </r>
        <r>
          <rPr>
            <b/>
            <sz val="16"/>
            <rFont val="Calibri"/>
            <family val="2"/>
          </rPr>
          <t xml:space="preserve">
</t>
        </r>
        <r>
          <rPr>
            <sz val="16"/>
            <rFont val="Calibri"/>
            <family val="2"/>
          </rPr>
          <t>CE GIGOV/SA 4430/2026 Enviado dia 20/07/26 -  - Comunicamos o desbloqueio da parcela R$: 36.652,21.</t>
        </r>
        <r>
          <rPr>
            <b/>
            <sz val="16"/>
            <rFont val="Calibri"/>
            <family val="2"/>
          </rPr>
          <t xml:space="preserve">
</t>
        </r>
        <r>
          <rPr>
            <sz val="16"/>
            <rFont val="Calibri"/>
            <family val="2"/>
          </rPr>
          <t>CE GIGOV/SA 4356/2026 - Enviado dia 16/07/26 -  Comunicamos o desbloqueio da parcela de repasse R$ 84.143,60.</t>
        </r>
        <r>
          <rPr>
            <b/>
            <sz val="16"/>
            <rFont val="Calibri"/>
            <family val="2"/>
          </rPr>
          <t xml:space="preserve">
</t>
        </r>
        <r>
          <rPr>
            <sz val="16"/>
            <rFont val="Calibri"/>
            <family val="2"/>
          </rPr>
          <t>CE GIGOV/SA 4127/2026 - Enviado dia 07/07/26 - Pendência Para Desbloqueio de Parcela do Social.</t>
        </r>
        <r>
          <rPr>
            <b/>
            <sz val="16"/>
            <rFont val="Calibri"/>
            <family val="2"/>
          </rPr>
          <t xml:space="preserve">
</t>
        </r>
        <r>
          <rPr>
            <sz val="16"/>
            <rFont val="Calibri"/>
            <family val="2"/>
          </rPr>
          <t>CE GIGOV/SA 3732/2026 - Enviado dia 26/06/26 - Ateste de Medição e Condicionante Para Desbloqueio no valor de R$ 36.652,21.</t>
        </r>
        <r>
          <rPr>
            <b/>
            <sz val="16"/>
            <rFont val="Calibri"/>
            <family val="2"/>
          </rPr>
          <t xml:space="preserve">
</t>
        </r>
        <r>
          <rPr>
            <sz val="16"/>
            <rFont val="Calibri"/>
            <family val="2"/>
          </rPr>
          <t>CE GIGOV/SA 3686/2026 - Enviado dia 19/06/26- Envio de OS.</t>
        </r>
        <r>
          <rPr>
            <b/>
            <sz val="16"/>
            <rFont val="Calibri"/>
            <family val="2"/>
          </rPr>
          <t xml:space="preserve">
</t>
        </r>
        <r>
          <rPr>
            <sz val="16"/>
            <rFont val="Calibri"/>
            <family val="2"/>
          </rPr>
          <t>CE GIGOV/SA 3516/2026 - Enviado dia 12/06/26 - Informamos o desbloqueio da parcela de repasse no valor de R$ 7.582,41.</t>
        </r>
        <r>
          <rPr>
            <b/>
            <sz val="16"/>
            <rFont val="Calibri"/>
            <family val="2"/>
          </rPr>
          <t xml:space="preserve">
</t>
        </r>
        <r>
          <rPr>
            <sz val="16"/>
            <rFont val="Calibri"/>
            <family val="2"/>
          </rPr>
          <t>CE GIGOV/SA 3499/2026 - Enviado dia 11/06/26 -  Laudo de Análise de Instrumento de Planejamento Social.</t>
        </r>
        <r>
          <rPr>
            <b/>
            <sz val="16"/>
            <rFont val="Calibri"/>
            <family val="2"/>
          </rPr>
          <t xml:space="preserve">
</t>
        </r>
        <r>
          <rPr>
            <sz val="16"/>
            <rFont val="Calibri"/>
            <family val="2"/>
          </rPr>
          <t>CE GIGOV/SA 3215/2026 - Enviado dia 28/05/26 - Encaminhado o AIO. Informadas orientações para continuidade contratual, documentação das medições, instalação de placa da obra e demais exigências do Ministério das Cidades/CAIXA. Prazo para emissão da Ordem de Serviço: até 12/06/2026.
CE GIGOV/SA 2924/2026 - Enviado dia 15/05/26 - Parecer Técnico de Apontamentos – PRMC.</t>
        </r>
        <r>
          <rPr>
            <b/>
            <sz val="16"/>
            <rFont val="Calibri"/>
            <family val="2"/>
          </rPr>
          <t xml:space="preserve">
</t>
        </r>
        <r>
          <rPr>
            <sz val="16"/>
            <rFont val="Calibri"/>
            <family val="2"/>
          </rPr>
          <t>CE GIGOV/SA 2363/2026 - Enviado dia 29/04/26 -Conclusão da Análise do Processo Licitatório e Solicitação de AIO ao Ministério.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2171/2026 -Enviado dia 15/04/26 Envio de QCI da etapa e global.</t>
        </r>
        <r>
          <rPr>
            <b/>
            <sz val="16"/>
            <rFont val="Calibri"/>
            <family val="2"/>
          </rPr>
          <t xml:space="preserve">
</t>
        </r>
        <r>
          <rPr>
            <sz val="16"/>
            <rFont val="Calibri"/>
            <family val="2"/>
          </rPr>
          <t>CE GIGOV/SA 1968/2026 - Enviado dia 08/04/26 - Pendência Para Conclusão da Análise do Processo Licitatório. Aceito nesta VRPL.</t>
        </r>
        <r>
          <rPr>
            <b/>
            <sz val="16"/>
            <rFont val="Calibri"/>
            <family val="2"/>
          </rPr>
          <t xml:space="preserve">
</t>
        </r>
        <r>
          <rPr>
            <sz val="16"/>
            <rFont val="Calibri"/>
            <family val="2"/>
          </rPr>
          <t>CE GIGOV/SA 1395/2026 - Enviado dia 13/03/26 Pendência Para Desbloqueio de Parcela do Social. Informamos a pendência para desbloqueio no valor de R$  2.242,38.</t>
        </r>
        <r>
          <rPr>
            <b/>
            <sz val="16"/>
            <rFont val="Calibri"/>
            <family val="2"/>
          </rPr>
          <t xml:space="preserve">
</t>
        </r>
        <r>
          <rPr>
            <sz val="16"/>
            <rFont val="Calibri"/>
            <family val="2"/>
          </rPr>
          <t>CE GIGOV/SA 870/2026 - Enviado dia 11/02/26 -  Informamos o desbloqueio da parcela de repasse no valor de R$ 52.500,04, conforme CE GIGOV/SA 592/2026.</t>
        </r>
        <r>
          <rPr>
            <b/>
            <sz val="16"/>
            <rFont val="Calibri"/>
            <family val="2"/>
          </rPr>
          <t xml:space="preserve">
</t>
        </r>
        <r>
          <rPr>
            <sz val="16"/>
            <rFont val="Calibri"/>
            <family val="2"/>
          </rPr>
          <t xml:space="preserve"> CE GIGOV/SA 49/2026 - Enviado dia 06/01/2026 - Verificação de Documentação TransfereGov - Ampliação de Meta.</t>
        </r>
        <r>
          <rPr>
            <b/>
            <sz val="16"/>
            <rFont val="Calibri"/>
            <family val="2"/>
          </rPr>
          <t xml:space="preserve">
</t>
        </r>
        <r>
          <rPr>
            <sz val="16"/>
            <rFont val="Calibri"/>
            <family val="2"/>
          </rPr>
          <t>CE GIGOV/SA 5522/2025 - Enviado dia 27/11/25 Análise Preliminar do Projeto Básico.</t>
        </r>
        <r>
          <rPr>
            <b/>
            <sz val="16"/>
            <rFont val="Calibri"/>
            <family val="2"/>
          </rPr>
          <t xml:space="preserve">
 </t>
        </r>
        <r>
          <rPr>
            <sz val="16"/>
            <rFont val="Calibri"/>
            <family val="2"/>
          </rPr>
          <t>CE GIGOV/SA 5131/2025 Enviado dia 11/11/25 -  Pendencia Para o Desbloqueio de Parcela.   Informamos a pendência para o desbloqueio da parcela  referente ao BM 07 no valor de R$ 239.931,32: Gerar o relatório de pagamentos realizados no valor de R$ 503.117,75.</t>
        </r>
        <r>
          <rPr>
            <b/>
            <sz val="16"/>
            <rFont val="Calibri"/>
            <family val="2"/>
          </rPr>
          <t xml:space="preserve">
</t>
        </r>
        <r>
          <rPr>
            <sz val="16"/>
            <rFont val="Calibri"/>
            <family val="2"/>
          </rPr>
          <t>CE GIGOV/SA 2845/2025 enviado dia 15/07/2025 - Processo Licitatório apto referente ao projeto de trabalho social.</t>
        </r>
        <r>
          <rPr>
            <b/>
            <sz val="16"/>
            <rFont val="Calibri"/>
            <family val="2"/>
          </rPr>
          <t xml:space="preserve">
</t>
        </r>
        <r>
          <rPr>
            <sz val="16"/>
            <rFont val="Calibri"/>
            <family val="2"/>
          </rPr>
          <t>CE GIGOV/SA 2830/2025 enviado dia 14/07/2025 - Desbloqueio de Parcela no valor de R$ 4.140.413,27, para fins de ressarcimento, referente aos valores aferidos e informados por meio da  CE GIGOV/SA 2406/2025.  Solicitam informar se o valor de R$ 1.537.416,75 (diferença entre o atestado total e o desbloqueado no momento) será utilizado para fins de ressarcimento, de modo que possibilite à CAIXA efetuar o cadastramento do valor da OBTV Convenente no TGOV.</t>
        </r>
        <r>
          <rPr>
            <b/>
            <sz val="16"/>
            <rFont val="Calibri"/>
            <family val="2"/>
          </rPr>
          <t xml:space="preserve">
</t>
        </r>
        <r>
          <rPr>
            <sz val="16"/>
            <rFont val="Calibri"/>
            <family val="2"/>
          </rPr>
          <t>CE GIGOV/SA 2250/2025 enviado dia 09/06/2025 - a CONDER apresenta documentação do Processo Licitatório do Projeto de Trabalho Social e como resultado da análise, ainda existe algumas pendências.
Encontra-se em fase de levantamento topográfico.
CE GIGOV/SA 813/2025 enviado dia 25/03/2025 informando inclusão de mais um ponto de obras de contenção de encostas ao TC 966002/2024. Objetivo de inclusão no TC nº 1096.205-67/2024 para execução de obras de contenção de encosta no Bairro da Liberdade no município de Salvador/BA.</t>
        </r>
      </is>
    </oc>
    <nc r="AX141" t="inlineStr">
      <is>
        <r>
          <rPr>
            <b/>
            <sz val="16"/>
            <rFont val="Calibri"/>
            <family val="2"/>
          </rPr>
          <t xml:space="preserve">CE nº 6006 / 2026 / GIGOV/SA - Enviado dia 05/10/26 - Solicita informações acerca da situação da execução do objeto e dos motivos da não apresentação dos boletins de medição - Objeto sem evolução há mais de 90 dias.
</t>
        </r>
        <r>
          <rPr>
            <sz val="16"/>
            <rFont val="Calibri"/>
            <family val="2"/>
          </rPr>
          <t>CE GIGOV/SA 5948/2026 - Enviado dia 05/10/26 - Notificamos V.Exa. do crédito de recursos financeiros, sob bloqueio, em 22/09/2026, no valor de R$ 1.639.604,46.</t>
        </r>
        <r>
          <rPr>
            <b/>
            <sz val="16"/>
            <rFont val="Calibri"/>
            <family val="2"/>
          </rPr>
          <t xml:space="preserve">
</t>
        </r>
        <r>
          <rPr>
            <sz val="16"/>
            <rFont val="Calibri"/>
            <family val="2"/>
          </rPr>
          <t>CE GIGOV/SA 5797/2026 - Enviado dia 30/09/26 - Manifestação do Gestor – Solicitação de Excepcionalização da Avaliação Pós-Intervenção.</t>
        </r>
        <r>
          <rPr>
            <b/>
            <sz val="16"/>
            <rFont val="Calibri"/>
            <family val="2"/>
          </rPr>
          <t xml:space="preserve">
</t>
        </r>
        <r>
          <rPr>
            <sz val="16"/>
            <rFont val="Calibri"/>
            <family val="2"/>
          </rPr>
          <t>CE GIGOV/SA 5452/2026 - Enviado dia 31/08/26 Resposta ao Oficio nº 344/2026 -  Em resposta ao ofício em epígrafe, informamos que não vemos óbice ao atendimento ao solicitado, estando o valor de R$ 84.143,60 autorizado no TGOV.</t>
        </r>
        <r>
          <rPr>
            <b/>
            <sz val="16"/>
            <rFont val="Calibri"/>
            <family val="2"/>
          </rPr>
          <t xml:space="preserve">
</t>
        </r>
        <r>
          <rPr>
            <sz val="16"/>
            <rFont val="Calibri"/>
            <family val="2"/>
          </rPr>
          <t>CE GIGOV/SA 3732/2026 -  Enviado dia 31/08/26 Desbloqueio de Parcela  -  BM 1 - Etapa 2.</t>
        </r>
        <r>
          <rPr>
            <b/>
            <sz val="16"/>
            <rFont val="Calibri"/>
            <family val="2"/>
          </rPr>
          <t xml:space="preserve">
</t>
        </r>
        <r>
          <rPr>
            <sz val="16"/>
            <rFont val="Calibri"/>
            <family val="2"/>
          </rPr>
          <t>CE GIGOV/SA 5366/2026 - Enviado dia 27/08/26 - Parecer Técnico de Apontamentos - PRMC.</t>
        </r>
        <r>
          <rPr>
            <b/>
            <sz val="16"/>
            <rFont val="Calibri"/>
            <family val="2"/>
          </rPr>
          <t xml:space="preserve">
</t>
        </r>
        <r>
          <rPr>
            <sz val="16"/>
            <rFont val="Calibri"/>
            <family val="2"/>
          </rPr>
          <t>CE GIGOV/SA 4430/2026 Enviado dia 20/07/26 -  - Comunicamos o desbloqueio da parcela R$: 36.652,21.</t>
        </r>
        <r>
          <rPr>
            <b/>
            <sz val="16"/>
            <rFont val="Calibri"/>
            <family val="2"/>
          </rPr>
          <t xml:space="preserve">
</t>
        </r>
        <r>
          <rPr>
            <sz val="16"/>
            <rFont val="Calibri"/>
            <family val="2"/>
          </rPr>
          <t>CE GIGOV/SA 4356/2026 - Enviado dia 16/07/26 -  Comunicamos o desbloqueio da parcela de repasse R$ 84.143,60.</t>
        </r>
        <r>
          <rPr>
            <b/>
            <sz val="16"/>
            <rFont val="Calibri"/>
            <family val="2"/>
          </rPr>
          <t xml:space="preserve">
</t>
        </r>
        <r>
          <rPr>
            <sz val="16"/>
            <rFont val="Calibri"/>
            <family val="2"/>
          </rPr>
          <t>CE GIGOV/SA 4127/2026 - Enviado dia 07/07/26 - Pendência Para Desbloqueio de Parcela do Social.</t>
        </r>
        <r>
          <rPr>
            <b/>
            <sz val="16"/>
            <rFont val="Calibri"/>
            <family val="2"/>
          </rPr>
          <t xml:space="preserve">
</t>
        </r>
        <r>
          <rPr>
            <sz val="16"/>
            <rFont val="Calibri"/>
            <family val="2"/>
          </rPr>
          <t>CE GIGOV/SA 3732/2026 - Enviado dia 26/06/26 - Ateste de Medição e Condicionante Para Desbloqueio no valor de R$ 36.652,21.</t>
        </r>
        <r>
          <rPr>
            <b/>
            <sz val="16"/>
            <rFont val="Calibri"/>
            <family val="2"/>
          </rPr>
          <t xml:space="preserve">
</t>
        </r>
        <r>
          <rPr>
            <sz val="16"/>
            <rFont val="Calibri"/>
            <family val="2"/>
          </rPr>
          <t>CE GIGOV/SA 3686/2026 - Enviado dia 19/06/26- Envio de OS.</t>
        </r>
        <r>
          <rPr>
            <b/>
            <sz val="16"/>
            <rFont val="Calibri"/>
            <family val="2"/>
          </rPr>
          <t xml:space="preserve">
</t>
        </r>
        <r>
          <rPr>
            <sz val="16"/>
            <rFont val="Calibri"/>
            <family val="2"/>
          </rPr>
          <t>CE GIGOV/SA 3516/2026 - Enviado dia 12/06/26 - Informamos o desbloqueio da parcela de repasse no valor de R$ 7.582,41.</t>
        </r>
        <r>
          <rPr>
            <b/>
            <sz val="16"/>
            <rFont val="Calibri"/>
            <family val="2"/>
          </rPr>
          <t xml:space="preserve">
</t>
        </r>
        <r>
          <rPr>
            <sz val="16"/>
            <rFont val="Calibri"/>
            <family val="2"/>
          </rPr>
          <t>CE GIGOV/SA 3499/2026 - Enviado dia 11/06/26 -  Laudo de Análise de Instrumento de Planejamento Social.</t>
        </r>
        <r>
          <rPr>
            <b/>
            <sz val="16"/>
            <rFont val="Calibri"/>
            <family val="2"/>
          </rPr>
          <t xml:space="preserve">
</t>
        </r>
        <r>
          <rPr>
            <sz val="16"/>
            <rFont val="Calibri"/>
            <family val="2"/>
          </rPr>
          <t>CE GIGOV/SA 3215/2026 - Enviado dia 28/05/26 - Encaminhado o AIO. Informadas orientações para continuidade contratual, documentação das medições, instalação de placa da obra e demais exigências do Ministério das Cidades/CAIXA. Prazo para emissão da Ordem de Serviço: até 12/06/2026.
CE GIGOV/SA 2924/2026 - Enviado dia 15/05/26 - Parecer Técnico de Apontamentos – PRMC.</t>
        </r>
        <r>
          <rPr>
            <b/>
            <sz val="16"/>
            <rFont val="Calibri"/>
            <family val="2"/>
          </rPr>
          <t xml:space="preserve">
</t>
        </r>
        <r>
          <rPr>
            <sz val="16"/>
            <rFont val="Calibri"/>
            <family val="2"/>
          </rPr>
          <t>CE GIGOV/SA 2363/2026 - Enviado dia 29/04/26 -Conclusão da Análise do Processo Licitatório e Solicitação de AIO ao Ministério.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2171/2026 -Enviado dia 15/04/26 Envio de QCI da etapa e global.</t>
        </r>
        <r>
          <rPr>
            <b/>
            <sz val="16"/>
            <rFont val="Calibri"/>
            <family val="2"/>
          </rPr>
          <t xml:space="preserve">
</t>
        </r>
        <r>
          <rPr>
            <sz val="16"/>
            <rFont val="Calibri"/>
            <family val="2"/>
          </rPr>
          <t>CE GIGOV/SA 1968/2026 - Enviado dia 08/04/26 - Pendência Para Conclusão da Análise do Processo Licitatório. Aceito nesta VRPL.</t>
        </r>
        <r>
          <rPr>
            <b/>
            <sz val="16"/>
            <rFont val="Calibri"/>
            <family val="2"/>
          </rPr>
          <t xml:space="preserve">
</t>
        </r>
        <r>
          <rPr>
            <sz val="16"/>
            <rFont val="Calibri"/>
            <family val="2"/>
          </rPr>
          <t>CE GIGOV/SA 1395/2026 - Enviado dia 13/03/26 Pendência Para Desbloqueio de Parcela do Social. Informamos a pendência para desbloqueio no valor de R$  2.242,38.</t>
        </r>
        <r>
          <rPr>
            <b/>
            <sz val="16"/>
            <rFont val="Calibri"/>
            <family val="2"/>
          </rPr>
          <t xml:space="preserve">
</t>
        </r>
        <r>
          <rPr>
            <sz val="16"/>
            <rFont val="Calibri"/>
            <family val="2"/>
          </rPr>
          <t>CE GIGOV/SA 870/2026 - Enviado dia 11/02/26 -  Informamos o desbloqueio da parcela de repasse no valor de R$ 52.500,04, conforme CE GIGOV/SA 592/2026.</t>
        </r>
        <r>
          <rPr>
            <b/>
            <sz val="16"/>
            <rFont val="Calibri"/>
            <family val="2"/>
          </rPr>
          <t xml:space="preserve">
</t>
        </r>
        <r>
          <rPr>
            <sz val="16"/>
            <rFont val="Calibri"/>
            <family val="2"/>
          </rPr>
          <t xml:space="preserve"> CE GIGOV/SA 49/2026 - Enviado dia 06/01/2026 - Verificação de Documentação TransfereGov - Ampliação de Meta.</t>
        </r>
        <r>
          <rPr>
            <b/>
            <sz val="16"/>
            <rFont val="Calibri"/>
            <family val="2"/>
          </rPr>
          <t xml:space="preserve">
</t>
        </r>
        <r>
          <rPr>
            <sz val="16"/>
            <rFont val="Calibri"/>
            <family val="2"/>
          </rPr>
          <t>CE GIGOV/SA 5522/2025 - Enviado dia 27/11/25 Análise Preliminar do Projeto Básico.</t>
        </r>
        <r>
          <rPr>
            <b/>
            <sz val="16"/>
            <rFont val="Calibri"/>
            <family val="2"/>
          </rPr>
          <t xml:space="preserve">
 </t>
        </r>
        <r>
          <rPr>
            <sz val="16"/>
            <rFont val="Calibri"/>
            <family val="2"/>
          </rPr>
          <t>CE GIGOV/SA 5131/2025 Enviado dia 11/11/25 -  Pendencia Para o Desbloqueio de Parcela.   Informamos a pendência para o desbloqueio da parcela  referente ao BM 07 no valor de R$ 239.931,32: Gerar o relatório de pagamentos realizados no valor de R$ 503.117,75.</t>
        </r>
        <r>
          <rPr>
            <b/>
            <sz val="16"/>
            <rFont val="Calibri"/>
            <family val="2"/>
          </rPr>
          <t xml:space="preserve">
</t>
        </r>
        <r>
          <rPr>
            <sz val="16"/>
            <rFont val="Calibri"/>
            <family val="2"/>
          </rPr>
          <t>CE GIGOV/SA 2845/2025 enviado dia 15/07/2025 - Processo Licitatório apto referente ao projeto de trabalho social.</t>
        </r>
        <r>
          <rPr>
            <b/>
            <sz val="16"/>
            <rFont val="Calibri"/>
            <family val="2"/>
          </rPr>
          <t xml:space="preserve">
</t>
        </r>
        <r>
          <rPr>
            <sz val="16"/>
            <rFont val="Calibri"/>
            <family val="2"/>
          </rPr>
          <t>CE GIGOV/SA 2830/2025 enviado dia 14/07/2025 - Desbloqueio de Parcela no valor de R$ 4.140.413,27, para fins de ressarcimento, referente aos valores aferidos e informados por meio da  CE GIGOV/SA 2406/2025.  Solicitam informar se o valor de R$ 1.537.416,75 (diferença entre o atestado total e o desbloqueado no momento) será utilizado para fins de ressarcimento, de modo que possibilite à CAIXA efetuar o cadastramento do valor da OBTV Convenente no TGOV.</t>
        </r>
        <r>
          <rPr>
            <b/>
            <sz val="16"/>
            <rFont val="Calibri"/>
            <family val="2"/>
          </rPr>
          <t xml:space="preserve">
</t>
        </r>
        <r>
          <rPr>
            <sz val="16"/>
            <rFont val="Calibri"/>
            <family val="2"/>
          </rPr>
          <t>CE GIGOV/SA 2250/2025 enviado dia 09/06/2025 - a CONDER apresenta documentação do Processo Licitatório do Projeto de Trabalho Social e como resultado da análise, ainda existe algumas pendências.
Encontra-se em fase de levantamento topográfico.
CE GIGOV/SA 813/2025 enviado dia 25/03/2025 informando inclusão de mais um ponto de obras de contenção de encostas ao TC 966002/2024. Objetivo de inclusão no TC nº 1096.205-67/2024 para execução de obras de contenção de encosta no Bairro da Liberdade no município de Salvador/BA.</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PAC!$A:$D,PAC!$H:$I,PAC!$K:$W,PAC!$Y:$AA,PAC!$AD:$AD,PAC!$AI:$AX,PAC!$BK:$BK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3" sId="1">
    <oc r="AX104" t="inlineStr">
      <is>
        <r>
          <rPr>
            <b/>
            <sz val="16"/>
            <rFont val="Calibri"/>
            <family val="2"/>
          </rPr>
          <t xml:space="preserve">CE GIGOV/SA 4512/2026 - Enviado dia 23/07/26-  Inserção do Quadro de Composição do Investimento.
</t>
        </r>
        <r>
          <rPr>
            <sz val="16"/>
            <rFont val="Calibri"/>
            <family val="2"/>
          </rPr>
          <t>CE GIGOV/SA 4448/2026 - Enviado dia 21/07/26 -  Pendências para a conclusão da VRPL.</t>
        </r>
        <r>
          <rPr>
            <b/>
            <sz val="16"/>
            <rFont val="Calibri"/>
            <family val="2"/>
          </rPr>
          <t xml:space="preserve">
</t>
        </r>
        <r>
          <rPr>
            <sz val="16"/>
            <rFont val="Calibri"/>
            <family val="2"/>
          </rPr>
          <t>CE GIGOV/SA 4384/2026 - Enviado dia 16/07/26 -Comunicação de inserção de documentação na plataforma.</t>
        </r>
        <r>
          <rPr>
            <b/>
            <sz val="16"/>
            <rFont val="Calibri"/>
            <family val="2"/>
          </rPr>
          <t xml:space="preserve">
</t>
        </r>
        <r>
          <rPr>
            <sz val="16"/>
            <rFont val="Calibri"/>
            <family val="2"/>
          </rPr>
          <t>CE GIGOV/SA 4375/2026 - Enviado dia 15/07/26 -  A CONDER comunicou, por meio de mensagem eletrônica, a inserção do QCI.</t>
        </r>
        <r>
          <rPr>
            <b/>
            <sz val="16"/>
            <rFont val="Calibri"/>
            <family val="2"/>
          </rPr>
          <t xml:space="preserve">
</t>
        </r>
        <r>
          <rPr>
            <sz val="16"/>
            <rFont val="Calibri"/>
            <family val="2"/>
          </rPr>
          <t>CE GIGOV/SA 4233/2026 -Enviado dia 13/07/26 Pendencias para a conclusão da verificação do processo licitatório.</t>
        </r>
        <r>
          <rPr>
            <b/>
            <sz val="16"/>
            <rFont val="Calibri"/>
            <family val="2"/>
          </rPr>
          <t xml:space="preserve">
</t>
        </r>
        <r>
          <rPr>
            <sz val="16"/>
            <rFont val="Calibri"/>
            <family val="2"/>
          </rPr>
          <t>CE GIGOV/SA 4268/2026 - Enviado dia 13/07/26 - Pendências para a conclusão da VRPL.</t>
        </r>
        <r>
          <rPr>
            <b/>
            <sz val="16"/>
            <rFont val="Calibri"/>
            <family val="2"/>
          </rPr>
          <t xml:space="preserve">
</t>
        </r>
        <r>
          <rPr>
            <sz val="16"/>
            <rFont val="Calibri"/>
            <family val="2"/>
          </rPr>
          <t>CE GIGOV/SA 3712/2026 -  Enviado dia 26/06/26 -  Informamos as condicionantes para o desbloqueio da parcela de repasse  de R$  219.121,87.</t>
        </r>
        <r>
          <rPr>
            <b/>
            <sz val="16"/>
            <rFont val="Calibri"/>
            <family val="2"/>
          </rPr>
          <t xml:space="preserve">
</t>
        </r>
        <r>
          <rPr>
            <sz val="16"/>
            <rFont val="Calibri"/>
            <family val="2"/>
          </rPr>
          <t>CE GIGOV/SA 3601/2026 - Enviado dia 17/06/26 - Em atendimento à solicitação objeto do Oficio nº 235 /2026 - CONDER/DIHAB/DIHAB.GAB e conforme autorizações dos Ministérios e alinhamento com a Casa Civil, informamos que foi estabelecida a prorrogação excepcional do prazo até 17/07/2026 para conclusão do processo licitatório.</t>
        </r>
        <r>
          <rPr>
            <b/>
            <sz val="16"/>
            <rFont val="Calibri"/>
            <family val="2"/>
          </rPr>
          <t xml:space="preserve">
</t>
        </r>
        <r>
          <rPr>
            <sz val="16"/>
            <rFont val="Calibri"/>
            <family val="2"/>
          </rPr>
          <t>CE GIGOV/SA 3548/2026 - Enviado dia 15/06/26 -  Laudo de Análise de Instrumento de Planejamento Social.</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2500/2026 - Enviado dia 29/04/26 - Parecer Técnico de Apontamentos – PTS.</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 xml:space="preserve"> CE GIGOV/SA 821/2026 - Enviado dia 10/02/26  -Parecer Técnico de Apontamentos – PTS.</t>
        </r>
        <r>
          <rPr>
            <b/>
            <sz val="16"/>
            <rFont val="Calibri"/>
            <family val="2"/>
          </rPr>
          <t xml:space="preserve">
</t>
        </r>
        <r>
          <rPr>
            <sz val="16"/>
            <rFont val="Calibri"/>
            <family val="2"/>
          </rPr>
          <t>CE GIGOV/SA 6332/2025 - Enviado dia 29/12/25 -  Envio de documentação pendente para análise.</t>
        </r>
        <r>
          <rPr>
            <b/>
            <sz val="16"/>
            <rFont val="Calibri"/>
            <family val="2"/>
          </rPr>
          <t xml:space="preserve">
</t>
        </r>
        <r>
          <rPr>
            <sz val="16"/>
            <rFont val="Calibri"/>
            <family val="2"/>
          </rPr>
          <t>CE GIGOV/SA 6241/2025 - Enviado dia 29/12/25 - Comunica Aceite do Projeto e Solicita comprovação de abertura do processo licitatório.</t>
        </r>
        <r>
          <rPr>
            <b/>
            <sz val="16"/>
            <rFont val="Calibri"/>
            <family val="2"/>
          </rPr>
          <t xml:space="preserve">
</t>
        </r>
        <r>
          <rPr>
            <sz val="16"/>
            <rFont val="Calibri"/>
            <family val="2"/>
          </rPr>
          <t>CE GIGOV/SA 6270/2025 - Enviado dia 29/12/25 -  Resposta ao Oficio nº 758 /2025 - Informamos que as cláusulas suspensivas de todas as etapas deste termo de compromisso já foram equacionadas, não tendo pertinência a demanda objeto do oficio em epígrafe.</t>
        </r>
        <r>
          <rPr>
            <b/>
            <sz val="16"/>
            <rFont val="Calibri"/>
            <family val="2"/>
          </rPr>
          <t xml:space="preserve">
</t>
        </r>
        <r>
          <rPr>
            <sz val="16"/>
            <rFont val="Calibri"/>
            <family val="2"/>
          </rPr>
          <t>CE GIGOV/SA 5914/2025 - Enviado dia 12/12/25-Pendencias para a conclusão da análise.</t>
        </r>
        <r>
          <rPr>
            <b/>
            <sz val="16"/>
            <rFont val="Calibri"/>
            <family val="2"/>
          </rPr>
          <t xml:space="preserve">
</t>
        </r>
        <r>
          <rPr>
            <sz val="16"/>
            <rFont val="Calibri"/>
            <family val="2"/>
          </rPr>
          <t>CE GIGOV/SA 5535/2025 - Enviado dia 10/12/25 - Prazo para Análise e Retirada da Cláusula Suspensiva.</t>
        </r>
        <r>
          <rPr>
            <b/>
            <sz val="16"/>
            <rFont val="Calibri"/>
            <family val="2"/>
          </rPr>
          <t xml:space="preserve">
</t>
        </r>
        <r>
          <rPr>
            <sz val="16"/>
            <rFont val="Calibri"/>
            <family val="2"/>
          </rPr>
          <t>CE GIGOV/SA 5263/2025 - Enviado dia 17/11/25 - Análise Preliminar Anteprojeto.</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2348/2025 enviado dia 13/06/2025 - Análise preliminar do anteprojeto.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oc>
    <nc r="AX104" t="inlineStr">
      <is>
        <r>
          <rPr>
            <b/>
            <sz val="16"/>
            <rFont val="Calibri"/>
            <family val="2"/>
          </rPr>
          <t xml:space="preserve">CE GIGOV/SA 5814/2026 - Enviado dia 06/10/26 - CNPJ do consórcio vencedor.
</t>
        </r>
        <r>
          <rPr>
            <sz val="16"/>
            <rFont val="Calibri"/>
            <family val="2"/>
          </rPr>
          <t>CE GIGOV/SA 4512/2026 - Enviado dia 23/07/26-  Inserção do Quadro de Composição do Investimento.</t>
        </r>
        <r>
          <rPr>
            <b/>
            <sz val="16"/>
            <rFont val="Calibri"/>
            <family val="2"/>
          </rPr>
          <t xml:space="preserve">
</t>
        </r>
        <r>
          <rPr>
            <sz val="16"/>
            <rFont val="Calibri"/>
            <family val="2"/>
          </rPr>
          <t>CE GIGOV/SA 4448/2026 - Enviado dia 21/07/26 -  Pendências para a conclusão da VRPL.</t>
        </r>
        <r>
          <rPr>
            <b/>
            <sz val="16"/>
            <rFont val="Calibri"/>
            <family val="2"/>
          </rPr>
          <t xml:space="preserve">
</t>
        </r>
        <r>
          <rPr>
            <sz val="16"/>
            <rFont val="Calibri"/>
            <family val="2"/>
          </rPr>
          <t>CE GIGOV/SA 4384/2026 - Enviado dia 16/07/26 -Comunicação de inserção de documentação na plataforma.</t>
        </r>
        <r>
          <rPr>
            <b/>
            <sz val="16"/>
            <rFont val="Calibri"/>
            <family val="2"/>
          </rPr>
          <t xml:space="preserve">
</t>
        </r>
        <r>
          <rPr>
            <sz val="16"/>
            <rFont val="Calibri"/>
            <family val="2"/>
          </rPr>
          <t>CE GIGOV/SA 4375/2026 - Enviado dia 15/07/26 -  A CONDER comunicou, por meio de mensagem eletrônica, a inserção do QCI.</t>
        </r>
        <r>
          <rPr>
            <b/>
            <sz val="16"/>
            <rFont val="Calibri"/>
            <family val="2"/>
          </rPr>
          <t xml:space="preserve">
</t>
        </r>
        <r>
          <rPr>
            <sz val="16"/>
            <rFont val="Calibri"/>
            <family val="2"/>
          </rPr>
          <t>CE GIGOV/SA 4233/2026 -Enviado dia 13/07/26 Pendencias para a conclusão da verificação do processo licitatório.</t>
        </r>
        <r>
          <rPr>
            <b/>
            <sz val="16"/>
            <rFont val="Calibri"/>
            <family val="2"/>
          </rPr>
          <t xml:space="preserve">
</t>
        </r>
        <r>
          <rPr>
            <sz val="16"/>
            <rFont val="Calibri"/>
            <family val="2"/>
          </rPr>
          <t>CE GIGOV/SA 4268/2026 - Enviado dia 13/07/26 - Pendências para a conclusão da VRPL.</t>
        </r>
        <r>
          <rPr>
            <b/>
            <sz val="16"/>
            <rFont val="Calibri"/>
            <family val="2"/>
          </rPr>
          <t xml:space="preserve">
</t>
        </r>
        <r>
          <rPr>
            <sz val="16"/>
            <rFont val="Calibri"/>
            <family val="2"/>
          </rPr>
          <t>CE GIGOV/SA 3712/2026 -  Enviado dia 26/06/26 -  Informamos as condicionantes para o desbloqueio da parcela de repasse  de R$  219.121,87.</t>
        </r>
        <r>
          <rPr>
            <b/>
            <sz val="16"/>
            <rFont val="Calibri"/>
            <family val="2"/>
          </rPr>
          <t xml:space="preserve">
</t>
        </r>
        <r>
          <rPr>
            <sz val="16"/>
            <rFont val="Calibri"/>
            <family val="2"/>
          </rPr>
          <t>CE GIGOV/SA 3601/2026 - Enviado dia 17/06/26 - Em atendimento à solicitação objeto do Oficio nº 235 /2026 - CONDER/DIHAB/DIHAB.GAB e conforme autorizações dos Ministérios e alinhamento com a Casa Civil, informamos que foi estabelecida a prorrogação excepcional do prazo até 17/07/2026 para conclusão do processo licitatório.</t>
        </r>
        <r>
          <rPr>
            <b/>
            <sz val="16"/>
            <rFont val="Calibri"/>
            <family val="2"/>
          </rPr>
          <t xml:space="preserve">
</t>
        </r>
        <r>
          <rPr>
            <sz val="16"/>
            <rFont val="Calibri"/>
            <family val="2"/>
          </rPr>
          <t>CE GIGOV/SA 3548/2026 - Enviado dia 15/06/26 -  Laudo de Análise de Instrumento de Planejamento Social.</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2500/2026 - Enviado dia 29/04/26 - Parecer Técnico de Apontamentos – PTS.</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 xml:space="preserve"> CE GIGOV/SA 821/2026 - Enviado dia 10/02/26  -Parecer Técnico de Apontamentos – PTS.</t>
        </r>
        <r>
          <rPr>
            <b/>
            <sz val="16"/>
            <rFont val="Calibri"/>
            <family val="2"/>
          </rPr>
          <t xml:space="preserve">
</t>
        </r>
        <r>
          <rPr>
            <sz val="16"/>
            <rFont val="Calibri"/>
            <family val="2"/>
          </rPr>
          <t>CE GIGOV/SA 6332/2025 - Enviado dia 29/12/25 -  Envio de documentação pendente para análise.</t>
        </r>
        <r>
          <rPr>
            <b/>
            <sz val="16"/>
            <rFont val="Calibri"/>
            <family val="2"/>
          </rPr>
          <t xml:space="preserve">
</t>
        </r>
        <r>
          <rPr>
            <sz val="16"/>
            <rFont val="Calibri"/>
            <family val="2"/>
          </rPr>
          <t>CE GIGOV/SA 6241/2025 - Enviado dia 29/12/25 - Comunica Aceite do Projeto e Solicita comprovação de abertura do processo licitatório.</t>
        </r>
        <r>
          <rPr>
            <b/>
            <sz val="16"/>
            <rFont val="Calibri"/>
            <family val="2"/>
          </rPr>
          <t xml:space="preserve">
</t>
        </r>
        <r>
          <rPr>
            <sz val="16"/>
            <rFont val="Calibri"/>
            <family val="2"/>
          </rPr>
          <t>CE GIGOV/SA 6270/2025 - Enviado dia 29/12/25 -  Resposta ao Oficio nº 758 /2025 - Informamos que as cláusulas suspensivas de todas as etapas deste termo de compromisso já foram equacionadas, não tendo pertinência a demanda objeto do oficio em epígrafe.</t>
        </r>
        <r>
          <rPr>
            <b/>
            <sz val="16"/>
            <rFont val="Calibri"/>
            <family val="2"/>
          </rPr>
          <t xml:space="preserve">
</t>
        </r>
        <r>
          <rPr>
            <sz val="16"/>
            <rFont val="Calibri"/>
            <family val="2"/>
          </rPr>
          <t>CE GIGOV/SA 5914/2025 - Enviado dia 12/12/25-Pendencias para a conclusão da análise.</t>
        </r>
        <r>
          <rPr>
            <b/>
            <sz val="16"/>
            <rFont val="Calibri"/>
            <family val="2"/>
          </rPr>
          <t xml:space="preserve">
</t>
        </r>
        <r>
          <rPr>
            <sz val="16"/>
            <rFont val="Calibri"/>
            <family val="2"/>
          </rPr>
          <t>CE GIGOV/SA 5535/2025 - Enviado dia 10/12/25 - Prazo para Análise e Retirada da Cláusula Suspensiva.</t>
        </r>
        <r>
          <rPr>
            <b/>
            <sz val="16"/>
            <rFont val="Calibri"/>
            <family val="2"/>
          </rPr>
          <t xml:space="preserve">
</t>
        </r>
        <r>
          <rPr>
            <sz val="16"/>
            <rFont val="Calibri"/>
            <family val="2"/>
          </rPr>
          <t>CE GIGOV/SA 5263/2025 - Enviado dia 17/11/25 - Análise Preliminar Anteprojeto.</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2348/2025 enviado dia 13/06/2025 - Análise preliminar do anteprojeto.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9" sId="1">
    <oc r="AX104" t="inlineStr">
      <is>
        <r>
          <rPr>
            <b/>
            <sz val="16"/>
            <rFont val="Calibri"/>
            <family val="2"/>
          </rPr>
          <t xml:space="preserve">CE GIGOV/SA 5814/2026 - Enviado dia 06/10/26 - CNPJ do consórcio vencedor.
</t>
        </r>
        <r>
          <rPr>
            <sz val="16"/>
            <rFont val="Calibri"/>
            <family val="2"/>
          </rPr>
          <t>CE GIGOV/SA 4512/2026 - Enviado dia 23/07/26-  Inserção do Quadro de Composição do Investimento.</t>
        </r>
        <r>
          <rPr>
            <b/>
            <sz val="16"/>
            <rFont val="Calibri"/>
            <family val="2"/>
          </rPr>
          <t xml:space="preserve">
</t>
        </r>
        <r>
          <rPr>
            <sz val="16"/>
            <rFont val="Calibri"/>
            <family val="2"/>
          </rPr>
          <t>CE GIGOV/SA 4448/2026 - Enviado dia 21/07/26 -  Pendências para a conclusão da VRPL.</t>
        </r>
        <r>
          <rPr>
            <b/>
            <sz val="16"/>
            <rFont val="Calibri"/>
            <family val="2"/>
          </rPr>
          <t xml:space="preserve">
</t>
        </r>
        <r>
          <rPr>
            <sz val="16"/>
            <rFont val="Calibri"/>
            <family val="2"/>
          </rPr>
          <t>CE GIGOV/SA 4384/2026 - Enviado dia 16/07/26 -Comunicação de inserção de documentação na plataforma.</t>
        </r>
        <r>
          <rPr>
            <b/>
            <sz val="16"/>
            <rFont val="Calibri"/>
            <family val="2"/>
          </rPr>
          <t xml:space="preserve">
</t>
        </r>
        <r>
          <rPr>
            <sz val="16"/>
            <rFont val="Calibri"/>
            <family val="2"/>
          </rPr>
          <t>CE GIGOV/SA 4375/2026 - Enviado dia 15/07/26 -  A CONDER comunicou, por meio de mensagem eletrônica, a inserção do QCI.</t>
        </r>
        <r>
          <rPr>
            <b/>
            <sz val="16"/>
            <rFont val="Calibri"/>
            <family val="2"/>
          </rPr>
          <t xml:space="preserve">
</t>
        </r>
        <r>
          <rPr>
            <sz val="16"/>
            <rFont val="Calibri"/>
            <family val="2"/>
          </rPr>
          <t>CE GIGOV/SA 4233/2026 -Enviado dia 13/07/26 Pendencias para a conclusão da verificação do processo licitatório.</t>
        </r>
        <r>
          <rPr>
            <b/>
            <sz val="16"/>
            <rFont val="Calibri"/>
            <family val="2"/>
          </rPr>
          <t xml:space="preserve">
</t>
        </r>
        <r>
          <rPr>
            <sz val="16"/>
            <rFont val="Calibri"/>
            <family val="2"/>
          </rPr>
          <t>CE GIGOV/SA 4268/2026 - Enviado dia 13/07/26 - Pendências para a conclusão da VRPL.</t>
        </r>
        <r>
          <rPr>
            <b/>
            <sz val="16"/>
            <rFont val="Calibri"/>
            <family val="2"/>
          </rPr>
          <t xml:space="preserve">
</t>
        </r>
        <r>
          <rPr>
            <sz val="16"/>
            <rFont val="Calibri"/>
            <family val="2"/>
          </rPr>
          <t>CE GIGOV/SA 3712/2026 -  Enviado dia 26/06/26 -  Informamos as condicionantes para o desbloqueio da parcela de repasse  de R$  219.121,87.</t>
        </r>
        <r>
          <rPr>
            <b/>
            <sz val="16"/>
            <rFont val="Calibri"/>
            <family val="2"/>
          </rPr>
          <t xml:space="preserve">
</t>
        </r>
        <r>
          <rPr>
            <sz val="16"/>
            <rFont val="Calibri"/>
            <family val="2"/>
          </rPr>
          <t>CE GIGOV/SA 3601/2026 - Enviado dia 17/06/26 - Em atendimento à solicitação objeto do Oficio nº 235 /2026 - CONDER/DIHAB/DIHAB.GAB e conforme autorizações dos Ministérios e alinhamento com a Casa Civil, informamos que foi estabelecida a prorrogação excepcional do prazo até 17/07/2026 para conclusão do processo licitatório.</t>
        </r>
        <r>
          <rPr>
            <b/>
            <sz val="16"/>
            <rFont val="Calibri"/>
            <family val="2"/>
          </rPr>
          <t xml:space="preserve">
</t>
        </r>
        <r>
          <rPr>
            <sz val="16"/>
            <rFont val="Calibri"/>
            <family val="2"/>
          </rPr>
          <t>CE GIGOV/SA 3548/2026 - Enviado dia 15/06/26 -  Laudo de Análise de Instrumento de Planejamento Social.</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2500/2026 - Enviado dia 29/04/26 - Parecer Técnico de Apontamentos – PTS.</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 xml:space="preserve"> CE GIGOV/SA 821/2026 - Enviado dia 10/02/26  -Parecer Técnico de Apontamentos – PTS.</t>
        </r>
        <r>
          <rPr>
            <b/>
            <sz val="16"/>
            <rFont val="Calibri"/>
            <family val="2"/>
          </rPr>
          <t xml:space="preserve">
</t>
        </r>
        <r>
          <rPr>
            <sz val="16"/>
            <rFont val="Calibri"/>
            <family val="2"/>
          </rPr>
          <t>CE GIGOV/SA 6332/2025 - Enviado dia 29/12/25 -  Envio de documentação pendente para análise.</t>
        </r>
        <r>
          <rPr>
            <b/>
            <sz val="16"/>
            <rFont val="Calibri"/>
            <family val="2"/>
          </rPr>
          <t xml:space="preserve">
</t>
        </r>
        <r>
          <rPr>
            <sz val="16"/>
            <rFont val="Calibri"/>
            <family val="2"/>
          </rPr>
          <t>CE GIGOV/SA 6241/2025 - Enviado dia 29/12/25 - Comunica Aceite do Projeto e Solicita comprovação de abertura do processo licitatório.</t>
        </r>
        <r>
          <rPr>
            <b/>
            <sz val="16"/>
            <rFont val="Calibri"/>
            <family val="2"/>
          </rPr>
          <t xml:space="preserve">
</t>
        </r>
        <r>
          <rPr>
            <sz val="16"/>
            <rFont val="Calibri"/>
            <family val="2"/>
          </rPr>
          <t>CE GIGOV/SA 6270/2025 - Enviado dia 29/12/25 -  Resposta ao Oficio nº 758 /2025 - Informamos que as cláusulas suspensivas de todas as etapas deste termo de compromisso já foram equacionadas, não tendo pertinência a demanda objeto do oficio em epígrafe.</t>
        </r>
        <r>
          <rPr>
            <b/>
            <sz val="16"/>
            <rFont val="Calibri"/>
            <family val="2"/>
          </rPr>
          <t xml:space="preserve">
</t>
        </r>
        <r>
          <rPr>
            <sz val="16"/>
            <rFont val="Calibri"/>
            <family val="2"/>
          </rPr>
          <t>CE GIGOV/SA 5914/2025 - Enviado dia 12/12/25-Pendencias para a conclusão da análise.</t>
        </r>
        <r>
          <rPr>
            <b/>
            <sz val="16"/>
            <rFont val="Calibri"/>
            <family val="2"/>
          </rPr>
          <t xml:space="preserve">
</t>
        </r>
        <r>
          <rPr>
            <sz val="16"/>
            <rFont val="Calibri"/>
            <family val="2"/>
          </rPr>
          <t>CE GIGOV/SA 5535/2025 - Enviado dia 10/12/25 - Prazo para Análise e Retirada da Cláusula Suspensiva.</t>
        </r>
        <r>
          <rPr>
            <b/>
            <sz val="16"/>
            <rFont val="Calibri"/>
            <family val="2"/>
          </rPr>
          <t xml:space="preserve">
</t>
        </r>
        <r>
          <rPr>
            <sz val="16"/>
            <rFont val="Calibri"/>
            <family val="2"/>
          </rPr>
          <t>CE GIGOV/SA 5263/2025 - Enviado dia 17/11/25 - Análise Preliminar Anteprojeto.</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2348/2025 enviado dia 13/06/2025 - Análise preliminar do anteprojeto.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oc>
    <nc r="AX104" t="inlineStr">
      <is>
        <r>
          <rPr>
            <b/>
            <sz val="16"/>
            <rFont val="Calibri"/>
            <family val="2"/>
          </rPr>
          <t xml:space="preserve">REITERAÇÃO CE GIGOV/SA 4233/2026 - Enviado dia 06/10/26 Pendencias para a conclusão da verificação do processo licitatório. 
</t>
        </r>
        <r>
          <rPr>
            <sz val="16"/>
            <rFont val="Calibri"/>
            <family val="2"/>
          </rPr>
          <t>CE GIGOV/SA 5814/2026 - Enviado dia 06/10/26 - CNPJ do consórcio vencedor.</t>
        </r>
        <r>
          <rPr>
            <b/>
            <sz val="16"/>
            <rFont val="Calibri"/>
            <family val="2"/>
          </rPr>
          <t xml:space="preserve">
</t>
        </r>
        <r>
          <rPr>
            <sz val="16"/>
            <rFont val="Calibri"/>
            <family val="2"/>
          </rPr>
          <t>CE GIGOV/SA 4512/2026 - Enviado dia 23/07/26-  Inserção do Quadro de Composição do Investimento.</t>
        </r>
        <r>
          <rPr>
            <b/>
            <sz val="16"/>
            <rFont val="Calibri"/>
            <family val="2"/>
          </rPr>
          <t xml:space="preserve">
</t>
        </r>
        <r>
          <rPr>
            <sz val="16"/>
            <rFont val="Calibri"/>
            <family val="2"/>
          </rPr>
          <t>CE GIGOV/SA 4448/2026 - Enviado dia 21/07/26 -  Pendências para a conclusão da VRPL.</t>
        </r>
        <r>
          <rPr>
            <b/>
            <sz val="16"/>
            <rFont val="Calibri"/>
            <family val="2"/>
          </rPr>
          <t xml:space="preserve">
</t>
        </r>
        <r>
          <rPr>
            <sz val="16"/>
            <rFont val="Calibri"/>
            <family val="2"/>
          </rPr>
          <t>CE GIGOV/SA 4384/2026 - Enviado dia 16/07/26 -Comunicação de inserção de documentação na plataforma.</t>
        </r>
        <r>
          <rPr>
            <b/>
            <sz val="16"/>
            <rFont val="Calibri"/>
            <family val="2"/>
          </rPr>
          <t xml:space="preserve">
</t>
        </r>
        <r>
          <rPr>
            <sz val="16"/>
            <rFont val="Calibri"/>
            <family val="2"/>
          </rPr>
          <t>CE GIGOV/SA 4375/2026 - Enviado dia 15/07/26 -  A CONDER comunicou, por meio de mensagem eletrônica, a inserção do QCI.</t>
        </r>
        <r>
          <rPr>
            <b/>
            <sz val="16"/>
            <rFont val="Calibri"/>
            <family val="2"/>
          </rPr>
          <t xml:space="preserve">
</t>
        </r>
        <r>
          <rPr>
            <sz val="16"/>
            <rFont val="Calibri"/>
            <family val="2"/>
          </rPr>
          <t>CE GIGOV/SA 4233/2026 -Enviado dia 13/07/26 Pendencias para a conclusão da verificação do processo licitatório.</t>
        </r>
        <r>
          <rPr>
            <b/>
            <sz val="16"/>
            <rFont val="Calibri"/>
            <family val="2"/>
          </rPr>
          <t xml:space="preserve">
</t>
        </r>
        <r>
          <rPr>
            <sz val="16"/>
            <rFont val="Calibri"/>
            <family val="2"/>
          </rPr>
          <t>CE GIGOV/SA 4268/2026 - Enviado dia 13/07/26 - Pendências para a conclusão da VRPL.</t>
        </r>
        <r>
          <rPr>
            <b/>
            <sz val="16"/>
            <rFont val="Calibri"/>
            <family val="2"/>
          </rPr>
          <t xml:space="preserve">
</t>
        </r>
        <r>
          <rPr>
            <sz val="16"/>
            <rFont val="Calibri"/>
            <family val="2"/>
          </rPr>
          <t>CE GIGOV/SA 3712/2026 -  Enviado dia 26/06/26 -  Informamos as condicionantes para o desbloqueio da parcela de repasse  de R$  219.121,87.</t>
        </r>
        <r>
          <rPr>
            <b/>
            <sz val="16"/>
            <rFont val="Calibri"/>
            <family val="2"/>
          </rPr>
          <t xml:space="preserve">
</t>
        </r>
        <r>
          <rPr>
            <sz val="16"/>
            <rFont val="Calibri"/>
            <family val="2"/>
          </rPr>
          <t>CE GIGOV/SA 3601/2026 - Enviado dia 17/06/26 - Em atendimento à solicitação objeto do Oficio nº 235 /2026 - CONDER/DIHAB/DIHAB.GAB e conforme autorizações dos Ministérios e alinhamento com a Casa Civil, informamos que foi estabelecida a prorrogação excepcional do prazo até 17/07/2026 para conclusão do processo licitatório.</t>
        </r>
        <r>
          <rPr>
            <b/>
            <sz val="16"/>
            <rFont val="Calibri"/>
            <family val="2"/>
          </rPr>
          <t xml:space="preserve">
</t>
        </r>
        <r>
          <rPr>
            <sz val="16"/>
            <rFont val="Calibri"/>
            <family val="2"/>
          </rPr>
          <t>CE GIGOV/SA 3548/2026 - Enviado dia 15/06/26 -  Laudo de Análise de Instrumento de Planejamento Social.</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2500/2026 - Enviado dia 29/04/26 - Parecer Técnico de Apontamentos – PTS.</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 xml:space="preserve"> CE GIGOV/SA 821/2026 - Enviado dia 10/02/26  -Parecer Técnico de Apontamentos – PTS.</t>
        </r>
        <r>
          <rPr>
            <b/>
            <sz val="16"/>
            <rFont val="Calibri"/>
            <family val="2"/>
          </rPr>
          <t xml:space="preserve">
</t>
        </r>
        <r>
          <rPr>
            <sz val="16"/>
            <rFont val="Calibri"/>
            <family val="2"/>
          </rPr>
          <t>CE GIGOV/SA 6332/2025 - Enviado dia 29/12/25 -  Envio de documentação pendente para análise.</t>
        </r>
        <r>
          <rPr>
            <b/>
            <sz val="16"/>
            <rFont val="Calibri"/>
            <family val="2"/>
          </rPr>
          <t xml:space="preserve">
</t>
        </r>
        <r>
          <rPr>
            <sz val="16"/>
            <rFont val="Calibri"/>
            <family val="2"/>
          </rPr>
          <t>CE GIGOV/SA 6241/2025 - Enviado dia 29/12/25 - Comunica Aceite do Projeto e Solicita comprovação de abertura do processo licitatório.</t>
        </r>
        <r>
          <rPr>
            <b/>
            <sz val="16"/>
            <rFont val="Calibri"/>
            <family val="2"/>
          </rPr>
          <t xml:space="preserve">
</t>
        </r>
        <r>
          <rPr>
            <sz val="16"/>
            <rFont val="Calibri"/>
            <family val="2"/>
          </rPr>
          <t>CE GIGOV/SA 6270/2025 - Enviado dia 29/12/25 -  Resposta ao Oficio nº 758 /2025 - Informamos que as cláusulas suspensivas de todas as etapas deste termo de compromisso já foram equacionadas, não tendo pertinência a demanda objeto do oficio em epígrafe.</t>
        </r>
        <r>
          <rPr>
            <b/>
            <sz val="16"/>
            <rFont val="Calibri"/>
            <family val="2"/>
          </rPr>
          <t xml:space="preserve">
</t>
        </r>
        <r>
          <rPr>
            <sz val="16"/>
            <rFont val="Calibri"/>
            <family val="2"/>
          </rPr>
          <t>CE GIGOV/SA 5914/2025 - Enviado dia 12/12/25-Pendencias para a conclusão da análise.</t>
        </r>
        <r>
          <rPr>
            <b/>
            <sz val="16"/>
            <rFont val="Calibri"/>
            <family val="2"/>
          </rPr>
          <t xml:space="preserve">
</t>
        </r>
        <r>
          <rPr>
            <sz val="16"/>
            <rFont val="Calibri"/>
            <family val="2"/>
          </rPr>
          <t>CE GIGOV/SA 5535/2025 - Enviado dia 10/12/25 - Prazo para Análise e Retirada da Cláusula Suspensiva.</t>
        </r>
        <r>
          <rPr>
            <b/>
            <sz val="16"/>
            <rFont val="Calibri"/>
            <family val="2"/>
          </rPr>
          <t xml:space="preserve">
</t>
        </r>
        <r>
          <rPr>
            <sz val="16"/>
            <rFont val="Calibri"/>
            <family val="2"/>
          </rPr>
          <t>CE GIGOV/SA 5263/2025 - Enviado dia 17/11/25 - Análise Preliminar Anteprojeto.</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2348/2025 enviado dia 13/06/2025 - Análise preliminar do anteprojeto.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5" sId="1">
    <oc r="AX86" t="inlineStr">
      <is>
        <r>
          <rPr>
            <b/>
            <sz val="16"/>
            <rFont val="Calibri"/>
            <family val="2"/>
          </rP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3277/2026 - Enviado dia 02/06/26 -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CE GIGOV/SA 1228/2026 - Enviado dia 06/03/26 -   Informamos a pendência para o desbloqueio da parcela de repasse no valor de R$  24.512,08.</t>
        </r>
        <r>
          <rPr>
            <b/>
            <sz val="16"/>
            <rFont val="Calibri"/>
            <family val="2"/>
          </rPr>
          <t xml:space="preserve">
 </t>
        </r>
        <r>
          <rPr>
            <sz val="16"/>
            <rFont val="Calibri"/>
            <family val="2"/>
          </rPr>
          <t>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4407/2025 - Enviado dia 06/10/2025. Solicitação de inserção de documentação.</t>
        </r>
        <r>
          <rPr>
            <b/>
            <sz val="16"/>
            <rFont val="Calibri"/>
            <family val="2"/>
          </rPr>
          <t xml:space="preserve">
</t>
        </r>
        <r>
          <rPr>
            <sz val="16"/>
            <rFont val="Calibri"/>
            <family val="2"/>
          </rPr>
          <t xml:space="preserve">CE GIGOV/SA 4054/2025 -Enviado dia 16/09/25 -  Resposta ao Oficio nº 326/2025 – É permitido pagar Projetos Básicos, desde que incluídos no limite de 5% do repasse, conforme entendimento da CAIXA, mesmo sem previsão expressa no Manual.
CE GIGOV/SA 3785/2025 Enviado dia 01/09 </t>
        </r>
        <r>
          <rPr>
            <b/>
            <sz val="16"/>
            <rFont val="Calibri"/>
            <family val="2"/>
          </rPr>
          <t xml:space="preserve">- </t>
        </r>
        <r>
          <rPr>
            <sz val="16"/>
            <rFont val="Calibri"/>
            <family val="2"/>
          </rPr>
          <t>Retorno ao Ofício nº 249/2025 - CONDER/DIHAB/DIHAB.GAB – PTS L4/L5 - refere-se projeto de trabalho social.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 xml:space="preserve">CE GIGOV/SA 844/2025 enviando em 26/03/2025 informando que após análise da documentação dos PTS  recebida por meio do ofício nº 115/2025 foi listado algumas pendências. TC OGU MCIDADES 966000/2024 - Operação 1096154-66.
CE GIGOV/SA 395/2025.
 Análise preliminar do Projeto Básico PDE 078.2 – Rua Chile – Plataforma - TC OGU 966000/2024 - Operação 1096154-66
 </t>
        </r>
      </is>
    </oc>
    <nc r="AX86"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3277/2026 - Enviado dia 02/06/26 -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CE GIGOV/SA 1228/2026 - Enviado dia 06/03/26 -   Informamos a pendência para o desbloqueio da parcela de repasse no valor de R$  24.512,08.</t>
        </r>
        <r>
          <rPr>
            <b/>
            <sz val="16"/>
            <rFont val="Calibri"/>
            <family val="2"/>
          </rPr>
          <t xml:space="preserve">
 </t>
        </r>
        <r>
          <rPr>
            <sz val="16"/>
            <rFont val="Calibri"/>
            <family val="2"/>
          </rPr>
          <t>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4407/2025 - Enviado dia 06/10/2025. Solicitação de inserção de documentação.</t>
        </r>
        <r>
          <rPr>
            <b/>
            <sz val="16"/>
            <rFont val="Calibri"/>
            <family val="2"/>
          </rPr>
          <t xml:space="preserve">
</t>
        </r>
        <r>
          <rPr>
            <sz val="16"/>
            <rFont val="Calibri"/>
            <family val="2"/>
          </rPr>
          <t xml:space="preserve">CE GIGOV/SA 4054/2025 -Enviado dia 16/09/25 -  Resposta ao Oficio nº 326/2025 – É permitido pagar Projetos Básicos, desde que incluídos no limite de 5% do repasse, conforme entendimento da CAIXA, mesmo sem previsão expressa no Manual.
CE GIGOV/SA 3785/2025 Enviado dia 01/09 </t>
        </r>
        <r>
          <rPr>
            <b/>
            <sz val="16"/>
            <rFont val="Calibri"/>
            <family val="2"/>
          </rPr>
          <t xml:space="preserve">- </t>
        </r>
        <r>
          <rPr>
            <sz val="16"/>
            <rFont val="Calibri"/>
            <family val="2"/>
          </rPr>
          <t>Retorno ao Ofício nº 249/2025 - CONDER/DIHAB/DIHAB.GAB – PTS L4/L5 - refere-se projeto de trabalho social.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 xml:space="preserve">CE GIGOV/SA 844/2025 enviando em 26/03/2025 informando que após análise da documentação dos PTS  recebida por meio do ofício nº 115/2025 foi listado algumas pendências. TC OGU MCIDADES 966000/2024 - Operação 1096154-66.
CE GIGOV/SA 395/2025.
 Análise preliminar do Projeto Básico PDE 078.2 – Rua Chile – Plataforma - TC OGU 966000/2024 - Operação 1096154-66
 </t>
        </r>
      </is>
    </nc>
  </rcc>
  <rcc rId="616" sId="1">
    <oc r="AX87" t="inlineStr">
      <is>
        <r>
          <rPr>
            <b/>
            <sz val="16"/>
            <rFont val="Calibri"/>
            <family val="2"/>
          </rP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CE GIGOV/SA 5699/2026 - Enviado dia 09/09/26 -   Informamos a pendência para desbloqueio no valor de R$ 226.634,19.</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 xml:space="preserve"> CE GIGOV/SA 2349/2026 - Enviado dia 23/04/26 -    Informamos o ateste de medição do BM 01 e a pendência para desbloqueio no valor de R$ 13.036,25.</t>
        </r>
        <r>
          <rPr>
            <b/>
            <sz val="16"/>
            <rFont val="Calibri"/>
            <family val="2"/>
          </rPr>
          <t xml:space="preserve">
</t>
        </r>
        <r>
          <rPr>
            <sz val="16"/>
            <rFont val="Calibri"/>
            <family val="2"/>
          </rPr>
          <t>CE GIGOV/SA 2311/2026 -Enviado dia 22/04/26 -  Resposta ao Oficio nº 064/2026.</t>
        </r>
        <r>
          <rPr>
            <b/>
            <sz val="16"/>
            <rFont val="Calibri"/>
            <family val="2"/>
          </rPr>
          <t xml:space="preserve"> </t>
        </r>
        <r>
          <rPr>
            <sz val="16"/>
            <rFont val="Calibri"/>
            <family val="2"/>
          </rPr>
          <t>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
CE GIGOV/SA 1839/2025 enviado dia 21/05/2025 - documentação apresentada atende ao solicitado e reiteramos que o Projeto Básico e a respectiva planilha orçamentária apresentam aderência e compatibilidade.</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n° 042/2025 enviado dia 17/03/2025.</t>
        </r>
      </is>
    </oc>
    <nc r="AX87"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CE GIGOV/SA 5699/2026 - Enviado dia 09/09/26 -   Informamos a pendência para desbloqueio no valor de R$ 226.634,19.</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 xml:space="preserve"> CE GIGOV/SA 2349/2026 - Enviado dia 23/04/26 -    Informamos o ateste de medição do BM 01 e a pendência para desbloqueio no valor de R$ 13.036,25.</t>
        </r>
        <r>
          <rPr>
            <b/>
            <sz val="16"/>
            <rFont val="Calibri"/>
            <family val="2"/>
          </rPr>
          <t xml:space="preserve">
</t>
        </r>
        <r>
          <rPr>
            <sz val="16"/>
            <rFont val="Calibri"/>
            <family val="2"/>
          </rPr>
          <t>CE GIGOV/SA 2311/2026 -Enviado dia 22/04/26 -  Resposta ao Oficio nº 064/2026.</t>
        </r>
        <r>
          <rPr>
            <b/>
            <sz val="16"/>
            <rFont val="Calibri"/>
            <family val="2"/>
          </rPr>
          <t xml:space="preserve"> </t>
        </r>
        <r>
          <rPr>
            <sz val="16"/>
            <rFont val="Calibri"/>
            <family val="2"/>
          </rPr>
          <t>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
CE GIGOV/SA 1839/2025 enviado dia 21/05/2025 - documentação apresentada atende ao solicitado e reiteramos que o Projeto Básico e a respectiva planilha orçamentária apresentam aderência e compatibilidade.</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n° 042/2025 enviado dia 17/03/2025.</t>
        </r>
      </is>
    </nc>
  </rcc>
  <rcc rId="617" sId="1">
    <oc r="AX89" t="inlineStr">
      <is>
        <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5732/2026 - Enviado dia 09/09/26 -  desbloqueio da parcela no valor de R$ 21.937,23.</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2846/2025 enviado dia 15/07/2025 - Analise Preliminar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t>
        </r>
      </is>
    </oc>
    <nc r="AX89" t="inlineStr">
      <is>
        <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5732/2026 - Enviado dia 09/09/26 -  desbloqueio da parcela no valor de R$ 21.937,23.</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2846/2025 enviado dia 15/07/2025 - Analise Preliminar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t>
        </r>
      </is>
    </nc>
  </rcc>
  <rcc rId="618" sId="1">
    <oc r="AX90" t="inlineStr">
      <is>
        <r>
          <rPr>
            <b/>
            <sz val="16"/>
            <rFont val="Calibri"/>
            <family val="2"/>
          </rP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945/2026 - Enviado dia 20/02/26 -  Acusamos recebimento do Ofício nº 417/2025 - 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0"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945/2026 - Enviado dia 20/02/26 -  Acusamos recebimento do Ofício nº 417/2025 - 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19" sId="1">
    <oc r="AX91" t="inlineStr">
      <is>
        <r>
          <rPr>
            <b/>
            <sz val="16"/>
            <rFont val="Calibri"/>
            <family val="2"/>
          </rPr>
          <t xml:space="preserve">CE GIGOV/SA 5931/2026 - Enviado dia 05/10/26 -    Comunicamos o desbloqueio da parcela de repasse no valor de R$  215.921,02.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 xml:space="preserve"> 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 xml:space="preserve">CE GIGOV/SA 1179/2026 -  Enviado dia 04/03/26 - Informamos o desbloqueio da parcela de repasse do trabalho social no valor de R$ 27.286,44.
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R$ 6.919.403,66. VRPL emitido. Valor R$: 6.905.022,55.</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1" t="inlineStr">
      <is>
        <r>
          <rPr>
            <b/>
            <sz val="16"/>
            <rFont val="Calibri"/>
            <family val="2"/>
          </rPr>
          <t xml:space="preserve">CE GIGOV/SA 6067/2026 - Enviado dia 07/10/26 - Comunicamos o desbloqueio da parcela no valor de R$ 242.147,17.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 xml:space="preserve"> 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 xml:space="preserve">CE GIGOV/SA 1179/2026 -  Enviado dia 04/03/26 - Informamos o desbloqueio da parcela de repasse do trabalho social no valor de R$ 27.286,44.
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R$ 6.919.403,66. VRPL emitido. Valor R$: 6.905.022,55.</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20" sId="1">
    <oc r="AX92" t="inlineStr">
      <is>
        <r>
          <rPr>
            <b/>
            <sz val="16"/>
            <rFont val="Calibri"/>
            <family val="2"/>
          </rP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 xml:space="preserve"> 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4179/2026 - Enviado dia 08/07/26 - Placa de Obra defeso eleitoral.</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R$ 1.007.391,14. VRPL emitido. Valor R$: 1.005.853,01.</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2"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 xml:space="preserve"> 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4179/2026 - Enviado dia 08/07/26 - Placa de Obra defeso eleitoral.</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R$ 1.007.391,14. VRPL emitido. Valor R$: 1.005.853,01.</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21" sId="1">
    <oc r="AX94" t="inlineStr">
      <is>
        <r>
          <rPr>
            <b/>
            <sz val="16"/>
            <rFont val="Calibri"/>
            <family val="2"/>
          </rP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5704/2026 - Enviado dia 09/09/26 -    Informamos o desbloqueio da parcela no valor de R$ 24.348,68.</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3619/2026 - Enviado dia 17/06/26 - Informamos o ateste de medição do BM 01 e a pendência para desbloqueio no valor de R$ 24.348,68.</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oc>
    <nc r="AX94"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5704/2026 - Enviado dia 09/09/26 -    Informamos o desbloqueio da parcela no valor de R$ 24.348,68.</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3619/2026 - Enviado dia 17/06/26 - Informamos o ateste de medição do BM 01 e a pendência para desbloqueio no valor de R$ 24.348,68.</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nc>
  </rcc>
  <rcc rId="622" sId="1">
    <oc r="AX95" t="inlineStr">
      <is>
        <r>
          <rPr>
            <b/>
            <sz val="16"/>
            <rFont val="Calibri"/>
            <family val="2"/>
          </rP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5777/2025 - Enviado dia 11/12/25 - Ateste de Medição, Compatibilização e Pendência Para Desbloqueio.  Valor aferido  R$ 27.500,01.</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R$ 4.550.964,74. VRPL emitido. Valor R$ 4.542.260,49.</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5"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5777/2025 - Enviado dia 11/12/25 - Ateste de Medição, Compatibilização e Pendência Para Desbloqueio.  Valor aferido  R$ 27.500,01.</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R$ 4.550.964,74. VRPL emitido. Valor R$ 4.542.260,49.</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23" sId="1">
    <oc r="AX96" t="inlineStr">
      <is>
        <r>
          <rPr>
            <b/>
            <sz val="16"/>
            <rFont val="Calibri"/>
            <family val="2"/>
          </rP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 xml:space="preserve"> 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4532/2025 - Elaboração do Laudo de Análise de Engenharia.</t>
        </r>
        <r>
          <rPr>
            <b/>
            <sz val="16"/>
            <rFont val="Calibri"/>
            <family val="2"/>
          </rPr>
          <t xml:space="preserve">
</t>
        </r>
        <r>
          <rPr>
            <sz val="16"/>
            <rFont val="Calibri"/>
            <family val="2"/>
          </rPr>
          <t>CE GIGOV/SA 4533/2025 -Enviado dia 10/10/25 -  Documentação inserida no TransfereGov. Além disso, elaboramos o Laudo de Análise de Engenharia (LAE).</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059/2025 enviado dia 27/02/2025..</t>
        </r>
      </is>
    </oc>
    <nc r="AX96"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 xml:space="preserve"> 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4532/2025 - Elaboração do Laudo de Análise de Engenharia.</t>
        </r>
        <r>
          <rPr>
            <b/>
            <sz val="16"/>
            <rFont val="Calibri"/>
            <family val="2"/>
          </rPr>
          <t xml:space="preserve">
</t>
        </r>
        <r>
          <rPr>
            <sz val="16"/>
            <rFont val="Calibri"/>
            <family val="2"/>
          </rPr>
          <t>CE GIGOV/SA 4533/2025 -Enviado dia 10/10/25 -  Documentação inserida no TransfereGov. Além disso, elaboramos o Laudo de Análise de Engenharia (LAE).</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059/2025 enviado dia 27/02/2025..</t>
        </r>
      </is>
    </nc>
  </rcc>
  <rcc rId="624" sId="1">
    <oc r="AX97" t="inlineStr">
      <is>
        <r>
          <rPr>
            <b/>
            <sz val="16"/>
            <rFont val="Calibri"/>
            <family val="2"/>
          </rP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1993/2025 enviado dia 28/05/2025 - Complementação da CE GIGOVSA 837/2025,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837/2025 - Conder atendendo as diligências do ofício n° 0029/2025 enviado dia 26/03/2025 - TC 966.000/2024.
CE GIGOV/SA 844/2025 enviando em 26/03/2025 informando que após análise da documentação dos PTS  recebida por meio do ofício nº 115/2025 foi listado algumas pendências. TC OGU MCIDADES 966000/2024 - Operação 1096154-66.</t>
        </r>
      </is>
    </oc>
    <nc r="AX97"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1993/2025 enviado dia 28/05/2025 - Complementação da CE GIGOVSA 837/2025,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837/2025 - Conder atendendo as diligências do ofício n° 0029/2025 enviado dia 26/03/2025 - TC 966.000/2024.
CE GIGOV/SA 844/2025 enviando em 26/03/2025 informando que após análise da documentação dos PTS  recebida por meio do ofício nº 115/2025 foi listado algumas pendências. TC OGU MCIDADES 966000/2024 - Operação 1096154-66.</t>
        </r>
      </is>
    </nc>
  </rcc>
  <rcc rId="625" sId="1">
    <oc r="AX100" t="inlineStr">
      <is>
        <r>
          <rPr>
            <b/>
            <sz val="16"/>
            <rFont val="Calibri"/>
            <family val="2"/>
          </rP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R$ 1.572.818,29. VRPL emitido. Valor R$: 1.572.818,42.</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100"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R$ 1.572.818,29. VRPL emitido. Valor R$: 1.572.818,42.</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26" sId="1">
    <oc r="AX101" t="inlineStr">
      <is>
        <r>
          <rPr>
            <b/>
            <sz val="16"/>
            <rFont val="Calibri"/>
            <family val="2"/>
          </rPr>
          <t xml:space="preserve">CE GIGOV/SA 5940/2026 - Enviado dia 05/10/26 -  Informamos a pendência para o desbloqueio do BM 12 no valor de R$ 195.371,45.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
CE GIGOV/SA 2596/2025 - enviado dia 27/06/2025 - Etapa 1 (Lotes 01 e 02): Análise da VRPL.</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2267/2025 enviado dia 10/06/2025 - Em virtude de ajustes na planilha orçamentária, valor foi alterado de R$ 2.409.152,63 para R$ 2.069.264,45.</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1919/2025 enviado dia 23/05/2025 - protocolou documentação revisada, referente a análise preliminar do Projeto Básico.
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1033/2025 enviado em 10/04/2025 informando reanálise preliminar do projeto básico.</t>
        </r>
        <r>
          <rPr>
            <b/>
            <sz val="16"/>
            <rFont val="Calibri"/>
            <family val="2"/>
          </rPr>
          <t xml:space="preserve">
</t>
        </r>
        <r>
          <rPr>
            <sz val="16"/>
            <rFont val="Calibri"/>
            <family val="2"/>
          </rPr>
          <t>CE GIGOV/SA 1033/2025 enviado em 04/04/25, Conder encaminhou a documentação complementar por intermédio do ofício n° 0131/2025, a mesma foi análisada e verificou-se que ainda há pendência.
CE GIGOV/SA 844/2025 enviando em 26/03/2025 informando que após análise da documentação dos PTS  recebida por meio do ofício nº 115/2025 foi listado algumas pendências. TC OGU MCIDADES 966000/2024 - Operação 1096154-66.</t>
        </r>
      </is>
    </oc>
    <nc r="AX101"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
CE GIGOV/SA 2596/2025 - enviado dia 27/06/2025 - Etapa 1 (Lotes 01 e 02): Análise da VRPL.</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2267/2025 enviado dia 10/06/2025 - Em virtude de ajustes na planilha orçamentária, valor foi alterado de R$ 2.409.152,63 para R$ 2.069.264,45.</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1919/2025 enviado dia 23/05/2025 - protocolou documentação revisada, referente a análise preliminar do Projeto Básico.
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1033/2025 enviado em 10/04/2025 informando reanálise preliminar do projeto básico.</t>
        </r>
        <r>
          <rPr>
            <b/>
            <sz val="16"/>
            <rFont val="Calibri"/>
            <family val="2"/>
          </rPr>
          <t xml:space="preserve">
</t>
        </r>
        <r>
          <rPr>
            <sz val="16"/>
            <rFont val="Calibri"/>
            <family val="2"/>
          </rPr>
          <t>CE GIGOV/SA 1033/2025 enviado em 04/04/25, Conder encaminhou a documentação complementar por intermédio do ofício n° 0131/2025, a mesma foi análisada e verificou-se que ainda há pendência.
CE GIGOV/SA 844/2025 enviando em 26/03/2025 informando que após análise da documentação dos PTS  recebida por meio do ofício nº 115/2025 foi listado algumas pendências. TC OGU MCIDADES 966000/2024 - Operação 1096154-66.</t>
        </r>
      </is>
    </nc>
  </rcc>
  <rcc rId="627" sId="1">
    <oc r="AX102" t="inlineStr">
      <is>
        <r>
          <rPr>
            <b/>
            <sz val="16"/>
            <rFont val="Calibri"/>
            <family val="2"/>
          </rPr>
          <t xml:space="preserve">CE GIGOV/SA 5931/2026 - Enviado dia 05/10/26 -    Comunicamos o desbloqueio da parcela de repasse no valor de R$  215.921,02.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R$ 1.691.403,66. VRPL emitido. Valor R$: 1.685.937,34.</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102" t="inlineStr">
      <is>
        <r>
          <rPr>
            <b/>
            <sz val="16"/>
            <rFont val="Calibri"/>
            <family val="2"/>
          </rPr>
          <t xml:space="preserve">CE GIGOV/SA 6067/2026 - Enviado dia 07/10/26 - Comunicamos o desbloqueio da parcela no valor de R$ 242.147,17.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R$ 1.691.403,66. VRPL emitido. Valor R$: 1.685.937,34.</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28" sId="1">
    <oc r="AX105" t="inlineStr">
      <is>
        <r>
          <rPr>
            <b/>
            <sz val="16"/>
            <rFont val="Calibri"/>
            <family val="2"/>
          </rP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4515/2026 - Enviado dia 23/07/26 - Informamos o desbloqueio da parcela de repasse no valor de R$ 583.002,72.</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 xml:space="preserve">
CE GIGOV/SA 1776/2025 enviando em 19/05/2025 ressaltando a necessidade  de revisão na composição do revestimento em solo grampeado e a necessidade de ajuste no código SINAPI referente ao item Técnico de Segurança do Trabalho.
CE GIGOV/SA 1008/2025 enviado em 04/04/25 informando que a Conder protocolou a documentação complementar referente a análise do Projeto Básico por meio do Ofício nº 125/2025. Foi reiterado que há necessidade de ajuste na planilha orçamentária. TC 966.000/2024.
CE GIGOV/SA 844/2025 enviando em 26/03/2025 informando que após análise da documentação dos PTS  recebida por meio do ofício nº 115/2025 foi listado algumas pendências. TC OGU MCIDADES 966000/2024 - Operação 1096154-66.</t>
        </r>
      </is>
    </oc>
    <nc r="AX105"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4515/2026 - Enviado dia 23/07/26 - Informamos o desbloqueio da parcela de repasse no valor de R$ 583.002,72.</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 xml:space="preserve">
CE GIGOV/SA 1776/2025 enviando em 19/05/2025 ressaltando a necessidade  de revisão na composição do revestimento em solo grampeado e a necessidade de ajuste no código SINAPI referente ao item Técnico de Segurança do Trabalho.
CE GIGOV/SA 1008/2025 enviado em 04/04/25 informando que a Conder protocolou a documentação complementar referente a análise do Projeto Básico por meio do Ofício nº 125/2025. Foi reiterado que há necessidade de ajuste na planilha orçamentária. TC 966.000/2024.
CE GIGOV/SA 844/2025 enviando em 26/03/2025 informando que após análise da documentação dos PTS  recebida por meio do ofício nº 115/2025 foi listado algumas pendências. TC OGU MCIDADES 966000/2024 - Operação 1096154-66.</t>
        </r>
      </is>
    </nc>
  </rcc>
  <rcc rId="629" sId="1">
    <oc r="AX106" t="inlineStr">
      <is>
        <r>
          <rPr>
            <b/>
            <sz val="16"/>
            <rFont val="Calibri"/>
            <family val="2"/>
          </rPr>
          <t xml:space="preserve">CE GIGOV/SA 5940/2026 - Enviado dia 05/10/26 -  Informamos a pendência para o desbloqueio do BM 12 no valor de R$ 195.371,45.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CE GIGOV/SA 5737/2026 - Enviado dia 09/09/26 -Desbloqueio de Parcela  Por Compatibilidade do BM. </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4892/2026 - Enviado dia 05/08/26 - Comunicamos o desbloqueio da parcela de repasse no valor de R$ 29.947,87.</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3953/2026 - Enviado dia 30/06/26 -       Informamos o ateste de medição do BM 01 e a pendência para desbloqueio no valor de R$ 29.947,87.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3353/2026 -Enviado dia 08/06/26 -  Medição do projeto executivo.</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3024/2025  Enviado dia 25/07/2025 - Análise preliminar do projeto básico.</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oc>
    <nc r="AX106"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CE GIGOV/SA 5737/2026 - Enviado dia 09/09/26 -Desbloqueio de Parcela  Por Compatibilidade do BM. </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4892/2026 - Enviado dia 05/08/26 - Comunicamos o desbloqueio da parcela de repasse no valor de R$ 29.947,87.</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3953/2026 - Enviado dia 30/06/26 -       Informamos o ateste de medição do BM 01 e a pendência para desbloqueio no valor de R$ 29.947,87.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3353/2026 -Enviado dia 08/06/26 -  Medição do projeto executivo.</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3024/2025  Enviado dia 25/07/2025 - Análise preliminar do projeto básico.</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5" sId="1">
    <oc r="AX86"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3277/2026 - Enviado dia 02/06/26 -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CE GIGOV/SA 1228/2026 - Enviado dia 06/03/26 -   Informamos a pendência para o desbloqueio da parcela de repasse no valor de R$  24.512,08.</t>
        </r>
        <r>
          <rPr>
            <b/>
            <sz val="16"/>
            <rFont val="Calibri"/>
            <family val="2"/>
          </rPr>
          <t xml:space="preserve">
 </t>
        </r>
        <r>
          <rPr>
            <sz val="16"/>
            <rFont val="Calibri"/>
            <family val="2"/>
          </rPr>
          <t>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4407/2025 - Enviado dia 06/10/2025. Solicitação de inserção de documentação.</t>
        </r>
        <r>
          <rPr>
            <b/>
            <sz val="16"/>
            <rFont val="Calibri"/>
            <family val="2"/>
          </rPr>
          <t xml:space="preserve">
</t>
        </r>
        <r>
          <rPr>
            <sz val="16"/>
            <rFont val="Calibri"/>
            <family val="2"/>
          </rPr>
          <t xml:space="preserve">CE GIGOV/SA 4054/2025 -Enviado dia 16/09/25 -  Resposta ao Oficio nº 326/2025 – É permitido pagar Projetos Básicos, desde que incluídos no limite de 5% do repasse, conforme entendimento da CAIXA, mesmo sem previsão expressa no Manual.
CE GIGOV/SA 3785/2025 Enviado dia 01/09 </t>
        </r>
        <r>
          <rPr>
            <b/>
            <sz val="16"/>
            <rFont val="Calibri"/>
            <family val="2"/>
          </rPr>
          <t xml:space="preserve">- </t>
        </r>
        <r>
          <rPr>
            <sz val="16"/>
            <rFont val="Calibri"/>
            <family val="2"/>
          </rPr>
          <t>Retorno ao Ofício nº 249/2025 - CONDER/DIHAB/DIHAB.GAB – PTS L4/L5 - refere-se projeto de trabalho social.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 xml:space="preserve">CE GIGOV/SA 844/2025 enviando em 26/03/2025 informando que após análise da documentação dos PTS  recebida por meio do ofício nº 115/2025 foi listado algumas pendências. TC OGU MCIDADES 966000/2024 - Operação 1096154-66.
CE GIGOV/SA 395/2025.
 Análise preliminar do Projeto Básico PDE 078.2 – Rua Chile – Plataforma - TC OGU 966000/2024 - Operação 1096154-66
 </t>
        </r>
      </is>
    </oc>
    <nc r="AX86"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3277/2026 - Enviado dia 02/06/26 -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CE GIGOV/SA 1228/2026 - Enviado dia 06/03/26 -   Informamos a pendência para o desbloqueio da parcela de repasse no valor de R$  24.512,08.</t>
        </r>
        <r>
          <rPr>
            <b/>
            <sz val="16"/>
            <rFont val="Calibri"/>
            <family val="2"/>
          </rPr>
          <t xml:space="preserve">
 </t>
        </r>
        <r>
          <rPr>
            <sz val="16"/>
            <rFont val="Calibri"/>
            <family val="2"/>
          </rPr>
          <t>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4407/2025 - Enviado dia 06/10/2025. Solicitação de inserção de documentação.</t>
        </r>
        <r>
          <rPr>
            <b/>
            <sz val="16"/>
            <rFont val="Calibri"/>
            <family val="2"/>
          </rPr>
          <t xml:space="preserve">
</t>
        </r>
        <r>
          <rPr>
            <sz val="16"/>
            <rFont val="Calibri"/>
            <family val="2"/>
          </rPr>
          <t xml:space="preserve">CE GIGOV/SA 4054/2025 -Enviado dia 16/09/25 -  Resposta ao Oficio nº 326/2025 – É permitido pagar Projetos Básicos, desde que incluídos no limite de 5% do repasse, conforme entendimento da CAIXA, mesmo sem previsão expressa no Manual.
CE GIGOV/SA 3785/2025 Enviado dia 01/09 </t>
        </r>
        <r>
          <rPr>
            <b/>
            <sz val="16"/>
            <rFont val="Calibri"/>
            <family val="2"/>
          </rPr>
          <t xml:space="preserve">- </t>
        </r>
        <r>
          <rPr>
            <sz val="16"/>
            <rFont val="Calibri"/>
            <family val="2"/>
          </rPr>
          <t>Retorno ao Ofício nº 249/2025 - CONDER/DIHAB/DIHAB.GAB – PTS L4/L5 - refere-se projeto de trabalho social.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 xml:space="preserve">CE GIGOV/SA 844/2025 enviando em 26/03/2025 informando que após análise da documentação dos PTS  recebida por meio do ofício nº 115/2025 foi listado algumas pendências. TC OGU MCIDADES 966000/2024 - Operação 1096154-66.
CE GIGOV/SA 395/2025.
 Análise preliminar do Projeto Básico PDE 078.2 – Rua Chile – Plataforma - TC OGU 966000/2024 - Operação 1096154-66
 </t>
        </r>
      </is>
    </nc>
  </rcc>
  <rcc rId="636" sId="1">
    <oc r="AX87"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CE GIGOV/SA 5699/2026 - Enviado dia 09/09/26 -   Informamos a pendência para desbloqueio no valor de R$ 226.634,19.</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 xml:space="preserve"> CE GIGOV/SA 2349/2026 - Enviado dia 23/04/26 -    Informamos o ateste de medição do BM 01 e a pendência para desbloqueio no valor de R$ 13.036,25.</t>
        </r>
        <r>
          <rPr>
            <b/>
            <sz val="16"/>
            <rFont val="Calibri"/>
            <family val="2"/>
          </rPr>
          <t xml:space="preserve">
</t>
        </r>
        <r>
          <rPr>
            <sz val="16"/>
            <rFont val="Calibri"/>
            <family val="2"/>
          </rPr>
          <t>CE GIGOV/SA 2311/2026 -Enviado dia 22/04/26 -  Resposta ao Oficio nº 064/2026.</t>
        </r>
        <r>
          <rPr>
            <b/>
            <sz val="16"/>
            <rFont val="Calibri"/>
            <family val="2"/>
          </rPr>
          <t xml:space="preserve"> </t>
        </r>
        <r>
          <rPr>
            <sz val="16"/>
            <rFont val="Calibri"/>
            <family val="2"/>
          </rPr>
          <t>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
CE GIGOV/SA 1839/2025 enviado dia 21/05/2025 - documentação apresentada atende ao solicitado e reiteramos que o Projeto Básico e a respectiva planilha orçamentária apresentam aderência e compatibilidade.</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n° 042/2025 enviado dia 17/03/2025.</t>
        </r>
      </is>
    </oc>
    <nc r="AX87"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CE GIGOV/SA 5699/2026 - Enviado dia 09/09/26 -   Informamos a pendência para desbloqueio no valor de R$ 226.634,19.</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 xml:space="preserve"> CE GIGOV/SA 2349/2026 - Enviado dia 23/04/26 -    Informamos o ateste de medição do BM 01 e a pendência para desbloqueio no valor de R$ 13.036,25.</t>
        </r>
        <r>
          <rPr>
            <b/>
            <sz val="16"/>
            <rFont val="Calibri"/>
            <family val="2"/>
          </rPr>
          <t xml:space="preserve">
</t>
        </r>
        <r>
          <rPr>
            <sz val="16"/>
            <rFont val="Calibri"/>
            <family val="2"/>
          </rPr>
          <t>CE GIGOV/SA 2311/2026 -Enviado dia 22/04/26 -  Resposta ao Oficio nº 064/2026.</t>
        </r>
        <r>
          <rPr>
            <b/>
            <sz val="16"/>
            <rFont val="Calibri"/>
            <family val="2"/>
          </rPr>
          <t xml:space="preserve"> </t>
        </r>
        <r>
          <rPr>
            <sz val="16"/>
            <rFont val="Calibri"/>
            <family val="2"/>
          </rPr>
          <t>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
CE GIGOV/SA 1839/2025 enviado dia 21/05/2025 - documentação apresentada atende ao solicitado e reiteramos que o Projeto Básico e a respectiva planilha orçamentária apresentam aderência e compatibilidade.</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n° 042/2025 enviado dia 17/03/2025.</t>
        </r>
      </is>
    </nc>
  </rcc>
  <rcc rId="637" sId="1">
    <oc r="AX89" t="inlineStr">
      <is>
        <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5732/2026 - Enviado dia 09/09/26 -  desbloqueio da parcela no valor de R$ 21.937,23.</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2846/2025 enviado dia 15/07/2025 - Analise Preliminar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t>
        </r>
      </is>
    </oc>
    <nc r="AX89" t="inlineStr">
      <is>
        <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5732/2026 - Enviado dia 09/09/26 -  desbloqueio da parcela no valor de R$ 21.937,23.</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2846/2025 enviado dia 15/07/2025 - Analise Preliminar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t>
        </r>
      </is>
    </nc>
  </rcc>
  <rcc rId="638" sId="1">
    <oc r="AX90"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945/2026 - Enviado dia 20/02/26 -  Acusamos recebimento do Ofício nº 417/2025 - 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0"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945/2026 - Enviado dia 20/02/26 -  Acusamos recebimento do Ofício nº 417/2025 - 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39" sId="1">
    <oc r="AX91" t="inlineStr">
      <is>
        <r>
          <rPr>
            <b/>
            <sz val="16"/>
            <rFont val="Calibri"/>
            <family val="2"/>
          </rPr>
          <t xml:space="preserve">CE GIGOV/SA 6067/2026 - Enviado dia 07/10/26 - Comunicamos o desbloqueio da parcela no valor de R$ 242.147,17.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 xml:space="preserve"> 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 xml:space="preserve">CE GIGOV/SA 1179/2026 -  Enviado dia 04/03/26 - Informamos o desbloqueio da parcela de repasse do trabalho social no valor de R$ 27.286,44.
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R$ 6.919.403,66. VRPL emitido. Valor R$: 6.905.022,55.</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1"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 xml:space="preserve"> 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 xml:space="preserve">CE GIGOV/SA 1179/2026 -  Enviado dia 04/03/26 - Informamos o desbloqueio da parcela de repasse do trabalho social no valor de R$ 27.286,44.
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R$ 6.919.403,66. VRPL emitido. Valor R$: 6.905.022,55.</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40" sId="1">
    <oc r="AX92"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 xml:space="preserve"> 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4179/2026 - Enviado dia 08/07/26 - Placa de Obra defeso eleitoral.</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R$ 1.007.391,14. VRPL emitido. Valor R$: 1.005.853,01.</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2"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 xml:space="preserve"> 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4179/2026 - Enviado dia 08/07/26 - Placa de Obra defeso eleitoral.</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R$ 1.007.391,14. VRPL emitido. Valor R$: 1.005.853,01.</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41" sId="1">
    <oc r="AX94"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5704/2026 - Enviado dia 09/09/26 -    Informamos o desbloqueio da parcela no valor de R$ 24.348,68.</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3619/2026 - Enviado dia 17/06/26 - Informamos o ateste de medição do BM 01 e a pendência para desbloqueio no valor de R$ 24.348,68.</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oc>
    <nc r="AX94"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5704/2026 - Enviado dia 09/09/26 -    Informamos o desbloqueio da parcela no valor de R$ 24.348,68.</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3619/2026 - Enviado dia 17/06/26 - Informamos o ateste de medição do BM 01 e a pendência para desbloqueio no valor de R$ 24.348,68.</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nc>
  </rcc>
  <rcc rId="642" sId="1">
    <oc r="AX95"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5777/2025 - Enviado dia 11/12/25 - Ateste de Medição, Compatibilização e Pendência Para Desbloqueio.  Valor aferido  R$ 27.500,01.</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R$ 4.550.964,74. VRPL emitido. Valor R$ 4.542.260,49.</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5"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5777/2025 - Enviado dia 11/12/25 - Ateste de Medição, Compatibilização e Pendência Para Desbloqueio.  Valor aferido  R$ 27.500,01.</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R$ 4.550.964,74. VRPL emitido. Valor R$ 4.542.260,49.</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43" sId="1">
    <oc r="AX96"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 xml:space="preserve"> 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4532/2025 - Elaboração do Laudo de Análise de Engenharia.</t>
        </r>
        <r>
          <rPr>
            <b/>
            <sz val="16"/>
            <rFont val="Calibri"/>
            <family val="2"/>
          </rPr>
          <t xml:space="preserve">
</t>
        </r>
        <r>
          <rPr>
            <sz val="16"/>
            <rFont val="Calibri"/>
            <family val="2"/>
          </rPr>
          <t>CE GIGOV/SA 4533/2025 -Enviado dia 10/10/25 -  Documentação inserida no TransfereGov. Além disso, elaboramos o Laudo de Análise de Engenharia (LAE).</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059/2025 enviado dia 27/02/2025..</t>
        </r>
      </is>
    </oc>
    <nc r="AX96"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 xml:space="preserve"> 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4532/2025 - Elaboração do Laudo de Análise de Engenharia.</t>
        </r>
        <r>
          <rPr>
            <b/>
            <sz val="16"/>
            <rFont val="Calibri"/>
            <family val="2"/>
          </rPr>
          <t xml:space="preserve">
</t>
        </r>
        <r>
          <rPr>
            <sz val="16"/>
            <rFont val="Calibri"/>
            <family val="2"/>
          </rPr>
          <t>CE GIGOV/SA 4533/2025 -Enviado dia 10/10/25 -  Documentação inserida no TransfereGov. Além disso, elaboramos o Laudo de Análise de Engenharia (LAE).</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059/2025 enviado dia 27/02/2025..</t>
        </r>
      </is>
    </nc>
  </rcc>
  <rcc rId="644" sId="1">
    <oc r="AX97"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1993/2025 enviado dia 28/05/2025 - Complementação da CE GIGOVSA 837/2025,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837/2025 - Conder atendendo as diligências do ofício n° 0029/2025 enviado dia 26/03/2025 - TC 966.000/2024.
CE GIGOV/SA 844/2025 enviando em 26/03/2025 informando que após análise da documentação dos PTS  recebida por meio do ofício nº 115/2025 foi listado algumas pendências. TC OGU MCIDADES 966000/2024 - Operação 1096154-66.</t>
        </r>
      </is>
    </oc>
    <nc r="AX97"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1993/2025 enviado dia 28/05/2025 - Complementação da CE GIGOVSA 837/2025,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837/2025 - Conder atendendo as diligências do ofício n° 0029/2025 enviado dia 26/03/2025 - TC 966.000/2024.
CE GIGOV/SA 844/2025 enviando em 26/03/2025 informando que após análise da documentação dos PTS  recebida por meio do ofício nº 115/2025 foi listado algumas pendências. TC OGU MCIDADES 966000/2024 - Operação 1096154-66.</t>
        </r>
      </is>
    </nc>
  </rcc>
  <rcc rId="645" sId="1">
    <oc r="AX100"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R$ 1.572.818,29. VRPL emitido. Valor R$: 1.572.818,42.</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100"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R$ 1.572.818,29. VRPL emitido. Valor R$: 1.572.818,42.</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46" sId="1">
    <oc r="AX101"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
CE GIGOV/SA 2596/2025 - enviado dia 27/06/2025 - Etapa 1 (Lotes 01 e 02): Análise da VRPL.</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2267/2025 enviado dia 10/06/2025 - Em virtude de ajustes na planilha orçamentária, valor foi alterado de R$ 2.409.152,63 para R$ 2.069.264,45.</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1919/2025 enviado dia 23/05/2025 - protocolou documentação revisada, referente a análise preliminar do Projeto Básico.
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1033/2025 enviado em 10/04/2025 informando reanálise preliminar do projeto básico.</t>
        </r>
        <r>
          <rPr>
            <b/>
            <sz val="16"/>
            <rFont val="Calibri"/>
            <family val="2"/>
          </rPr>
          <t xml:space="preserve">
</t>
        </r>
        <r>
          <rPr>
            <sz val="16"/>
            <rFont val="Calibri"/>
            <family val="2"/>
          </rPr>
          <t>CE GIGOV/SA 1033/2025 enviado em 04/04/25, Conder encaminhou a documentação complementar por intermédio do ofício n° 0131/2025, a mesma foi análisada e verificou-se que ainda há pendência.
CE GIGOV/SA 844/2025 enviando em 26/03/2025 informando que após análise da documentação dos PTS  recebida por meio do ofício nº 115/2025 foi listado algumas pendências. TC OGU MCIDADES 966000/2024 - Operação 1096154-66.</t>
        </r>
      </is>
    </oc>
    <nc r="AX101"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
CE GIGOV/SA 2596/2025 - enviado dia 27/06/2025 - Etapa 1 (Lotes 01 e 02): Análise da VRPL.</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2267/2025 enviado dia 10/06/2025 - Em virtude de ajustes na planilha orçamentária, valor foi alterado de R$ 2.409.152,63 para R$ 2.069.264,45.</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1919/2025 enviado dia 23/05/2025 - protocolou documentação revisada, referente a análise preliminar do Projeto Básico.
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1033/2025 enviado em 10/04/2025 informando reanálise preliminar do projeto básico.</t>
        </r>
        <r>
          <rPr>
            <b/>
            <sz val="16"/>
            <rFont val="Calibri"/>
            <family val="2"/>
          </rPr>
          <t xml:space="preserve">
</t>
        </r>
        <r>
          <rPr>
            <sz val="16"/>
            <rFont val="Calibri"/>
            <family val="2"/>
          </rPr>
          <t>CE GIGOV/SA 1033/2025 enviado em 04/04/25, Conder encaminhou a documentação complementar por intermédio do ofício n° 0131/2025, a mesma foi análisada e verificou-se que ainda há pendência.
CE GIGOV/SA 844/2025 enviando em 26/03/2025 informando que após análise da documentação dos PTS  recebida por meio do ofício nº 115/2025 foi listado algumas pendências. TC OGU MCIDADES 966000/2024 - Operação 1096154-66.</t>
        </r>
      </is>
    </nc>
  </rcc>
  <rcc rId="647" sId="1">
    <oc r="AX102" t="inlineStr">
      <is>
        <r>
          <rPr>
            <b/>
            <sz val="16"/>
            <rFont val="Calibri"/>
            <family val="2"/>
          </rPr>
          <t xml:space="preserve">CE GIGOV/SA 6067/2026 - Enviado dia 07/10/26 - Comunicamos o desbloqueio da parcela no valor de R$ 242.147,17.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R$ 1.691.403,66. VRPL emitido. Valor R$: 1.685.937,34.</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102"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R$ 1.691.403,66. VRPL emitido. Valor R$: 1.685.937,34.</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48" sId="1">
    <oc r="AX105"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4515/2026 - Enviado dia 23/07/26 - Informamos o desbloqueio da parcela de repasse no valor de R$ 583.002,72.</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 xml:space="preserve">
CE GIGOV/SA 1776/2025 enviando em 19/05/2025 ressaltando a necessidade  de revisão na composição do revestimento em solo grampeado e a necessidade de ajuste no código SINAPI referente ao item Técnico de Segurança do Trabalho.
CE GIGOV/SA 1008/2025 enviado em 04/04/25 informando que a Conder protocolou a documentação complementar referente a análise do Projeto Básico por meio do Ofício nº 125/2025. Foi reiterado que há necessidade de ajuste na planilha orçamentária. TC 966.000/2024.
CE GIGOV/SA 844/2025 enviando em 26/03/2025 informando que após análise da documentação dos PTS  recebida por meio do ofício nº 115/2025 foi listado algumas pendências. TC OGU MCIDADES 966000/2024 - Operação 1096154-66.</t>
        </r>
      </is>
    </oc>
    <nc r="AX105"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4515/2026 - Enviado dia 23/07/26 - Informamos o desbloqueio da parcela de repasse no valor de R$ 583.002,72.</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 xml:space="preserve">
CE GIGOV/SA 1776/2025 enviando em 19/05/2025 ressaltando a necessidade  de revisão na composição do revestimento em solo grampeado e a necessidade de ajuste no código SINAPI referente ao item Técnico de Segurança do Trabalho.
CE GIGOV/SA 1008/2025 enviado em 04/04/25 informando que a Conder protocolou a documentação complementar referente a análise do Projeto Básico por meio do Ofício nº 125/2025. Foi reiterado que há necessidade de ajuste na planilha orçamentária. TC 966.000/2024.
CE GIGOV/SA 844/2025 enviando em 26/03/2025 informando que após análise da documentação dos PTS  recebida por meio do ofício nº 115/2025 foi listado algumas pendências. TC OGU MCIDADES 966000/2024 - Operação 1096154-66.</t>
        </r>
      </is>
    </nc>
  </rcc>
  <rcc rId="649" sId="1">
    <oc r="AX106" t="inlineStr">
      <is>
        <r>
          <rPr>
            <b/>
            <sz val="16"/>
            <rFont val="Calibri"/>
            <family val="2"/>
          </rPr>
          <t xml:space="preserve">CE GIGOV/SA 6067/2026 - Enviado dia 07/10/26 - Comunicamos o desbloqueio da parcela no valor de R$ 242.147,17.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CE GIGOV/SA 5737/2026 - Enviado dia 09/09/26 -Desbloqueio de Parcela  Por Compatibilidade do BM. </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4892/2026 - Enviado dia 05/08/26 - Comunicamos o desbloqueio da parcela de repasse no valor de R$ 29.947,87.</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3953/2026 - Enviado dia 30/06/26 -       Informamos o ateste de medição do BM 01 e a pendência para desbloqueio no valor de R$ 29.947,87.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3353/2026 -Enviado dia 08/06/26 -  Medição do projeto executivo.</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3024/2025  Enviado dia 25/07/2025 - Análise preliminar do projeto básico.</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oc>
    <nc r="AX106"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CE GIGOV/SA 5737/2026 - Enviado dia 09/09/26 -Desbloqueio de Parcela  Por Compatibilidade do BM. </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4892/2026 - Enviado dia 05/08/26 - Comunicamos o desbloqueio da parcela de repasse no valor de R$ 29.947,87.</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3953/2026 - Enviado dia 30/06/26 -       Informamos o ateste de medição do BM 01 e a pendência para desbloqueio no valor de R$ 29.947,87.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3353/2026 -Enviado dia 08/06/26 -  Medição do projeto executivo.</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3024/2025  Enviado dia 25/07/2025 - Análise preliminar do projeto básico.</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5" sId="1">
    <oc r="AX86"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3277/2026 - Enviado dia 02/06/26 -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CE GIGOV/SA 1228/2026 - Enviado dia 06/03/26 -   Informamos a pendência para o desbloqueio da parcela de repasse no valor de R$  24.512,08.</t>
        </r>
        <r>
          <rPr>
            <b/>
            <sz val="16"/>
            <rFont val="Calibri"/>
            <family val="2"/>
          </rPr>
          <t xml:space="preserve">
 </t>
        </r>
        <r>
          <rPr>
            <sz val="16"/>
            <rFont val="Calibri"/>
            <family val="2"/>
          </rPr>
          <t>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4407/2025 - Enviado dia 06/10/2025. Solicitação de inserção de documentação.</t>
        </r>
        <r>
          <rPr>
            <b/>
            <sz val="16"/>
            <rFont val="Calibri"/>
            <family val="2"/>
          </rPr>
          <t xml:space="preserve">
</t>
        </r>
        <r>
          <rPr>
            <sz val="16"/>
            <rFont val="Calibri"/>
            <family val="2"/>
          </rPr>
          <t xml:space="preserve">CE GIGOV/SA 4054/2025 -Enviado dia 16/09/25 -  Resposta ao Oficio nº 326/2025 – É permitido pagar Projetos Básicos, desde que incluídos no limite de 5% do repasse, conforme entendimento da CAIXA, mesmo sem previsão expressa no Manual.
CE GIGOV/SA 3785/2025 Enviado dia 01/09 </t>
        </r>
        <r>
          <rPr>
            <b/>
            <sz val="16"/>
            <rFont val="Calibri"/>
            <family val="2"/>
          </rPr>
          <t xml:space="preserve">- </t>
        </r>
        <r>
          <rPr>
            <sz val="16"/>
            <rFont val="Calibri"/>
            <family val="2"/>
          </rPr>
          <t>Retorno ao Ofício nº 249/2025 - CONDER/DIHAB/DIHAB.GAB – PTS L4/L5 - refere-se projeto de trabalho social.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 xml:space="preserve">CE GIGOV/SA 844/2025 enviando em 26/03/2025 informando que após análise da documentação dos PTS  recebida por meio do ofício nº 115/2025 foi listado algumas pendências. TC OGU MCIDADES 966000/2024 - Operação 1096154-66.
CE GIGOV/SA 395/2025.
 Análise preliminar do Projeto Básico PDE 078.2 – Rua Chile – Plataforma - TC OGU 966000/2024 - Operação 1096154-66
 </t>
        </r>
      </is>
    </oc>
    <nc r="AX86"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3277/2026 - Enviado dia 02/06/26 -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CE GIGOV/SA 1228/2026 - Enviado dia 06/03/26 -   Informamos a pendência para o desbloqueio da parcela de repasse no valor de R$  24.512,08.</t>
        </r>
        <r>
          <rPr>
            <b/>
            <sz val="16"/>
            <rFont val="Calibri"/>
            <family val="2"/>
          </rPr>
          <t xml:space="preserve">
 </t>
        </r>
        <r>
          <rPr>
            <sz val="16"/>
            <rFont val="Calibri"/>
            <family val="2"/>
          </rPr>
          <t>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4407/2025 - Enviado dia 06/10/2025. Solicitação de inserção de documentação.</t>
        </r>
        <r>
          <rPr>
            <b/>
            <sz val="16"/>
            <rFont val="Calibri"/>
            <family val="2"/>
          </rPr>
          <t xml:space="preserve">
</t>
        </r>
        <r>
          <rPr>
            <sz val="16"/>
            <rFont val="Calibri"/>
            <family val="2"/>
          </rPr>
          <t xml:space="preserve">CE GIGOV/SA 4054/2025 -Enviado dia 16/09/25 -  Resposta ao Oficio nº 326/2025 – É permitido pagar Projetos Básicos, desde que incluídos no limite de 5% do repasse, conforme entendimento da CAIXA, mesmo sem previsão expressa no Manual.
CE GIGOV/SA 3785/2025 Enviado dia 01/09 </t>
        </r>
        <r>
          <rPr>
            <b/>
            <sz val="16"/>
            <rFont val="Calibri"/>
            <family val="2"/>
          </rPr>
          <t xml:space="preserve">- </t>
        </r>
        <r>
          <rPr>
            <sz val="16"/>
            <rFont val="Calibri"/>
            <family val="2"/>
          </rPr>
          <t>Retorno ao Ofício nº 249/2025 - CONDER/DIHAB/DIHAB.GAB – PTS L4/L5 - refere-se projeto de trabalho social.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 xml:space="preserve">CE GIGOV/SA 844/2025 enviando em 26/03/2025 informando que após análise da documentação dos PTS  recebida por meio do ofício nº 115/2025 foi listado algumas pendências. TC OGU MCIDADES 966000/2024 - Operação 1096154-66.
CE GIGOV/SA 395/2025.
 Análise preliminar do Projeto Básico PDE 078.2 – Rua Chile – Plataforma - TC OGU 966000/2024 - Operação 1096154-66
 </t>
        </r>
      </is>
    </nc>
  </rcc>
  <rcc rId="656" sId="1">
    <oc r="AX87"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CE GIGOV/SA 5699/2026 - Enviado dia 09/09/26 -   Informamos a pendência para desbloqueio no valor de R$ 226.634,19.</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 xml:space="preserve"> CE GIGOV/SA 2349/2026 - Enviado dia 23/04/26 -    Informamos o ateste de medição do BM 01 e a pendência para desbloqueio no valor de R$ 13.036,25.</t>
        </r>
        <r>
          <rPr>
            <b/>
            <sz val="16"/>
            <rFont val="Calibri"/>
            <family val="2"/>
          </rPr>
          <t xml:space="preserve">
</t>
        </r>
        <r>
          <rPr>
            <sz val="16"/>
            <rFont val="Calibri"/>
            <family val="2"/>
          </rPr>
          <t>CE GIGOV/SA 2311/2026 -Enviado dia 22/04/26 -  Resposta ao Oficio nº 064/2026.</t>
        </r>
        <r>
          <rPr>
            <b/>
            <sz val="16"/>
            <rFont val="Calibri"/>
            <family val="2"/>
          </rPr>
          <t xml:space="preserve"> </t>
        </r>
        <r>
          <rPr>
            <sz val="16"/>
            <rFont val="Calibri"/>
            <family val="2"/>
          </rPr>
          <t>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
CE GIGOV/SA 1839/2025 enviado dia 21/05/2025 - documentação apresentada atende ao solicitado e reiteramos que o Projeto Básico e a respectiva planilha orçamentária apresentam aderência e compatibilidade.</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n° 042/2025 enviado dia 17/03/2025.</t>
        </r>
      </is>
    </oc>
    <nc r="AX87"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CE GIGOV/SA 5699/2026 - Enviado dia 09/09/26 -   Informamos a pendência para desbloqueio no valor de R$ 226.634,19.</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 xml:space="preserve"> CE GIGOV/SA 2349/2026 - Enviado dia 23/04/26 -    Informamos o ateste de medição do BM 01 e a pendência para desbloqueio no valor de R$ 13.036,25.</t>
        </r>
        <r>
          <rPr>
            <b/>
            <sz val="16"/>
            <rFont val="Calibri"/>
            <family val="2"/>
          </rPr>
          <t xml:space="preserve">
</t>
        </r>
        <r>
          <rPr>
            <sz val="16"/>
            <rFont val="Calibri"/>
            <family val="2"/>
          </rPr>
          <t>CE GIGOV/SA 2311/2026 -Enviado dia 22/04/26 -  Resposta ao Oficio nº 064/2026.</t>
        </r>
        <r>
          <rPr>
            <b/>
            <sz val="16"/>
            <rFont val="Calibri"/>
            <family val="2"/>
          </rPr>
          <t xml:space="preserve"> </t>
        </r>
        <r>
          <rPr>
            <sz val="16"/>
            <rFont val="Calibri"/>
            <family val="2"/>
          </rPr>
          <t>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
CE GIGOV/SA 1839/2025 enviado dia 21/05/2025 - documentação apresentada atende ao solicitado e reiteramos que o Projeto Básico e a respectiva planilha orçamentária apresentam aderência e compatibilidade.</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n° 042/2025 enviado dia 17/03/2025.</t>
        </r>
      </is>
    </nc>
  </rcc>
  <rcc rId="657" sId="1">
    <oc r="AX89" t="inlineStr">
      <is>
        <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5732/2026 - Enviado dia 09/09/26 -  desbloqueio da parcela no valor de R$ 21.937,23.</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2846/2025 enviado dia 15/07/2025 - Analise Preliminar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t>
        </r>
      </is>
    </oc>
    <nc r="AX89" t="inlineStr">
      <is>
        <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5732/2026 - Enviado dia 09/09/26 -  desbloqueio da parcela no valor de R$ 21.937,23.</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2846/2025 enviado dia 15/07/2025 - Analise Preliminar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t>
        </r>
      </is>
    </nc>
  </rcc>
  <rcc rId="658" sId="1">
    <oc r="AX90"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945/2026 - Enviado dia 20/02/26 -  Acusamos recebimento do Ofício nº 417/2025 - 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0"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945/2026 - Enviado dia 20/02/26 -  Acusamos recebimento do Ofício nº 417/2025 - 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59" sId="1">
    <oc r="AX91"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 xml:space="preserve"> 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 xml:space="preserve">CE GIGOV/SA 1179/2026 -  Enviado dia 04/03/26 - Informamos o desbloqueio da parcela de repasse do trabalho social no valor de R$ 27.286,44.
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R$ 6.919.403,66. VRPL emitido. Valor R$: 6.905.022,55.</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1"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 xml:space="preserve"> 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 xml:space="preserve">CE GIGOV/SA 1179/2026 -  Enviado dia 04/03/26 - Informamos o desbloqueio da parcela de repasse do trabalho social no valor de R$ 27.286,44.
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R$ 6.919.403,66. VRPL emitido. Valor R$: 6.905.022,55.</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60" sId="1">
    <oc r="AX92"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 xml:space="preserve"> 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4179/2026 - Enviado dia 08/07/26 - Placa de Obra defeso eleitoral.</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R$ 1.007.391,14. VRPL emitido. Valor R$: 1.005.853,01.</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2"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 xml:space="preserve"> 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4179/2026 - Enviado dia 08/07/26 - Placa de Obra defeso eleitoral.</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R$ 1.007.391,14. VRPL emitido. Valor R$: 1.005.853,01.</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61" sId="1">
    <oc r="AX94"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5704/2026 - Enviado dia 09/09/26 -    Informamos o desbloqueio da parcela no valor de R$ 24.348,68.</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3619/2026 - Enviado dia 17/06/26 - Informamos o ateste de medição do BM 01 e a pendência para desbloqueio no valor de R$ 24.348,68.</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oc>
    <nc r="AX94"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5704/2026 - Enviado dia 09/09/26 -    Informamos o desbloqueio da parcela no valor de R$ 24.348,68.</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3619/2026 - Enviado dia 17/06/26 - Informamos o ateste de medição do BM 01 e a pendência para desbloqueio no valor de R$ 24.348,68.</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nc>
  </rcc>
  <rcc rId="662" sId="1">
    <oc r="AX95"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5777/2025 - Enviado dia 11/12/25 - Ateste de Medição, Compatibilização e Pendência Para Desbloqueio.  Valor aferido  R$ 27.500,01.</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R$ 4.550.964,74. VRPL emitido. Valor R$ 4.542.260,49.</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5"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5777/2025 - Enviado dia 11/12/25 - Ateste de Medição, Compatibilização e Pendência Para Desbloqueio.  Valor aferido  R$ 27.500,01.</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R$ 4.550.964,74. VRPL emitido. Valor R$ 4.542.260,49.</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63" sId="1">
    <oc r="AX96"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 xml:space="preserve"> 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4532/2025 - Elaboração do Laudo de Análise de Engenharia.</t>
        </r>
        <r>
          <rPr>
            <b/>
            <sz val="16"/>
            <rFont val="Calibri"/>
            <family val="2"/>
          </rPr>
          <t xml:space="preserve">
</t>
        </r>
        <r>
          <rPr>
            <sz val="16"/>
            <rFont val="Calibri"/>
            <family val="2"/>
          </rPr>
          <t>CE GIGOV/SA 4533/2025 -Enviado dia 10/10/25 -  Documentação inserida no TransfereGov. Além disso, elaboramos o Laudo de Análise de Engenharia (LAE).</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059/2025 enviado dia 27/02/2025..</t>
        </r>
      </is>
    </oc>
    <nc r="AX96"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 xml:space="preserve"> 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4532/2025 - Elaboração do Laudo de Análise de Engenharia.</t>
        </r>
        <r>
          <rPr>
            <b/>
            <sz val="16"/>
            <rFont val="Calibri"/>
            <family val="2"/>
          </rPr>
          <t xml:space="preserve">
</t>
        </r>
        <r>
          <rPr>
            <sz val="16"/>
            <rFont val="Calibri"/>
            <family val="2"/>
          </rPr>
          <t>CE GIGOV/SA 4533/2025 -Enviado dia 10/10/25 -  Documentação inserida no TransfereGov. Além disso, elaboramos o Laudo de Análise de Engenharia (LAE).</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059/2025 enviado dia 27/02/2025..</t>
        </r>
      </is>
    </nc>
  </rcc>
  <rcc rId="664" sId="1">
    <oc r="AX97"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1993/2025 enviado dia 28/05/2025 - Complementação da CE GIGOVSA 837/2025,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837/2025 - Conder atendendo as diligências do ofício n° 0029/2025 enviado dia 26/03/2025 - TC 966.000/2024.
CE GIGOV/SA 844/2025 enviando em 26/03/2025 informando que após análise da documentação dos PTS  recebida por meio do ofício nº 115/2025 foi listado algumas pendências. TC OGU MCIDADES 966000/2024 - Operação 1096154-66.</t>
        </r>
      </is>
    </oc>
    <nc r="AX97"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1993/2025 enviado dia 28/05/2025 - Complementação da CE GIGOVSA 837/2025,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837/2025 - Conder atendendo as diligências do ofício n° 0029/2025 enviado dia 26/03/2025 - TC 966.000/2024.
CE GIGOV/SA 844/2025 enviando em 26/03/2025 informando que após análise da documentação dos PTS  recebida por meio do ofício nº 115/2025 foi listado algumas pendências. TC OGU MCIDADES 966000/2024 - Operação 1096154-66.</t>
        </r>
      </is>
    </nc>
  </rcc>
  <rcc rId="665" sId="1">
    <oc r="AX100"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R$ 1.572.818,29. VRPL emitido. Valor R$: 1.572.818,42.</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100"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R$ 1.572.818,29. VRPL emitido. Valor R$: 1.572.818,42.</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66" sId="1">
    <oc r="AX101"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
CE GIGOV/SA 2596/2025 - enviado dia 27/06/2025 - Etapa 1 (Lotes 01 e 02): Análise da VRPL.</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2267/2025 enviado dia 10/06/2025 - Em virtude de ajustes na planilha orçamentária, valor foi alterado de R$ 2.409.152,63 para R$ 2.069.264,45.</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1919/2025 enviado dia 23/05/2025 - protocolou documentação revisada, referente a análise preliminar do Projeto Básico.
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1033/2025 enviado em 10/04/2025 informando reanálise preliminar do projeto básico.</t>
        </r>
        <r>
          <rPr>
            <b/>
            <sz val="16"/>
            <rFont val="Calibri"/>
            <family val="2"/>
          </rPr>
          <t xml:space="preserve">
</t>
        </r>
        <r>
          <rPr>
            <sz val="16"/>
            <rFont val="Calibri"/>
            <family val="2"/>
          </rPr>
          <t>CE GIGOV/SA 1033/2025 enviado em 04/04/25, Conder encaminhou a documentação complementar por intermédio do ofício n° 0131/2025, a mesma foi análisada e verificou-se que ainda há pendência.
CE GIGOV/SA 844/2025 enviando em 26/03/2025 informando que após análise da documentação dos PTS  recebida por meio do ofício nº 115/2025 foi listado algumas pendências. TC OGU MCIDADES 966000/2024 - Operação 1096154-66.</t>
        </r>
      </is>
    </oc>
    <nc r="AX101"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
CE GIGOV/SA 2596/2025 - enviado dia 27/06/2025 - Etapa 1 (Lotes 01 e 02): Análise da VRPL.</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2267/2025 enviado dia 10/06/2025 - Em virtude de ajustes na planilha orçamentária, valor foi alterado de R$ 2.409.152,63 para R$ 2.069.264,45.</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1919/2025 enviado dia 23/05/2025 - protocolou documentação revisada, referente a análise preliminar do Projeto Básico.
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1033/2025 enviado em 10/04/2025 informando reanálise preliminar do projeto básico.</t>
        </r>
        <r>
          <rPr>
            <b/>
            <sz val="16"/>
            <rFont val="Calibri"/>
            <family val="2"/>
          </rPr>
          <t xml:space="preserve">
</t>
        </r>
        <r>
          <rPr>
            <sz val="16"/>
            <rFont val="Calibri"/>
            <family val="2"/>
          </rPr>
          <t>CE GIGOV/SA 1033/2025 enviado em 04/04/25, Conder encaminhou a documentação complementar por intermédio do ofício n° 0131/2025, a mesma foi análisada e verificou-se que ainda há pendência.
CE GIGOV/SA 844/2025 enviando em 26/03/2025 informando que após análise da documentação dos PTS  recebida por meio do ofício nº 115/2025 foi listado algumas pendências. TC OGU MCIDADES 966000/2024 - Operação 1096154-66.</t>
        </r>
      </is>
    </nc>
  </rcc>
  <rcc rId="667" sId="1">
    <oc r="AX102"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R$ 1.691.403,66. VRPL emitido. Valor R$: 1.685.937,34.</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102"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R$ 1.691.403,66. VRPL emitido. Valor R$: 1.685.937,34.</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668" sId="1">
    <oc r="AX105"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4515/2026 - Enviado dia 23/07/26 - Informamos o desbloqueio da parcela de repasse no valor de R$ 583.002,72.</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 xml:space="preserve">
CE GIGOV/SA 1776/2025 enviando em 19/05/2025 ressaltando a necessidade  de revisão na composição do revestimento em solo grampeado e a necessidade de ajuste no código SINAPI referente ao item Técnico de Segurança do Trabalho.
CE GIGOV/SA 1008/2025 enviado em 04/04/25 informando que a Conder protocolou a documentação complementar referente a análise do Projeto Básico por meio do Ofício nº 125/2025. Foi reiterado que há necessidade de ajuste na planilha orçamentária. TC 966.000/2024.
CE GIGOV/SA 844/2025 enviando em 26/03/2025 informando que após análise da documentação dos PTS  recebida por meio do ofício nº 115/2025 foi listado algumas pendências. TC OGU MCIDADES 966000/2024 - Operação 1096154-66.</t>
        </r>
      </is>
    </oc>
    <nc r="AX105"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4515/2026 - Enviado dia 23/07/26 - Informamos o desbloqueio da parcela de repasse no valor de R$ 583.002,72.</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 xml:space="preserve">
CE GIGOV/SA 1776/2025 enviando em 19/05/2025 ressaltando a necessidade  de revisão na composição do revestimento em solo grampeado e a necessidade de ajuste no código SINAPI referente ao item Técnico de Segurança do Trabalho.
CE GIGOV/SA 1008/2025 enviado em 04/04/25 informando que a Conder protocolou a documentação complementar referente a análise do Projeto Básico por meio do Ofício nº 125/2025. Foi reiterado que há necessidade de ajuste na planilha orçamentária. TC 966.000/2024.
CE GIGOV/SA 844/2025 enviando em 26/03/2025 informando que após análise da documentação dos PTS  recebida por meio do ofício nº 115/2025 foi listado algumas pendências. TC OGU MCIDADES 966000/2024 - Operação 1096154-66.</t>
        </r>
      </is>
    </nc>
  </rcc>
  <rcc rId="669" sId="1">
    <oc r="AX106" t="inlineStr">
      <is>
        <r>
          <rPr>
            <b/>
            <sz val="16"/>
            <rFont val="Calibri"/>
            <family val="2"/>
          </rPr>
          <t xml:space="preserve">CE GIGOV/SA 6070/2026 - Enviado dia 07/10/26 - Informamos o desbloqueio da parcela de repasse no valor de R$ 412.597,45, conforme: NF 018 no Valor de R$412.597,45 - Ofício de Solicitação de Autorização de Desbloqueio Nº 0774/2026/GASEC.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CE GIGOV/SA 5737/2026 - Enviado dia 09/09/26 -Desbloqueio de Parcela  Por Compatibilidade do BM. </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4892/2026 - Enviado dia 05/08/26 - Comunicamos o desbloqueio da parcela de repasse no valor de R$ 29.947,87.</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3953/2026 - Enviado dia 30/06/26 -       Informamos o ateste de medição do BM 01 e a pendência para desbloqueio no valor de R$ 29.947,87.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3353/2026 -Enviado dia 08/06/26 -  Medição do projeto executivo.</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3024/2025  Enviado dia 25/07/2025 - Análise preliminar do projeto básico.</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oc>
    <nc r="AX106"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CE GIGOV/SA 5737/2026 - Enviado dia 09/09/26 -Desbloqueio de Parcela  Por Compatibilidade do BM. </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4892/2026 - Enviado dia 05/08/26 - Comunicamos o desbloqueio da parcela de repasse no valor de R$ 29.947,87.</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3953/2026 - Enviado dia 30/06/26 -       Informamos o ateste de medição do BM 01 e a pendência para desbloqueio no valor de R$ 29.947,87.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3353/2026 -Enviado dia 08/06/26 -  Medição do projeto executivo.</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3024/2025  Enviado dia 25/07/2025 - Análise preliminar do projeto básico.</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nc>
  </rcc>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0" sId="1">
    <oc r="AG311" t="inlineStr">
      <is>
        <r>
          <t xml:space="preserve">CE GIGOV/SA 4846/2026 - Solicitações para Continuidade do Processo - análise VRPL (04/08/26) - Sedur não informa prazo p/ atendimento à Caixa </t>
        </r>
        <r>
          <rPr>
            <strike/>
            <sz val="16"/>
            <rFont val="Calibri"/>
            <family val="2"/>
          </rPr>
          <t>documentação será enviada até 31/08 12/08 (inf. Sedur)</t>
        </r>
        <r>
          <rPr>
            <sz val="16"/>
            <color rgb="FFFF0000"/>
            <rFont val="Calibri"/>
            <family val="2"/>
          </rPr>
          <t xml:space="preserve">
</t>
        </r>
        <r>
          <rPr>
            <sz val="16"/>
            <rFont val="Calibri"/>
            <family val="2"/>
          </rPr>
          <t>Resultado da Licitação / Adjud. e Homologação DOE - 02/07/26
Documentação para VRPL enviada em 16/07/26 (Transferegov)</t>
        </r>
      </is>
    </oc>
    <nc r="AG311" t="inlineStr">
      <is>
        <t>CE GIGOVSA 6049/2026 de 07/10/26- Aceite da VRPL</t>
      </is>
    </nc>
  </rcc>
  <rcc rId="671" sId="1">
    <oc r="AF311" t="inlineStr">
      <is>
        <t>Emissão do aceite VRPL</t>
      </is>
    </oc>
    <nc r="AF311" t="inlineStr">
      <is>
        <t>Emissão de AIO</t>
      </is>
    </nc>
  </rcc>
  <rcc rId="672" sId="1" numFmtId="19">
    <oc r="AH311">
      <v>46280</v>
    </oc>
    <nc r="AH311">
      <v>46325</v>
    </nc>
  </rcc>
  <rcc rId="673" sId="1" numFmtId="19">
    <oc r="AD311">
      <v>46280</v>
    </oc>
    <nc r="AD311">
      <v>46325</v>
    </nc>
  </rc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PAC!$A$5:$BV$582</formula>
    <oldFormula>PAC!$A$5:$BV$582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8" sId="1">
    <oc r="AI311" t="inlineStr">
      <is>
        <t>- VRPL;
- AIO;
- Emissão de OS.</t>
      </is>
    </oc>
    <nc r="AI311" t="inlineStr">
      <is>
        <t>- AIO;
- Emissão de OS.</t>
      </is>
    </nc>
  </rc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PAC!$A$5:$BV$582</formula>
    <oldFormula>PAC!$A$5:$BV$582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13D886E-BAB8-4D14-822A-F08281218447}" action="delete"/>
  <rdn rId="0" localSheetId="1" customView="1" name="Z_B13D886E_BAB8_4D14_822A_F08281218447_.wvu.PrintArea" hidden="1" oldHidden="1">
    <formula>PAC!$E$1:$AJ$488</formula>
    <oldFormula>PAC!$E$1:$AJ$488</oldFormula>
  </rdn>
  <rdn rId="0" localSheetId="1" customView="1" name="Z_B13D886E_BAB8_4D14_822A_F08281218447_.wvu.PrintTitles" hidden="1" oldHidden="1">
    <formula>PAC!$4:$5</formula>
    <oldFormula>PAC!$4:$5</oldFormula>
  </rdn>
  <rdn rId="0" localSheetId="1" customView="1" name="Z_B13D886E_BAB8_4D14_822A_F08281218447_.wvu.FilterData" hidden="1" oldHidden="1">
    <formula>PAC!$A$5:$BF$582</formula>
    <oldFormula>PAC!$A$5:$BF$582</oldFormula>
  </rdn>
  <rdn rId="0" localSheetId="12" customView="1" name="Z_B13D886E_BAB8_4D14_822A_F08281218447_.wvu.FilterData" hidden="1" oldHidden="1">
    <formula>'OUTRAS AÇÕES'!$A$3:$AZ$22</formula>
    <oldFormula>'OUTRAS AÇÕES'!$A$3:$AZ$22</oldFormula>
  </rdn>
  <rcv guid="{B13D886E-BAB8-4D14-822A-F08281218447}" action="add"/>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PAC!$A$5:$BV$582</formula>
    <oldFormula>PAC!$A$5:$BV$582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1" sId="1">
    <oc r="AG313" t="inlineStr">
      <is>
        <r>
          <t xml:space="preserve">CE GIGOV/SA 4621/2026 - Solicitações para Continuidade do Processo - análise VRPL (27/07/26). - Sedur não informa prazo p/ atendimento à Caixa </t>
        </r>
        <r>
          <rPr>
            <strike/>
            <sz val="16"/>
            <rFont val="Calibri"/>
            <family val="2"/>
          </rPr>
          <t>documentação será enviada até 31/08 12/08 (inf. Sedur)</t>
        </r>
        <r>
          <rPr>
            <sz val="16"/>
            <rFont val="Calibri"/>
            <family val="2"/>
          </rPr>
          <t xml:space="preserve">
Resultado da Licitação / Adjud. e Homologação DOE - 17/06/26
Documentação para VRPL enviada em 26/06/26 (Transferegov)</t>
        </r>
      </is>
    </oc>
    <nc r="AG313" t="inlineStr">
      <is>
        <t>CE GIGOV/SA 6109/2026 - Solicitações para continuidade do Processo.
- VRPL: Declaração comunicando a forma de execução adotada (direta ou indireta)</t>
      </is>
    </nc>
  </rc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PAC!$A$5:$BV$582</formula>
    <oldFormula>PAC!$A$5:$BV$582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6" sId="1" numFmtId="19">
    <oc r="AD313">
      <v>46280</v>
    </oc>
    <nc r="AD313">
      <v>46325</v>
    </nc>
  </rcc>
  <rcc rId="697" sId="1" numFmtId="19">
    <oc r="AH313">
      <v>46280</v>
    </oc>
    <nc r="AH313">
      <v>46325</v>
    </nc>
  </rc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PAC!$A$5:$BV$582</formula>
    <oldFormula>PAC!$A$5:$BV$582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50C7FD6-1755-4668-8EF1-3B7C3B405ED0}" action="delete"/>
  <rdn rId="0" localSheetId="1" customView="1" name="Z_650C7FD6_1755_4668_8EF1_3B7C3B405ED0_.wvu.PrintArea" hidden="1" oldHidden="1">
    <formula>PAC!$B$2:$AG$471</formula>
    <oldFormula>PAC!$B$2:$AG$471</oldFormula>
  </rdn>
  <rdn rId="0" localSheetId="1" customView="1" name="Z_650C7FD6_1755_4668_8EF1_3B7C3B405ED0_.wvu.PrintTitles" hidden="1" oldHidden="1">
    <formula>PAC!$4:$5</formula>
    <oldFormula>PAC!$4:$5</oldFormula>
  </rdn>
  <rdn rId="0" localSheetId="1" customView="1" name="Z_650C7FD6_1755_4668_8EF1_3B7C3B405ED0_.wvu.FilterData" hidden="1" oldHidden="1">
    <formula>PAC!$A$5:$BV$582</formula>
    <oldFormula>PAC!$A$5:$BV$582</oldFormula>
  </rdn>
  <rdn rId="0" localSheetId="12" customView="1" name="Z_650C7FD6_1755_4668_8EF1_3B7C3B405ED0_.wvu.FilterData" hidden="1" oldHidden="1">
    <formula>'OUTRAS AÇÕES'!$A$3:$AZ$22</formula>
    <oldFormula>'OUTRAS AÇÕES'!$A$3:$AZ$22</oldFormula>
  </rdn>
  <rcv guid="{650C7FD6-1755-4668-8EF1-3B7C3B405ED0}" action="add"/>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6" sId="1">
    <nc r="AY276" t="inlineStr">
      <is>
        <t xml:space="preserve">LP 083/26 - </t>
      </is>
    </nc>
  </rcc>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7" sId="1">
    <oc r="AY209" t="inlineStr">
      <is>
        <t>LP 089/26 - Aviso de licitação publicado no DOE dia 09/09/2026. Em fase recursal.</t>
      </is>
    </oc>
    <nc r="AY209" t="inlineStr">
      <is>
        <t xml:space="preserve">LP 089/26 - Homologação publicada no DOE dia 15/10/2026. Empresa Vencedora: </t>
      </is>
    </nc>
  </rcc>
  <rcc rId="708" sId="1">
    <oc r="AY225" t="inlineStr">
      <is>
        <t>LP 089/26 - Aviso de licitação publicado no DOE dia 09/09/2026. Em fase recursal.</t>
      </is>
    </oc>
    <nc r="AY225" t="inlineStr">
      <is>
        <t>LP 089/26 - Homologação publicada no DOE dia 15/10/2026. Empresa Vencedora: Consórcio Kazza STS G7</t>
      </is>
    </nc>
  </rcc>
  <rcc rId="709" sId="1">
    <oc r="E225" t="inlineStr">
      <is>
        <t xml:space="preserve">PDE 154 - Etapa 3 - Santo Antonio de Padua - Saramandaia </t>
      </is>
    </oc>
    <nc r="E225" t="inlineStr">
      <is>
        <t xml:space="preserve">PDE 154 - Etapa 3/ Lote 2 - Santo Antonio de Padua - Saramandaia </t>
      </is>
    </nc>
  </rcc>
  <rcc rId="710" sId="1">
    <oc r="E240" t="inlineStr">
      <is>
        <t>PDE 276.2 - Etapa 3 - Travessa Baixa do Cajueiro - Praia Grande</t>
      </is>
    </oc>
    <nc r="E240" t="inlineStr">
      <is>
        <t>PDE 276.2 - Etapa 3/ Lote 2 - Travessa Baixa do Cajueiro - Praia Grande</t>
      </is>
    </nc>
  </rcc>
  <rcc rId="711" sId="1">
    <oc r="E243" t="inlineStr">
      <is>
        <t>PDE 276.3 - Etapa 3 - Rua do Coqueiral - Praia Grande</t>
      </is>
    </oc>
    <nc r="E243" t="inlineStr">
      <is>
        <t>PDE 276.3 - Etapa 3/ Lote 2 - Rua do Coqueiral - Praia Grande</t>
      </is>
    </nc>
  </rcc>
  <rcc rId="712" sId="1">
    <oc r="E251" t="inlineStr">
      <is>
        <t>PDE 279 - Etapa 3 - Complementar - Rua Mamede - Praia Grande</t>
      </is>
    </oc>
    <nc r="E251" t="inlineStr">
      <is>
        <t>PDE 279 - Etapa 3/ Lote 2 - Complementar - Rua Mamede - Praia Grande</t>
      </is>
    </nc>
  </rcc>
  <rcc rId="713" sId="1">
    <oc r="E261" t="inlineStr">
      <is>
        <t>PDE 391 - Etapa 3 - Rua dos Humildes - Pau da Lima</t>
      </is>
    </oc>
    <nc r="E261" t="inlineStr">
      <is>
        <t>PDE 391 - Etapa 3/ Lote 2 - Rua dos Humildes - Pau da Lima</t>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9" sId="1">
    <oc r="AY225" t="inlineStr">
      <is>
        <t>LP 089/26 - Homologação publicada no DOE dia 15/10/2026. Empresa Vencedora: Consórcio Kazza STS G7</t>
      </is>
    </oc>
    <nc r="AY225" t="inlineStr">
      <is>
        <t>LP 089/26 - Homologação publicada no DOE dia 15/10/2026. Empresa Vencedora: Consórcio Kazza STS G7 (Construtora Kazza Ltda/ STS Engenharia Ltda). Valor Global R$: 15.511.104,43.</t>
      </is>
    </nc>
  </rcc>
  <rcc rId="720" sId="1">
    <oc r="AY240" t="inlineStr">
      <is>
        <t>LP 089/26 - Aviso de licitação publicado no DOE dia 09/09/2026. Em fase recursal.</t>
      </is>
    </oc>
    <nc r="AY240" t="inlineStr">
      <is>
        <t>LP 089/26 - Homologação publicada no DOE dia 15/10/2026. Empresa Vencedora: Consórcio Kazza STS G7 (Construtora Kazza Ltda/ STS Engenharia Ltda). Valor Global R$: 15.511.104,43.</t>
      </is>
    </nc>
  </rcc>
  <rcc rId="721" sId="1">
    <oc r="AY243" t="inlineStr">
      <is>
        <t>LP 089/26 - Aviso de licitação publicado no DOE dia 09/09/2026. Em fase recursal.</t>
      </is>
    </oc>
    <nc r="AY243" t="inlineStr">
      <is>
        <t>LP 089/26 - Homologação publicada no DOE dia 15/10/2026. Empresa Vencedora: Consórcio Kazza STS G7 (Construtora Kazza Ltda/ STS Engenharia Ltda). Valor Global R$: 15.511.104,43.</t>
      </is>
    </nc>
  </rcc>
  <rcc rId="722" sId="1">
    <oc r="AY251" t="inlineStr">
      <is>
        <t>LP 089/26 - Aviso de licitação publicado no DOE dia 09/09/2026. Em fase recursal.</t>
      </is>
    </oc>
    <nc r="AY251" t="inlineStr">
      <is>
        <t>LP 089/26 - Homologação publicada no DOE dia 15/10/2026. Empresa Vencedora: Consórcio Kazza STS G7 (Construtora Kazza Ltda/ STS Engenharia Ltda). Valor Global R$: 15.511.104,43.</t>
      </is>
    </nc>
  </rcc>
  <rcc rId="723" sId="1">
    <oc r="AY261" t="inlineStr">
      <is>
        <t>LP 089/26 - Aviso de licitação publicado no DOE dia 09/09/2026. Em fase recursal.</t>
      </is>
    </oc>
    <nc r="AY261" t="inlineStr">
      <is>
        <t>LP 089/26 - Homologação publicada no DOE dia 15/10/2026. Empresa Vencedora: Consórcio Kazza STS G7 (Construtora Kazza Ltda/ STS Engenharia Ltda). Valor Global R$: 15.511.104,43.</t>
      </is>
    </nc>
  </rcc>
  <rcc rId="724" sId="1">
    <oc r="AF225" t="inlineStr">
      <is>
        <t xml:space="preserve">Homologar e Adjudicar Licitação </t>
      </is>
    </oc>
    <nc r="AF225" t="inlineStr">
      <is>
        <t>Enviar documentos para obtenção do VRPL</t>
      </is>
    </nc>
  </rcc>
  <rcc rId="725" sId="1">
    <oc r="AF240" t="inlineStr">
      <is>
        <t xml:space="preserve">Homologar e Adjudicar Licitação </t>
      </is>
    </oc>
    <nc r="AF240" t="inlineStr">
      <is>
        <t>Enviar documentos para obtenção do VRPL</t>
      </is>
    </nc>
  </rcc>
  <rcc rId="726" sId="1">
    <oc r="AF243" t="inlineStr">
      <is>
        <t xml:space="preserve">Homologar e Adjudicar Licitação </t>
      </is>
    </oc>
    <nc r="AF243" t="inlineStr">
      <is>
        <t>Enviar documentos para obtenção do VRPL</t>
      </is>
    </nc>
  </rcc>
  <rcc rId="727" sId="1">
    <oc r="AF251" t="inlineStr">
      <is>
        <t xml:space="preserve">Homologar e Adjudicar Licitação </t>
      </is>
    </oc>
    <nc r="AF251" t="inlineStr">
      <is>
        <t>Enviar documentos para obtenção do VRPL</t>
      </is>
    </nc>
  </rcc>
  <rcc rId="728" sId="1">
    <oc r="AF261" t="inlineStr">
      <is>
        <t xml:space="preserve">Homologar e Adjudicar Licitação </t>
      </is>
    </oc>
    <nc r="AF261" t="inlineStr">
      <is>
        <t>Enviar documentos para obtenção do VRPL</t>
      </is>
    </nc>
  </rcc>
  <rcc rId="729" sId="1">
    <oc r="AG225" t="inlineStr">
      <is>
        <t>Em fase recursal</t>
      </is>
    </oc>
    <nc r="AG225" t="inlineStr">
      <is>
        <t>Conder enviar material técnico para emissão do VRPL.</t>
      </is>
    </nc>
  </rcc>
  <rcc rId="730" sId="1">
    <oc r="AG240" t="inlineStr">
      <is>
        <t>Em fase recursal</t>
      </is>
    </oc>
    <nc r="AG240" t="inlineStr">
      <is>
        <t>Conder enviar material técnico para emissão do VRPL.</t>
      </is>
    </nc>
  </rcc>
  <rcc rId="731" sId="1">
    <oc r="AG243" t="inlineStr">
      <is>
        <t>Em fase recursal</t>
      </is>
    </oc>
    <nc r="AG243" t="inlineStr">
      <is>
        <t>Conder enviar material técnico para emissão do VRPL.</t>
      </is>
    </nc>
  </rcc>
  <rcc rId="732" sId="1">
    <oc r="AG251" t="inlineStr">
      <is>
        <t>Em fase recursal</t>
      </is>
    </oc>
    <nc r="AG251" t="inlineStr">
      <is>
        <t>Conder enviar material técnico para emissão do VRPL.</t>
      </is>
    </nc>
  </rcc>
  <rcc rId="733" sId="1">
    <oc r="AG261" t="inlineStr">
      <is>
        <t>Em fase recursal</t>
      </is>
    </oc>
    <nc r="AG261" t="inlineStr">
      <is>
        <t>Conder enviar material técnico para emissão do VRPL.</t>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9" sId="1">
    <oc r="E217" t="inlineStr">
      <is>
        <t xml:space="preserve">PDE 100 - Etapa 2 - Complementar-Avenida General San Martin - Bairro  Retiro </t>
      </is>
    </oc>
    <nc r="E217" t="inlineStr">
      <is>
        <t xml:space="preserve">PDE 100 - Etapa 2/ Lote 01 - Complementar-Avenida General San Martin - Bairro  Retiro </t>
      </is>
    </nc>
  </rcc>
  <rcc rId="740" sId="1">
    <oc r="E234" t="inlineStr">
      <is>
        <t>PDE 210 - Etapa 2 - Rua São Romão - Bairro Eng. V. Federação</t>
      </is>
    </oc>
    <nc r="E234" t="inlineStr">
      <is>
        <t>PDE 210 - Etapa 2/ Lote 01 - Rua São Romão - Bairro Eng. V. Federação</t>
      </is>
    </nc>
  </rcc>
  <rcc rId="741" sId="1">
    <oc r="E258" t="inlineStr">
      <is>
        <t xml:space="preserve">PDE 362 - Etapa 2 - R. Dr. Antonio Oliveira - Sete de Abril </t>
      </is>
    </oc>
    <nc r="E258" t="inlineStr">
      <is>
        <t xml:space="preserve">PDE 362 - Etapa 2/ Lote 01 - R. Dr. Antonio Oliveira - Sete de Abril </t>
      </is>
    </nc>
  </rcc>
  <rcc rId="742" sId="1">
    <oc r="E259" t="inlineStr">
      <is>
        <t>PDE 371.4 - Etapa 2 - Rua Antônio Martins Damasceno - Castelo Branco</t>
      </is>
    </oc>
    <nc r="E259" t="inlineStr">
      <is>
        <t>PDE 371.4 - Etapa 2/ Lote 01 - Rua Antônio Martins Damasceno - Castelo Branco</t>
      </is>
    </nc>
  </rcc>
  <rcc rId="743" sId="1">
    <oc r="E266" t="inlineStr">
      <is>
        <t>PDE 60 - Etapa 2 -  Complementar - Loteamento Jaguaribe II Caminho 36 - Cajazeiras 8</t>
      </is>
    </oc>
    <nc r="E266" t="inlineStr">
      <is>
        <t>PDE 60 - Etapa 2/ Lote 01 - Complementar - Loteamento Jaguaribe II Caminho 36 - Cajazeiras 8</t>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9" sId="1">
    <oc r="AY217" t="inlineStr">
      <is>
        <t>LP 089/26 - Aviso de licitação publicado no DOE dia 09/09/2026. Em fase recursal.</t>
      </is>
    </oc>
    <nc r="AY217" t="inlineStr">
      <is>
        <t>LP 089/26 - Homologação publicada no DOE dia 15/10/2026. Empresa Vencedora: Consórcio Kazza STS G7 (Construtora Kazza Ltda/ STS Engenharia Ltda). Valor Global R$: 26.766.597,54.</t>
      </is>
    </nc>
  </rcc>
  <rcc rId="750" sId="1">
    <oc r="AY234" t="inlineStr">
      <is>
        <t>LP 089/26 - Aviso de licitação publicado no DOE dia 09/09/2026. Em fase recursal.</t>
      </is>
    </oc>
    <nc r="AY234" t="inlineStr">
      <is>
        <t>LP 089/26 - Homologação publicada no DOE dia 15/10/2026. Empresa Vencedora: Consórcio Kazza STS G7 (Construtora Kazza Ltda/ STS Engenharia Ltda). Valor Global R$: 26.766.597,54.</t>
      </is>
    </nc>
  </rcc>
  <rcc rId="751" sId="1">
    <oc r="AY258" t="inlineStr">
      <is>
        <t>LP 089/26 - Aviso de licitação publicado no DOE dia 09/09/2026. Em fase recursal.</t>
      </is>
    </oc>
    <nc r="AY258" t="inlineStr">
      <is>
        <t>LP 089/26 - Homologação publicada no DOE dia 15/10/2026. Empresa Vencedora: Consórcio Kazza STS G7 (Construtora Kazza Ltda/ STS Engenharia Ltda). Valor Global R$: 26.766.597,54.</t>
      </is>
    </nc>
  </rcc>
  <rcc rId="752" sId="1">
    <oc r="AY259" t="inlineStr">
      <is>
        <t>LP 089/26 - Aviso de licitação publicado no DOE dia 09/09/2026. Em fase recursal.</t>
      </is>
    </oc>
    <nc r="AY259" t="inlineStr">
      <is>
        <t>LP 089/26 - Homologação publicada no DOE dia 15/10/2026. Empresa Vencedora: Consórcio Kazza STS G7 (Construtora Kazza Ltda/ STS Engenharia Ltda). Valor Global R$: 26.766.597,54.</t>
      </is>
    </nc>
  </rcc>
  <rcc rId="753" sId="1">
    <oc r="AY266" t="inlineStr">
      <is>
        <t>LP 089/26 - Aviso de licitação publicado no DOE dia 09/09/2026. Em fase recursal.</t>
      </is>
    </oc>
    <nc r="AY266" t="inlineStr">
      <is>
        <t>LP 089/26 - Homologação publicada no DOE dia 15/10/2026. Empresa Vencedora: Consórcio Kazza STS G7 (Construtora Kazza Ltda/ STS Engenharia Ltda). Valor Global R$: 26.766.597,54.</t>
      </is>
    </nc>
  </rcc>
  <rcc rId="754" sId="1">
    <oc r="AF217" t="inlineStr">
      <is>
        <t xml:space="preserve">Homologar e Adjudicar Licitação </t>
      </is>
    </oc>
    <nc r="AF217" t="inlineStr">
      <is>
        <t>Enviar documentos para obtenção do VRPL</t>
      </is>
    </nc>
  </rcc>
  <rcc rId="755" sId="1">
    <oc r="AF234" t="inlineStr">
      <is>
        <t xml:space="preserve">Homologar e Adjudicar Licitação </t>
      </is>
    </oc>
    <nc r="AF234" t="inlineStr">
      <is>
        <t>Enviar documentos para obtenção do VRPL</t>
      </is>
    </nc>
  </rcc>
  <rcc rId="756" sId="1">
    <oc r="AF258" t="inlineStr">
      <is>
        <t xml:space="preserve">Homologar e Adjudicar Licitação </t>
      </is>
    </oc>
    <nc r="AF258" t="inlineStr">
      <is>
        <t>Enviar documentos para obtenção do VRPL</t>
      </is>
    </nc>
  </rcc>
  <rcc rId="757" sId="1">
    <oc r="AF259" t="inlineStr">
      <is>
        <t xml:space="preserve">Homologar e Adjudicar Licitação </t>
      </is>
    </oc>
    <nc r="AF259" t="inlineStr">
      <is>
        <t>Enviar documentos para obtenção do VRPL</t>
      </is>
    </nc>
  </rcc>
  <rcc rId="758" sId="1">
    <oc r="AF266" t="inlineStr">
      <is>
        <t xml:space="preserve">Homologar e Adjudicar Licitação </t>
      </is>
    </oc>
    <nc r="AF266" t="inlineStr">
      <is>
        <t>Enviar documentos para obtenção do VRPL</t>
      </is>
    </nc>
  </rcc>
  <rcc rId="759" sId="1">
    <oc r="AG217" t="inlineStr">
      <is>
        <t>Em fase recursal</t>
      </is>
    </oc>
    <nc r="AG217" t="inlineStr">
      <is>
        <t>Conder enviar material técnico para emissão do VRPL.</t>
      </is>
    </nc>
  </rcc>
  <rcc rId="760" sId="1">
    <oc r="AG234" t="inlineStr">
      <is>
        <t>Em fase recursal</t>
      </is>
    </oc>
    <nc r="AG234" t="inlineStr">
      <is>
        <t>Conder enviar material técnico para emissão do VRPL.</t>
      </is>
    </nc>
  </rcc>
  <rcc rId="761" sId="1">
    <oc r="AG258" t="inlineStr">
      <is>
        <t>Em fase recursal</t>
      </is>
    </oc>
    <nc r="AG258" t="inlineStr">
      <is>
        <t>Conder enviar material técnico para emissão do VRPL.</t>
      </is>
    </nc>
  </rcc>
  <rcc rId="762" sId="1">
    <oc r="AG259" t="inlineStr">
      <is>
        <t>Em fase recursal</t>
      </is>
    </oc>
    <nc r="AG259" t="inlineStr">
      <is>
        <t>Conder enviar material técnico para emissão do VRPL.</t>
      </is>
    </nc>
  </rcc>
  <rcc rId="763" sId="1">
    <oc r="AG266" t="inlineStr">
      <is>
        <t>Em fase recursal</t>
      </is>
    </oc>
    <nc r="AG266" t="inlineStr">
      <is>
        <t>Conder enviar material técnico para emissão do VRPL.</t>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9" sId="1">
    <oc r="AY154" t="inlineStr">
      <is>
        <t>LP 083/26 - Aviso de licitação publicado no DOE dia 13/08/2026.</t>
      </is>
    </oc>
    <nc r="AY154" t="inlineStr">
      <is>
        <t>LP 083/26 - Homologação publicada no DOE dia 11/09/2026. Empresa Vencedora: LR Engenharia Ltda. Valor total R$: 7.906.708,11.</t>
      </is>
    </nc>
  </rcc>
  <rcc rId="770" sId="1">
    <oc r="AY156" t="inlineStr">
      <is>
        <t xml:space="preserve">LP 083/26 - Aviso de licitação publicado no DOE dia 13/08/2026. </t>
      </is>
    </oc>
    <nc r="AY156" t="inlineStr">
      <is>
        <t>LP 083/26 - Homologação publicada no DOE dia 11/09/2026. Empresa Vencedora: LR Engenharia Ltda. Valor total R$: 7.906.708,11.</t>
      </is>
    </nc>
  </rcc>
  <rcc rId="771" sId="1">
    <oc r="AY276" t="inlineStr">
      <is>
        <t xml:space="preserve">LP 083/26 - </t>
      </is>
    </oc>
    <nc r="AY276" t="inlineStr">
      <is>
        <t>LP 083/26 - Homologação publicada no DOE dia 11/09/2026. Empresa Vencedora: LR Engenharia Ltda. Valor total R$: 7.906.708,11.</t>
      </is>
    </nc>
  </rcc>
  <rcc rId="772" sId="1">
    <oc r="AY185" t="inlineStr">
      <is>
        <t xml:space="preserve">LP 083/26 - Aviso de licitação publicado no DOE dia 13/08/2026. </t>
      </is>
    </oc>
    <nc r="AY185" t="inlineStr">
      <is>
        <t>LP 083/26 - Homologação publicada no DOE dia 11/09/2026. Empresa Vencedora: LR Engenharia Ltda. Valor total R$: 7.906.708,11.</t>
      </is>
    </nc>
  </rcc>
  <rcc rId="773" sId="1">
    <oc r="AY184" t="inlineStr">
      <is>
        <t xml:space="preserve">LP 083/26 - Aviso de licitação publicado no DOE dia 13/08/2026. </t>
      </is>
    </oc>
    <nc r="AY184" t="inlineStr">
      <is>
        <t>LP 083/26 - Homologação publicada no DOE dia 11/09/2026. Empresa Vencedora: LR Engenharia Ltda. Valor total R$: 7.906.708,11.</t>
      </is>
    </nc>
  </rcc>
  <rcc rId="774" sId="1">
    <oc r="AY183" t="inlineStr">
      <is>
        <t xml:space="preserve">LP 083/26 - Aviso de licitação publicado no DOE dia 13/08/2026. </t>
      </is>
    </oc>
    <nc r="AY183" t="inlineStr">
      <is>
        <t>LP 083/26 - Homologação publicada no DOE dia 11/09/2026. Empresa Vencedora: LR Engenharia Ltda. Valor total R$: 7.906.708,11.</t>
      </is>
    </nc>
  </rcc>
  <rcc rId="775" sId="1">
    <oc r="AY160" t="inlineStr">
      <is>
        <t xml:space="preserve">LP 083/26 - Aviso de licitação publicado no DOE dia 13/08/2026. </t>
      </is>
    </oc>
    <nc r="AY160" t="inlineStr">
      <is>
        <t>LP 083/26 - Homologação publicada no DOE dia 11/09/2026. Empresa Vencedora: LR Engenharia Ltda. Valor total R$: 7.906.708,11.</t>
      </is>
    </nc>
  </rcc>
  <rcc rId="776" sId="1">
    <oc r="AY159" t="inlineStr">
      <is>
        <t xml:space="preserve">LP 083/26 - Aviso de licitação publicado no DOE dia 13/08/2026. </t>
      </is>
    </oc>
    <nc r="AY159" t="inlineStr">
      <is>
        <t>LP 083/26 - Homologação publicada no DOE dia 11/09/2026. Empresa Vencedora: LR Engenharia Ltda. Valor total R$: 7.906.708,11.</t>
      </is>
    </nc>
  </rcc>
  <rcc rId="777" sId="1">
    <oc r="AY157" t="inlineStr">
      <is>
        <t xml:space="preserve">LP 083/26 - Aviso de licitação publicado no DOE dia 13/08/2026. </t>
      </is>
    </oc>
    <nc r="AY157" t="inlineStr">
      <is>
        <t>LP 083/26 - Homologação publicada no DOE dia 11/09/2026. Empresa Vencedora: LR Engenharia Ltda. Valor total R$: 7.906.708,11.</t>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3" sId="1">
    <nc r="X151" t="inlineStr">
      <is>
        <t xml:space="preserve">LR Engenharia Ltda </t>
      </is>
    </nc>
  </rcc>
  <rcc rId="784" sId="1">
    <nc r="X189" t="inlineStr">
      <is>
        <t xml:space="preserve">LR Engenharia Ltda </t>
      </is>
    </nc>
  </rcc>
  <rcc rId="785" sId="1" odxf="1" dxf="1">
    <nc r="X196" t="inlineStr">
      <is>
        <t xml:space="preserve">LR Engenharia Ltda </t>
      </is>
    </nc>
    <odxf>
      <fill>
        <patternFill>
          <bgColor rgb="FFEEF5FC"/>
        </patternFill>
      </fill>
    </odxf>
    <ndxf>
      <fill>
        <patternFill>
          <bgColor rgb="FFDBF0F9"/>
        </patternFill>
      </fill>
    </ndxf>
  </rcc>
  <rcc rId="786" sId="1">
    <nc r="X273" t="inlineStr">
      <is>
        <t xml:space="preserve">LR Engenharia Ltda </t>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2" sId="1">
    <oc r="AG154" t="inlineStr">
      <is>
        <t xml:space="preserve">Em fase de análise da documentação de habilitação </t>
      </is>
    </oc>
    <nc r="AG154" t="inlineStr">
      <is>
        <t>Aguardando apresentação de novas habilitações pelas licitantes, após julgamento de recurso administrativo.</t>
      </is>
    </nc>
  </rcc>
  <rcc rId="793" sId="1">
    <oc r="AG156" t="inlineStr">
      <is>
        <t>Em análise de recurso administrativo.</t>
      </is>
    </oc>
    <nc r="AG156" t="inlineStr">
      <is>
        <t>Aguardando apresentação de novas habilitações pelas licitantes, após julgamento de recurso administrativo.</t>
      </is>
    </nc>
  </rcc>
  <rcc rId="794" sId="1">
    <oc r="AG276" t="inlineStr">
      <is>
        <t>Aguardando apresentação de proposta de preços ajustada.</t>
      </is>
    </oc>
    <nc r="AG276" t="inlineStr">
      <is>
        <t>Aguardando apresentação de novas habilitações pelas licitantes, após julgamento de recurso administrativo.</t>
      </is>
    </nc>
  </rcc>
  <rcc rId="795" sId="1">
    <oc r="AG185" t="inlineStr">
      <is>
        <t xml:space="preserve">Em fase de análise da documentação de habilitação </t>
      </is>
    </oc>
    <nc r="AG185" t="inlineStr">
      <is>
        <t>Aguardando apresentação de novas habilitações pelas licitantes, após julgamento de recurso administrativo.</t>
      </is>
    </nc>
  </rcc>
  <rcc rId="796" sId="1">
    <oc r="AG184" t="inlineStr">
      <is>
        <t xml:space="preserve">Em fase de análise da documentação de habilitação </t>
      </is>
    </oc>
    <nc r="AG184" t="inlineStr">
      <is>
        <t>Aguardando apresentação de novas habilitações pelas licitantes, após julgamento de recurso administrativo.</t>
      </is>
    </nc>
  </rcc>
  <rcc rId="797" sId="1">
    <oc r="AG183" t="inlineStr">
      <is>
        <t xml:space="preserve">Em fase de análise da documentação de habilitação </t>
      </is>
    </oc>
    <nc r="AG183" t="inlineStr">
      <is>
        <t>Aguardando apresentação de novas habilitações pelas licitantes, após julgamento de recurso administrativo.</t>
      </is>
    </nc>
  </rcc>
  <rcc rId="798" sId="1">
    <oc r="AG160" t="inlineStr">
      <is>
        <t>Em análise de recurso administrativo.</t>
      </is>
    </oc>
    <nc r="AG160" t="inlineStr">
      <is>
        <t>Aguardando apresentação de novas habilitações pelas licitantes, após julgamento de recurso administrativo.</t>
      </is>
    </nc>
  </rcc>
  <rcc rId="799" sId="1">
    <oc r="AG159" t="inlineStr">
      <is>
        <t>Em análise de recurso administrativo.</t>
      </is>
    </oc>
    <nc r="AG159" t="inlineStr">
      <is>
        <t>Aguardando apresentação de novas habilitações pelas licitantes, após julgamento de recurso administrativo.</t>
      </is>
    </nc>
  </rcc>
  <rcc rId="800" sId="1">
    <oc r="AG157" t="inlineStr">
      <is>
        <t>Em análise de recurso administrativo.</t>
      </is>
    </oc>
    <nc r="AG157" t="inlineStr">
      <is>
        <t>Aguardando apresentação de novas habilitações pelas licitantes, após julgamento de recurso administrativo.</t>
      </is>
    </nc>
  </rcc>
  <rcc rId="801" sId="1">
    <oc r="AY154" t="inlineStr">
      <is>
        <t>LP 083/26 - Homologação publicada no DOE dia 11/09/2026. Empresa Vencedora: LR Engenharia Ltda. Valor total R$: 7.906.708,11.</t>
      </is>
    </oc>
    <nc r="AY154" t="inlineStr">
      <is>
        <t>LP 083/26 - Convocação para apresentação de novas habilitações.</t>
      </is>
    </nc>
  </rcc>
  <rcc rId="802" sId="1">
    <oc r="AY156" t="inlineStr">
      <is>
        <t>LP 083/26 - Homologação publicada no DOE dia 11/09/2026. Empresa Vencedora: LR Engenharia Ltda. Valor total R$: 7.906.708,11.</t>
      </is>
    </oc>
    <nc r="AY156" t="inlineStr">
      <is>
        <t>LP 083/26 - Convocação para apresentação de novas habilitações.</t>
      </is>
    </nc>
  </rcc>
  <rcc rId="803" sId="1">
    <oc r="AY157" t="inlineStr">
      <is>
        <t>LP 083/26 - Homologação publicada no DOE dia 11/09/2026. Empresa Vencedora: LR Engenharia Ltda. Valor total R$: 7.906.708,11.</t>
      </is>
    </oc>
    <nc r="AY157" t="inlineStr">
      <is>
        <t>LP 083/26 - Convocação para apresentação de novas habilitações.</t>
      </is>
    </nc>
  </rcc>
  <rcc rId="804" sId="1">
    <oc r="AY159" t="inlineStr">
      <is>
        <t>LP 083/26 - Homologação publicada no DOE dia 11/09/2026. Empresa Vencedora: LR Engenharia Ltda. Valor total R$: 7.906.708,11.</t>
      </is>
    </oc>
    <nc r="AY159" t="inlineStr">
      <is>
        <t>LP 083/26 - Convocação para apresentação de novas habilitações.</t>
      </is>
    </nc>
  </rcc>
  <rcc rId="805" sId="1">
    <oc r="AY160" t="inlineStr">
      <is>
        <t>LP 083/26 - Homologação publicada no DOE dia 11/09/2026. Empresa Vencedora: LR Engenharia Ltda. Valor total R$: 7.906.708,11.</t>
      </is>
    </oc>
    <nc r="AY160" t="inlineStr">
      <is>
        <t>LP 083/26 - Convocação para apresentação de novas habilitações.</t>
      </is>
    </nc>
  </rcc>
  <rcc rId="806" sId="1">
    <oc r="AY183" t="inlineStr">
      <is>
        <t>LP 083/26 - Homologação publicada no DOE dia 11/09/2026. Empresa Vencedora: LR Engenharia Ltda. Valor total R$: 7.906.708,11.</t>
      </is>
    </oc>
    <nc r="AY183" t="inlineStr">
      <is>
        <t>LP 083/26 - Convocação para apresentação de novas habilitações.</t>
      </is>
    </nc>
  </rcc>
  <rcc rId="807" sId="1">
    <oc r="AY184" t="inlineStr">
      <is>
        <t>LP 083/26 - Homologação publicada no DOE dia 11/09/2026. Empresa Vencedora: LR Engenharia Ltda. Valor total R$: 7.906.708,11.</t>
      </is>
    </oc>
    <nc r="AY184" t="inlineStr">
      <is>
        <t>LP 083/26 - Convocação para apresentação de novas habilitações.</t>
      </is>
    </nc>
  </rcc>
  <rcc rId="808" sId="1">
    <oc r="AY185" t="inlineStr">
      <is>
        <t>LP 083/26 - Homologação publicada no DOE dia 11/09/2026. Empresa Vencedora: LR Engenharia Ltda. Valor total R$: 7.906.708,11.</t>
      </is>
    </oc>
    <nc r="AY185" t="inlineStr">
      <is>
        <t>LP 083/26 - Convocação para apresentação de novas habilitações.</t>
      </is>
    </nc>
  </rcc>
  <rcc rId="809" sId="1">
    <oc r="AY276" t="inlineStr">
      <is>
        <t>LP 083/26 - Homologação publicada no DOE dia 11/09/2026. Empresa Vencedora: LR Engenharia Ltda. Valor total R$: 7.906.708,11.</t>
      </is>
    </oc>
    <nc r="AY276" t="inlineStr">
      <is>
        <t>LP 083/26 - Convocação para apresentação de novas habilitações.</t>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0" sId="1">
    <oc r="E209" t="inlineStr">
      <is>
        <t>PDE  079 - Etapa 2 - Complementar - Rua do Mabaço de Cima - Bairro Itacaranha</t>
      </is>
    </oc>
    <nc r="E209" t="inlineStr">
      <is>
        <t>PDE  079 - Etapa 2/ Lote 01 - Complementar - Rua do Mabaço de Cima - Bairro Itacaranha</t>
      </is>
    </nc>
  </rcc>
  <rcc rId="821" sId="1">
    <oc r="AF209" t="inlineStr">
      <is>
        <t xml:space="preserve">Homologar e Adjudicar Licitação </t>
      </is>
    </oc>
    <nc r="AF209" t="inlineStr">
      <is>
        <t>Enviar documentos para obtenção do VRPL</t>
      </is>
    </nc>
  </rcc>
  <rcc rId="822" sId="1">
    <oc r="AG209" t="inlineStr">
      <is>
        <t>Em fase recursal</t>
      </is>
    </oc>
    <nc r="AG209" t="inlineStr">
      <is>
        <t>Conder enviar material técnico para emissão do VRPL.</t>
      </is>
    </nc>
  </rcc>
  <rcc rId="823" sId="1">
    <oc r="AY209" t="inlineStr">
      <is>
        <t xml:space="preserve">LP 089/26 - Homologação publicada no DOE dia 15/10/2026. Empresa Vencedora: </t>
      </is>
    </oc>
    <nc r="AY209" t="inlineStr">
      <is>
        <t>LP 089/26 - Homologação publicada no DOE dia 15/10/2026. Empresa Vencedora: Consórcio Kazza STS G7 (Construtora Kazza Ltda/STS Engenhara Ltda). Valor Global R$: 26.766.597,54.</t>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9" sId="1">
    <oc r="AX67" t="inlineStr">
      <is>
        <r>
          <t xml:space="preserve">CE GIGOV SA 5481 2026 </t>
        </r>
        <r>
          <rPr>
            <sz val="16"/>
            <rFont val="Calibri"/>
            <family val="2"/>
          </rPr>
          <t xml:space="preserve">- Análise técnica de Engenharia Etapa 6 Macrodrenagem G2 Juazeiro
CE GIGOV/SA 4054/2026 - Apontamentos da análise técnica Caixa fez apontamentos e solicitou correções na documentação encaminhada pela CONDER.
CE GIGOV/SA 4015/2026 - Incorporação de Nota de Empenho - CAIXA informa a incorporação dos dados orçamentários e financeiros de recursos.
Recepcionado dia 06/05 </t>
        </r>
        <r>
          <rPr>
            <b/>
            <sz val="16"/>
            <rFont val="Calibri"/>
            <family val="2"/>
          </rPr>
          <t xml:space="preserve">CE GIGOVSA 2653_2026 - </t>
        </r>
        <r>
          <rPr>
            <sz val="16"/>
            <rFont val="Calibri"/>
            <family val="2"/>
          </rPr>
          <t xml:space="preserve">Apontamentos da análise técnica - Macrodrenagem do entorno do Campo da Liga e Hospital Regional em Juazeiro/BA 
CEF Solicita Ajustes e/ou complementos na documentação inserida na plataforma TGOV para continuidade do processo de análise documental.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t>
        </r>
      </is>
    </oc>
    <nc r="AX67" t="inlineStr">
      <is>
        <r>
          <t xml:space="preserve">CE GIGOV SA 6016  2026 - </t>
        </r>
        <r>
          <rPr>
            <sz val="16"/>
            <rFont val="Calibri"/>
            <family val="2"/>
          </rPr>
          <t>Análise técnica de Engenharia - Caixa lista apontamentos para conclusão da análise técnica.</t>
        </r>
        <r>
          <rPr>
            <b/>
            <sz val="16"/>
            <rFont val="Calibri"/>
            <family val="2"/>
          </rPr>
          <t xml:space="preserve">
CE GIGOV SA 5791 2026 -</t>
        </r>
        <r>
          <rPr>
            <sz val="16"/>
            <rFont val="Calibri"/>
            <family val="2"/>
          </rPr>
          <t xml:space="preserve"> Pendências para a conclusão da análise e a retirada da condição suspensiva — Caixa solicita documentações complementares (QCI, memoria de cálculo, etc.)</t>
        </r>
        <r>
          <rPr>
            <b/>
            <sz val="16"/>
            <rFont val="Calibri"/>
            <family val="2"/>
          </rPr>
          <t xml:space="preserve">
CE GIGOV SA 5481 2026 </t>
        </r>
        <r>
          <rPr>
            <sz val="16"/>
            <rFont val="Calibri"/>
            <family val="2"/>
          </rPr>
          <t xml:space="preserve">- Análise técnica de Engenharia Etapa 6 Macrodrenagem G2 Juazeiro
CE GIGOV/SA 4054/2026 - Apontamentos da análise técnica Caixa fez apontamentos e solicitou correções na documentação encaminhada pela CONDER.
CE GIGOV/SA 4015/2026 - Incorporação de Nota de Empenho - CAIXA informa a incorporação dos dados orçamentários e financeiros de recursos.
Recepcionado dia 06/05 </t>
        </r>
        <r>
          <rPr>
            <b/>
            <sz val="16"/>
            <rFont val="Calibri"/>
            <family val="2"/>
          </rPr>
          <t xml:space="preserve">CE GIGOVSA 2653_2026 - </t>
        </r>
        <r>
          <rPr>
            <sz val="16"/>
            <rFont val="Calibri"/>
            <family val="2"/>
          </rPr>
          <t xml:space="preserve">Apontamentos da análise técnica - Macrodrenagem do entorno do Campo da Liga e Hospital Regional em Juazeiro/BA 
CEF Solicita Ajustes e/ou complementos na documentação inserida na plataforma TGOV para continuidade do processo de análise documental.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t>
        </r>
      </is>
    </nc>
  </rcc>
  <rcv guid="{083D9386-A209-4E4D-86CD-025B1176CEB5}" action="delete"/>
  <rdn rId="0" localSheetId="1" customView="1" name="Z_083D9386_A209_4E4D_86CD_025B1176CEB5_.wvu.PrintArea" hidden="1" oldHidden="1">
    <formula>PAC!$A$2:$AZ$206</formula>
    <oldFormula>PAC!$A$2:$AZ$206</oldFormula>
  </rdn>
  <rdn rId="0" localSheetId="1" customView="1" name="Z_083D9386_A209_4E4D_86CD_025B1176CEB5_.wvu.PrintTitles" hidden="1" oldHidden="1">
    <formula>PAC!$2:$5</formula>
    <oldFormula>PAC!$2:$5</oldFormula>
  </rdn>
  <rdn rId="0" localSheetId="1" customView="1" name="Z_083D9386_A209_4E4D_86CD_025B1176CEB5_.wvu.Cols" hidden="1" oldHidden="1">
    <formula>PAC!$A:$A,PAC!$C:$C</formula>
  </rdn>
  <rdn rId="0" localSheetId="1" customView="1" name="Z_083D9386_A209_4E4D_86CD_025B1176CEB5_.wvu.FilterData" hidden="1" oldHidden="1">
    <formula>PAC!$A$5:$BF$582</formula>
    <oldFormula>PAC!$A$5:$BF$582</oldFormula>
  </rdn>
  <rdn rId="0" localSheetId="12" customView="1" name="Z_083D9386_A209_4E4D_86CD_025B1176CEB5_.wvu.FilterData" hidden="1" oldHidden="1">
    <formula>'OUTRAS AÇÕES'!$A$3:$AZ$22</formula>
    <oldFormula>'OUTRAS AÇÕES'!$A$3:$AZ$22</oldFormula>
  </rdn>
  <rcv guid="{083D9386-A209-4E4D-86CD-025B1176CEB5}" action="add"/>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5" sId="1">
    <oc r="AX55" t="inlineStr">
      <is>
        <r>
          <rPr>
            <sz val="16"/>
            <rFont val="Calibri"/>
            <family val="2"/>
          </rPr>
          <t>CE GIGOV/SA 5685/2026 - Resultado da análise da documentação
CONDER enviou dia 17/08 documentação técnica com ajustes e complementações para prosseguimento na análise da CAIXA
CE GIGOV/SA 4015/2026 - Incorporação de Nota de Empenho - CAIXA informa a incorporação dos dados orçamentários e financeiros de recursos.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Recepcionado 08/05</t>
        </r>
        <r>
          <rPr>
            <b/>
            <sz val="16"/>
            <rFont val="Calibri"/>
            <family val="2"/>
          </rPr>
          <t xml:space="preserve"> CE GIGOV/SA 2730/2026 - </t>
        </r>
        <r>
          <rPr>
            <sz val="16"/>
            <rFont val="Calibri"/>
            <family val="2"/>
          </rPr>
          <t>Apontamentos da análise técnica (Macrodrenagem Dário Meira/BA - Riacho do Meio) - Caixa solicita complementações
CE GIGOV/SA 2815/2026 - Prorrogação do prazo para atendimento da condição suspensiva - TC 986128/2025 Macrodrenagem G1
Informamos que o Ministério das Cidades autorizou a prorrogação do prazo de cumprimento da condição suspensiva para as operações de Drenagem contratadas em dezembro/2025, abrangendo o Termo de Compromisso referenciado. Novo prazo 29/07/2026</t>
        </r>
      </is>
    </oc>
    <nc r="AX55" t="inlineStr">
      <is>
        <r>
          <rPr>
            <sz val="16"/>
            <rFont val="Calibri"/>
            <family val="2"/>
          </rPr>
          <t>CE GIGOVSA 6231 2026 - DESBLOQUEIO DE GLOSA 
CE GIGOV SA 6107 2026 -  Desbloqueio de Parcela do Social  - BM 02- RATS 
CE GIGOV SA 5966 2026 - Crédito de Recursos -  OBTV - Estado da Bahia
CE GIGOV SA 5899 2026 - Pendência Para o Desbloqueio do BM   - Caixa informa que pagamentos referentes ao BM 05 e BM 06 serão desbloqueados após o equacionamento da glosa apontada
CE GIGOV/SA 5685/2026 - Resultado da análise da documentação
CONDER enviou dia 17/08 documentação técnica com ajustes e complementações para prosseguimento na análise da CAIXA
CE GIGOV/SA 4015/2026 - Incorporação de Nota de Empenho - CAIXA informa a incorporação dos dados orçamentários e financeiros de recursos.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Recepcionado 08/05</t>
        </r>
        <r>
          <rPr>
            <b/>
            <sz val="16"/>
            <rFont val="Calibri"/>
            <family val="2"/>
          </rPr>
          <t xml:space="preserve"> CE GIGOV/SA 2730/2026 - </t>
        </r>
        <r>
          <rPr>
            <sz val="16"/>
            <rFont val="Calibri"/>
            <family val="2"/>
          </rPr>
          <t>Apontamentos da análise técnica (Macrodrenagem Dário Meira/BA - Riacho do Meio) - Caixa solicita complementações
CE GIGOV/SA 2815/2026 - Prorrogação do prazo para atendimento da condição suspensiva - TC 986128/2025 Macrodrenagem G1
Informamos que o Ministério das Cidades autorizou a prorrogação do prazo de cumprimento da condição suspensiva para as operações de Drenagem contratadas em dezembro/2025, abrangendo o Termo de Compromisso referenciado. Novo prazo 29/07/2026</t>
        </r>
      </is>
    </nc>
  </rcc>
  <rcc rId="836" sId="1">
    <oc r="AX64" t="inlineStr">
      <is>
        <r>
          <t xml:space="preserve">CE GIGOV SA 5604 2026 Etapa 02 retirada de suspensivas e orientações para licitação
Decreto de desapropriação N 24.736 em favor da CONDER destinada a implantação da macrodrenagem na Rua Nilo Peçanha.  Publicado no DOE 19/08/26. 
CE GIGOVSA 3807_2026 - MACRODRENAGEM CALÇADA/NILO PEÇANHA (PENDÊNCIAS DE ENGENHARA) - Caixa Solicita complementação documental e revisãos nos projetos apresentados.
CE GIGOV/SA 2815/2026 - Prorrogação do prazo para atendimento da condição suspensiva - TC 986128/2025 Macrodrenagem G1
Informamos que o Ministério das Cidades autorizou a prorrogação do prazo de cumprimento da condição suspensiva para as operações de Drenagem contratadas em dezembro/2025, abrangendo o Termo de Compromisso referenciado. Novo prazo 29/07/2026.
CE GIGOV/SA 2791/2026 - Apontamentos da análise preliminar (Etapa Calçada/Rua Nilo Peçanha) - TC 986128/2025 Macrodrenagem G1
Caixa solicita complementações
ALTERAÇÃO: </t>
        </r>
        <r>
          <rPr>
            <b/>
            <sz val="16"/>
            <rFont val="Calibri"/>
            <family val="2"/>
          </rPr>
          <t>CE GIGOV/SA 5688/2025</t>
        </r>
        <r>
          <rPr>
            <sz val="16"/>
            <rFont val="Calibri"/>
            <family val="2"/>
          </rPr>
          <t xml:space="preserve"> Aceite de Plano de Trabalho, empenho e abertura da conta vinculada, foi celebrado nesta data o Termo de Compromisso supracitado, com valor de investimento de R$ 91.975.203,37 (composto exclusivamente de repasse) e vigência de 36 meses (término em 04/12/28).</t>
        </r>
      </is>
    </oc>
    <nc r="AX64" t="inlineStr">
      <is>
        <r>
          <t xml:space="preserve">Ofício nº 0490 / 2026 / GIGOV/SA - Crédito de Recursos Financeiros – Orçamento Geral da União
CE GIGOV SA 5945 2026 - Crédito de Recursos -  OBTV
CE GIGOV SA 5944 2026 - Crédito de Recursos -  OBTV 
CE GIGOV SA 5604 2026 Etapa 02 retirada de suspensivas e orientações para licitação
Decreto de desapropriação N 24.736 em favor da CONDER destinada a implantação da macrodrenagem na Rua Nilo Peçanha.  Publicado no DOE 19/08/26. 
CE GIGOVSA 3807_2026 - MACRODRENAGEM CALÇADA/NILO PEÇANHA (PENDÊNCIAS DE ENGENHARA) - Caixa Solicita complementação documental e revisãos nos projetos apresentados.
CE GIGOV/SA 2815/2026 - Prorrogação do prazo para atendimento da condição suspensiva - TC 986128/2025 Macrodrenagem G1
Informamos que o Ministério das Cidades autorizou a prorrogação do prazo de cumprimento da condição suspensiva para as operações de Drenagem contratadas em dezembro/2025, abrangendo o Termo de Compromisso referenciado. Novo prazo 29/07/2026.
CE GIGOV/SA 2791/2026 - Apontamentos da análise preliminar (Etapa Calçada/Rua Nilo Peçanha) - TC 986128/2025 Macrodrenagem G1
Caixa solicita complementações
ALTERAÇÃO: </t>
        </r>
        <r>
          <rPr>
            <b/>
            <sz val="16"/>
            <rFont val="Calibri"/>
            <family val="2"/>
          </rPr>
          <t>CE GIGOV/SA 5688/2025</t>
        </r>
        <r>
          <rPr>
            <sz val="16"/>
            <rFont val="Calibri"/>
            <family val="2"/>
          </rPr>
          <t xml:space="preserve"> Aceite de Plano de Trabalho, empenho e abertura da conta vinculada, foi celebrado nesta data o Termo de Compromisso supracitado, com valor de investimento de R$ 91.975.203,37 (composto exclusivamente de repasse) e vigência de 36 meses (término em 04/12/28).</t>
        </r>
      </is>
    </nc>
  </rcc>
  <rcc rId="837" sId="1">
    <oc r="AX51" t="inlineStr">
      <is>
        <r>
          <rPr>
            <b/>
            <sz val="16"/>
            <rFont val="Calibri"/>
            <family val="2"/>
          </rPr>
          <t xml:space="preserve">CE GIGOV SA 5787 2026 - </t>
        </r>
        <r>
          <rPr>
            <sz val="16"/>
            <rFont val="Calibri"/>
            <family val="2"/>
          </rPr>
          <t>Estado da Bahia TC 969146 2024  Regime Simplificado – Caixa informa Desbloqueio de Recursos</t>
        </r>
        <r>
          <rPr>
            <b/>
            <sz val="16"/>
            <rFont val="Calibri"/>
            <family val="2"/>
          </rPr>
          <t xml:space="preserve">
CE GIGOV SA 4025 2026 </t>
        </r>
        <r>
          <rPr>
            <sz val="16"/>
            <rFont val="Calibri"/>
            <family val="2"/>
          </rPr>
          <t>- Enviado dia 01/07/26 -Caixa informa que os recursos discriminados abaixo foram integralmente desbloqueados nesta data no Transferegov, conforme os procedimentos aplicáveis às operações enquadradas no Regime Simplificado.
Recepcionado 08/06/26 CE GIGOV/SA 3392/2026 - Requisitos para Autorização de Início de Objeto Automática no TransfereGov</t>
        </r>
        <r>
          <rPr>
            <b/>
            <sz val="16"/>
            <rFont val="Calibri"/>
            <family val="2"/>
          </rPr>
          <t xml:space="preserve">
</t>
        </r>
        <r>
          <rPr>
            <sz val="16"/>
            <rFont val="Calibri"/>
            <family val="2"/>
          </rPr>
          <t xml:space="preserve">Aviso de licitação presencial publicado no DOE  03/02/26 - LP 007/26 previsão de abertura 17/04/26. 
CE GIGOV/SA 439/2026 -  Enviado dia 27/01/26 -   Em atendimento, informamos que o prazo para publicação do edital de licitação foi prorrogado e deverá ocorrer até a data limite de 21/03/2026.
CE GIGOV/SA 360/2026 - Solicitação de Prorrogação de Prazo para Abertura de Processo Licitatório - Oficio nº 01/2026 - SEDUR - TC OGU 969146/2024. CAIXA aponta que não emitirá novas consideraçõessobre o pedido de prorrogação de prazos para licitação. </t>
        </r>
        <r>
          <rPr>
            <b/>
            <sz val="16"/>
            <rFont val="Calibri"/>
            <family val="2"/>
          </rPr>
          <t xml:space="preserve">
</t>
        </r>
        <r>
          <rPr>
            <sz val="16"/>
            <rFont val="Calibri"/>
            <family val="2"/>
          </rPr>
          <t>REITERAÇÃO: CE GIGOV/SA 5442/2025 - TC MCIDADES 969146/2024 - Solicita comprovação de abertura do processo licitatório
RETIFICADO: CE GIGOV/SA 5442/2025 - Enviado dia 16/12/25 - Solicita comprovação de abertura do processo licitatório.</t>
        </r>
        <r>
          <rPr>
            <b/>
            <sz val="16"/>
            <rFont val="Calibri"/>
            <family val="2"/>
          </rPr>
          <t xml:space="preserve">
</t>
        </r>
        <r>
          <rPr>
            <sz val="16"/>
            <rFont val="Calibri"/>
            <family val="2"/>
          </rPr>
          <t xml:space="preserve">CE GIGOV/SA 5428/2025 - Enviado dia 25/11/25 Orientações para Continuidade do Processo - Regime Simplificado. </t>
        </r>
        <r>
          <rPr>
            <b/>
            <sz val="16"/>
            <rFont val="Calibri"/>
            <family val="2"/>
          </rPr>
          <t xml:space="preserve">
</t>
        </r>
        <r>
          <rPr>
            <sz val="16"/>
            <rFont val="Calibri"/>
            <family val="2"/>
          </rPr>
          <t>CE GIGOV/SA 5442/2025 - Enviado dia 25/11/25 - Solicita comprovação de abertura do processo licitatório.</t>
        </r>
        <r>
          <rPr>
            <b/>
            <sz val="16"/>
            <rFont val="Calibri"/>
            <family val="2"/>
          </rPr>
          <t xml:space="preserve">
</t>
        </r>
        <r>
          <rPr>
            <sz val="16"/>
            <rFont val="Calibri"/>
            <family val="2"/>
          </rPr>
          <t>E-mail enviado dia 25/11/25 -Conclusão automática da SPA.
Meta em análise para revisão do escopo e republicação do edital.
DOE 05/08/25 - Informada a Revogação LP 038/25 
Conder informou dia 28/05 que a meta do vale do Saboeiro foi substituida por projeto de macrodrenagem na  San Martins. 
Cronograma cadastrado no TRANSFEREGOV - Prazo de execução - 33 meses,  conclusão Prevista 30/09/27.
Apresentação do item da Clausula Suspensiva: TR até 08/07/25
Publicada no DOE 05/11 LEI Nº 14.784 DE 04 DE NOVEMBRO DE 2024
Autoriza o Poder Executivo a contratar operação de crédito
interno junto à Caixa Econômica Federal - CEF.
Em fase de formalização, anterior ao TC;
Ministério tem prazo de 30 dias para devolver a caixa - 13/10/24;
CAIXA retornar ao proponente até 17/10 solicitando ou não complementações;
Foi proposto R$ 16.525.797,61, mas foi selecionado R$ 826.289,88
A modalidade de Licitação adotada será Integrada, todas em um Termo de Compromisso com cinco metas.
N da proposta seleção PAC 56000004587/2023</t>
        </r>
      </is>
    </oc>
    <nc r="AX51" t="inlineStr">
      <is>
        <r>
          <rPr>
            <b/>
            <sz val="16"/>
            <rFont val="Calibri"/>
            <family val="2"/>
          </rPr>
          <t xml:space="preserve">Ofício 0485 2026 GIGOV SA - Crédito de Recursos Financeiros – Orçamento Geral da União 
CE GIGOVSA 6112 2026 </t>
        </r>
        <r>
          <rPr>
            <sz val="16"/>
            <rFont val="Calibri"/>
            <family val="2"/>
          </rPr>
          <t xml:space="preserve">- Estado da Bahia -  Incorporação de Nota de Empenho
</t>
        </r>
        <r>
          <rPr>
            <b/>
            <sz val="16"/>
            <rFont val="Calibri"/>
            <family val="2"/>
          </rPr>
          <t>CE GIGOV SA 5947 2026</t>
        </r>
        <r>
          <rPr>
            <sz val="16"/>
            <rFont val="Calibri"/>
            <family val="2"/>
          </rPr>
          <t xml:space="preserve"> - Crédito de Recursos -  OBTV - Estado da Bahia - CAIXA - TC OGU 969146</t>
        </r>
        <r>
          <rPr>
            <b/>
            <sz val="16"/>
            <rFont val="Calibri"/>
            <family val="2"/>
          </rPr>
          <t xml:space="preserve">
CE GIGOV SA 5787 2026 - </t>
        </r>
        <r>
          <rPr>
            <sz val="16"/>
            <rFont val="Calibri"/>
            <family val="2"/>
          </rPr>
          <t>Estado da Bahia TC 969146 2024  Regime Simplificado – Caixa informa Desbloqueio de Recursos</t>
        </r>
        <r>
          <rPr>
            <b/>
            <sz val="16"/>
            <rFont val="Calibri"/>
            <family val="2"/>
          </rPr>
          <t xml:space="preserve">
CE GIGOV SA 4025 2026 </t>
        </r>
        <r>
          <rPr>
            <sz val="16"/>
            <rFont val="Calibri"/>
            <family val="2"/>
          </rPr>
          <t>- Enviado dia 01/07/26 -Caixa informa que os recursos discriminados abaixo foram integralmente desbloqueados nesta data no Transferegov, conforme os procedimentos aplicáveis às operações enquadradas no Regime Simplificado.
Recepcionado 08/06/26 CE GIGOV/SA 3392/2026 - Requisitos para Autorização de Início de Objeto Automática no TransfereGov</t>
        </r>
        <r>
          <rPr>
            <b/>
            <sz val="16"/>
            <rFont val="Calibri"/>
            <family val="2"/>
          </rPr>
          <t xml:space="preserve">
</t>
        </r>
        <r>
          <rPr>
            <sz val="16"/>
            <rFont val="Calibri"/>
            <family val="2"/>
          </rPr>
          <t xml:space="preserve">Aviso de licitação presencial publicado no DOE  03/02/26 - LP 007/26 previsão de abertura 17/04/26. 
CE GIGOV/SA 439/2026 -  Enviado dia 27/01/26 -   Em atendimento, informamos que o prazo para publicação do edital de licitação foi prorrogado e deverá ocorrer até a data limite de 21/03/2026.
CE GIGOV/SA 360/2026 - Solicitação de Prorrogação de Prazo para Abertura de Processo Licitatório - Oficio nº 01/2026 - SEDUR - TC OGU 969146/2024. CAIXA aponta que não emitirá novas consideraçõessobre o pedido de prorrogação de prazos para licitação. </t>
        </r>
        <r>
          <rPr>
            <b/>
            <sz val="16"/>
            <rFont val="Calibri"/>
            <family val="2"/>
          </rPr>
          <t xml:space="preserve">
</t>
        </r>
        <r>
          <rPr>
            <sz val="16"/>
            <rFont val="Calibri"/>
            <family val="2"/>
          </rPr>
          <t>REITERAÇÃO: CE GIGOV/SA 5442/2025 - TC MCIDADES 969146/2024 - Solicita comprovação de abertura do processo licitatório
RETIFICADO: CE GIGOV/SA 5442/2025 - Enviado dia 16/12/25 - Solicita comprovação de abertura do processo licitatório.</t>
        </r>
        <r>
          <rPr>
            <b/>
            <sz val="16"/>
            <rFont val="Calibri"/>
            <family val="2"/>
          </rPr>
          <t xml:space="preserve">
</t>
        </r>
        <r>
          <rPr>
            <sz val="16"/>
            <rFont val="Calibri"/>
            <family val="2"/>
          </rPr>
          <t xml:space="preserve">CE GIGOV/SA 5428/2025 - Enviado dia 25/11/25 Orientações para Continuidade do Processo - Regime Simplificado. </t>
        </r>
        <r>
          <rPr>
            <b/>
            <sz val="16"/>
            <rFont val="Calibri"/>
            <family val="2"/>
          </rPr>
          <t xml:space="preserve">
</t>
        </r>
        <r>
          <rPr>
            <sz val="16"/>
            <rFont val="Calibri"/>
            <family val="2"/>
          </rPr>
          <t>CE GIGOV/SA 5442/2025 - Enviado dia 25/11/25 - Solicita comprovação de abertura do processo licitatório.</t>
        </r>
        <r>
          <rPr>
            <b/>
            <sz val="16"/>
            <rFont val="Calibri"/>
            <family val="2"/>
          </rPr>
          <t xml:space="preserve">
</t>
        </r>
        <r>
          <rPr>
            <sz val="16"/>
            <rFont val="Calibri"/>
            <family val="2"/>
          </rPr>
          <t>E-mail enviado dia 25/11/25 -Conclusão automática da SPA.
Meta em análise para revisão do escopo e republicação do edital.
DOE 05/08/25 - Informada a Revogação LP 038/25 
Conder informou dia 28/05 que a meta do vale do Saboeiro foi substituida por projeto de macrodrenagem na  San Martins. 
Cronograma cadastrado no TRANSFEREGOV - Prazo de execução - 33 meses,  conclusão Prevista 30/09/27.
Apresentação do item da Clausula Suspensiva: TR até 08/07/25
Publicada no DOE 05/11 LEI Nº 14.784 DE 04 DE NOVEMBRO DE 2024
Autoriza o Poder Executivo a contratar operação de crédito
interno junto à Caixa Econômica Federal - CEF.
Em fase de formalização, anterior ao TC;
Ministério tem prazo de 30 dias para devolver a caixa - 13/10/24;
CAIXA retornar ao proponente até 17/10 solicitando ou não complementações;
Foi proposto R$ 16.525.797,61, mas foi selecionado R$ 826.289,88
A modalidade de Licitação adotada será Integrada, todas em um Termo de Compromisso com cinco metas.
N da proposta seleção PAC 56000004587/2023</t>
        </r>
      </is>
    </nc>
  </rcc>
  <rcc rId="838" sId="1">
    <oc r="AX75" t="inlineStr">
      <is>
        <r>
          <rPr>
            <b/>
            <sz val="16"/>
            <rFont val="Calibri"/>
            <family val="2"/>
          </rPr>
          <t xml:space="preserve">CE GIGOV/SA 4908/2026 - </t>
        </r>
        <r>
          <rPr>
            <sz val="16"/>
            <rFont val="Calibri"/>
            <family val="2"/>
          </rPr>
          <t>Conclusão da Análise do Processo Licitatório e Impossibilidade de Solicitação de AIO ao Ministério. A emissão da AIO está condicionada ao fim do período de defeso eleitoral.</t>
        </r>
        <r>
          <rPr>
            <b/>
            <sz val="16"/>
            <rFont val="Calibri"/>
            <family val="2"/>
          </rPr>
          <t xml:space="preserve">
CE GIGOVSA 4726 2026 - </t>
        </r>
        <r>
          <rPr>
            <sz val="16"/>
            <rFont val="Calibri"/>
            <family val="2"/>
          </rPr>
          <t>Condicionante  para Continuidade do Processo VRPL. CAIXA solicita revisão da Declaração.</t>
        </r>
        <r>
          <rPr>
            <b/>
            <sz val="16"/>
            <rFont val="Calibri"/>
            <family val="2"/>
          </rPr>
          <t xml:space="preserve">
CE GIGOV/SA 4371/2026 </t>
        </r>
        <r>
          <rPr>
            <sz val="16"/>
            <rFont val="Calibri"/>
            <family val="2"/>
          </rPr>
          <t xml:space="preserve">- Pendência de Licitação - Processo Licitatório nº 024/2026 Caixa solicita ajustes na documentação enviada.  </t>
        </r>
        <r>
          <rPr>
            <b/>
            <sz val="16"/>
            <rFont val="Calibri"/>
            <family val="2"/>
          </rPr>
          <t xml:space="preserve">
CE GIGOV/SA 1592/2026 </t>
        </r>
        <r>
          <rPr>
            <sz val="16"/>
            <rFont val="Calibri"/>
            <family val="2"/>
          </rPr>
          <t xml:space="preserve">- Enviado dia 20/03/26 - Informamos a pendência para o desbloqueio no valor de R$ 621.669,05.
AVISO LP 024/26 publicado no DOE 07/03 
CE GIGOV/SA 1285/2026 - Recepcionado 09/03 Ofício de orientações para continuidade do TC - Processo Licitatório. LAE Concedido e definido prazo de 60 dias para licitação 
CE GIGOV/SA 1285/2026 - Enviado dia 09/03/26 - Comunicamos que a quarta etapa, do referido Termo de Compromisso foi considerada tecnicamente viável, com a consequente retirada da cláusula suspensiva, e está apto para prosseguimento das análises pós-contratuais pertinentes.
Recepcionado 19/02/26 CE GIGOVSA 939_2026 Caixa informa da necessidade de ajustes dos itens BDI na PO para finalização da análise. </t>
        </r>
        <r>
          <rPr>
            <b/>
            <sz val="16"/>
            <rFont val="Calibri"/>
            <family val="2"/>
          </rPr>
          <t xml:space="preserve"> 
</t>
        </r>
        <r>
          <rPr>
            <sz val="16"/>
            <rFont val="Calibri"/>
            <family val="2"/>
          </rPr>
          <t>CE GIGOV/SA 5248/2025</t>
        </r>
        <r>
          <rPr>
            <b/>
            <sz val="16"/>
            <rFont val="Calibri"/>
            <family val="2"/>
          </rPr>
          <t xml:space="preserve"> </t>
        </r>
        <r>
          <rPr>
            <sz val="16"/>
            <rFont val="Calibri"/>
            <family val="2"/>
          </rPr>
          <t>- Enviado dia 17/11/25 -  Após análise da documentação encaminhada através do ofício nº 268/2025 – Etapa Camaragipe, informamos que a documentação encaminhada atende ao solicitado, entretanto necessita de alguns esclarecimentos/ajustes.
Recepcionado 30/09 CE GIGOV/SA 4300/2025 - Análise Preliminar 02 (Reiteração/Complementação)
Recepcionado dia 15/09/25 CE GIGOV/SA 4069/2025 - Análise Preliminar - Etapa 04 - Macrodrenagem Camarajipe - TC OGU.
Recepcionado dia 15/01/25 o Ofício nº 119 / 2025 / GIGOV/SA - Resposta do MCidades sobre  Licenciamento Ambiental e Titularidade de Área;
Cronograma cadastrado no TRANSFEREGOV - Prazo de execução - 17 meses,  conclusão Prevista 23/12/26.
Clausula Suspensiva: Apresentação dos itens (Anteprojeto, Projeto Básico, TR,  Comprovação de propriedade do imóvel, Licenciamento Ambiental, Declaração de Sustentabilidade e PTS) até 08/07/25;
Publicada no DOE 05/11 LEI Nº 14.784 DE 04 DE NOVEMBRO DE 2024
Autoriza o Poder Executivo a contratar operação de crédito interno junto à Caixa Econômica Federal - CEF.
Na formalização se solicitou a unificação da Proposta 1031; Todo Material foi incluído na plataforma TGOV;
Em fase de formalização, anterior ao TC;
Ministério tem prazo de 30 dias para devolver a caixa - 13/10/24;
CAIXA retornar ao proponente até 17/10 solicitando ou não complementações;
A modalidade de Licitação adotada será Integrada, todas em um Termo de Compromisso com cinco metas.</t>
        </r>
      </is>
    </oc>
    <nc r="AX75" t="inlineStr">
      <is>
        <r>
          <rPr>
            <b/>
            <sz val="16"/>
            <rFont val="Calibri"/>
            <family val="2"/>
          </rPr>
          <t xml:space="preserve">CE GIGOV SA 5949 2026 - </t>
        </r>
        <r>
          <rPr>
            <sz val="16"/>
            <rFont val="Calibri"/>
            <family val="2"/>
          </rPr>
          <t>Pendência para Solicitação de AIO ao Ministério - Caixa solicita documentação complementar.</t>
        </r>
        <r>
          <rPr>
            <b/>
            <sz val="16"/>
            <rFont val="Calibri"/>
            <family val="2"/>
          </rPr>
          <t xml:space="preserve">
CE GIGOV/SA 4908/2026 - </t>
        </r>
        <r>
          <rPr>
            <sz val="16"/>
            <rFont val="Calibri"/>
            <family val="2"/>
          </rPr>
          <t>Conclusão da Análise do Processo Licitatório e Impossibilidade de Solicitação de AIO ao Ministério. A emissão da AIO está condicionada ao fim do período de defeso eleitoral.</t>
        </r>
        <r>
          <rPr>
            <b/>
            <sz val="16"/>
            <rFont val="Calibri"/>
            <family val="2"/>
          </rPr>
          <t xml:space="preserve">
CE GIGOVSA 4726 2026 - </t>
        </r>
        <r>
          <rPr>
            <sz val="16"/>
            <rFont val="Calibri"/>
            <family val="2"/>
          </rPr>
          <t>Condicionante  para Continuidade do Processo VRPL. CAIXA solicita revisão da Declaração.</t>
        </r>
        <r>
          <rPr>
            <b/>
            <sz val="16"/>
            <rFont val="Calibri"/>
            <family val="2"/>
          </rPr>
          <t xml:space="preserve">
CE GIGOV/SA 4371/2026 </t>
        </r>
        <r>
          <rPr>
            <sz val="16"/>
            <rFont val="Calibri"/>
            <family val="2"/>
          </rPr>
          <t xml:space="preserve">- Pendência de Licitação - Processo Licitatório nº 024/2026 Caixa solicita ajustes na documentação enviada.  </t>
        </r>
        <r>
          <rPr>
            <b/>
            <sz val="16"/>
            <rFont val="Calibri"/>
            <family val="2"/>
          </rPr>
          <t xml:space="preserve">
CE GIGOV/SA 1592/2026 </t>
        </r>
        <r>
          <rPr>
            <sz val="16"/>
            <rFont val="Calibri"/>
            <family val="2"/>
          </rPr>
          <t xml:space="preserve">- Enviado dia 20/03/26 - Informamos a pendência para o desbloqueio no valor de R$ 621.669,05.
AVISO LP 024/26 publicado no DOE 07/03 
CE GIGOV/SA 1285/2026 - Recepcionado 09/03 Ofício de orientações para continuidade do TC - Processo Licitatório. LAE Concedido e definido prazo de 60 dias para licitação 
CE GIGOV/SA 1285/2026 - Enviado dia 09/03/26 - Comunicamos que a quarta etapa, do referido Termo de Compromisso foi considerada tecnicamente viável, com a consequente retirada da cláusula suspensiva, e está apto para prosseguimento das análises pós-contratuais pertinentes.
Recepcionado 19/02/26 CE GIGOVSA 939_2026 Caixa informa da necessidade de ajustes dos itens BDI na PO para finalização da análise. </t>
        </r>
        <r>
          <rPr>
            <b/>
            <sz val="16"/>
            <rFont val="Calibri"/>
            <family val="2"/>
          </rPr>
          <t xml:space="preserve"> 
</t>
        </r>
        <r>
          <rPr>
            <sz val="16"/>
            <rFont val="Calibri"/>
            <family val="2"/>
          </rPr>
          <t>CE GIGOV/SA 5248/2025</t>
        </r>
        <r>
          <rPr>
            <b/>
            <sz val="16"/>
            <rFont val="Calibri"/>
            <family val="2"/>
          </rPr>
          <t xml:space="preserve"> </t>
        </r>
        <r>
          <rPr>
            <sz val="16"/>
            <rFont val="Calibri"/>
            <family val="2"/>
          </rPr>
          <t>- Enviado dia 17/11/25 -  Após análise da documentação encaminhada através do ofício nº 268/2025 – Etapa Camaragipe, informamos que a documentação encaminhada atende ao solicitado, entretanto necessita de alguns esclarecimentos/ajustes.
Recepcionado 30/09 CE GIGOV/SA 4300/2025 - Análise Preliminar 02 (Reiteração/Complementação)
Recepcionado dia 15/09/25 CE GIGOV/SA 4069/2025 - Análise Preliminar - Etapa 04 - Macrodrenagem Camarajipe - TC OGU.
Recepcionado dia 15/01/25 o Ofício nº 119 / 2025 / GIGOV/SA - Resposta do MCidades sobre  Licenciamento Ambiental e Titularidade de Área;
Cronograma cadastrado no TRANSFEREGOV - Prazo de execução - 17 meses,  conclusão Prevista 23/12/26.
Clausula Suspensiva: Apresentação dos itens (Anteprojeto, Projeto Básico, TR,  Comprovação de propriedade do imóvel, Licenciamento Ambiental, Declaração de Sustentabilidade e PTS) até 08/07/25;
Publicada no DOE 05/11 LEI Nº 14.784 DE 04 DE NOVEMBRO DE 2024
Autoriza o Poder Executivo a contratar operação de crédito interno junto à Caixa Econômica Federal - CEF.
Na formalização se solicitou a unificação da Proposta 1031; Todo Material foi incluído na plataforma TGOV;
Em fase de formalização, anterior ao TC;
Ministério tem prazo de 30 dias para devolver a caixa - 13/10/24;
CAIXA retornar ao proponente até 17/10 solicitando ou não complementações;
A modalidade de Licitação adotada será Integrada, todas em um Termo de Compromisso com cinco metas.</t>
        </r>
      </is>
    </nc>
  </rcc>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4" sId="1">
    <oc r="AX65" t="inlineStr">
      <is>
        <r>
          <t xml:space="preserve">Projeto de engenharia aprovado CE 5057/2026, de 13/08/2026. Aguardando comprovação de lançamento do Edital de Licitação, prazo:
12/10/2026.
CE GIGOV/SA 5057/2026 - </t>
        </r>
        <r>
          <rPr>
            <sz val="16"/>
            <rFont val="Calibri"/>
            <family val="2"/>
          </rPr>
          <t>Aceite de projeto e valores propostos</t>
        </r>
        <r>
          <rPr>
            <b/>
            <sz val="16"/>
            <rFont val="Calibri"/>
            <family val="2"/>
          </rPr>
          <t xml:space="preserve">
CE GIGOV/SA 5004/2026 -</t>
        </r>
        <r>
          <rPr>
            <sz val="16"/>
            <rFont val="Calibri"/>
            <family val="2"/>
          </rPr>
          <t xml:space="preserve"> Apontamentos para a finalização da análise técnica - G2. Caixa solicita ajustes e complementações.</t>
        </r>
        <r>
          <rPr>
            <b/>
            <sz val="16"/>
            <rFont val="Calibri"/>
            <family val="2"/>
          </rPr>
          <t xml:space="preserve">
CE GIGOV/SA 4015/2026 - </t>
        </r>
        <r>
          <rPr>
            <sz val="16"/>
            <rFont val="Calibri"/>
            <family val="2"/>
          </rPr>
          <t>Incorporação de Nota de Empenho - CAIXA informa a incorporação dos dados orçamentários e financeiros de recursos.</t>
        </r>
        <r>
          <rPr>
            <b/>
            <sz val="16"/>
            <rFont val="Calibri"/>
            <family val="2"/>
          </rPr>
          <t xml:space="preserve">
</t>
        </r>
        <r>
          <rPr>
            <sz val="16"/>
            <rFont val="Calibri"/>
            <family val="2"/>
          </rPr>
          <t xml:space="preserve">CE GIGOVSA 901/2026 - Enviado dia 12/02/26 -  Apontamentos da análise preliminar.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t>
        </r>
      </is>
    </oc>
    <nc r="AX65" t="inlineStr">
      <is>
        <r>
          <t xml:space="preserve">CE GIGOV/SA 6065/2026 - </t>
        </r>
        <r>
          <rPr>
            <sz val="16"/>
            <rFont val="Calibri"/>
            <family val="2"/>
          </rPr>
          <t>Prorrogação da Suspensiva - Apostilamento - TC OGU 986129/2025 - Operação 1106722-41 - Macrodrenagem G2 (Ipiau; Ilhéus; Itororó; Santo Amaro; Juazeiro; Ubaíra; Dário Meira; Medeiros Neto;)</t>
        </r>
        <r>
          <rPr>
            <b/>
            <sz val="16"/>
            <rFont val="Calibri"/>
            <family val="2"/>
          </rPr>
          <t xml:space="preserve">
CE GIGOV SA 6086 2026 </t>
        </r>
        <r>
          <rPr>
            <sz val="16"/>
            <rFont val="Calibri"/>
            <family val="2"/>
          </rPr>
          <t xml:space="preserve">- Comunicação de Publicação do Edital de Licitação da Etapa 3 – Itororó </t>
        </r>
        <r>
          <rPr>
            <b/>
            <sz val="16"/>
            <rFont val="Calibri"/>
            <family val="2"/>
          </rPr>
          <t xml:space="preserve">
Projeto de engenharia aprovado CE 5057/2026, de 13/08/2026. Aguardando comprovação de lançamento do Edital de Licitação, prazo:
12/10/2026.
CE GIGOV/SA 5057/2026 - </t>
        </r>
        <r>
          <rPr>
            <sz val="16"/>
            <rFont val="Calibri"/>
            <family val="2"/>
          </rPr>
          <t>Aceite de projeto e valores propostos</t>
        </r>
        <r>
          <rPr>
            <b/>
            <sz val="16"/>
            <rFont val="Calibri"/>
            <family val="2"/>
          </rPr>
          <t xml:space="preserve">
CE GIGOV/SA 5004/2026 -</t>
        </r>
        <r>
          <rPr>
            <sz val="16"/>
            <rFont val="Calibri"/>
            <family val="2"/>
          </rPr>
          <t xml:space="preserve"> Apontamentos para a finalização da análise técnica - G2. Caixa solicita ajustes e complementações.</t>
        </r>
        <r>
          <rPr>
            <b/>
            <sz val="16"/>
            <rFont val="Calibri"/>
            <family val="2"/>
          </rPr>
          <t xml:space="preserve">
CE GIGOV/SA 4015/2026 - </t>
        </r>
        <r>
          <rPr>
            <sz val="16"/>
            <rFont val="Calibri"/>
            <family val="2"/>
          </rPr>
          <t>Incorporação de Nota de Empenho - CAIXA informa a incorporação dos dados orçamentários e financeiros de recursos.</t>
        </r>
        <r>
          <rPr>
            <b/>
            <sz val="16"/>
            <rFont val="Calibri"/>
            <family val="2"/>
          </rPr>
          <t xml:space="preserve">
</t>
        </r>
        <r>
          <rPr>
            <sz val="16"/>
            <rFont val="Calibri"/>
            <family val="2"/>
          </rPr>
          <t xml:space="preserve">CE GIGOVSA 901/2026 - Enviado dia 12/02/26 -  Apontamentos da análise preliminar.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t>
        </r>
      </is>
    </nc>
  </rcc>
  <rcc rId="845" sId="1">
    <oc r="AX49" t="inlineStr">
      <is>
        <r>
          <rPr>
            <sz val="16"/>
            <rFont val="Calibri"/>
            <family val="2"/>
          </rPr>
          <t>CE GIGOV SA 5753 2026 - Pendência Para o Desbloqueio de Parcela do Social - Junho 2026 - TC 0459669-83 2015 Drenagem Bonfim Boa Viagem Massaranduba
CE GIGOV/SA 5751/2026 - Ateste de Medição até o BM 31  e Pendência para o Desbloqueio - TC PAC 0459669-83 2015 - DRENAGEM BONFIM MASSARANDUBA
Aditivo de 90 dias de prazo em trâmite
CE GIGOV SA 5653 2026  Crédito de Recursos Financeiros Orçamento Geral da União
CE GIGOV SA 5561 2026 -   Pendência Para o Desbloqueio de Parcela do Social
CE GIGOV/SA 5323/2026 - Termo Aditivo ao Termo de Compromisso 304 dias
CE GIGOV/SA 5251/2026 -  Crédito de Recursos - Estado da Bahia - CAIXA - TC PAC 0459669-83/2015
Há uma pendência de desapropriação de duas unidades habitacionais nas quais foi judicializado pelos proprietários o processo de desapropriação.
 CE GIGOV SA 4358 2026 - Crédito de Recursos - Estado da Bahia CAIXA notifica o crédito de recursos financeiros, sob bloqueio, em 14/07/2026, no valor de R$ 2.522.350,13
CE GIGOV/SA 4360/2026 -   Desbloqueio de Parcela do Social - Mar/2026
CE GIGOV SA 4359 2026 -    Desbloqueio Parcial do BM 27 e 28 Complemento + BM 29 - CAIXA comunica o desbl parcial no valor de R$ 2.484.206,67 conforme CE GIGOV/SA 4263/2026.
CE GIGOV/SA 4263/2026 -   Pendência Para  Desbloqueio do  BM 27e 28 ( Complemento) +  BM 29  - TC 0459669-83/2015 Drenagem Bonfim/Boa 
ENC: CE GIGOV SA 3270 2026 - Inconsistência solicitação desbloqueio  RRE BM 27 e 28 
CE GIGOV/SA 4244/2026 - Crédito de Recursos Financeiros – Orçamento Geral da União
Recepcionado 14/05</t>
        </r>
        <r>
          <rPr>
            <b/>
            <sz val="16"/>
            <rFont val="Calibri"/>
            <family val="2"/>
          </rPr>
          <t xml:space="preserve"> CE GIGOV/SA 2883/2026</t>
        </r>
        <r>
          <rPr>
            <sz val="16"/>
            <rFont val="Calibri"/>
            <family val="2"/>
          </rPr>
          <t xml:space="preserve"> -    Pendência Para Desbloqueio ( BM 27) - Caixa solicita relatório fotográfico para proceder com o desbloqueio
</t>
        </r>
        <r>
          <rPr>
            <b/>
            <sz val="16"/>
            <rFont val="Calibri"/>
            <family val="2"/>
          </rPr>
          <t>CE GIGOV/SA 2764/2026</t>
        </r>
        <r>
          <rPr>
            <sz val="16"/>
            <rFont val="Calibri"/>
            <family val="2"/>
          </rPr>
          <t xml:space="preserve"> -   Desbloqueio do Social
</t>
        </r>
        <r>
          <rPr>
            <b/>
            <sz val="16"/>
            <rFont val="Calibri"/>
            <family val="2"/>
          </rPr>
          <t xml:space="preserve">CE GIGOV/SA 1630/2026 </t>
        </r>
        <r>
          <rPr>
            <sz val="16"/>
            <rFont val="Calibri"/>
            <family val="2"/>
          </rPr>
          <t xml:space="preserve">- Crédito de Recursos
</t>
        </r>
        <r>
          <rPr>
            <b/>
            <sz val="16"/>
            <rFont val="Calibri"/>
            <family val="2"/>
          </rPr>
          <t xml:space="preserve">CE GIGOV/SA 1214/2026 - </t>
        </r>
        <r>
          <rPr>
            <sz val="16"/>
            <rFont val="Calibri"/>
            <family val="2"/>
          </rPr>
          <t>Informa desbloqueio do saldo do  BM 23</t>
        </r>
        <r>
          <rPr>
            <b/>
            <sz val="16"/>
            <rFont val="Calibri"/>
            <family val="2"/>
          </rPr>
          <t xml:space="preserve">
CE GIGOV/SA 1160/2026 - </t>
        </r>
        <r>
          <rPr>
            <sz val="16"/>
            <rFont val="Calibri"/>
            <family val="2"/>
          </rPr>
          <t xml:space="preserve">Solicita correções no BM
CE GIGOV/SA 1854/2026 -  Ateste de Medição ( BM 22 a 26) e  Desbloqueio Parcial ( BM 24 a 26)  - TC 0459669-83/2015 Drenagem Bonfim/Boa Viagem/Massaranduba
</t>
        </r>
        <r>
          <rPr>
            <b/>
            <sz val="16"/>
            <rFont val="Calibri"/>
            <family val="2"/>
          </rPr>
          <t>CE GIGOV/SA 1826/2026</t>
        </r>
        <r>
          <rPr>
            <sz val="16"/>
            <rFont val="Calibri"/>
            <family val="2"/>
          </rPr>
          <t xml:space="preserve"> - Termo Aditivo CTEF nº 119/2023 - TC PAC 0459669-83/2015 - DRENAGEM BONFIM MASSARANDUBA
</t>
        </r>
        <r>
          <rPr>
            <b/>
            <sz val="16"/>
            <rFont val="Calibri"/>
            <family val="2"/>
          </rPr>
          <t>CE GIGOV/SA 1790/2026</t>
        </r>
        <r>
          <rPr>
            <sz val="16"/>
            <rFont val="Calibri"/>
            <family val="2"/>
          </rPr>
          <t xml:space="preserve"> -  Crédito de Recursos - Estado da Bahia - CAIXA - TC PAC 0459669-83/2015
</t>
        </r>
        <r>
          <rPr>
            <b/>
            <sz val="16"/>
            <rFont val="Calibri"/>
            <family val="2"/>
          </rPr>
          <t xml:space="preserve">CE GIGOV/SA 1214/2026 - Enviado dia 04/03/26 - Comunicamos o desbloqueio complementar no valor de R$ 437.323,08.
</t>
        </r>
        <r>
          <rPr>
            <sz val="16"/>
            <rFont val="Calibri"/>
            <family val="2"/>
          </rPr>
          <t>CE GIGOV/SA 1036/2026 - Enviado dia 24/02/26 -  Informamos a pendência para o desbloqueio do valor de repasse referente ao relatório de outubro/2025, encaminhado por meio do OF 099/2026, no valor de R$ 28.036,78.</t>
        </r>
        <r>
          <rPr>
            <b/>
            <sz val="16"/>
            <rFont val="Calibri"/>
            <family val="2"/>
          </rPr>
          <t xml:space="preserve">
</t>
        </r>
        <r>
          <rPr>
            <sz val="16"/>
            <rFont val="Calibri"/>
            <family val="2"/>
          </rPr>
          <t xml:space="preserve">CE GIGOV/SA 1006/2026 -Enviado dia 23/02/26 -  Ofício de Crédito de Recursos.  Notificamos a V.Exa. o crédito de recursos financeiros, sob bloqueio, em 19/02/2026, no valor de R$ 1.744.597,56. </t>
        </r>
        <r>
          <rPr>
            <b/>
            <sz val="16"/>
            <rFont val="Calibri"/>
            <family val="2"/>
          </rPr>
          <t xml:space="preserve">
</t>
        </r>
        <r>
          <rPr>
            <sz val="16"/>
            <rFont val="Calibri"/>
            <family val="2"/>
          </rPr>
          <t>CE GIGOV/SA 888/2026 - Enviado dia 12/02/2026 -  Informa desbloqueio parcial p/ compatibilidade no valor de R$ 987.472,69. 
Recepcionado dia 03/02 CE GIGOV/SA 700/2026 -</t>
        </r>
        <r>
          <rPr>
            <b/>
            <sz val="16"/>
            <rFont val="Calibri"/>
            <family val="2"/>
          </rPr>
          <t xml:space="preserve"> </t>
        </r>
        <r>
          <rPr>
            <sz val="16"/>
            <rFont val="Calibri"/>
            <family val="2"/>
          </rPr>
          <t>Informa desbloqueio complementar p/ compatibilidade BM 22 - Etapa 02 (Lotes 01, 02, 03 e 04)</t>
        </r>
        <r>
          <rPr>
            <b/>
            <sz val="16"/>
            <rFont val="Calibri"/>
            <family val="2"/>
          </rPr>
          <t xml:space="preserve">
CE GIGOV/SA 3025/2025</t>
        </r>
        <r>
          <rPr>
            <sz val="16"/>
            <rFont val="Calibri"/>
            <family val="2"/>
          </rPr>
          <t xml:space="preserve"> enviado dia 25/07/2025 - Notificado a V.Exa. do crédito de recursos financeiros, sob bloqueio, em 23/07/2025, no valor de R$ 2.226.905,18 
Reprogramação de serviços em trâmite.</t>
        </r>
      </is>
    </oc>
    <nc r="AX49" t="inlineStr">
      <is>
        <r>
          <rPr>
            <sz val="16"/>
            <rFont val="Calibri"/>
            <family val="2"/>
          </rPr>
          <t>CE GIGOV SA 6110 2026 -Desbloqueio de Parcela 
RETIFICAÇÃO:  CE GIGOV SA 5963 2026 -  Crédito de Recursos - Estado da Bahia
CE GIGOV SA 5753 2026 - Pendência Para o Desbloqueio de Parcela do Social - Junho 2026 - TC 0459669-83 2015 Drenagem Bonfim Boa Viagem Massaranduba
CE GIGOV/SA 5751/2026 - Ateste de Medição até o BM 31  e Pendência para o Desbloqueio - TC PAC 0459669-83 2015 - DRENAGEM BONFIM MASSARANDUBA
Aditivo de 90 dias de prazo em trâmite
CE GIGOV SA 5653 2026  Crédito de Recursos Financeiros Orçamento Geral da União
CE GIGOV SA 5561 2026 -   Pendência Para o Desbloqueio de Parcela do Social
CE GIGOV/SA 5323/2026 - Termo Aditivo ao Termo de Compromisso 304 dias
CE GIGOV/SA 5251/2026 -  Crédito de Recursos - Estado da Bahia - CAIXA - TC PAC 0459669-83/2015
Há uma pendência de desapropriação de duas unidades habitacionais nas quais foi judicializado pelos proprietários o processo de desapropriação.
 CE GIGOV SA 4358 2026 - Crédito de Recursos - Estado da Bahia CAIXA notifica o crédito de recursos financeiros, sob bloqueio, em 14/07/2026, no valor de R$ 2.522.350,13
CE GIGOV/SA 4360/2026 -   Desbloqueio de Parcela do Social - Mar/2026
CE GIGOV SA 4359 2026 -    Desbloqueio Parcial do BM 27 e 28 Complemento + BM 29 - CAIXA comunica o desbl parcial no valor de R$ 2.484.206,67 conforme CE GIGOV/SA 4263/2026.
CE GIGOV/SA 4263/2026 -   Pendência Para  Desbloqueio do  BM 27e 28 ( Complemento) +  BM 29  - TC 0459669-83/2015 Drenagem Bonfim/Boa 
ENC: CE GIGOV SA 3270 2026 - Inconsistência solicitação desbloqueio  RRE BM 27 e 28 
CE GIGOV/SA 4244/2026 - Crédito de Recursos Financeiros – Orçamento Geral da União
Recepcionado 14/05</t>
        </r>
        <r>
          <rPr>
            <b/>
            <sz val="16"/>
            <rFont val="Calibri"/>
            <family val="2"/>
          </rPr>
          <t xml:space="preserve"> CE GIGOV/SA 2883/2026</t>
        </r>
        <r>
          <rPr>
            <sz val="16"/>
            <rFont val="Calibri"/>
            <family val="2"/>
          </rPr>
          <t xml:space="preserve"> -    Pendência Para Desbloqueio ( BM 27) - Caixa solicita relatório fotográfico para proceder com o desbloqueio
</t>
        </r>
        <r>
          <rPr>
            <b/>
            <sz val="16"/>
            <rFont val="Calibri"/>
            <family val="2"/>
          </rPr>
          <t>CE GIGOV/SA 2764/2026</t>
        </r>
        <r>
          <rPr>
            <sz val="16"/>
            <rFont val="Calibri"/>
            <family val="2"/>
          </rPr>
          <t xml:space="preserve"> -   Desbloqueio do Social
</t>
        </r>
        <r>
          <rPr>
            <b/>
            <sz val="16"/>
            <rFont val="Calibri"/>
            <family val="2"/>
          </rPr>
          <t xml:space="preserve">CE GIGOV/SA 1630/2026 </t>
        </r>
        <r>
          <rPr>
            <sz val="16"/>
            <rFont val="Calibri"/>
            <family val="2"/>
          </rPr>
          <t xml:space="preserve">- Crédito de Recursos
</t>
        </r>
        <r>
          <rPr>
            <b/>
            <sz val="16"/>
            <rFont val="Calibri"/>
            <family val="2"/>
          </rPr>
          <t xml:space="preserve">CE GIGOV/SA 1214/2026 - </t>
        </r>
        <r>
          <rPr>
            <sz val="16"/>
            <rFont val="Calibri"/>
            <family val="2"/>
          </rPr>
          <t>Informa desbloqueio do saldo do  BM 23</t>
        </r>
        <r>
          <rPr>
            <b/>
            <sz val="16"/>
            <rFont val="Calibri"/>
            <family val="2"/>
          </rPr>
          <t xml:space="preserve">
CE GIGOV/SA 1160/2026 - </t>
        </r>
        <r>
          <rPr>
            <sz val="16"/>
            <rFont val="Calibri"/>
            <family val="2"/>
          </rPr>
          <t xml:space="preserve">Solicita correções no BM
CE GIGOV/SA 1854/2026 -  Ateste de Medição ( BM 22 a 26) e  Desbloqueio Parcial ( BM 24 a 26)  - TC 0459669-83/2015 Drenagem Bonfim/Boa Viagem/Massaranduba
</t>
        </r>
        <r>
          <rPr>
            <b/>
            <sz val="16"/>
            <rFont val="Calibri"/>
            <family val="2"/>
          </rPr>
          <t>CE GIGOV/SA 1826/2026</t>
        </r>
        <r>
          <rPr>
            <sz val="16"/>
            <rFont val="Calibri"/>
            <family val="2"/>
          </rPr>
          <t xml:space="preserve"> - Termo Aditivo CTEF nº 119/2023 - TC PAC 0459669-83/2015 - DRENAGEM BONFIM MASSARANDUBA
</t>
        </r>
        <r>
          <rPr>
            <b/>
            <sz val="16"/>
            <rFont val="Calibri"/>
            <family val="2"/>
          </rPr>
          <t>CE GIGOV/SA 1790/2026</t>
        </r>
        <r>
          <rPr>
            <sz val="16"/>
            <rFont val="Calibri"/>
            <family val="2"/>
          </rPr>
          <t xml:space="preserve"> -  Crédito de Recursos - Estado da Bahia - CAIXA - TC PAC 0459669-83/2015
</t>
        </r>
        <r>
          <rPr>
            <b/>
            <sz val="16"/>
            <rFont val="Calibri"/>
            <family val="2"/>
          </rPr>
          <t xml:space="preserve">CE GIGOV/SA 1214/2026 - Enviado dia 04/03/26 - Comunicamos o desbloqueio complementar no valor de R$ 437.323,08.
</t>
        </r>
        <r>
          <rPr>
            <sz val="16"/>
            <rFont val="Calibri"/>
            <family val="2"/>
          </rPr>
          <t>CE GIGOV/SA 1036/2026 - Enviado dia 24/02/26 -  Informamos a pendência para o desbloqueio do valor de repasse referente ao relatório de outubro/2025, encaminhado por meio do OF 099/2026, no valor de R$ 28.036,78.</t>
        </r>
        <r>
          <rPr>
            <b/>
            <sz val="16"/>
            <rFont val="Calibri"/>
            <family val="2"/>
          </rPr>
          <t xml:space="preserve">
</t>
        </r>
        <r>
          <rPr>
            <sz val="16"/>
            <rFont val="Calibri"/>
            <family val="2"/>
          </rPr>
          <t xml:space="preserve">CE GIGOV/SA 1006/2026 -Enviado dia 23/02/26 -  Ofício de Crédito de Recursos.  Notificamos a V.Exa. o crédito de recursos financeiros, sob bloqueio, em 19/02/2026, no valor de R$ 1.744.597,56. </t>
        </r>
        <r>
          <rPr>
            <b/>
            <sz val="16"/>
            <rFont val="Calibri"/>
            <family val="2"/>
          </rPr>
          <t xml:space="preserve">
</t>
        </r>
        <r>
          <rPr>
            <sz val="16"/>
            <rFont val="Calibri"/>
            <family val="2"/>
          </rPr>
          <t>CE GIGOV/SA 888/2026 - Enviado dia 12/02/2026 -  Informa desbloqueio parcial p/ compatibilidade no valor de R$ 987.472,69. 
Recepcionado dia 03/02 CE GIGOV/SA 700/2026 -</t>
        </r>
        <r>
          <rPr>
            <b/>
            <sz val="16"/>
            <rFont val="Calibri"/>
            <family val="2"/>
          </rPr>
          <t xml:space="preserve"> </t>
        </r>
        <r>
          <rPr>
            <sz val="16"/>
            <rFont val="Calibri"/>
            <family val="2"/>
          </rPr>
          <t>Informa desbloqueio complementar p/ compatibilidade BM 22 - Etapa 02 (Lotes 01, 02, 03 e 04)</t>
        </r>
        <r>
          <rPr>
            <b/>
            <sz val="16"/>
            <rFont val="Calibri"/>
            <family val="2"/>
          </rPr>
          <t xml:space="preserve">
CE GIGOV/SA 3025/2025</t>
        </r>
        <r>
          <rPr>
            <sz val="16"/>
            <rFont val="Calibri"/>
            <family val="2"/>
          </rPr>
          <t xml:space="preserve"> enviado dia 25/07/2025 - Notificado a V.Exa. do crédito de recursos financeiros, sob bloqueio, em 23/07/2025, no valor de R$ 2.226.905,18 
Reprogramação de serviços em trâmite.</t>
        </r>
      </is>
    </nc>
  </rcc>
  <rcc rId="846" sId="1">
    <oc r="AX60" t="inlineStr">
      <is>
        <r>
          <rPr>
            <b/>
            <sz val="16"/>
            <rFont val="Calibri"/>
            <family val="2"/>
          </rPr>
          <t>DUP N 24.798 de 08/09/26 - publicado no DOE 09/09. At= 66.562,75 m².
CE GIGOV/SA 5353/2026</t>
        </r>
        <r>
          <rPr>
            <sz val="16"/>
            <rFont val="Calibri"/>
            <family val="2"/>
          </rPr>
          <t xml:space="preserve"> Etapa 01: retirada de suspensivas e orientações para licitação - TC 986128/2025 Macrodrenagem G1
</t>
        </r>
        <r>
          <rPr>
            <b/>
            <sz val="16"/>
            <rFont val="Calibri"/>
            <family val="2"/>
          </rPr>
          <t>CE GIGOV SA 5340 2026</t>
        </r>
        <r>
          <rPr>
            <sz val="16"/>
            <rFont val="Calibri"/>
            <family val="2"/>
          </rPr>
          <t xml:space="preserve"> - Apontamentos da análise técnica - Etapa 3 (Canal de Vitória da Conquista/BA) - TC 986128/2025 Macrodrenagem G1 Caixa solicita apontamentos.
</t>
        </r>
        <r>
          <rPr>
            <b/>
            <sz val="16"/>
            <rFont val="Calibri"/>
            <family val="2"/>
          </rPr>
          <t>CONDER enviou dia 18/08</t>
        </r>
        <r>
          <rPr>
            <sz val="16"/>
            <rFont val="Calibri"/>
            <family val="2"/>
          </rPr>
          <t xml:space="preserve"> documentação técnica com ajustes e complementações para prosseguimento na análise da CAIXA</t>
        </r>
        <r>
          <rPr>
            <b/>
            <sz val="16"/>
            <rFont val="Calibri"/>
            <family val="2"/>
          </rPr>
          <t xml:space="preserve">
CE GIGOV SA 5018 2026</t>
        </r>
        <r>
          <rPr>
            <sz val="16"/>
            <rFont val="Calibri"/>
            <family val="2"/>
          </rPr>
          <t xml:space="preserve"> - Apontamentos da análise técnica - Etapa 3 Caixa solicita complementações.
CE GIGOV/SA 4509/2026 - Apontamentos da análise técnica (Etapa Canal de Vitória da Conquista/BA)- TC 986128/2025 Macrodrenagem G1.
Recepcionado </t>
        </r>
        <r>
          <rPr>
            <b/>
            <sz val="16"/>
            <rFont val="Calibri"/>
            <family val="2"/>
          </rPr>
          <t>CE GIGOV SA 3691 2026</t>
        </r>
        <r>
          <rPr>
            <sz val="16"/>
            <rFont val="Calibri"/>
            <family val="2"/>
          </rPr>
          <t xml:space="preserve"> Macrodrenagem de Vitória da Conquista, com indicativo de que a documentação não seria analisada.</t>
        </r>
        <r>
          <rPr>
            <b/>
            <sz val="16"/>
            <rFont val="Calibri"/>
            <family val="2"/>
          </rPr>
          <t xml:space="preserve">
CE GIGOVSA 3039-2026</t>
        </r>
        <r>
          <rPr>
            <sz val="16"/>
            <rFont val="Calibri"/>
            <family val="2"/>
          </rPr>
          <t xml:space="preserve"> - Apontamentos da análise técnica 
Apontamentos da análise técnica - Etapa Canal de Vitória da Conquista</t>
        </r>
        <r>
          <rPr>
            <b/>
            <sz val="16"/>
            <rFont val="Calibri"/>
            <family val="2"/>
          </rPr>
          <t xml:space="preserve">
CE GIGOV/SA 2815/2026</t>
        </r>
        <r>
          <rPr>
            <sz val="16"/>
            <rFont val="Calibri"/>
            <family val="2"/>
          </rPr>
          <t xml:space="preserve"> - Prorrogação do prazo para atendimento da condição suspensiva - TC 986128/2025 Macrodrenagem G1
Informamos que o Ministério das Cidades autorizou a prorrogação do prazo de cumprimento da condição suspensiva para as operações de Drenagem contratadas em dezembro/2025, abrangendo o Termo de Compromisso referenciado. Novo prazo 29/07/2026</t>
        </r>
        <r>
          <rPr>
            <b/>
            <sz val="16"/>
            <rFont val="Calibri"/>
            <family val="2"/>
          </rPr>
          <t xml:space="preserve">
ALTERAÇÃO: CE GIGOV/SA 5688/2025 </t>
        </r>
        <r>
          <rPr>
            <sz val="16"/>
            <rFont val="Calibri"/>
            <family val="2"/>
          </rPr>
          <t>Aceite de Plano de Trabalho, empenho e abertura da conta vinculada, foi celebrado nesta data o Termo de Compromisso supracitado, com valor de investimento de R$ 91.975.203,37 (composto exclusivamente de repasse) e vigência de 36 meses (término em 04/12/28).</t>
        </r>
      </is>
    </oc>
    <nc r="AX60" t="inlineStr">
      <is>
        <r>
          <rPr>
            <b/>
            <sz val="16"/>
            <rFont val="Calibri"/>
            <family val="2"/>
          </rPr>
          <t>CE GIGOV SA 6140/2026 - Apontamentos técnicos 
DUP N 24.798 de 08/09/26 - publicado no DOE 09/09. At= 66.562,75 m².
CE GIGOV/SA 5353/2026</t>
        </r>
        <r>
          <rPr>
            <sz val="16"/>
            <rFont val="Calibri"/>
            <family val="2"/>
          </rPr>
          <t xml:space="preserve"> Etapa 01: retirada de suspensivas e orientações para licitação - TC 986128/2025 Macrodrenagem G1
</t>
        </r>
        <r>
          <rPr>
            <b/>
            <sz val="16"/>
            <rFont val="Calibri"/>
            <family val="2"/>
          </rPr>
          <t>CE GIGOV SA 5340 2026</t>
        </r>
        <r>
          <rPr>
            <sz val="16"/>
            <rFont val="Calibri"/>
            <family val="2"/>
          </rPr>
          <t xml:space="preserve"> - Apontamentos da análise técnica - Etapa 3 (Canal de Vitória da Conquista/BA) - TC 986128/2025 Macrodrenagem G1 Caixa solicita apontamentos.
</t>
        </r>
        <r>
          <rPr>
            <b/>
            <sz val="16"/>
            <rFont val="Calibri"/>
            <family val="2"/>
          </rPr>
          <t>CONDER enviou dia 18/08</t>
        </r>
        <r>
          <rPr>
            <sz val="16"/>
            <rFont val="Calibri"/>
            <family val="2"/>
          </rPr>
          <t xml:space="preserve"> documentação técnica com ajustes e complementações para prosseguimento na análise da CAIXA</t>
        </r>
        <r>
          <rPr>
            <b/>
            <sz val="16"/>
            <rFont val="Calibri"/>
            <family val="2"/>
          </rPr>
          <t xml:space="preserve">
CE GIGOV SA 5018 2026</t>
        </r>
        <r>
          <rPr>
            <sz val="16"/>
            <rFont val="Calibri"/>
            <family val="2"/>
          </rPr>
          <t xml:space="preserve"> - Apontamentos da análise técnica - Etapa 3 Caixa solicita complementações.
CE GIGOV/SA 4509/2026 - Apontamentos da análise técnica (Etapa Canal de Vitória da Conquista/BA)- TC 986128/2025 Macrodrenagem G1.
Recepcionado </t>
        </r>
        <r>
          <rPr>
            <b/>
            <sz val="16"/>
            <rFont val="Calibri"/>
            <family val="2"/>
          </rPr>
          <t>CE GIGOV SA 3691 2026</t>
        </r>
        <r>
          <rPr>
            <sz val="16"/>
            <rFont val="Calibri"/>
            <family val="2"/>
          </rPr>
          <t xml:space="preserve"> Macrodrenagem de Vitória da Conquista, com indicativo de que a documentação não seria analisada.</t>
        </r>
        <r>
          <rPr>
            <b/>
            <sz val="16"/>
            <rFont val="Calibri"/>
            <family val="2"/>
          </rPr>
          <t xml:space="preserve">
CE GIGOVSA 3039-2026</t>
        </r>
        <r>
          <rPr>
            <sz val="16"/>
            <rFont val="Calibri"/>
            <family val="2"/>
          </rPr>
          <t xml:space="preserve"> - Apontamentos da análise técnica 
Apontamentos da análise técnica - Etapa Canal de Vitória da Conquista</t>
        </r>
        <r>
          <rPr>
            <b/>
            <sz val="16"/>
            <rFont val="Calibri"/>
            <family val="2"/>
          </rPr>
          <t xml:space="preserve">
CE GIGOV/SA 2815/2026</t>
        </r>
        <r>
          <rPr>
            <sz val="16"/>
            <rFont val="Calibri"/>
            <family val="2"/>
          </rPr>
          <t xml:space="preserve"> - Prorrogação do prazo para atendimento da condição suspensiva - TC 986128/2025 Macrodrenagem G1
Informamos que o Ministério das Cidades autorizou a prorrogação do prazo de cumprimento da condição suspensiva para as operações de Drenagem contratadas em dezembro/2025, abrangendo o Termo de Compromisso referenciado. Novo prazo 29/07/2026</t>
        </r>
        <r>
          <rPr>
            <b/>
            <sz val="16"/>
            <rFont val="Calibri"/>
            <family val="2"/>
          </rPr>
          <t xml:space="preserve">
ALTERAÇÃO: CE GIGOV/SA 5688/2025 </t>
        </r>
        <r>
          <rPr>
            <sz val="16"/>
            <rFont val="Calibri"/>
            <family val="2"/>
          </rPr>
          <t>Aceite de Plano de Trabalho, empenho e abertura da conta vinculada, foi celebrado nesta data o Termo de Compromisso supracitado, com valor de investimento de R$ 91.975.203,37 (composto exclusivamente de repasse) e vigência de 36 meses (término em 04/12/28).</t>
        </r>
      </is>
    </nc>
  </rcc>
  <rcc rId="847" sId="1">
    <oc r="AX73" t="inlineStr">
      <is>
        <r>
          <t xml:space="preserve">CE GIGOVSA 5739 2026 </t>
        </r>
        <r>
          <rPr>
            <sz val="16"/>
            <rFont val="Calibri"/>
            <family val="2"/>
          </rPr>
          <t>- Prazo da Suspensiva - TC OGU 986129 2025 - Macrodrenagem G2 IPI IOS ITO SAM JUA UBA DME MED - Caixa informas novo Prazo para obtenção da Suspensiva 30 dez 27</t>
        </r>
        <r>
          <rPr>
            <b/>
            <sz val="16"/>
            <rFont val="Calibri"/>
            <family val="2"/>
          </rPr>
          <t xml:space="preserve"> 
Elementos técnicos enviados via TGOV. Manifestação da CAIXA até 27/08 (Verificar divisão de poligonal do empreendimento FGTS 639469).
CE GIGOV/SA 4015/2026 - Incorporação de Nota de Empenho - CAIXA informa a incorporação dos dados orçamentários e financeiros de recursos.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t>
        </r>
      </is>
    </oc>
    <nc r="AX73" t="inlineStr">
      <is>
        <r>
          <t xml:space="preserve">CE GIGOV SA 6100 2026 - Apontamentos da análise técnica - Etapa Ubaíra
 CE GIGOVSA 5739 2026 </t>
        </r>
        <r>
          <rPr>
            <sz val="16"/>
            <rFont val="Calibri"/>
            <family val="2"/>
          </rPr>
          <t>- Prazo da Suspensiva - TC OGU 986129 2025 - Macrodrenagem G2 IPI IOS ITO SAM JUA UBA DME MED - Caixa informas novo Prazo para obtenção da Suspensiva 30 dez 27</t>
        </r>
        <r>
          <rPr>
            <b/>
            <sz val="16"/>
            <rFont val="Calibri"/>
            <family val="2"/>
          </rPr>
          <t xml:space="preserve"> 
Elementos técnicos enviados via TGOV. Manifestação da CAIXA até 27/08 (Verificar divisão de poligonal do empreendimento FGTS 639469).
CE GIGOV/SA 4015/2026 - Incorporação de Nota de Empenho - CAIXA informa a incorporação dos dados orçamentários e financeiros de recursos.
CE GIGOV/SA 2816/2026 - Prorrogação do prazo para atendimento da condição suspensiva
Ministério das Cidades autorizou a prorrogação do prazo de cumprimento da condição suspensiva para as operações de Drenagem contratadas em dezembro/2025, abrangendo o Termo de Compromisso referenciado. Tal medida contempla as Etapas 02 a 09 (Ilhéus; Itororó; Juazeiro 01; Juazeiro 02; Ubaíra; Santo Amaro; Dário Meira (2ª etapa); Medeiros Neto). Novo prazo 29/07/2026
</t>
        </r>
      </is>
    </nc>
  </rcc>
  <rcc rId="848" sId="1">
    <oc r="AX44" t="inlineStr">
      <is>
        <r>
          <t>Encontram-se em andamento as atividades de implantação do canteiro de obras, incluindo a instalação do canteiro destinado à equipe de fiscalização. 
Processo 2026.001.006448/INEMA/LIC-06448 no INEMA para de Licença Ambiental Unificada, Outorga e ASV, permanece com o status “aguardando distribuição”</t>
        </r>
        <r>
          <rPr>
            <b/>
            <sz val="16"/>
            <rFont val="Calibri"/>
            <family val="2"/>
          </rPr>
          <t xml:space="preserve">                                                                                                                                                                                                                         CE GIGOV/SA 1592/2026 - Enviado dia 20/03/26 - Informamos a pendência para o desbloqueio no valor de R$ 621.669,05.
</t>
        </r>
        <r>
          <rPr>
            <sz val="16"/>
            <rFont val="Calibri"/>
            <family val="2"/>
          </rPr>
          <t xml:space="preserve">CE GIGOV SA 1536_2026 - Autorização de Início de Objeto_AIO recepcionado 18/03
Aguardando a AIO - Secr Executiva assinar e enviar para a  matriz Caixa. </t>
        </r>
        <r>
          <rPr>
            <b/>
            <sz val="16"/>
            <rFont val="Calibri"/>
            <family val="2"/>
          </rPr>
          <t xml:space="preserve">
</t>
        </r>
        <r>
          <rPr>
            <sz val="16"/>
            <rFont val="Calibri"/>
            <family val="2"/>
          </rPr>
          <t>CE GIGOV/SA 629/2026 - Enviado dia 03/02/26 - Aceitação da Verificação do Processo Licitatório do Social.</t>
        </r>
        <r>
          <rPr>
            <b/>
            <sz val="16"/>
            <rFont val="Calibri"/>
            <family val="2"/>
          </rPr>
          <t xml:space="preserve">
</t>
        </r>
        <r>
          <rPr>
            <sz val="16"/>
            <rFont val="Calibri"/>
            <family val="2"/>
          </rPr>
          <t>REITERAÇÃO  CE GIGOV/SA 5542/2025 - Enviado dia 27/01/26 - Pendência Verificação do Processo Licitatório do Social. 
CE GIGOV/SA 332/2026 - Pendência Para Solicitação da AIO- LICITAÇÃO PRESENCIAL Nº 035/25  - TC OGU 969064/2024. CAIXA solicita retificação da declaração de atendimento à legislação vigente, inserida no TGOV</t>
        </r>
        <r>
          <rPr>
            <b/>
            <sz val="16"/>
            <rFont val="Calibri"/>
            <family val="2"/>
          </rPr>
          <t xml:space="preserve">
</t>
        </r>
        <r>
          <rPr>
            <sz val="16"/>
            <rFont val="Calibri"/>
            <family val="2"/>
          </rPr>
          <t>CE GIGOV/SA 208/2026 - Enviado dia 14/01/2026 - Pendência Para Aprovação.</t>
        </r>
        <r>
          <rPr>
            <b/>
            <sz val="16"/>
            <rFont val="Calibri"/>
            <family val="2"/>
          </rPr>
          <t xml:space="preserve">
</t>
        </r>
        <r>
          <rPr>
            <sz val="16"/>
            <rFont val="Calibri"/>
            <family val="2"/>
          </rPr>
          <t>CE GIGOV/SA 208/2026</t>
        </r>
        <r>
          <rPr>
            <b/>
            <sz val="16"/>
            <rFont val="Calibri"/>
            <family val="2"/>
          </rPr>
          <t xml:space="preserve"> </t>
        </r>
        <r>
          <rPr>
            <sz val="16"/>
            <rFont val="Calibri"/>
            <family val="2"/>
          </rPr>
          <t>Pendência Para Aprovação - Licitação Presencial Nº 035/25 - Operação 1098381-91</t>
        </r>
        <r>
          <rPr>
            <b/>
            <sz val="16"/>
            <rFont val="Calibri"/>
            <family val="2"/>
          </rPr>
          <t xml:space="preserve">
</t>
        </r>
        <r>
          <rPr>
            <sz val="16"/>
            <rFont val="Calibri"/>
            <family val="2"/>
          </rPr>
          <t xml:space="preserve">DOE - 30/10 Resultado Finalda LP035/25 e Homologação, Adjudicação e Convocação para assinatura do Contrato
Licitante vencedor - Consórcio Dom Avelar (PEJOTA Construções LTDA/ IDEAL Construção e Pavimentação LTDA
Valor Global R$ 42.741.860,13
Recepcionado 13/06/25 - CE GIGOV/SA 2330/2025 -  Aprovação do PTS.
Autoriz. Iinicio de Licitação Mcidades 02/06/25
Assinatura e publicação do termo de compromisso publicado no DOU - 19/11/2024
Recepcionado 19/03 OF GIGOV solicitando da CONDER ajustes no projeto e Orçamento. 
Recepcionado dia 15/01/25 o Ofício nº 119 / 2025 / GIGOV/SA - Resposta do MCidades sobre  Licenciamento Ambiental e Titularidade de Área;
Cronograma cadastrado no TRANSFEREGOV - Prazo de execução - 20 meses,  conclusão Prevista 21/12/26.
Clausula Suspensiva: Apresentação dos itens (Anteprojeto, Projeto Básico, TR,  Comprovação de propriedade do imóvel, Licenciamento Ambiental, Declaração de Sustentabilidade e PTS) até 08/07/25
Publicada no DOE 05/11 LEI Nº 14.784 DE 04 DE NOVEMBRO DE 2024
Autoriza o Poder Executivo a contratar operação de crédito
interno junto à Caixa Econômica Federal - CEF.
Na formalização se solicitou a unificação da Proposta 1031; Todo Material foi incluído na plataforma TGOV;
Em fase de formalização, anterior ao TC;
Ministério tem prazo de 30 dias para devolver a caixa - 13/10/24;
CAIXA retornar ao proponente até 17/10 solicitando ou não complementações;
A modalidade de Licitação adotada será Integrada, todas em um Termo de Compromisso com cinco metas.
</t>
        </r>
      </is>
    </oc>
    <nc r="AX44" t="inlineStr">
      <is>
        <r>
          <t>CE GIGOV/SA 6099/2026 - Desbloqueio - BM 02 - Social - Etapa 2
Encontram-se em andamento as atividades de implantação do canteiro de obras, incluindo a instalação do canteiro destinado à equipe de fiscalização. 
Processo 2026.001.006448/INEMA/LIC-06448 no INEMA para de Licença Ambiental Unificada, Outorga e ASV, permanece com o status “aguardando distribuição”</t>
        </r>
        <r>
          <rPr>
            <b/>
            <sz val="16"/>
            <rFont val="Calibri"/>
            <family val="2"/>
          </rPr>
          <t xml:space="preserve">                                                                                                                                                                                                                         CE GIGOV/SA 1592/2026 - Enviado dia 20/03/26 - Informamos a pendência para o desbloqueio no valor de R$ 621.669,05.
</t>
        </r>
        <r>
          <rPr>
            <sz val="16"/>
            <rFont val="Calibri"/>
            <family val="2"/>
          </rPr>
          <t xml:space="preserve">CE GIGOV SA 1536_2026 - Autorização de Início de Objeto_AIO recepcionado 18/03
Aguardando a AIO - Secr Executiva assinar e enviar para a  matriz Caixa. </t>
        </r>
        <r>
          <rPr>
            <b/>
            <sz val="16"/>
            <rFont val="Calibri"/>
            <family val="2"/>
          </rPr>
          <t xml:space="preserve">
</t>
        </r>
        <r>
          <rPr>
            <sz val="16"/>
            <rFont val="Calibri"/>
            <family val="2"/>
          </rPr>
          <t>CE GIGOV/SA 629/2026 - Enviado dia 03/02/26 - Aceitação da Verificação do Processo Licitatório do Social.</t>
        </r>
        <r>
          <rPr>
            <b/>
            <sz val="16"/>
            <rFont val="Calibri"/>
            <family val="2"/>
          </rPr>
          <t xml:space="preserve">
</t>
        </r>
        <r>
          <rPr>
            <sz val="16"/>
            <rFont val="Calibri"/>
            <family val="2"/>
          </rPr>
          <t>REITERAÇÃO  CE GIGOV/SA 5542/2025 - Enviado dia 27/01/26 - Pendência Verificação do Processo Licitatório do Social. 
CE GIGOV/SA 332/2026 - Pendência Para Solicitação da AIO- LICITAÇÃO PRESENCIAL Nº 035/25  - TC OGU 969064/2024. CAIXA solicita retificação da declaração de atendimento à legislação vigente, inserida no TGOV</t>
        </r>
        <r>
          <rPr>
            <b/>
            <sz val="16"/>
            <rFont val="Calibri"/>
            <family val="2"/>
          </rPr>
          <t xml:space="preserve">
</t>
        </r>
        <r>
          <rPr>
            <sz val="16"/>
            <rFont val="Calibri"/>
            <family val="2"/>
          </rPr>
          <t>CE GIGOV/SA 208/2026 - Enviado dia 14/01/2026 - Pendência Para Aprovação.</t>
        </r>
        <r>
          <rPr>
            <b/>
            <sz val="16"/>
            <rFont val="Calibri"/>
            <family val="2"/>
          </rPr>
          <t xml:space="preserve">
</t>
        </r>
        <r>
          <rPr>
            <sz val="16"/>
            <rFont val="Calibri"/>
            <family val="2"/>
          </rPr>
          <t>CE GIGOV/SA 208/2026</t>
        </r>
        <r>
          <rPr>
            <b/>
            <sz val="16"/>
            <rFont val="Calibri"/>
            <family val="2"/>
          </rPr>
          <t xml:space="preserve"> </t>
        </r>
        <r>
          <rPr>
            <sz val="16"/>
            <rFont val="Calibri"/>
            <family val="2"/>
          </rPr>
          <t>Pendência Para Aprovação - Licitação Presencial Nº 035/25 - Operação 1098381-91</t>
        </r>
        <r>
          <rPr>
            <b/>
            <sz val="16"/>
            <rFont val="Calibri"/>
            <family val="2"/>
          </rPr>
          <t xml:space="preserve">
</t>
        </r>
        <r>
          <rPr>
            <sz val="16"/>
            <rFont val="Calibri"/>
            <family val="2"/>
          </rPr>
          <t xml:space="preserve">DOE - 30/10 Resultado Finalda LP035/25 e Homologação, Adjudicação e Convocação para assinatura do Contrato
Licitante vencedor - Consórcio Dom Avelar (PEJOTA Construções LTDA/ IDEAL Construção e Pavimentação LTDA
Valor Global R$ 42.741.860,13
Recepcionado 13/06/25 - CE GIGOV/SA 2330/2025 -  Aprovação do PTS.
Autoriz. Iinicio de Licitação Mcidades 02/06/25
Assinatura e publicação do termo de compromisso publicado no DOU - 19/11/2024
Recepcionado 19/03 OF GIGOV solicitando da CONDER ajustes no projeto e Orçamento. 
Recepcionado dia 15/01/25 o Ofício nº 119 / 2025 / GIGOV/SA - Resposta do MCidades sobre  Licenciamento Ambiental e Titularidade de Área;
Cronograma cadastrado no TRANSFEREGOV - Prazo de execução - 20 meses,  conclusão Prevista 21/12/26.
Clausula Suspensiva: Apresentação dos itens (Anteprojeto, Projeto Básico, TR,  Comprovação de propriedade do imóvel, Licenciamento Ambiental, Declaração de Sustentabilidade e PTS) até 08/07/25
Publicada no DOE 05/11 LEI Nº 14.784 DE 04 DE NOVEMBRO DE 2024
Autoriza o Poder Executivo a contratar operação de crédito
interno junto à Caixa Econômica Federal - CEF.
Na formalização se solicitou a unificação da Proposta 1031; Todo Material foi incluído na plataforma TGOV;
Em fase de formalização, anterior ao TC;
Ministério tem prazo de 30 dias para devolver a caixa - 13/10/24;
CAIXA retornar ao proponente até 17/10 solicitando ou não complementações;
A modalidade de Licitação adotada será Integrada, todas em um Termo de Compromisso com cinco metas.
</t>
        </r>
      </is>
    </nc>
  </rcc>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9" sId="1" numFmtId="19">
    <nc r="AH101">
      <v>46486</v>
    </nc>
  </rcc>
  <rcc rId="850" sId="1">
    <oc r="AX89" t="inlineStr">
      <is>
        <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5732/2026 - Enviado dia 09/09/26 -  desbloqueio da parcela no valor de R$ 21.937,23.</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2846/2025 enviado dia 15/07/2025 - Analise Preliminar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t>
        </r>
      </is>
    </oc>
    <nc r="AX89" t="inlineStr">
      <is>
        <r>
          <t xml:space="preserve"> CE GIGOV/SA 6070/2026 - Enviado dia 07/10/2026 -  Informamos o desbloqueio da parcela de repasse no valor de R$ 412.597,45, conforme: NF 018 no Valor de R$412.597,45.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5732/2026 - Enviado dia 09/09/26 -  desbloqueio da parcela no valor de R$ 21.937,23.</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2846/2025 enviado dia 15/07/2025 - Analise Preliminar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t>
        </r>
      </is>
    </nc>
  </rcc>
  <rcc rId="851" sId="1">
    <oc r="AX101"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
CE GIGOV/SA 2596/2025 - enviado dia 27/06/2025 - Etapa 1 (Lotes 01 e 02): Análise da VRPL.</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2267/2025 enviado dia 10/06/2025 - Em virtude de ajustes na planilha orçamentária, valor foi alterado de R$ 2.409.152,63 para R$ 2.069.264,45.</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1919/2025 enviado dia 23/05/2025 - protocolou documentação revisada, referente a análise preliminar do Projeto Básico.
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1033/2025 enviado em 10/04/2025 informando reanálise preliminar do projeto básico.</t>
        </r>
        <r>
          <rPr>
            <b/>
            <sz val="16"/>
            <rFont val="Calibri"/>
            <family val="2"/>
          </rPr>
          <t xml:space="preserve">
</t>
        </r>
        <r>
          <rPr>
            <sz val="16"/>
            <rFont val="Calibri"/>
            <family val="2"/>
          </rPr>
          <t>CE GIGOV/SA 1033/2025 enviado em 04/04/25, Conder encaminhou a documentação complementar por intermédio do ofício n° 0131/2025, a mesma foi análisada e verificou-se que ainda há pendência.
CE GIGOV/SA 844/2025 enviando em 26/03/2025 informando que após análise da documentação dos PTS  recebida por meio do ofício nº 115/2025 foi listado algumas pendências. TC OGU MCIDADES 966000/2024 - Operação 1096154-66.</t>
        </r>
      </is>
    </oc>
    <nc r="AX101" t="inlineStr">
      <is>
        <r>
          <rPr>
            <b/>
            <sz val="16"/>
            <rFont val="Calibri"/>
            <family val="2"/>
          </rPr>
          <t xml:space="preserve"> CE GIGOV/SA 6070/2026 - Enviado dia 07/10/2026 -  Informamos o desbloqueio da parcela de repasse no valor de R$ 412.597,45, conforme: NF 018 no Valor de R$412.597,45.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
CE GIGOV/SA 2596/2025 - enviado dia 27/06/2025 - Etapa 1 (Lotes 01 e 02): Análise da VRPL.</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2267/2025 enviado dia 10/06/2025 - Em virtude de ajustes na planilha orçamentária, valor foi alterado de R$ 2.409.152,63 para R$ 2.069.264,45.</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1919/2025 enviado dia 23/05/2025 - protocolou documentação revisada, referente a análise preliminar do Projeto Básico.
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1033/2025 enviado em 10/04/2025 informando reanálise preliminar do projeto básico.</t>
        </r>
        <r>
          <rPr>
            <b/>
            <sz val="16"/>
            <rFont val="Calibri"/>
            <family val="2"/>
          </rPr>
          <t xml:space="preserve">
</t>
        </r>
        <r>
          <rPr>
            <sz val="16"/>
            <rFont val="Calibri"/>
            <family val="2"/>
          </rPr>
          <t>CE GIGOV/SA 1033/2025 enviado em 04/04/25, Conder encaminhou a documentação complementar por intermédio do ofício n° 0131/2025, a mesma foi análisada e verificou-se que ainda há pendência.
CE GIGOV/SA 844/2025 enviando em 26/03/2025 informando que após análise da documentação dos PTS  recebida por meio do ofício nº 115/2025 foi listado algumas pendências. TC OGU MCIDADES 966000/2024 - Operação 1096154-66.</t>
        </r>
      </is>
    </nc>
  </rcc>
  <rcc rId="852" sId="1">
    <oc r="AX106"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CE GIGOV/SA 5737/2026 - Enviado dia 09/09/26 -Desbloqueio de Parcela  Por Compatibilidade do BM. </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4892/2026 - Enviado dia 05/08/26 - Comunicamos o desbloqueio da parcela de repasse no valor de R$ 29.947,87.</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3953/2026 - Enviado dia 30/06/26 -       Informamos o ateste de medição do BM 01 e a pendência para desbloqueio no valor de R$ 29.947,87.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3353/2026 -Enviado dia 08/06/26 -  Medição do projeto executivo.</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3024/2025  Enviado dia 25/07/2025 - Análise preliminar do projeto básico.</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oc>
    <nc r="AX106" t="inlineStr">
      <is>
        <r>
          <rPr>
            <b/>
            <sz val="16"/>
            <rFont val="Calibri"/>
            <family val="2"/>
          </rPr>
          <t xml:space="preserve"> CE GIGOV/SA 6070/2026 - Enviado dia 07/10/2026 -  Informamos o desbloqueio da parcela de repasse no valor de R$ 412.597,45, conforme: NF 018 no Valor de R$412.597,45.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CE GIGOV/SA 5737/2026 - Enviado dia 09/09/26 -Desbloqueio de Parcela  Por Compatibilidade do BM. </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4892/2026 - Enviado dia 05/08/26 - Comunicamos o desbloqueio da parcela de repasse no valor de R$ 29.947,87.</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3953/2026 - Enviado dia 30/06/26 -       Informamos o ateste de medição do BM 01 e a pendência para desbloqueio no valor de R$ 29.947,87.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3353/2026 -Enviado dia 08/06/26 -  Medição do projeto executivo.</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3024/2025  Enviado dia 25/07/2025 - Análise preliminar do projeto básico.</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8" sId="1">
    <oc r="AX105"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4515/2026 - Enviado dia 23/07/26 - Informamos o desbloqueio da parcela de repasse no valor de R$ 583.002,72.</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 xml:space="preserve">
CE GIGOV/SA 1776/2025 enviando em 19/05/2025 ressaltando a necessidade  de revisão na composição do revestimento em solo grampeado e a necessidade de ajuste no código SINAPI referente ao item Técnico de Segurança do Trabalho.
CE GIGOV/SA 1008/2025 enviado em 04/04/25 informando que a Conder protocolou a documentação complementar referente a análise do Projeto Básico por meio do Ofício nº 125/2025. Foi reiterado que há necessidade de ajuste na planilha orçamentária. TC 966.000/2024.
CE GIGOV/SA 844/2025 enviando em 26/03/2025 informando que após análise da documentação dos PTS  recebida por meio do ofício nº 115/2025 foi listado algumas pendências. TC OGU MCIDADES 966000/2024 - Operação 1096154-66.</t>
        </r>
      </is>
    </oc>
    <nc r="AX105" t="inlineStr">
      <is>
        <r>
          <rPr>
            <b/>
            <sz val="16"/>
            <rFont val="Calibri"/>
            <family val="2"/>
          </rPr>
          <t xml:space="preserve">CE GIGOV/SA 6082/2026 - Enviado dia 07/10/26 - Informamos o desbloqueio da parcela de repasse no valor de R$  1.148.644,12.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4515/2026 - Enviado dia 23/07/26 - Informamos o desbloqueio da parcela de repasse no valor de R$ 583.002,72.</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 xml:space="preserve">
CE GIGOV/SA 1776/2025 enviando em 19/05/2025 ressaltando a necessidade  de revisão na composição do revestimento em solo grampeado e a necessidade de ajuste no código SINAPI referente ao item Técnico de Segurança do Trabalho.
CE GIGOV/SA 1008/2025 enviado em 04/04/25 informando que a Conder protocolou a documentação complementar referente a análise do Projeto Básico por meio do Ofício nº 125/2025. Foi reiterado que há necessidade de ajuste na planilha orçamentária. TC 966.000/2024.
CE GIGOV/SA 844/2025 enviando em 26/03/2025 informando que após análise da documentação dos PTS  recebida por meio do ofício nº 115/2025 foi listado algumas pendências. TC OGU MCIDADES 966000/2024 - Operação 1096154-66.</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4" sId="1">
    <oc r="AX86"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3277/2026 - Enviado dia 02/06/26 -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CE GIGOV/SA 1228/2026 - Enviado dia 06/03/26 -   Informamos a pendência para o desbloqueio da parcela de repasse no valor de R$  24.512,08.</t>
        </r>
        <r>
          <rPr>
            <b/>
            <sz val="16"/>
            <rFont val="Calibri"/>
            <family val="2"/>
          </rPr>
          <t xml:space="preserve">
 </t>
        </r>
        <r>
          <rPr>
            <sz val="16"/>
            <rFont val="Calibri"/>
            <family val="2"/>
          </rPr>
          <t>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4407/2025 - Enviado dia 06/10/2025. Solicitação de inserção de documentação.</t>
        </r>
        <r>
          <rPr>
            <b/>
            <sz val="16"/>
            <rFont val="Calibri"/>
            <family val="2"/>
          </rPr>
          <t xml:space="preserve">
</t>
        </r>
        <r>
          <rPr>
            <sz val="16"/>
            <rFont val="Calibri"/>
            <family val="2"/>
          </rPr>
          <t xml:space="preserve">CE GIGOV/SA 4054/2025 -Enviado dia 16/09/25 -  Resposta ao Oficio nº 326/2025 – É permitido pagar Projetos Básicos, desde que incluídos no limite de 5% do repasse, conforme entendimento da CAIXA, mesmo sem previsão expressa no Manual.
CE GIGOV/SA 3785/2025 Enviado dia 01/09 </t>
        </r>
        <r>
          <rPr>
            <b/>
            <sz val="16"/>
            <rFont val="Calibri"/>
            <family val="2"/>
          </rPr>
          <t xml:space="preserve">- </t>
        </r>
        <r>
          <rPr>
            <sz val="16"/>
            <rFont val="Calibri"/>
            <family val="2"/>
          </rPr>
          <t>Retorno ao Ofício nº 249/2025 - CONDER/DIHAB/DIHAB.GAB – PTS L4/L5 - refere-se projeto de trabalho social.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 xml:space="preserve">CE GIGOV/SA 844/2025 enviando em 26/03/2025 informando que após análise da documentação dos PTS  recebida por meio do ofício nº 115/2025 foi listado algumas pendências. TC OGU MCIDADES 966000/2024 - Operação 1096154-66.
CE GIGOV/SA 395/2025.
 Análise preliminar do Projeto Básico PDE 078.2 – Rua Chile – Plataforma - TC OGU 966000/2024 - Operação 1096154-66
 </t>
        </r>
      </is>
    </oc>
    <nc r="AX86"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3277/2026 - Enviado dia 02/06/26 -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CE GIGOV/SA 1228/2026 - Enviado dia 06/03/26 -   Informamos a pendência para o desbloqueio da parcela de repasse no valor de R$  24.512,08.</t>
        </r>
        <r>
          <rPr>
            <b/>
            <sz val="16"/>
            <rFont val="Calibri"/>
            <family val="2"/>
          </rPr>
          <t xml:space="preserve">
 </t>
        </r>
        <r>
          <rPr>
            <sz val="16"/>
            <rFont val="Calibri"/>
            <family val="2"/>
          </rPr>
          <t>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4407/2025 - Enviado dia 06/10/2025. Solicitação de inserção de documentação.</t>
        </r>
        <r>
          <rPr>
            <b/>
            <sz val="16"/>
            <rFont val="Calibri"/>
            <family val="2"/>
          </rPr>
          <t xml:space="preserve">
</t>
        </r>
        <r>
          <rPr>
            <sz val="16"/>
            <rFont val="Calibri"/>
            <family val="2"/>
          </rPr>
          <t xml:space="preserve">CE GIGOV/SA 4054/2025 -Enviado dia 16/09/25 -  Resposta ao Oficio nº 326/2025 – É permitido pagar Projetos Básicos, desde que incluídos no limite de 5% do repasse, conforme entendimento da CAIXA, mesmo sem previsão expressa no Manual.
CE GIGOV/SA 3785/2025 Enviado dia 01/09 </t>
        </r>
        <r>
          <rPr>
            <b/>
            <sz val="16"/>
            <rFont val="Calibri"/>
            <family val="2"/>
          </rPr>
          <t xml:space="preserve">- </t>
        </r>
        <r>
          <rPr>
            <sz val="16"/>
            <rFont val="Calibri"/>
            <family val="2"/>
          </rPr>
          <t>Retorno ao Ofício nº 249/2025 - CONDER/DIHAB/DIHAB.GAB – PTS L4/L5 - refere-se projeto de trabalho social.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 xml:space="preserve">CE GIGOV/SA 844/2025 enviando em 26/03/2025 informando que após análise da documentação dos PTS  recebida por meio do ofício nº 115/2025 foi listado algumas pendências. TC OGU MCIDADES 966000/2024 - Operação 1096154-66.
CE GIGOV/SA 395/2025.
 Análise preliminar do Projeto Básico PDE 078.2 – Rua Chile – Plataforma - TC OGU 966000/2024 - Operação 1096154-66
 </t>
        </r>
      </is>
    </nc>
  </rcc>
  <rcc rId="865" sId="1">
    <oc r="AX87"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CE GIGOV/SA 5699/2026 - Enviado dia 09/09/26 -   Informamos a pendência para desbloqueio no valor de R$ 226.634,19.</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 xml:space="preserve"> CE GIGOV/SA 2349/2026 - Enviado dia 23/04/26 -    Informamos o ateste de medição do BM 01 e a pendência para desbloqueio no valor de R$ 13.036,25.</t>
        </r>
        <r>
          <rPr>
            <b/>
            <sz val="16"/>
            <rFont val="Calibri"/>
            <family val="2"/>
          </rPr>
          <t xml:space="preserve">
</t>
        </r>
        <r>
          <rPr>
            <sz val="16"/>
            <rFont val="Calibri"/>
            <family val="2"/>
          </rPr>
          <t>CE GIGOV/SA 2311/2026 -Enviado dia 22/04/26 -  Resposta ao Oficio nº 064/2026.</t>
        </r>
        <r>
          <rPr>
            <b/>
            <sz val="16"/>
            <rFont val="Calibri"/>
            <family val="2"/>
          </rPr>
          <t xml:space="preserve"> </t>
        </r>
        <r>
          <rPr>
            <sz val="16"/>
            <rFont val="Calibri"/>
            <family val="2"/>
          </rPr>
          <t>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
CE GIGOV/SA 1839/2025 enviado dia 21/05/2025 - documentação apresentada atende ao solicitado e reiteramos que o Projeto Básico e a respectiva planilha orçamentária apresentam aderência e compatibilidade.</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n° 042/2025 enviado dia 17/03/2025.</t>
        </r>
      </is>
    </oc>
    <nc r="AX87"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CE GIGOV/SA 5699/2026 - Enviado dia 09/09/26 -   Informamos a pendência para desbloqueio no valor de R$ 226.634,19.</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 xml:space="preserve"> CE GIGOV/SA 2349/2026 - Enviado dia 23/04/26 -    Informamos o ateste de medição do BM 01 e a pendência para desbloqueio no valor de R$ 13.036,25.</t>
        </r>
        <r>
          <rPr>
            <b/>
            <sz val="16"/>
            <rFont val="Calibri"/>
            <family val="2"/>
          </rPr>
          <t xml:space="preserve">
</t>
        </r>
        <r>
          <rPr>
            <sz val="16"/>
            <rFont val="Calibri"/>
            <family val="2"/>
          </rPr>
          <t>CE GIGOV/SA 2311/2026 -Enviado dia 22/04/26 -  Resposta ao Oficio nº 064/2026.</t>
        </r>
        <r>
          <rPr>
            <b/>
            <sz val="16"/>
            <rFont val="Calibri"/>
            <family val="2"/>
          </rPr>
          <t xml:space="preserve"> </t>
        </r>
        <r>
          <rPr>
            <sz val="16"/>
            <rFont val="Calibri"/>
            <family val="2"/>
          </rPr>
          <t>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
CE GIGOV/SA 1839/2025 enviado dia 21/05/2025 - documentação apresentada atende ao solicitado e reiteramos que o Projeto Básico e a respectiva planilha orçamentária apresentam aderência e compatibilidade.</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n° 042/2025 enviado dia 17/03/2025.</t>
        </r>
      </is>
    </nc>
  </rcc>
  <rcc rId="866" sId="1">
    <oc r="AX89" t="inlineStr">
      <is>
        <r>
          <t xml:space="preserve"> CE GIGOV/SA 6070/2026 - Enviado dia 07/10/2026 -  Informamos o desbloqueio da parcela de repasse no valor de R$ 412.597,45, conforme: NF 018 no Valor de R$412.597,45.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5732/2026 - Enviado dia 09/09/26 -  desbloqueio da parcela no valor de R$ 21.937,23.</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2846/2025 enviado dia 15/07/2025 - Analise Preliminar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t>
        </r>
      </is>
    </oc>
    <nc r="AX89" t="inlineStr">
      <is>
        <r>
          <t xml:space="preserve">CE GIGOV/SA 6160/2026 - Enviado dia 13/10/26 - Comunicamos o desbloqueio da parcela no valor de R$ 195.371,45, conforme CE GIGOV/SA 5940/2026.
</t>
        </r>
        <r>
          <rPr>
            <sz val="16"/>
            <rFont val="Calibri"/>
            <family val="2"/>
          </rPr>
          <t xml:space="preserve"> CE GIGOV/SA 6070/2026 - Enviado dia 07/10/2026 -  Informamos o desbloqueio da parcela de repasse no valor de R$ 412.597,45, conforme: NF 018 no Valor de R$412.597,45.</t>
        </r>
        <r>
          <rPr>
            <b/>
            <sz val="16"/>
            <rFont val="Calibri"/>
            <family val="2"/>
          </rPr>
          <t xml:space="preserve">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5732/2026 - Enviado dia 09/09/26 -  desbloqueio da parcela no valor de R$ 21.937,23.</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2846/2025 enviado dia 15/07/2025 - Analise Preliminar Projeto Básico.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t>
        </r>
      </is>
    </nc>
  </rcc>
  <rcc rId="867" sId="1">
    <oc r="AX90"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945/2026 - Enviado dia 20/02/26 -  Acusamos recebimento do Ofício nº 417/2025 - 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0"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945/2026 - Enviado dia 20/02/26 -  Acusamos recebimento do Ofício nº 417/2025 - 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 xml:space="preserve">
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868" sId="1">
    <oc r="AX91"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 xml:space="preserve"> 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 xml:space="preserve">CE GIGOV/SA 1179/2026 -  Enviado dia 04/03/26 - Informamos o desbloqueio da parcela de repasse do trabalho social no valor de R$ 27.286,44.
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R$ 6.919.403,66. VRPL emitido. Valor R$: 6.905.022,55.</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1"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 xml:space="preserve"> 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 xml:space="preserve">CE GIGOV/SA 1179/2026 -  Enviado dia 04/03/26 - Informamos o desbloqueio da parcela de repasse do trabalho social no valor de R$ 27.286,44.
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R$ 6.919.403,66. VRPL emitido. Valor R$: 6.905.022,55.</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869" sId="1">
    <oc r="AX92"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 xml:space="preserve"> 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4179/2026 - Enviado dia 08/07/26 - Placa de Obra defeso eleitoral.</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R$ 1.007.391,14. VRPL emitido. Valor R$: 1.005.853,01.</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2"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 xml:space="preserve"> CE GIGOV/SA 4877/2026 - Enviado dia 05/08/26 - Comunicamos o desbloqueio da parcela de repasse no valor de R$ 354.445,31.</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4179/2026 - Enviado dia 08/07/26 - Placa de Obra defeso eleitoral.</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R$ 1.007.391,14. VRPL emitido. Valor R$: 1.005.853,01.</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870" sId="1">
    <oc r="AX94"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5704/2026 - Enviado dia 09/09/26 -    Informamos o desbloqueio da parcela no valor de R$ 24.348,68.</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3619/2026 - Enviado dia 17/06/26 - Informamos o ateste de medição do BM 01 e a pendência para desbloqueio no valor de R$ 24.348,68.</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oc>
    <nc r="AX94"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CE GIGOV/SA 5704/2026 - Enviado dia 09/09/26 -    Informamos o desbloqueio da parcela no valor de R$ 24.348,68.</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CE GIGOV/SA 3619/2026 - Enviado dia 17/06/26 - Informamos o ateste de medição do BM 01 e a pendência para desbloqueio no valor de R$ 24.348,68.</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nc>
  </rcc>
  <rcc rId="871" sId="1">
    <oc r="AX95"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5777/2025 - Enviado dia 11/12/25 - Ateste de Medição, Compatibilização e Pendência Para Desbloqueio.  Valor aferido  R$ 27.500,01.</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R$ 4.550.964,74. VRPL emitido. Valor R$ 4.542.260,49.</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95"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 xml:space="preserve"> 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5777/2025 - Enviado dia 11/12/25 - Ateste de Medição, Compatibilização e Pendência Para Desbloqueio.  Valor aferido  R$ 27.500,01.</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R$ 4.550.964,74. VRPL emitido. Valor R$ 4.542.260,49.</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872" sId="1">
    <oc r="AX96"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 xml:space="preserve"> 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4532/2025 - Elaboração do Laudo de Análise de Engenharia.</t>
        </r>
        <r>
          <rPr>
            <b/>
            <sz val="16"/>
            <rFont val="Calibri"/>
            <family val="2"/>
          </rPr>
          <t xml:space="preserve">
</t>
        </r>
        <r>
          <rPr>
            <sz val="16"/>
            <rFont val="Calibri"/>
            <family val="2"/>
          </rPr>
          <t>CE GIGOV/SA 4533/2025 -Enviado dia 10/10/25 -  Documentação inserida no TransfereGov. Além disso, elaboramos o Laudo de Análise de Engenharia (LAE).</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059/2025 enviado dia 27/02/2025..</t>
        </r>
      </is>
    </oc>
    <nc r="AX96" t="inlineStr">
      <is>
        <r>
          <rPr>
            <b/>
            <sz val="16"/>
            <rFont val="Calibri"/>
            <family val="2"/>
          </rPr>
          <t xml:space="preserve">CE GIGOV/SA 6160/2026 - Enviado dia 13/10/26 - Comunicamos o desbloqueio da parcela no valor de R$ 195.371,45, conforme CE GIGOV/SA 5940/2026.
 </t>
        </r>
        <r>
          <rPr>
            <sz val="16"/>
            <rFont val="Calibri"/>
            <family val="2"/>
          </rPr>
          <t>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 xml:space="preserve"> 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4532/2025 - Elaboração do Laudo de Análise de Engenharia.</t>
        </r>
        <r>
          <rPr>
            <b/>
            <sz val="16"/>
            <rFont val="Calibri"/>
            <family val="2"/>
          </rPr>
          <t xml:space="preserve">
</t>
        </r>
        <r>
          <rPr>
            <sz val="16"/>
            <rFont val="Calibri"/>
            <family val="2"/>
          </rPr>
          <t>CE GIGOV/SA 4533/2025 -Enviado dia 10/10/25 -  Documentação inserida no TransfereGov. Além disso, elaboramos o Laudo de Análise de Engenharia (LAE).</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
Conder atendendo as diligências do  Ofício 059/2025 enviado dia 27/02/2025..</t>
        </r>
      </is>
    </nc>
  </rcc>
  <rcc rId="873" sId="1">
    <oc r="AX97"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1993/2025 enviado dia 28/05/2025 - Complementação da CE GIGOVSA 837/2025,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837/2025 - Conder atendendo as diligências do ofício n° 0029/2025 enviado dia 26/03/2025 - TC 966.000/2024.
CE GIGOV/SA 844/2025 enviando em 26/03/2025 informando que após análise da documentação dos PTS  recebida por meio do ofício nº 115/2025 foi listado algumas pendências. TC OGU MCIDADES 966000/2024 - Operação 1096154-66.</t>
        </r>
      </is>
    </oc>
    <nc r="AX97"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5722/2026 - Enviado dia 09/09/26 - Informamos o ateste de medição e a pendência para desbloqueio no valor de R$ 67.869,78.</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4129/2026 - Enviado dia 07/07/26 - Pendências Técnicas - Apresentação de RATS fev_2026.</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2392/2026 - Enviado dia 27/04/26 Resposta ao Ofício nº 069/2026. O parecer é favorável, reconhecendo a impossibilidade temporária do PRMC devido à licitação semi-integrada, com exigência de apresentação posterior conforme a Portaria nº 317/2013.</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5878/2025 - Enviado dia 27/01/26 Pendência Para Aprovação do  Processo Licitatório.</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6076/2025 - Enviado dia 18/12/25 - Declaração de Contratação Vantajosa para a Administração Pública.</t>
        </r>
        <r>
          <rPr>
            <b/>
            <sz val="16"/>
            <rFont val="Calibri"/>
            <family val="2"/>
          </rPr>
          <t xml:space="preserve">
</t>
        </r>
        <r>
          <rPr>
            <sz val="16"/>
            <rFont val="Calibri"/>
            <family val="2"/>
          </rPr>
          <t>CE GIGOV/SA 5878/2025 - Enviado dia 12/12/25 -Pendência Para Aprovação da  Processo Licitatório.</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5657/2025 - Enviado dia 04/12/2025 Verificação do Resultado do Processo Licitatório,     Informamos o aceita da VRPL.</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 xml:space="preserve"> CE GIGOV/SA 4407/2025 - Enviado dia 06/10/2025. Solicitação de inserção de documentação.</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2598/2025 - enviado dia 30/06/25 -  Esclarecimentos Portaria Conjunta MGI/MF/CGU nº43/2025 e orientações para continuidade do processo Lote 03,  Após publicação da Portaria Conjunta MGI/MF/CGU nº43/2025, informamos que não é mais necessário aguardar autorização do Ministério Gestor para realização do procedimento licitatório.</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2027/2025 enviado dia 29/05/2025 Solicitação de documentação visando a retirada de suspensiva do Lote 2.</t>
        </r>
        <r>
          <rPr>
            <b/>
            <sz val="16"/>
            <rFont val="Calibri"/>
            <family val="2"/>
          </rPr>
          <t xml:space="preserve">
</t>
        </r>
        <r>
          <rPr>
            <sz val="16"/>
            <rFont val="Calibri"/>
            <family val="2"/>
          </rPr>
          <t>CE GIGOV/SA 1993/2025 enviado dia 28/05/2025 - Complementação da CE GIGOVSA 837/2025,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837/2025 - Conder atendendo as diligências do ofício n° 0029/2025 enviado dia 26/03/2025 - TC 966.000/2024.
CE GIGOV/SA 844/2025 enviando em 26/03/2025 informando que após análise da documentação dos PTS  recebida por meio do ofício nº 115/2025 foi listado algumas pendências. TC OGU MCIDADES 966000/2024 - Operação 1096154-66.</t>
        </r>
      </is>
    </nc>
  </rcc>
  <rcc rId="874" sId="1">
    <oc r="AX100"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R$ 1.572.818,29. VRPL emitido. Valor R$: 1.572.818,42.</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100"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5388/2026 -  Enviado dia 28/08/26 -Pendências para aprovação da Reprogramação e aditivo de prazo.</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2680/2026 - Enviado dia 07/05/26  Informamos o ateste de medição e a pendência para o desbloqueio do BM 07 no valor de R$  842.219,09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CONDER/DIHAB/DIHAB.GAB em que a CONDER apresenta Pleito visando Excepcionalização da Avaliação Pós-Intervenção.</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5374/2025 - Enviada dia 24/11/25 Documentação fotográfica das placas de obras.</t>
        </r>
        <r>
          <rPr>
            <b/>
            <sz val="16"/>
            <rFont val="Calibri"/>
            <family val="2"/>
          </rPr>
          <t xml:space="preserve">
</t>
        </r>
        <r>
          <rPr>
            <sz val="16"/>
            <rFont val="Calibri"/>
            <family val="2"/>
          </rPr>
          <t>CE GIGOV/SA 4753/2025 Enviado dia 24/10/2025 -Termo Aditivo - Alteração de Cláusula Suspensiva e Etapa.</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dia 04/06/2025. Ordem de Serviço assinada em 01/09/2025. 
Empresa vencedora: Geox Geotecnia e Engenharia de Obras Ltda. Valor: R$ 1.572.818,29. VRPL emitido. Valor R$: 1.572.818,42.</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875" sId="1">
    <oc r="AX101" t="inlineStr">
      <is>
        <r>
          <rPr>
            <b/>
            <sz val="16"/>
            <rFont val="Calibri"/>
            <family val="2"/>
          </rPr>
          <t xml:space="preserve"> CE GIGOV/SA 6070/2026 - Enviado dia 07/10/2026 -  Informamos o desbloqueio da parcela de repasse no valor de R$ 412.597,45, conforme: NF 018 no Valor de R$412.597,45.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
CE GIGOV/SA 2596/2025 - enviado dia 27/06/2025 - Etapa 1 (Lotes 01 e 02): Análise da VRPL.</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2267/2025 enviado dia 10/06/2025 - Em virtude de ajustes na planilha orçamentária, valor foi alterado de R$ 2.409.152,63 para R$ 2.069.264,45.</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1919/2025 enviado dia 23/05/2025 - protocolou documentação revisada, referente a análise preliminar do Projeto Básico.
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1033/2025 enviado em 10/04/2025 informando reanálise preliminar do projeto básico.</t>
        </r>
        <r>
          <rPr>
            <b/>
            <sz val="16"/>
            <rFont val="Calibri"/>
            <family val="2"/>
          </rPr>
          <t xml:space="preserve">
</t>
        </r>
        <r>
          <rPr>
            <sz val="16"/>
            <rFont val="Calibri"/>
            <family val="2"/>
          </rPr>
          <t>CE GIGOV/SA 1033/2025 enviado em 04/04/25, Conder encaminhou a documentação complementar por intermédio do ofício n° 0131/2025, a mesma foi análisada e verificou-se que ainda há pendência.
CE GIGOV/SA 844/2025 enviando em 26/03/2025 informando que após análise da documentação dos PTS  recebida por meio do ofício nº 115/2025 foi listado algumas pendências. TC OGU MCIDADES 966000/2024 - Operação 1096154-66.</t>
        </r>
      </is>
    </oc>
    <nc r="AX101"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6070/2026 - Enviado dia 07/10/2026 -  Informamos o desbloqueio da parcela de repasse no valor de R$ 412.597,45, conforme: NF 018 no Valor de R$412.597,45.</t>
        </r>
        <r>
          <rPr>
            <b/>
            <sz val="16"/>
            <rFont val="Calibri"/>
            <family val="2"/>
          </rPr>
          <t xml:space="preserve">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
CE GIGOV/SA 2596/2025 - enviado dia 27/06/2025 - Etapa 1 (Lotes 01 e 02): Análise da VRPL.</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2267/2025 enviado dia 10/06/2025 - Em virtude de ajustes na planilha orçamentária, valor foi alterado de R$ 2.409.152,63 para R$ 2.069.264,45.</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1919/2025 enviado dia 23/05/2025 - protocolou documentação revisada, referente a análise preliminar do Projeto Básico.
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1033/2025 enviado em 10/04/2025 informando reanálise preliminar do projeto básico.</t>
        </r>
        <r>
          <rPr>
            <b/>
            <sz val="16"/>
            <rFont val="Calibri"/>
            <family val="2"/>
          </rPr>
          <t xml:space="preserve">
</t>
        </r>
        <r>
          <rPr>
            <sz val="16"/>
            <rFont val="Calibri"/>
            <family val="2"/>
          </rPr>
          <t>CE GIGOV/SA 1033/2025 enviado em 04/04/25, Conder encaminhou a documentação complementar por intermédio do ofício n° 0131/2025, a mesma foi análisada e verificou-se que ainda há pendência.
CE GIGOV/SA 844/2025 enviando em 26/03/2025 informando que após análise da documentação dos PTS  recebida por meio do ofício nº 115/2025 foi listado algumas pendências. TC OGU MCIDADES 966000/2024 - Operação 1096154-66.</t>
        </r>
      </is>
    </nc>
  </rcc>
  <rcc rId="876" sId="1">
    <oc r="AX102" t="inlineStr">
      <is>
        <r>
          <rPr>
            <b/>
            <sz val="16"/>
            <rFont val="Calibri"/>
            <family val="2"/>
          </rPr>
          <t xml:space="preserve"> CE GIGOV/SA 6071/2026 - Enviado dia 07/10/26 - Comunicamos o ateste de medição e o desbloqueio da parcela de repasse no valor de R$ 11.635,50.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R$ 1.691.403,66. VRPL emitido. Valor R$: 1.685.937,34.</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oc>
    <nc r="AX102"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 xml:space="preserve">CE GIGOV/SA 5931/2026 - Enviado dia 05/10/26 -    Comunicamos o desbloqueio da parcela de repasse no valor de R$  215.921,02.  </t>
        </r>
        <r>
          <rPr>
            <b/>
            <sz val="16"/>
            <rFont val="Calibri"/>
            <family val="2"/>
          </rPr>
          <t xml:space="preserve">
</t>
        </r>
        <r>
          <rPr>
            <sz val="16"/>
            <rFont val="Calibri"/>
            <family val="2"/>
          </rPr>
          <t xml:space="preserve"> CE GIGOV/SA 5927/2026 - Enviado dia 05/10/2026 - Comunicamos o desbloqueio da parcela no valor de R$ 294.503,97.</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5176/2026 - Enviado dia 19/08/26 - Ateste de Medição e Pendência Para Desbloqueio.</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3945/2026 - Enviado dia 30/06/26 - Informamos a pendência para o desbloqueio da parcela de repasse no valor de R$  20.636,17.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2995/2026 - Enviado dia 20/05/2026 - Informamos o desbloqueio da parcela no valor de R$ 842.219,09.</t>
        </r>
        <r>
          <rPr>
            <b/>
            <sz val="16"/>
            <rFont val="Calibri"/>
            <family val="2"/>
          </rPr>
          <t xml:space="preserve">
</t>
        </r>
        <r>
          <rPr>
            <sz val="16"/>
            <rFont val="Calibri"/>
            <family val="2"/>
          </rPr>
          <t>CE GIGOV/SA 2889/2026 -    Informamos a pendência para o desbloqueio da parcela de repasse no valor de R$  15.985,09.</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CE GIGOV/SA 1910/2026 - Enviado dia 06/04/26 - Pendência Para Desbloqueio  de Parcela no valor de R$  17.440,85.</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875/2026 - Enviado dia 11/02/26 -  Pendência Para Desbloqueio  de Parcela.  Informamos a pendência para o desbloqueio da parcela de repasse no valor de R$ 13.709,30.</t>
        </r>
        <r>
          <rPr>
            <b/>
            <sz val="16"/>
            <rFont val="Calibri"/>
            <family val="2"/>
          </rPr>
          <t xml:space="preserve">
</t>
        </r>
        <r>
          <rPr>
            <sz val="16"/>
            <rFont val="Calibri"/>
            <family val="2"/>
          </rPr>
          <t xml:space="preserve">CE GIGOV/SA 419/2026 - Enviado dia 27/01/26 -   Ateste de Medição, Compatibilização e Pendência Para Desbloqueio. </t>
        </r>
        <r>
          <rPr>
            <b/>
            <sz val="16"/>
            <rFont val="Calibri"/>
            <family val="2"/>
          </rPr>
          <t xml:space="preserve">
</t>
        </r>
        <r>
          <rPr>
            <sz val="16"/>
            <rFont val="Calibri"/>
            <family val="2"/>
          </rPr>
          <t xml:space="preserve">CE GIGOV/SA 6064/2025 - Enviado dia 18/12/25-  Desbloqueio de Parcela. </t>
        </r>
        <r>
          <rPr>
            <b/>
            <sz val="16"/>
            <rFont val="Calibri"/>
            <family val="2"/>
          </rPr>
          <t xml:space="preserve">
</t>
        </r>
        <r>
          <rPr>
            <sz val="16"/>
            <rFont val="Calibri"/>
            <family val="2"/>
          </rPr>
          <t>CE GIGOV/SA 5712/2025 - Enviado dia 05/12/25 - Ateste de Medição, Compatibilização e Pendência Para Desbloqueio.</t>
        </r>
        <r>
          <rPr>
            <b/>
            <sz val="16"/>
            <rFont val="Calibri"/>
            <family val="2"/>
          </rPr>
          <t xml:space="preserve">
</t>
        </r>
        <r>
          <rPr>
            <sz val="16"/>
            <rFont val="Calibri"/>
            <family val="2"/>
          </rPr>
          <t>CE GIGOV/SA 5735/2025 - Enviado dia 05/12/25 -   Ateste de Medição, Compatibilização e Pendência Para Desbloqueio.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CE GIGOV/SA 3991/2025 - Enviado dia 11/09/25 -Autorização de Início de Objeto - AIO.</t>
        </r>
        <r>
          <rPr>
            <b/>
            <sz val="16"/>
            <rFont val="Calibri"/>
            <family val="2"/>
          </rPr>
          <t xml:space="preserve">
 </t>
        </r>
        <r>
          <rPr>
            <sz val="16"/>
            <rFont val="Calibri"/>
            <family val="2"/>
          </rPr>
          <t>Resumo do contrato publicado no DOE em 04/06/2025. Ordem de serviço assinada em 01/09/2025. Empresa vencedora: Cbs Construtora Baiana de Saneamento Ltda. Valor: R$ 1.691.403,66. VRPL emitido. Valor R$: 1.685.937,34.</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 xml:space="preserve"> 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CE GIGOV/SA 2275/2025 enviado dia 10/06/2025  A SEDUR Protocolou, por meio do ofício 018/2025 SGT, a documentação complementar e atende às solicitações realizadas.</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 xml:space="preserve">CE GIGOV/SA 1802/2025 enviado dia 20/05/2025 informando que houve aprovação do projeto do trabalho social. Para finalizar a análise foi solicitado que o PTS sejam encaminhados através da plataforma TransfereGov contendo algumas inclusões. </t>
        </r>
        <r>
          <rPr>
            <b/>
            <sz val="16"/>
            <rFont val="Calibri"/>
            <family val="2"/>
          </rPr>
          <t xml:space="preserve">
</t>
        </r>
        <r>
          <rPr>
            <sz val="16"/>
            <rFont val="Calibri"/>
            <family val="2"/>
          </rPr>
          <t>CE GIGOV/SA 844/2025 enviando em 26/03/2025 informando que após análise da documentação dos PTS  recebida por meio do ofício nº 115/2025 foi listado algumas pendências. TC OGU MCIDADES 966000/2024 - Operação 1096154-66.
Publicado no DOE dia 22/03/2025, julgamento de impugnação interposta pela empresa Jatobeton Engenharia Ltda.
N° do processo: 043.9540.2025.0002600-76</t>
        </r>
      </is>
    </nc>
  </rcc>
  <rcc rId="877" sId="1">
    <oc r="AX105" t="inlineStr">
      <is>
        <r>
          <rPr>
            <b/>
            <sz val="16"/>
            <rFont val="Calibri"/>
            <family val="2"/>
          </rPr>
          <t xml:space="preserve">CE GIGOV/SA 6082/2026 - Enviado dia 07/10/26 - Informamos o desbloqueio da parcela de repasse no valor de R$  1.148.644,12.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4515/2026 - Enviado dia 23/07/26 - Informamos o desbloqueio da parcela de repasse no valor de R$ 583.002,72.</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 xml:space="preserve">
CE GIGOV/SA 1776/2025 enviando em 19/05/2025 ressaltando a necessidade  de revisão na composição do revestimento em solo grampeado e a necessidade de ajuste no código SINAPI referente ao item Técnico de Segurança do Trabalho.
CE GIGOV/SA 1008/2025 enviado em 04/04/25 informando que a Conder protocolou a documentação complementar referente a análise do Projeto Básico por meio do Ofício nº 125/2025. Foi reiterado que há necessidade de ajuste na planilha orçamentária. TC 966.000/2024.
CE GIGOV/SA 844/2025 enviando em 26/03/2025 informando que após análise da documentação dos PTS  recebida por meio do ofício nº 115/2025 foi listado algumas pendências. TC OGU MCIDADES 966000/2024 - Operação 1096154-66.</t>
        </r>
      </is>
    </oc>
    <nc r="AX105" t="inlineStr">
      <is>
        <r>
          <rPr>
            <b/>
            <sz val="16"/>
            <rFont val="Calibri"/>
            <family val="2"/>
          </rPr>
          <t xml:space="preserve">CE GIGOV/SA 6160/2026 - Enviado dia 13/10/26 - Comunicamos o desbloqueio da parcela no valor de R$ 195.371,45, conforme CE GIGOV/SA 5940/2026.
</t>
        </r>
        <r>
          <rPr>
            <sz val="16"/>
            <rFont val="Calibri"/>
            <family val="2"/>
          </rPr>
          <t>CE GIGOV/SA 6082/2026 - Enviado dia 07/10/26 - Informamos o desbloqueio da parcela de repasse no valor de R$  1.148.644,12.</t>
        </r>
        <r>
          <rPr>
            <b/>
            <sz val="16"/>
            <rFont val="Calibri"/>
            <family val="2"/>
          </rPr>
          <t xml:space="preserve">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 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 xml:space="preserve"> 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4515/2026 - Enviado dia 23/07/26 - Informamos o desbloqueio da parcela de repasse no valor de R$ 583.002,72.</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
CE GIGOV/SA 3330/2026 - Enviado dia 03/06/26 -  Informamos o ateste de medição do BM 01 e a pendência para desbloqueio no valor de R$ 24.502,10.</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REITERAÇÃO: RETIFICAÇÃO:  CE GIGOV/SA 1741/2026 - Enviado dia 14/04/26 - Autorização de Início de Objeto.</t>
        </r>
        <r>
          <rPr>
            <b/>
            <sz val="16"/>
            <rFont val="Calibri"/>
            <family val="2"/>
          </rPr>
          <t xml:space="preserve">
</t>
        </r>
        <r>
          <rPr>
            <sz val="16"/>
            <rFont val="Calibri"/>
            <family val="2"/>
          </rPr>
          <t>CE GIGOV/SA 1728/2026 - Enviado dia 27/03/26 -  Pendência Para Desbloqueio  de Parcela, desbloqueio da parcela de repasse  de R$  146.178,89.</t>
        </r>
        <r>
          <rPr>
            <b/>
            <sz val="16"/>
            <rFont val="Calibri"/>
            <family val="2"/>
          </rPr>
          <t xml:space="preserve">
</t>
        </r>
        <r>
          <rPr>
            <sz val="16"/>
            <rFont val="Calibri"/>
            <family val="2"/>
          </rPr>
          <t>Informamos a pendência para o desbloqueio da parcela de repasse no valor de R$  24.512,08.</t>
        </r>
        <r>
          <rPr>
            <b/>
            <sz val="16"/>
            <rFont val="Calibri"/>
            <family val="2"/>
          </rPr>
          <t xml:space="preserve">
</t>
        </r>
        <r>
          <rPr>
            <sz val="16"/>
            <rFont val="Calibri"/>
            <family val="2"/>
          </rPr>
          <t xml:space="preserve"> CE GIGOV/SA 1269/2026 - Enviado dia 06/03/26 - Informamos o desbloqueio da parcela no valor de R$ 759.777,94.</t>
        </r>
        <r>
          <rPr>
            <b/>
            <sz val="16"/>
            <rFont val="Calibri"/>
            <family val="2"/>
          </rPr>
          <t xml:space="preserve">
</t>
        </r>
        <r>
          <rPr>
            <sz val="16"/>
            <rFont val="Calibri"/>
            <family val="2"/>
          </rPr>
          <t>CE GIGOV/SA 1179/2026 -  Enviado dia 04/03/26 - Informamos o desbloqueio da parcela de repasse do trabalho social no valor de R$ 27.286,44.</t>
        </r>
        <r>
          <rPr>
            <b/>
            <sz val="16"/>
            <rFont val="Calibri"/>
            <family val="2"/>
          </rPr>
          <t xml:space="preserve">
</t>
        </r>
        <r>
          <rPr>
            <sz val="16"/>
            <rFont val="Calibri"/>
            <family val="2"/>
          </rPr>
          <t>CE GIGOV/SA 406/2026 - Enviado dia 22/01/2026 Autorização de Início de Objeto.</t>
        </r>
        <r>
          <rPr>
            <b/>
            <sz val="16"/>
            <rFont val="Calibri"/>
            <family val="2"/>
          </rPr>
          <t xml:space="preserve">
 </t>
        </r>
        <r>
          <rPr>
            <sz val="16"/>
            <rFont val="Calibri"/>
            <family val="2"/>
          </rPr>
          <t>CE GIGOV/SA 6050/2025 -Enviado dia 17/12/25 - Aprovação da VRPL.</t>
        </r>
        <r>
          <rPr>
            <b/>
            <sz val="16"/>
            <rFont val="Calibri"/>
            <family val="2"/>
          </rPr>
          <t xml:space="preserve">
</t>
        </r>
        <r>
          <rPr>
            <sz val="16"/>
            <rFont val="Calibri"/>
            <family val="2"/>
          </rPr>
          <t>CE GIGOV/SA 5686/2025 -Enviado dia 04/12/25 - Parecer Técnico de Apontamentos.</t>
        </r>
        <r>
          <rPr>
            <b/>
            <sz val="16"/>
            <rFont val="Calibri"/>
            <family val="2"/>
          </rPr>
          <t xml:space="preserve">
</t>
        </r>
        <r>
          <rPr>
            <sz val="16"/>
            <rFont val="Calibri"/>
            <family val="2"/>
          </rPr>
          <t>CE GIGOV/SA 5614/2025 -Enviado dia 03/12/25. Análise da documentação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4698/2025 - Enviado dia 20/10/2025 -Recepcionado Processo Licitatório do Grupo 1 Etapa 3 através do Ofício DIAD nº 20/2025, e como resultado da análise existe pendências.</t>
        </r>
        <r>
          <rPr>
            <b/>
            <sz val="16"/>
            <rFont val="Calibri"/>
            <family val="2"/>
          </rPr>
          <t xml:space="preserve">
</t>
        </r>
        <r>
          <rPr>
            <sz val="16"/>
            <rFont val="Calibri"/>
            <family val="2"/>
          </rPr>
          <t>CE GIGOV/SA 4431/2025 -Enviado dia 07/10/2025 -A CONDER protocolou ofício 365/2025 retificando o ofício 320/2025, com a solicitando a inserção da documentação referente a planilha de quantitativos na plataforma TransfereGov.</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t>
        </r>
        <r>
          <rPr>
            <b/>
            <sz val="16"/>
            <rFont val="Calibri"/>
            <family val="2"/>
          </rPr>
          <t xml:space="preserve"> </t>
        </r>
        <r>
          <rPr>
            <sz val="16"/>
            <rFont val="Calibri"/>
            <family val="2"/>
          </rPr>
          <t xml:space="preserve">
CE GIGOV/SA 1776/2025 enviando em 19/05/2025 ressaltando a necessidade  de revisão na composição do revestimento em solo grampeado e a necessidade de ajuste no código SINAPI referente ao item Técnico de Segurança do Trabalho.
CE GIGOV/SA 1008/2025 enviado em 04/04/25 informando que a Conder protocolou a documentação complementar referente a análise do Projeto Básico por meio do Ofício nº 125/2025. Foi reiterado que há necessidade de ajuste na planilha orçamentária. TC 966.000/2024.
CE GIGOV/SA 844/2025 enviando em 26/03/2025 informando que após análise da documentação dos PTS  recebida por meio do ofício nº 115/2025 foi listado algumas pendências. TC OGU MCIDADES 966000/2024 - Operação 1096154-66.</t>
        </r>
      </is>
    </nc>
  </rcc>
  <rcc rId="878" sId="1">
    <oc r="AX106" t="inlineStr">
      <is>
        <r>
          <rPr>
            <b/>
            <sz val="16"/>
            <rFont val="Calibri"/>
            <family val="2"/>
          </rPr>
          <t xml:space="preserve"> CE GIGOV/SA 6070/2026 - Enviado dia 07/10/2026 -  Informamos o desbloqueio da parcela de repasse no valor de R$ 412.597,45, conforme: NF 018 no Valor de R$412.597,45.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CE GIGOV/SA 5737/2026 - Enviado dia 09/09/26 -Desbloqueio de Parcela  Por Compatibilidade do BM. </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4892/2026 - Enviado dia 05/08/26 - Comunicamos o desbloqueio da parcela de repasse no valor de R$ 29.947,87.</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3953/2026 - Enviado dia 30/06/26 -       Informamos o ateste de medição do BM 01 e a pendência para desbloqueio no valor de R$ 29.947,87.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3353/2026 -Enviado dia 08/06/26 -  Medição do projeto executivo.</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3024/2025  Enviado dia 25/07/2025 - Análise preliminar do projeto básico.</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oc>
    <nc r="AX106" t="inlineStr">
      <is>
        <r>
          <rPr>
            <b/>
            <sz val="16"/>
            <rFont val="Calibri"/>
            <family val="2"/>
          </rPr>
          <t xml:space="preserve">CE GIGOV/SA 6160/2026 - Enviado dia 13/10/26 - Comunicamos o desbloqueio da parcela no valor de R$ 195.371,45, conforme CE GIGOV/SA 5940/2026.
</t>
        </r>
        <r>
          <rPr>
            <sz val="16"/>
            <rFont val="Calibri"/>
            <family val="2"/>
          </rPr>
          <t xml:space="preserve"> CE GIGOV/SA 6070/2026 - Enviado dia 07/10/2026 -  Informamos o desbloqueio da parcela de repasse no valor de R$ 412.597,45, conforme: NF 018 no Valor de R$412.597,45.</t>
        </r>
        <r>
          <rPr>
            <b/>
            <sz val="16"/>
            <rFont val="Calibri"/>
            <family val="2"/>
          </rPr>
          <t xml:space="preserve">
</t>
        </r>
        <r>
          <rPr>
            <sz val="16"/>
            <rFont val="Calibri"/>
            <family val="2"/>
          </rPr>
          <t xml:space="preserve"> CE GIGOV/SA 6071/2026 - Enviado dia 07/10/26 - Comunicamos o ateste de medição e o desbloqueio da parcela de repasse no valor de R$ 11.635,50.</t>
        </r>
        <r>
          <rPr>
            <b/>
            <sz val="16"/>
            <rFont val="Calibri"/>
            <family val="2"/>
          </rPr>
          <t xml:space="preserve">
</t>
        </r>
        <r>
          <rPr>
            <sz val="16"/>
            <rFont val="Calibri"/>
            <family val="2"/>
          </rPr>
          <t>CE GIGOV/SA 6070/2026 - Enviado dia 07/10/26 - Informamos o desbloqueio da parcela de repasse no valor de R$ 412.597,45, conforme: NF 018 no Valor de R$412.597,45 - Ofício de Solicitação de Autorização de Desbloqueio Nº 0774/2026/GASEC.</t>
        </r>
        <r>
          <rPr>
            <b/>
            <sz val="16"/>
            <rFont val="Calibri"/>
            <family val="2"/>
          </rPr>
          <t xml:space="preserve">
</t>
        </r>
        <r>
          <rPr>
            <sz val="16"/>
            <rFont val="Calibri"/>
            <family val="2"/>
          </rPr>
          <t>CE GIGOV/SA 6067/2026 - Enviado dia 07/10/26 - Comunicamos o desbloqueio da parcela no valor de R$ 242.147,17.</t>
        </r>
        <r>
          <rPr>
            <b/>
            <sz val="16"/>
            <rFont val="Calibri"/>
            <family val="2"/>
          </rPr>
          <t xml:space="preserve">
</t>
        </r>
        <r>
          <rPr>
            <sz val="16"/>
            <rFont val="Calibri"/>
            <family val="2"/>
          </rPr>
          <t>CE GIGOV/SA 5940/2026 - Enviado dia 05/10/26 -  Informamos a pendência para o desbloqueio do BM 12 no valor de R$ 195.371,45.</t>
        </r>
        <r>
          <rPr>
            <b/>
            <sz val="16"/>
            <rFont val="Calibri"/>
            <family val="2"/>
          </rPr>
          <t xml:space="preserve">
</t>
        </r>
        <r>
          <rPr>
            <sz val="16"/>
            <rFont val="Calibri"/>
            <family val="2"/>
          </rPr>
          <t>CE GIGOV/SA 5990/2026 - Enviado dia 05/10/26 - Notificamos V.Exa. do crédito de recursos financeiros, sob bloqueio, em 02/10/2026, no valor de R$ 6.322.856,02.</t>
        </r>
        <r>
          <rPr>
            <b/>
            <sz val="16"/>
            <rFont val="Calibri"/>
            <family val="2"/>
          </rPr>
          <t xml:space="preserve">
</t>
        </r>
        <r>
          <rPr>
            <sz val="16"/>
            <rFont val="Calibri"/>
            <family val="2"/>
          </rPr>
          <t xml:space="preserve"> CE GIGOV/SA 5705/2026 - Enviado dia 09/09/26 - Informamos o desbloqueio  da parcela referente ao BM 11 + glosas, no valor de R$  570.300,46.</t>
        </r>
        <r>
          <rPr>
            <b/>
            <sz val="16"/>
            <rFont val="Calibri"/>
            <family val="2"/>
          </rPr>
          <t xml:space="preserve">
</t>
        </r>
        <r>
          <rPr>
            <sz val="16"/>
            <rFont val="Calibri"/>
            <family val="2"/>
          </rPr>
          <t xml:space="preserve">CE GIGOV/SA 5737/2026 - Enviado dia 09/09/26 -Desbloqueio de Parcela  Por Compatibilidade do BM. </t>
        </r>
        <r>
          <rPr>
            <b/>
            <sz val="16"/>
            <rFont val="Calibri"/>
            <family val="2"/>
          </rPr>
          <t xml:space="preserve">
 </t>
        </r>
        <r>
          <rPr>
            <sz val="16"/>
            <rFont val="Calibri"/>
            <family val="2"/>
          </rPr>
          <t>RETIFICAÇÃO CE GIGOV/SA 5176/2026 - Enviado dia 04/09/26 - Inserção do ofício de solicitação de autorização de desbloqueio no valor do BM 11 de R$  507.805,32.</t>
        </r>
        <r>
          <rPr>
            <b/>
            <sz val="16"/>
            <rFont val="Calibri"/>
            <family val="2"/>
          </rPr>
          <t xml:space="preserve">
</t>
        </r>
        <r>
          <rPr>
            <sz val="16"/>
            <rFont val="Calibri"/>
            <family val="2"/>
          </rPr>
          <t>CE GIGOV/SA 5571/2026 -  Enviado dia 03/09/26 Desbloqueio de Parcela.</t>
        </r>
        <r>
          <rPr>
            <b/>
            <sz val="16"/>
            <rFont val="Calibri"/>
            <family val="2"/>
          </rPr>
          <t xml:space="preserve">
</t>
        </r>
        <r>
          <rPr>
            <sz val="16"/>
            <rFont val="Calibri"/>
            <family val="2"/>
          </rPr>
          <t>CE GIGOV/SA 4972/2026 Enviado dia 10/08/26 - Aceite do QCI.</t>
        </r>
        <r>
          <rPr>
            <b/>
            <sz val="16"/>
            <rFont val="Calibri"/>
            <family val="2"/>
          </rPr>
          <t xml:space="preserve">
</t>
        </r>
        <r>
          <rPr>
            <sz val="16"/>
            <rFont val="Calibri"/>
            <family val="2"/>
          </rPr>
          <t>CE GIGOV/SA 4875/2026 -  Comunicamos o desbloqueio da parcela de repasse no valor de R$ 13.855,65.</t>
        </r>
        <r>
          <rPr>
            <b/>
            <sz val="16"/>
            <rFont val="Calibri"/>
            <family val="2"/>
          </rPr>
          <t xml:space="preserve">
</t>
        </r>
        <r>
          <rPr>
            <sz val="16"/>
            <rFont val="Calibri"/>
            <family val="2"/>
          </rPr>
          <t>CE GIGOV/SA 4876/2026 - Enviado dia 05/08/26 - Comunicamos o desbloqueio da parcela de repasse no valor de R$ 10.618,95.</t>
        </r>
        <r>
          <rPr>
            <b/>
            <sz val="16"/>
            <rFont val="Calibri"/>
            <family val="2"/>
          </rPr>
          <t xml:space="preserve">
</t>
        </r>
        <r>
          <rPr>
            <sz val="16"/>
            <rFont val="Calibri"/>
            <family val="2"/>
          </rPr>
          <t>CE GIGOV/SA 4877/2026 - Enviado dia 05/08/26 - Comunicamos o desbloqueio da parcela de repasse no valor de R$ 354.445,31.</t>
        </r>
        <r>
          <rPr>
            <b/>
            <sz val="16"/>
            <rFont val="Calibri"/>
            <family val="2"/>
          </rPr>
          <t xml:space="preserve">
</t>
        </r>
        <r>
          <rPr>
            <sz val="16"/>
            <rFont val="Calibri"/>
            <family val="2"/>
          </rPr>
          <t>CE GIGOV/SA 4892/2026 - Enviado dia 05/08/26 - Comunicamos o desbloqueio da parcela de repasse no valor de R$ 29.947,87.</t>
        </r>
        <r>
          <rPr>
            <b/>
            <sz val="16"/>
            <rFont val="Calibri"/>
            <family val="2"/>
          </rPr>
          <t xml:space="preserve">
 </t>
        </r>
        <r>
          <rPr>
            <sz val="16"/>
            <rFont val="Calibri"/>
            <family val="2"/>
          </rPr>
          <t>CE GIGOV/SA 4879/2026 - Enviado 05/08/26 - Comunicamos o desbloqueio da parcela de repasse no valor de R$ 61.270,67.</t>
        </r>
        <r>
          <rPr>
            <b/>
            <sz val="16"/>
            <rFont val="Calibri"/>
            <family val="2"/>
          </rPr>
          <t xml:space="preserve">
</t>
        </r>
        <r>
          <rPr>
            <sz val="16"/>
            <rFont val="Calibri"/>
            <family val="2"/>
          </rPr>
          <t>CE GIGOV/SA 4626/2026 - Enviado dia 27/07/2026 - Comunicamos o desbloqueio da parcela de repasse, informada R$ 219.121,87.</t>
        </r>
        <r>
          <rPr>
            <b/>
            <sz val="16"/>
            <rFont val="Calibri"/>
            <family val="2"/>
          </rPr>
          <t xml:space="preserve">
</t>
        </r>
        <r>
          <rPr>
            <sz val="16"/>
            <rFont val="Calibri"/>
            <family val="2"/>
          </rPr>
          <t>CE GIGOV/SA 4489/2026 - Enviado dia 22/07/26 -  Informamos a pendência para o desbloqueio do BM 10 no valor de R$ 61.270,67.</t>
        </r>
        <r>
          <rPr>
            <b/>
            <sz val="16"/>
            <rFont val="Calibri"/>
            <family val="2"/>
          </rPr>
          <t xml:space="preserve">
</t>
        </r>
        <r>
          <rPr>
            <sz val="16"/>
            <rFont val="Calibri"/>
            <family val="2"/>
          </rPr>
          <t>CE GIGOV/SA 4434/2026 - Enviado dia 20/07/26 -  Informamos a pendência para o desbloqueio do BM 10 no valor de R$ 354.445,31.</t>
        </r>
        <r>
          <rPr>
            <b/>
            <sz val="16"/>
            <rFont val="Calibri"/>
            <family val="2"/>
          </rPr>
          <t xml:space="preserve">
</t>
        </r>
        <r>
          <rPr>
            <sz val="16"/>
            <rFont val="Calibri"/>
            <family val="2"/>
          </rPr>
          <t>CE GIGOV/SA 4412/2026 - Enviado dia 20/07/26 -  Informamos a pendência para o desbloqueio da parcela de repasse no valor de R$  10.618,95.</t>
        </r>
        <r>
          <rPr>
            <b/>
            <sz val="16"/>
            <rFont val="Calibri"/>
            <family val="2"/>
          </rPr>
          <t xml:space="preserve">
</t>
        </r>
        <r>
          <rPr>
            <sz val="16"/>
            <rFont val="Calibri"/>
            <family val="2"/>
          </rPr>
          <t>CE GIGOV/SA 4291/2026 - Enviado dia 13/07/26 - Comunicamos o desbloqueio da parcela de repasse no valor de R$ 20.636,17.</t>
        </r>
        <r>
          <rPr>
            <b/>
            <sz val="16"/>
            <rFont val="Calibri"/>
            <family val="2"/>
          </rPr>
          <t xml:space="preserve">
</t>
        </r>
        <r>
          <rPr>
            <sz val="16"/>
            <rFont val="Calibri"/>
            <family val="2"/>
          </rPr>
          <t>CE GIGOV/SA 4255/2026 - Enviado dia 13/07/26 -  Informamos a pendência para o desbloqueio da parcela de repasse no valor de R$ 13.855,65.</t>
        </r>
        <r>
          <rPr>
            <b/>
            <sz val="16"/>
            <rFont val="Calibri"/>
            <family val="2"/>
          </rPr>
          <t xml:space="preserve">
</t>
        </r>
        <r>
          <rPr>
            <sz val="16"/>
            <rFont val="Calibri"/>
            <family val="2"/>
          </rPr>
          <t>CE GIGOV/SA 3953/2026 - Enviado dia 30/06/26 -       Informamos o ateste de medição do BM 01 e a pendência para desbloqueio no valor de R$ 29.947,87.</t>
        </r>
        <r>
          <rPr>
            <b/>
            <sz val="16"/>
            <rFont val="Calibri"/>
            <family val="2"/>
          </rPr>
          <t xml:space="preserve">
</t>
        </r>
        <r>
          <rPr>
            <sz val="16"/>
            <rFont val="Calibri"/>
            <family val="2"/>
          </rPr>
          <t>CE GIGOV/SA 3552/2026 - Enviado dia 15/06/26 - Comunicamos o desbloqueio da parcela de repasses no valor de R$  788.478,91.</t>
        </r>
        <r>
          <rPr>
            <b/>
            <sz val="16"/>
            <rFont val="Calibri"/>
            <family val="2"/>
          </rPr>
          <t xml:space="preserve">
</t>
        </r>
        <r>
          <rPr>
            <sz val="16"/>
            <rFont val="Calibri"/>
            <family val="2"/>
          </rPr>
          <t>MODIFICADO  CE GIGOV/SA 3277/2026 - Enviado dia 11/06/26 - Pendência Para Desbloqueio. Valor R$ 788.478,91.</t>
        </r>
        <r>
          <rPr>
            <b/>
            <sz val="16"/>
            <rFont val="Calibri"/>
            <family val="2"/>
          </rPr>
          <t xml:space="preserve">
</t>
        </r>
        <r>
          <rPr>
            <sz val="16"/>
            <rFont val="Calibri"/>
            <family val="2"/>
          </rPr>
          <t>CE GIGOV/SA 3353/2026 -Enviado dia 08/06/26 -  Medição do projeto executivo.</t>
        </r>
        <r>
          <rPr>
            <b/>
            <sz val="16"/>
            <rFont val="Calibri"/>
            <family val="2"/>
          </rPr>
          <t xml:space="preserve">
</t>
        </r>
        <r>
          <rPr>
            <sz val="16"/>
            <rFont val="Calibri"/>
            <family val="2"/>
          </rPr>
          <t>Informamos a pendência para o desbloqueio do BM 08 no valor de R$   792.366,21.</t>
        </r>
        <r>
          <rPr>
            <b/>
            <sz val="16"/>
            <rFont val="Calibri"/>
            <family val="2"/>
          </rPr>
          <t xml:space="preserve">
</t>
        </r>
        <r>
          <rPr>
            <sz val="16"/>
            <rFont val="Calibri"/>
            <family val="2"/>
          </rPr>
          <t>CE GIGOV/SA 3248/2026 - Enviado dia 29/05/26 Pleito para Excepcionalização da Pesquisa Pós-intervenção.</t>
        </r>
        <r>
          <rPr>
            <b/>
            <sz val="16"/>
            <rFont val="Calibri"/>
            <family val="2"/>
          </rPr>
          <t xml:space="preserve">
</t>
        </r>
        <r>
          <rPr>
            <sz val="16"/>
            <rFont val="Calibri"/>
            <family val="2"/>
          </rPr>
          <t>CE GIGOV/SA 3202/2026 - Enviado dia 28/05/26 - Comunicamos o desbloqueio da parcela de repasse no valor de R$ 73.816,55.</t>
        </r>
        <r>
          <rPr>
            <b/>
            <sz val="16"/>
            <rFont val="Calibri"/>
            <family val="2"/>
          </rPr>
          <t xml:space="preserve">
</t>
        </r>
        <r>
          <rPr>
            <sz val="16"/>
            <rFont val="Calibri"/>
            <family val="2"/>
          </rPr>
          <t>CE GIGOV/SA 3184/2026 - Enviado dia 28/05/2026 - Notificamos V.Exa. do crédito de recursos financeiros, sob bloqueio, em 25/05/2026, no valor de R$ 2.500.000,00.</t>
        </r>
        <r>
          <rPr>
            <b/>
            <sz val="16"/>
            <rFont val="Calibri"/>
            <family val="2"/>
          </rPr>
          <t xml:space="preserve">
</t>
        </r>
        <r>
          <rPr>
            <sz val="16"/>
            <rFont val="Calibri"/>
            <family val="2"/>
          </rPr>
          <t>CE GIGOV/SA 2861/2026 - Enviado dia 14/05/26 - Informamos a pendência para o desbloqueio da parcela de repasse  de R$  73.816,55.</t>
        </r>
        <r>
          <rPr>
            <b/>
            <sz val="16"/>
            <rFont val="Calibri"/>
            <family val="2"/>
          </rPr>
          <t xml:space="preserve">
</t>
        </r>
        <r>
          <rPr>
            <sz val="16"/>
            <rFont val="Calibri"/>
            <family val="2"/>
          </rPr>
          <t>CE GIGOV/SA 2413/2026 - Enviado dia 27/04/26 -   Informamos o desbloqueio da parcela no valor de R$ 24.512,08.</t>
        </r>
        <r>
          <rPr>
            <b/>
            <sz val="16"/>
            <rFont val="Calibri"/>
            <family val="2"/>
          </rPr>
          <t xml:space="preserve">
</t>
        </r>
        <r>
          <rPr>
            <sz val="16"/>
            <rFont val="Calibri"/>
            <family val="2"/>
          </rPr>
          <t>CE GIGOV/SA 2416/2026 - Enviado dia 27/04/26 -  Comunicamos o desbloqueio da parcela de repasse no valor de R$ 146.178,89.</t>
        </r>
        <r>
          <rPr>
            <b/>
            <sz val="16"/>
            <rFont val="Calibri"/>
            <family val="2"/>
          </rPr>
          <t xml:space="preserve">
</t>
        </r>
        <r>
          <rPr>
            <sz val="16"/>
            <rFont val="Calibri"/>
            <family val="2"/>
          </rPr>
          <t>CE GIGOV/SA 2414/2026 - Enviado dia 27/04/26 -  Informamos o desbloqueio da parcela no valor de R$ 17.440,85.</t>
        </r>
        <r>
          <rPr>
            <b/>
            <sz val="16"/>
            <rFont val="Calibri"/>
            <family val="2"/>
          </rPr>
          <t xml:space="preserve">
</t>
        </r>
        <r>
          <rPr>
            <sz val="16"/>
            <rFont val="Calibri"/>
            <family val="2"/>
          </rPr>
          <t>CE GIGOV/SA 2311/2026 -Enviado dia 22/04/26 -  Resposta ao Oficio nº 064/2026. A CONDER pediu para adiar a entrega do Plano de Reassentamento, mas o pedido foi negado, pois já há comprovação de impactos em famílias; assim, o plano continua obrigatório para dar continuidade ao processo.</t>
        </r>
        <r>
          <rPr>
            <b/>
            <sz val="16"/>
            <rFont val="Calibri"/>
            <family val="2"/>
          </rPr>
          <t xml:space="preserve">
</t>
        </r>
        <r>
          <rPr>
            <sz val="16"/>
            <rFont val="Calibri"/>
            <family val="2"/>
          </rPr>
          <t>RETIFICAÇÃO:  CE GIGOV/SA 1741/2026 - Enviado dia 30/03/26 - Ofício de Autorização de Início do Objeto (AIO), Data limite: 14/04/2026 para emissão de ordem de serviço.</t>
        </r>
        <r>
          <rPr>
            <b/>
            <sz val="16"/>
            <rFont val="Calibri"/>
            <family val="2"/>
          </rPr>
          <t xml:space="preserve">
</t>
        </r>
        <r>
          <rPr>
            <sz val="16"/>
            <rFont val="Calibri"/>
            <family val="2"/>
          </rPr>
          <t>CE GIGOV/SA 1256/2026 - Enviado dia 06/03/26 Aprovação da VRPL.</t>
        </r>
        <r>
          <rPr>
            <b/>
            <sz val="16"/>
            <rFont val="Calibri"/>
            <family val="2"/>
          </rPr>
          <t xml:space="preserve">
</t>
        </r>
        <r>
          <rPr>
            <sz val="16"/>
            <rFont val="Calibri"/>
            <family val="2"/>
          </rPr>
          <t>CE GIGOV/SA 1159/2026 - Pendências para a conclusão do processo licitatório.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REITERAÇÃO: CE GIGOV/SA 250/2026 - Enviado dia 20/02/26 - Solicita comprovação de abertura do processo licitatório.</t>
        </r>
        <r>
          <rPr>
            <b/>
            <sz val="16"/>
            <rFont val="Calibri"/>
            <family val="2"/>
          </rPr>
          <t xml:space="preserve">
</t>
        </r>
        <r>
          <rPr>
            <sz val="16"/>
            <rFont val="Calibri"/>
            <family val="2"/>
          </rPr>
          <t>CE GIGOV/SA 250/2026 - Enviado 14/01/2026 -Solicita comprovação de abertura do processo licitatório.</t>
        </r>
        <r>
          <rPr>
            <b/>
            <sz val="16"/>
            <rFont val="Calibri"/>
            <family val="2"/>
          </rPr>
          <t xml:space="preserve">
</t>
        </r>
        <r>
          <rPr>
            <sz val="16"/>
            <rFont val="Calibri"/>
            <family val="2"/>
          </rPr>
          <t xml:space="preserve">CE GIGOV/SA 4753/2025 Enviado dia 24/10/2025 -Termo Aditivo - Alteração de Cláusula Suspensiva e Etapa. </t>
        </r>
        <r>
          <rPr>
            <b/>
            <sz val="16"/>
            <rFont val="Calibri"/>
            <family val="2"/>
          </rPr>
          <t xml:space="preserve">
</t>
        </r>
        <r>
          <rPr>
            <sz val="16"/>
            <rFont val="Calibri"/>
            <family val="2"/>
          </rPr>
          <t>CE GIGOV/SA 4054/2025 -Enviado dia 16/09/25 -  Resposta ao Oficio nº 326/2025 – É permitido pagar Projetos Básicos, desde que incluídos no limite de 5% do repasse, conforme entendimento da CAIXA, mesmo sem previsão expressa no Manual.</t>
        </r>
        <r>
          <rPr>
            <b/>
            <sz val="16"/>
            <rFont val="Calibri"/>
            <family val="2"/>
          </rPr>
          <t xml:space="preserve">
</t>
        </r>
        <r>
          <rPr>
            <sz val="16"/>
            <rFont val="Calibri"/>
            <family val="2"/>
          </rPr>
          <t xml:space="preserve">CE GIGOV/SA 3785/2025 Enviado dia 01/09 - Retorno ao Ofício nº 249/2025 - CONDER/DIHAB/DIHAB.GAB – PTS L4/L5 - refere-se projeto de trabalho social. </t>
        </r>
        <r>
          <rPr>
            <b/>
            <sz val="16"/>
            <rFont val="Calibri"/>
            <family val="2"/>
          </rPr>
          <t xml:space="preserve">
 </t>
        </r>
        <r>
          <rPr>
            <sz val="16"/>
            <rFont val="Calibri"/>
            <family val="2"/>
          </rPr>
          <t>CE GIGOV/SA 3723/2025 - Enviado dia 29/08 -Pendência Para Autorização de Início de Objeto - AIO.</t>
        </r>
        <r>
          <rPr>
            <b/>
            <sz val="16"/>
            <rFont val="Calibri"/>
            <family val="2"/>
          </rPr>
          <t xml:space="preserve">
</t>
        </r>
        <r>
          <rPr>
            <sz val="16"/>
            <rFont val="Calibri"/>
            <family val="2"/>
          </rPr>
          <t>CE GIGOV/SA 3455/2025 Enviado dia 14/08 - Verificação da Licitação de OBRA - Etapa 1 (Lt 01 e 02).</t>
        </r>
        <r>
          <rPr>
            <b/>
            <sz val="16"/>
            <rFont val="Calibri"/>
            <family val="2"/>
          </rPr>
          <t xml:space="preserve">
</t>
        </r>
        <r>
          <rPr>
            <sz val="16"/>
            <rFont val="Calibri"/>
            <family val="2"/>
          </rPr>
          <t>CE GIGOV/SA 3369/2025 - Enviado dia 12/08 - Carta Reversal ao Termo de Compromisso referente a alteração do prazo para atendimento da condição suspensiva</t>
        </r>
        <r>
          <rPr>
            <b/>
            <sz val="16"/>
            <rFont val="Calibri"/>
            <family val="2"/>
          </rPr>
          <t xml:space="preserve">.
</t>
        </r>
        <r>
          <rPr>
            <sz val="16"/>
            <rFont val="Calibri"/>
            <family val="2"/>
          </rPr>
          <t>CE GIGOV/SA 3298/2025 Enviado dia 08/08 - Análise da documentação - Ofício nº 021/2015.</t>
        </r>
        <r>
          <rPr>
            <b/>
            <sz val="16"/>
            <rFont val="Calibri"/>
            <family val="2"/>
          </rPr>
          <t xml:space="preserve">
</t>
        </r>
        <r>
          <rPr>
            <sz val="16"/>
            <rFont val="Calibri"/>
            <family val="2"/>
          </rPr>
          <t>COMPLEMENTAÇÃO  CE GIGOV/SA 3171/2025 - Enviado dia 06/08 - Aceite da Verificação da Licitação de OBRA - Lt 01 e 02.</t>
        </r>
        <r>
          <rPr>
            <b/>
            <sz val="16"/>
            <rFont val="Calibri"/>
            <family val="2"/>
          </rPr>
          <t xml:space="preserve">
</t>
        </r>
        <r>
          <rPr>
            <sz val="16"/>
            <rFont val="Calibri"/>
            <family val="2"/>
          </rPr>
          <t>CE GIGOV/SA 3171/2025 - Enviando dia 04/08 - Aceite da Verificação da Licitação de OBRA.</t>
        </r>
        <r>
          <rPr>
            <b/>
            <sz val="16"/>
            <rFont val="Calibri"/>
            <family val="2"/>
          </rPr>
          <t xml:space="preserve">
</t>
        </r>
        <r>
          <rPr>
            <sz val="16"/>
            <rFont val="Calibri"/>
            <family val="2"/>
          </rPr>
          <t>COMPLEMENTO: CE GIGOV/SA 2858/2025 enviado dia 04/08 Processo Licitatório – PTS - Grupo 1 – Lote 1 e 2.</t>
        </r>
        <r>
          <rPr>
            <b/>
            <sz val="16"/>
            <rFont val="Calibri"/>
            <family val="2"/>
          </rPr>
          <t xml:space="preserve">
</t>
        </r>
        <r>
          <rPr>
            <sz val="16"/>
            <rFont val="Calibri"/>
            <family val="2"/>
          </rPr>
          <t>CE GIGOV/SA 3075/2025 - Enviado dia 28/07/2025. Análise do parecer Técnico/Jurídico - lotes 01 e 02.</t>
        </r>
        <r>
          <rPr>
            <b/>
            <sz val="16"/>
            <rFont val="Calibri"/>
            <family val="2"/>
          </rPr>
          <t xml:space="preserve">
</t>
        </r>
        <r>
          <rPr>
            <sz val="16"/>
            <rFont val="Calibri"/>
            <family val="2"/>
          </rPr>
          <t>CE GIGOV/SA 3024/2025  Enviado dia 25/07/2025 - Análise preliminar do projeto básico.</t>
        </r>
        <r>
          <rPr>
            <b/>
            <sz val="16"/>
            <rFont val="Calibri"/>
            <family val="2"/>
          </rPr>
          <t xml:space="preserve">
</t>
        </r>
        <r>
          <rPr>
            <sz val="16"/>
            <rFont val="Calibri"/>
            <family val="2"/>
          </rPr>
          <t>CE GIGOV/SA 2935/2025 - enviado dia 21/07/2025 - Crédito de Recursos Financeiros – Orçamento Geral da União, valor de R$ 16.046.575,17.</t>
        </r>
        <r>
          <rPr>
            <b/>
            <sz val="16"/>
            <rFont val="Calibri"/>
            <family val="2"/>
          </rPr>
          <t xml:space="preserve">
</t>
        </r>
        <r>
          <rPr>
            <sz val="16"/>
            <rFont val="Calibri"/>
            <family val="2"/>
          </rPr>
          <t>CE GIGOV/SA 2934/2025 enviado dia 21/07/2025 - Ofício de Crédito de Recursos -  Notificação a V.Exa. do crédito de recursos financeiros, sob bloqueio, em 17/07/2025, no valor de R$ 16.046.575,17.</t>
        </r>
        <r>
          <rPr>
            <b/>
            <sz val="16"/>
            <rFont val="Calibri"/>
            <family val="2"/>
          </rPr>
          <t xml:space="preserve">
</t>
        </r>
        <r>
          <rPr>
            <sz val="16"/>
            <rFont val="Calibri"/>
            <family val="2"/>
          </rPr>
          <t>CE GIGOV/SA 2858/2025 - Processo Licitatório apto referente ao trabalho social.</t>
        </r>
        <r>
          <rPr>
            <b/>
            <sz val="16"/>
            <rFont val="Calibri"/>
            <family val="2"/>
          </rPr>
          <t xml:space="preserve">
</t>
        </r>
        <r>
          <rPr>
            <sz val="16"/>
            <rFont val="Calibri"/>
            <family val="2"/>
          </rPr>
          <t>CE GIGOV/SA 2596/2025 - enviado dia 27/06/2025 - Etapa 1 (Lotes 01 e 02): Análise da VRPL .</t>
        </r>
        <r>
          <rPr>
            <b/>
            <sz val="16"/>
            <rFont val="Calibri"/>
            <family val="2"/>
          </rPr>
          <t xml:space="preserve">
</t>
        </r>
        <r>
          <rPr>
            <sz val="16"/>
            <rFont val="Calibri"/>
            <family val="2"/>
          </rPr>
          <t>Ofício nº 0487/2025 -  Crédito de Recursos Financeiros – Orçamento Geral da União.</t>
        </r>
        <r>
          <rPr>
            <b/>
            <sz val="16"/>
            <rFont val="Calibri"/>
            <family val="2"/>
          </rPr>
          <t xml:space="preserve">
</t>
        </r>
        <r>
          <rPr>
            <sz val="16"/>
            <rFont val="Calibri"/>
            <family val="2"/>
          </rPr>
          <t>CE GIGOV/SA 2320/2025 enviado dia 12/06/2025 -  Viabilidade das análises. foram consideradas tecnicamente viáveis, com a consequente retirada da cláusula suspensiva parcial, e está apto para prosseguimento das análises pós-contratuais pertinentes, referentes à meta acatada.  É necessário aguardar a autorização do Ministério das Cidades para o início do processo licitatório.</t>
        </r>
        <r>
          <rPr>
            <b/>
            <sz val="16"/>
            <rFont val="Calibri"/>
            <family val="2"/>
          </rPr>
          <t xml:space="preserve">
</t>
        </r>
        <r>
          <rPr>
            <sz val="16"/>
            <rFont val="Calibri"/>
            <family val="2"/>
          </rPr>
          <t>Cancelamento do Aceite e da Homologação Automática da SPA realizado com sucesso, enviado dia 02/06/2025.</t>
        </r>
        <r>
          <rPr>
            <b/>
            <sz val="16"/>
            <rFont val="Calibri"/>
            <family val="2"/>
          </rPr>
          <t xml:space="preserve">
</t>
        </r>
        <r>
          <rPr>
            <sz val="16"/>
            <rFont val="Calibri"/>
            <family val="2"/>
          </rPr>
          <t>CE GIGOV/SA 1802/2025 enviado dia 20/05/2025 informando que houve aprovação do projeto do trabalho social. Para finalizar a análise foi solicitado que o PTS sejam encaminhados através da plataforma TransfereGov contendo algumas inclusões. 
CE GIGOV/SA 844/2025 enviando em 26/03/2025 informando que após análise da documentação dos PTS  recebida por meio do ofício nº 115/2025 foi listado algumas pendências. TC OGU MCIDADES 966000/2024 - Operação 1096154-66.</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4" sId="1">
    <oc r="AX108" t="inlineStr">
      <is>
        <r>
          <rPr>
            <b/>
            <sz val="16"/>
            <rFont val="Calibri"/>
            <family val="2"/>
          </rPr>
          <t xml:space="preserve">CE GIGOV/SA 5920/2026 - Enviado dia 06/10/26 - Notificamos a V.Exa. o crédito de recursos financeiros, sob bloqueio, em 22/09/2026, no valor de R$ 6.094.757,42.
</t>
        </r>
        <r>
          <rPr>
            <sz val="16"/>
            <rFont val="Calibri"/>
            <family val="2"/>
          </rPr>
          <t>CE GIGOV/SA 5488/2026 - Enviado dia 01/09/26 -  Desbloqueio de parcela de obra - BM 02.</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3528/2025 - Enviado dia 20/08 -Análise Preliminar do Projeto Básico.</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oc>
    <nc r="AX108" t="inlineStr">
      <is>
        <r>
          <rPr>
            <b/>
            <sz val="16"/>
            <rFont val="Calibri"/>
            <family val="2"/>
          </rPr>
          <t xml:space="preserve">
CE GIGOV/SA 5920/2026 - Enviado dia 06/10/26 - Notificamos a V.Exa. o crédito de recursos financeiros, sob bloqueio, em 22/09/2026, no valor de R$ 6.094.757,42.
</t>
        </r>
        <r>
          <rPr>
            <sz val="16"/>
            <rFont val="Calibri"/>
            <family val="2"/>
          </rPr>
          <t>CE GIGOV/SA 5488/2026 - Enviado dia 01/09/26 -  Desbloqueio de parcela de obra - BM 02.</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3528/2025 - Enviado dia 20/08 -Análise Preliminar do Projeto Básico.</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nc>
  </rcc>
  <rcc rId="885" sId="1">
    <oc r="AX121" t="inlineStr">
      <is>
        <r>
          <rPr>
            <b/>
            <sz val="16"/>
            <rFont val="Calibri"/>
            <family val="2"/>
          </rPr>
          <t xml:space="preserve">CE GIGOV/SA 5920/2026 - Enviado dia 06/10/26 - Notificamos a V.Exa. o crédito de recursos financeiros, sob bloqueio, em 22/09/2026, no valor de R$ 6.094.757,42.
</t>
        </r>
        <r>
          <rPr>
            <sz val="16"/>
            <rFont val="Calibri"/>
            <family val="2"/>
          </rPr>
          <t>CE GIGOV/SA 5488/2026 - Enviado dia 01/09/26 -  Desbloqueio de parcela de obra - BM 02.</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CE GIGOV/SA 4423/2026 - Enviado dia 17/07/26 - informamos que procedemos ao desbloqueio de R$ 24.526,13.</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3583/2026 - Enviado dia 17/06/26 Etapa 03: ateste do BM 01 e solicitações para desbloqueio.</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2020/2026 - Enviado dia 15/04/26 -  Nota de Empenho (NE) nº 2026NE000557, emitida em 07/04/2026.
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 xml:space="preserve"> CE GIGOV/SA 330/2025 enviando dia 17/04/2025 informando a Retirada de Suspensiva.
Cláusula suspensiva retirada, no entanto no CE GIGOV/SA 1034/2025 enviado dia</t>
        </r>
        <r>
          <rPr>
            <b/>
            <sz val="16"/>
            <rFont val="Calibri"/>
            <family val="2"/>
          </rPr>
          <t xml:space="preserve">
</t>
        </r>
        <r>
          <rPr>
            <sz val="16"/>
            <rFont val="Calibri"/>
            <family val="2"/>
          </rPr>
          <t xml:space="preserve">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t>
        </r>
        <r>
          <rPr>
            <b/>
            <sz val="16"/>
            <rFont val="Calibri"/>
            <family val="2"/>
          </rPr>
          <t xml:space="preserve">                                                                                                                                                                                        </t>
        </r>
        <r>
          <rPr>
            <sz val="16"/>
            <rFont val="Calibri"/>
            <family val="2"/>
          </rPr>
          <t xml:space="preserve">CE GIGOV/SA 1024/2025 enviado dia  04/04/25, Conder protocolou documentação referente a análise do projeto básico através do Ofício  n° 124/2025. A Conder precisa enviar documentação referente ao orçamento e esclarecer referente a localização da obra.  </t>
        </r>
        <r>
          <rPr>
            <b/>
            <sz val="16"/>
            <rFont val="Calibri"/>
            <family val="2"/>
          </rPr>
          <t xml:space="preserve">   </t>
        </r>
        <r>
          <rPr>
            <sz val="16"/>
            <rFont val="Calibri"/>
            <family val="2"/>
          </rPr>
          <t xml:space="preserve">                                                                                                                                                                                                        Carta Reversal nº 0027/2025/GIGOV/AS enviado em 21/03/2025 informando que foi prorrogado o prazo de entrega da documentação para o dia 23/04/2025.</t>
        </r>
      </is>
    </oc>
    <nc r="AX121" t="inlineStr">
      <is>
        <r>
          <rPr>
            <b/>
            <sz val="16"/>
            <rFont val="Calibri"/>
            <family val="2"/>
          </rPr>
          <t xml:space="preserve">CE GIGOV/SA 6159/2026 - Enviado dia 13/10/26 -  Valor solicitado BM 04 (período: 01/08 a 15/09/2026): R$ 235.570,59.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CE GIGOV/SA 4423/2026 - Enviado dia 17/07/26 - informamos que procedemos ao desbloqueio de R$ 24.526,13.</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3583/2026 - Enviado dia 17/06/26 Etapa 03: ateste do BM 01 e solicitações para desbloqueio.</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2020/2026 - Enviado dia 15/04/26 -  Nota de Empenho (NE) nº 2026NE000557, emitida em 07/04/2026.
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 xml:space="preserve"> CE GIGOV/SA 330/2025 enviando dia 17/04/2025 informando a Retirada de Suspensiva.
Cláusula suspensiva retirada, no entanto no CE GIGOV/SA 1034/2025 enviado dia</t>
        </r>
        <r>
          <rPr>
            <b/>
            <sz val="16"/>
            <rFont val="Calibri"/>
            <family val="2"/>
          </rPr>
          <t xml:space="preserve">
</t>
        </r>
        <r>
          <rPr>
            <sz val="16"/>
            <rFont val="Calibri"/>
            <family val="2"/>
          </rPr>
          <t xml:space="preserve">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t>
        </r>
        <r>
          <rPr>
            <b/>
            <sz val="16"/>
            <rFont val="Calibri"/>
            <family val="2"/>
          </rPr>
          <t xml:space="preserve">                                                                                                                                                                                        </t>
        </r>
        <r>
          <rPr>
            <sz val="16"/>
            <rFont val="Calibri"/>
            <family val="2"/>
          </rPr>
          <t xml:space="preserve">CE GIGOV/SA 1024/2025 enviado dia  04/04/25, Conder protocolou documentação referente a análise do projeto básico através do Ofício  n° 124/2025. A Conder precisa enviar documentação referente ao orçamento e esclarecer referente a localização da obra.  </t>
        </r>
        <r>
          <rPr>
            <b/>
            <sz val="16"/>
            <rFont val="Calibri"/>
            <family val="2"/>
          </rPr>
          <t xml:space="preserve">   </t>
        </r>
        <r>
          <rPr>
            <sz val="16"/>
            <rFont val="Calibri"/>
            <family val="2"/>
          </rPr>
          <t xml:space="preserve">                                                                                                                                                                                                        Carta Reversal nº 0027/2025/GIGOV/AS enviado em 21/03/2025 informando que foi prorrogado o prazo de entrega da documentação para o dia 23/04/2025.</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91" sId="1" numFmtId="19">
    <nc r="AH108">
      <v>46431</v>
    </nc>
  </rcc>
  <rcc rId="892" sId="1" numFmtId="19">
    <nc r="AH109">
      <v>46614</v>
    </nc>
  </rcc>
  <rcc rId="893" sId="1" numFmtId="19">
    <nc r="AH110">
      <v>46614</v>
    </nc>
  </rcc>
  <rcc rId="894" sId="1" numFmtId="19">
    <nc r="AH116">
      <v>46526</v>
    </nc>
  </rcc>
  <rcc rId="895" sId="1" numFmtId="19">
    <nc r="AH117">
      <v>46431</v>
    </nc>
  </rcc>
  <rcc rId="896" sId="1" numFmtId="19">
    <nc r="AH118">
      <v>46431</v>
    </nc>
  </rcc>
  <rcc rId="897" sId="1" numFmtId="19">
    <nc r="AH120">
      <v>46431</v>
    </nc>
  </rcc>
  <rcc rId="898" sId="1" numFmtId="19">
    <nc r="AH121">
      <v>46431</v>
    </nc>
  </rcc>
  <rcc rId="899" sId="1" numFmtId="19">
    <nc r="AH124">
      <v>46526</v>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I124">
    <dxf>
      <alignment horizontal="center" indent="0" readingOrder="0"/>
    </dxf>
  </rfmt>
</revisions>
</file>

<file path=xl/revisions/revisionLog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5" sId="1">
    <oc r="AX107" t="inlineStr">
      <is>
        <r>
          <t xml:space="preserve">CE GIGOV/SA 5920/2026 - Enviado dia 06/10/26 - Notificamos a V.Exa. o crédito de recursos financeiros, sob bloqueio, em 22/09/2026, no valor de R$ 6.094.757,42.
</t>
        </r>
        <r>
          <rPr>
            <sz val="16"/>
            <rFont val="Calibri"/>
            <family val="2"/>
          </rPr>
          <t>CE GIGOV/SA 5629/2026 - Enviado dia 08/08/26 - informamos o desbloqueio de R$ 711.373,01.</t>
        </r>
        <r>
          <rPr>
            <b/>
            <sz val="16"/>
            <rFont val="Calibri"/>
            <family val="2"/>
          </rPr>
          <t xml:space="preserve">
</t>
        </r>
        <r>
          <rPr>
            <sz val="16"/>
            <rFont val="Calibri"/>
            <family val="2"/>
          </rPr>
          <t>CE GIGOV/SA 5310/2026 - Enviado dia 24/08/26 - Ateste dos BMs 02 a 07 e condicionantes para desbloqueio.</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REITERAÇÃO: CE GIGOV/SA 4226/2026 - Enviado dia 06/08/26 - Pendências para desbloqueio BM 05.</t>
        </r>
        <r>
          <rPr>
            <b/>
            <sz val="16"/>
            <rFont val="Calibri"/>
            <family val="2"/>
          </rPr>
          <t xml:space="preserve">
</t>
        </r>
        <r>
          <rPr>
            <sz val="16"/>
            <rFont val="Calibri"/>
            <family val="2"/>
          </rPr>
          <t>CE GIGOV/SA 4346/2026 - Enviado dia 16/07/26 - Atendidas as pendências relacionadas na CE GIGOV/SA nº 3224/2026, informamos que procedemos ao desbloqueio de R$ 581.262,04.</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2562/2026 - Enviado dia 04/05/26 Verificação de compatibilidade BM 03 e pendências para desbloqueio.</t>
        </r>
        <r>
          <rPr>
            <b/>
            <sz val="16"/>
            <rFont val="Calibri"/>
            <family val="2"/>
          </rPr>
          <t xml:space="preserve">
</t>
        </r>
        <r>
          <rPr>
            <sz val="16"/>
            <rFont val="Calibri"/>
            <family val="2"/>
          </rPr>
          <t>CE GIGOV/SA 2451/2026 - Enviado dia 28/04/26 -Plano de Reassentamento e Medidas Compensatórias.</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1174/2026 - Enviado dia 04/03/26 - Informamos o desbloqueio da parcela no valor de R$  87.255,80.</t>
        </r>
        <r>
          <rPr>
            <b/>
            <sz val="16"/>
            <rFont val="Calibri"/>
            <family val="2"/>
          </rPr>
          <t xml:space="preserve">
</t>
        </r>
        <r>
          <rPr>
            <sz val="16"/>
            <rFont val="Calibri"/>
            <family val="2"/>
          </rPr>
          <t>CE GIGOV/SA 495/2026 - Enviado dia 27/01/2026 - Informamos o ateste de medição e a pendência para desbloqueio no valor de R$  87.255,80.</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4160/2025 -Enviado dia 22/09/2025. Autorização para Início de Execução do Objeto - AIO. Valor do repasse: R$ 11.015.886,76.</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3904/2025 Enviado dia 08/09/25- Aceite dos Documentos da  VRPL.</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2642/2025 -Enviado dia 04/07/2025 informando a conclusão da análise de Reprogramação do Lote 01 do termo de compromisso epigrafado, composto de 03 pontos (PDE 198, PDE 215 e Av Garibaldi).</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29/05/2025 - por meio do Ofício nº 169/2025 a Conder protocolou a documentação referente ao (QCI) do Lote 01.</t>
        </r>
        <r>
          <rPr>
            <b/>
            <sz val="16"/>
            <rFont val="Calibri"/>
            <family val="2"/>
          </rPr>
          <t xml:space="preserve">
</t>
        </r>
        <r>
          <rPr>
            <sz val="16"/>
            <rFont val="Calibri"/>
            <family val="2"/>
          </rPr>
          <t>CE GIGOV/SA 1977/2025 enviado dia 27/05/2025 protocolou documentação contendo Nota Tecnica com esclarecimentos sobre a alteração de código do serviço referente à execução de grampo.
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
Emitida SPA em 17/04/2025.</t>
        </r>
      </is>
    </oc>
    <nc r="AX107" t="inlineStr">
      <is>
        <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5629/2026 - Enviado dia 08/08/26 - informamos o desbloqueio de R$ 711.373,01.</t>
        </r>
        <r>
          <rPr>
            <b/>
            <sz val="16"/>
            <rFont val="Calibri"/>
            <family val="2"/>
          </rPr>
          <t xml:space="preserve">
</t>
        </r>
        <r>
          <rPr>
            <sz val="16"/>
            <rFont val="Calibri"/>
            <family val="2"/>
          </rPr>
          <t>CE GIGOV/SA 5310/2026 - Enviado dia 24/08/26 - Ateste dos BMs 02 a 07 e condicionantes para desbloqueio.</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REITERAÇÃO: CE GIGOV/SA 4226/2026 - Enviado dia 06/08/26 - Pendências para desbloqueio BM 05.</t>
        </r>
        <r>
          <rPr>
            <b/>
            <sz val="16"/>
            <rFont val="Calibri"/>
            <family val="2"/>
          </rPr>
          <t xml:space="preserve">
</t>
        </r>
        <r>
          <rPr>
            <sz val="16"/>
            <rFont val="Calibri"/>
            <family val="2"/>
          </rPr>
          <t>CE GIGOV/SA 4346/2026 - Enviado dia 16/07/26 - Atendidas as pendências relacionadas na CE GIGOV/SA nº 3224/2026, informamos que procedemos ao desbloqueio de R$ 581.262,04.</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2562/2026 - Enviado dia 04/05/26 Verificação de compatibilidade BM 03 e pendências para desbloqueio.</t>
        </r>
        <r>
          <rPr>
            <b/>
            <sz val="16"/>
            <rFont val="Calibri"/>
            <family val="2"/>
          </rPr>
          <t xml:space="preserve">
</t>
        </r>
        <r>
          <rPr>
            <sz val="16"/>
            <rFont val="Calibri"/>
            <family val="2"/>
          </rPr>
          <t>CE GIGOV/SA 2451/2026 - Enviado dia 28/04/26 -Plano de Reassentamento e Medidas Compensatórias.</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1174/2026 - Enviado dia 04/03/26 - Informamos o desbloqueio da parcela no valor de R$  87.255,80.</t>
        </r>
        <r>
          <rPr>
            <b/>
            <sz val="16"/>
            <rFont val="Calibri"/>
            <family val="2"/>
          </rPr>
          <t xml:space="preserve">
</t>
        </r>
        <r>
          <rPr>
            <sz val="16"/>
            <rFont val="Calibri"/>
            <family val="2"/>
          </rPr>
          <t>CE GIGOV/SA 495/2026 - Enviado dia 27/01/2026 - Informamos o ateste de medição e a pendência para desbloqueio no valor de R$  87.255,80.</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4160/2025 -Enviado dia 22/09/2025. Autorização para Início de Execução do Objeto - AIO. Valor do repasse: R$ 11.015.886,76.</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3904/2025 Enviado dia 08/09/25- Aceite dos Documentos da  VRPL.</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2642/2025 -Enviado dia 04/07/2025 informando a conclusão da análise de Reprogramação do Lote 01 do termo de compromisso epigrafado, composto de 03 pontos (PDE 198, PDE 215 e Av Garibaldi).</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29/05/2025 - por meio do Ofício nº 169/2025 a Conder protocolou a documentação referente ao (QCI) do Lote 01.</t>
        </r>
        <r>
          <rPr>
            <b/>
            <sz val="16"/>
            <rFont val="Calibri"/>
            <family val="2"/>
          </rPr>
          <t xml:space="preserve">
</t>
        </r>
        <r>
          <rPr>
            <sz val="16"/>
            <rFont val="Calibri"/>
            <family val="2"/>
          </rPr>
          <t>CE GIGOV/SA 1977/2025 enviado dia 27/05/2025 protocolou documentação contendo Nota Tecnica com esclarecimentos sobre a alteração de código do serviço referente à execução de grampo.
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
Emitida SPA em 17/04/2025.</t>
        </r>
      </is>
    </nc>
  </rcc>
  <rcc rId="906" sId="1">
    <oc r="AX108" t="inlineStr">
      <is>
        <r>
          <rPr>
            <b/>
            <sz val="16"/>
            <rFont val="Calibri"/>
            <family val="2"/>
          </rPr>
          <t xml:space="preserve">
CE GIGOV/SA 5920/2026 - Enviado dia 06/10/26 - Notificamos a V.Exa. o crédito de recursos financeiros, sob bloqueio, em 22/09/2026, no valor de R$ 6.094.757,42.
</t>
        </r>
        <r>
          <rPr>
            <sz val="16"/>
            <rFont val="Calibri"/>
            <family val="2"/>
          </rPr>
          <t>CE GIGOV/SA 5488/2026 - Enviado dia 01/09/26 -  Desbloqueio de parcela de obra - BM 02.</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3528/2025 - Enviado dia 20/08 -Análise Preliminar do Projeto Básico.</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oc>
    <nc r="AX108" t="inlineStr">
      <is>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3528/2025 - Enviado dia 20/08 -Análise Preliminar do Projeto Básico.</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nc>
  </rcc>
  <rcc rId="907" sId="1">
    <oc r="AX109" t="inlineStr">
      <is>
        <r>
          <rPr>
            <b/>
            <sz val="16"/>
            <rFont val="Calibri"/>
            <family val="2"/>
          </rPr>
          <t xml:space="preserve">CE GIGOV/SA 5920/2026 - Enviado dia 06/10/26 - Notificamos a V.Exa. o crédito de recursos financeiros, sob bloqueio, em 22/09/2026, no valor de R$ 6.094.757,42.
</t>
        </r>
        <r>
          <rPr>
            <sz val="16"/>
            <rFont val="Calibri"/>
            <family val="2"/>
          </rPr>
          <t>CE GIGOV/SA 5524/2026 - Enviado dia 02/09/26 -Desbloqueio de parcela de obra.</t>
        </r>
        <r>
          <rPr>
            <b/>
            <sz val="16"/>
            <rFont val="Calibri"/>
            <family val="2"/>
          </rPr>
          <t xml:space="preserve">
</t>
        </r>
        <r>
          <rPr>
            <sz val="16"/>
            <rFont val="Calibri"/>
            <family val="2"/>
          </rPr>
          <t>CE GIGOV/SA 5098/2026 - Enviado dia 14/08/26  informamos o desbloqueio de R$ 25.197,90.</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REITERAÇÃO: CE GIGOV/SA 4220/2026 -Enviado dia 06/08/26 -  Aceite dos Projetos Executivos e pendências para desbloqueio BM 01.</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1835/2026 - Enviado dia 01/04/26 Laudo de Análise de Instrumento de Planejamento Social.</t>
        </r>
        <r>
          <rPr>
            <b/>
            <sz val="16"/>
            <rFont val="Calibri"/>
            <family val="2"/>
          </rPr>
          <t xml:space="preserve">
</t>
        </r>
        <r>
          <rPr>
            <sz val="16"/>
            <rFont val="Calibri"/>
            <family val="2"/>
          </rPr>
          <t>CE GIGOV/SA 925/2026 - Enviado dia 19/02/26 - Apontamentos da verificação do resultado da Licitação Presencial.  Sob os aspectos de Engenharia, a VRPL foi considerada viável e contempla as seguintes localidades do Lote 4. Total R$ 11.902.138,51.</t>
        </r>
        <r>
          <rPr>
            <b/>
            <sz val="16"/>
            <rFont val="Calibri"/>
            <family val="2"/>
          </rPr>
          <t xml:space="preserve">
</t>
        </r>
        <r>
          <rPr>
            <sz val="16"/>
            <rFont val="Calibri"/>
            <family val="2"/>
          </rPr>
          <t>CE GIGOV/SA 925/2026 - Enviado dia 20/02/26 - Apontamentos da verificação do resultado da Licitação Presencial.</t>
        </r>
        <r>
          <rPr>
            <b/>
            <sz val="16"/>
            <rFont val="Calibri"/>
            <family val="2"/>
          </rPr>
          <t xml:space="preserve">
</t>
        </r>
        <r>
          <rPr>
            <sz val="16"/>
            <rFont val="Calibri"/>
            <family val="2"/>
          </rPr>
          <t>CE GIGOV/SA 258/2026 - Enviado dia 14/01/2026 -  Solicita comprovação de abertura do processo licitatório</t>
        </r>
        <r>
          <rPr>
            <b/>
            <sz val="16"/>
            <rFont val="Calibri"/>
            <family val="2"/>
          </rPr>
          <t xml:space="preserve">
</t>
        </r>
        <r>
          <rPr>
            <sz val="16"/>
            <rFont val="Calibri"/>
            <family val="2"/>
          </rPr>
          <t xml:space="preserve"> CE GIGOV/SA 6018/2025 - Enviado dia 16/12/25 - Parecer Técnico de Apontamentos –PTS.</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5110/2025 - Enviado dia 11/11/2025 - Considerando a declaração do tomador de que a documentação inserida na plataforma está em conformidade com aquela previamente analisada pela CAIXA, elaboramos o respectivo Laudo de Análise de Engenharia (LAE).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 xml:space="preserve">CE GIGOV/SA 1812/2025 enviado dia 20/05/2025 a documentação apresentada atende ao solicitado e reitera que o projeto básico e a planilha orçamentária apresentam aderência. </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oc>
    <nc r="AX109" t="inlineStr">
      <is>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5524/2026 - Enviado dia 02/09/26 -Desbloqueio de parcela de obra.</t>
        </r>
        <r>
          <rPr>
            <b/>
            <sz val="16"/>
            <rFont val="Calibri"/>
            <family val="2"/>
          </rPr>
          <t xml:space="preserve">
</t>
        </r>
        <r>
          <rPr>
            <sz val="16"/>
            <rFont val="Calibri"/>
            <family val="2"/>
          </rPr>
          <t>CE GIGOV/SA 5098/2026 - Enviado dia 14/08/26  informamos o desbloqueio de R$ 25.197,90.</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REITERAÇÃO: CE GIGOV/SA 4220/2026 -Enviado dia 06/08/26 -  Aceite dos Projetos Executivos e pendências para desbloqueio BM 01.</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1835/2026 - Enviado dia 01/04/26 Laudo de Análise de Instrumento de Planejamento Social.</t>
        </r>
        <r>
          <rPr>
            <b/>
            <sz val="16"/>
            <rFont val="Calibri"/>
            <family val="2"/>
          </rPr>
          <t xml:space="preserve">
</t>
        </r>
        <r>
          <rPr>
            <sz val="16"/>
            <rFont val="Calibri"/>
            <family val="2"/>
          </rPr>
          <t>CE GIGOV/SA 925/2026 - Enviado dia 19/02/26 - Apontamentos da verificação do resultado da Licitação Presencial.  Sob os aspectos de Engenharia, a VRPL foi considerada viável e contempla as seguintes localidades do Lote 4. Total R$ 11.902.138,51.</t>
        </r>
        <r>
          <rPr>
            <b/>
            <sz val="16"/>
            <rFont val="Calibri"/>
            <family val="2"/>
          </rPr>
          <t xml:space="preserve">
</t>
        </r>
        <r>
          <rPr>
            <sz val="16"/>
            <rFont val="Calibri"/>
            <family val="2"/>
          </rPr>
          <t>CE GIGOV/SA 925/2026 - Enviado dia 20/02/26 - Apontamentos da verificação do resultado da Licitação Presencial.</t>
        </r>
        <r>
          <rPr>
            <b/>
            <sz val="16"/>
            <rFont val="Calibri"/>
            <family val="2"/>
          </rPr>
          <t xml:space="preserve">
</t>
        </r>
        <r>
          <rPr>
            <sz val="16"/>
            <rFont val="Calibri"/>
            <family val="2"/>
          </rPr>
          <t>CE GIGOV/SA 258/2026 - Enviado dia 14/01/2026 -  Solicita comprovação de abertura do processo licitatório</t>
        </r>
        <r>
          <rPr>
            <b/>
            <sz val="16"/>
            <rFont val="Calibri"/>
            <family val="2"/>
          </rPr>
          <t xml:space="preserve">
</t>
        </r>
        <r>
          <rPr>
            <sz val="16"/>
            <rFont val="Calibri"/>
            <family val="2"/>
          </rPr>
          <t xml:space="preserve"> CE GIGOV/SA 6018/2025 - Enviado dia 16/12/25 - Parecer Técnico de Apontamentos –PTS.</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5110/2025 - Enviado dia 11/11/2025 - Considerando a declaração do tomador de que a documentação inserida na plataforma está em conformidade com aquela previamente analisada pela CAIXA, elaboramos o respectivo Laudo de Análise de Engenharia (LAE).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 xml:space="preserve">CE GIGOV/SA 1812/2025 enviado dia 20/05/2025 a documentação apresentada atende ao solicitado e reitera que o projeto básico e a planilha orçamentária apresentam aderência. </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nc>
  </rcc>
  <rcc rId="908" sId="1">
    <oc r="AX110" t="inlineStr">
      <is>
        <r>
          <rPr>
            <b/>
            <sz val="16"/>
            <rFont val="Calibri"/>
            <family val="2"/>
          </rPr>
          <t xml:space="preserve">CE GIGOV/SA 5920/2026 - Enviado dia 06/10/26 - Notificamos a V.Exa. o crédito de recursos financeiros, sob bloqueio, em 22/09/2026, no valor de R$ 6.094.757,42.
</t>
        </r>
        <r>
          <rPr>
            <sz val="16"/>
            <rFont val="Calibri"/>
            <family val="2"/>
          </rPr>
          <t>CE GIGOV/SA 5524/2026 - Enviado dia 02/09/26 -Desbloqueio de parcela de obra.</t>
        </r>
        <r>
          <rPr>
            <b/>
            <sz val="16"/>
            <rFont val="Calibri"/>
            <family val="2"/>
          </rPr>
          <t xml:space="preserve">
</t>
        </r>
        <r>
          <rPr>
            <sz val="16"/>
            <rFont val="Calibri"/>
            <family val="2"/>
          </rPr>
          <t>CE GIGOV/SA 5098/2026 - Enviado dia 14/08/26  informamos o desbloqueio de R$ 25.197,90.</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REITERAÇÃO: CE GIGOV/SA 4220/2026 -Enviado dia 06/08/26 -  Aceite dos Projetos Executivos e pendências para desbloqueio BM 01.</t>
        </r>
        <r>
          <rPr>
            <b/>
            <sz val="16"/>
            <rFont val="Calibri"/>
            <family val="2"/>
          </rPr>
          <t xml:space="preserve">
</t>
        </r>
        <r>
          <rPr>
            <sz val="16"/>
            <rFont val="Calibri"/>
            <family val="2"/>
          </rPr>
          <t>CE GIGOV/SA 4220/2026 -Enviado dia 13/07/26- Aceite dos Projetos Executivos e pendências para desbloqueio BM 01 - Etapa 04.</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1835/2026 - Enviado dia 01/04/26 Laudo de Análise de Instrumento de Planejamento Social.</t>
        </r>
        <r>
          <rPr>
            <b/>
            <sz val="16"/>
            <rFont val="Calibri"/>
            <family val="2"/>
          </rPr>
          <t xml:space="preserve">
</t>
        </r>
        <r>
          <rPr>
            <sz val="16"/>
            <rFont val="Calibri"/>
            <family val="2"/>
          </rPr>
          <t>CE GIGOV/SA 925/2026 - Enviado dia 19/02/26 - Apontamentos da verificação do resultado da Licitação Presencial.  Sob os aspectos de Engenharia, a VRPL foi considerada viável e contempla as seguintes localidades do Lote 4. Total R$ 11.902.138,51.</t>
        </r>
        <r>
          <rPr>
            <b/>
            <sz val="16"/>
            <rFont val="Calibri"/>
            <family val="2"/>
          </rPr>
          <t xml:space="preserve">
</t>
        </r>
        <r>
          <rPr>
            <sz val="16"/>
            <rFont val="Calibri"/>
            <family val="2"/>
          </rPr>
          <t>CE GIGOV/SA 925/2026 - Enviado dia 20/02/26 - Apontamentos da verificação do resultado da Licitação Presencial.</t>
        </r>
        <r>
          <rPr>
            <b/>
            <sz val="16"/>
            <rFont val="Calibri"/>
            <family val="2"/>
          </rPr>
          <t xml:space="preserve">
</t>
        </r>
        <r>
          <rPr>
            <sz val="16"/>
            <rFont val="Calibri"/>
            <family val="2"/>
          </rPr>
          <t>CE GIGOV/SA 258/2026 - Enviado dia 14/01/2026 -  Solicita comprovação de abertura do processo licitatório.</t>
        </r>
        <r>
          <rPr>
            <b/>
            <sz val="16"/>
            <rFont val="Calibri"/>
            <family val="2"/>
          </rPr>
          <t xml:space="preserve">
</t>
        </r>
        <r>
          <rPr>
            <sz val="16"/>
            <rFont val="Calibri"/>
            <family val="2"/>
          </rPr>
          <t xml:space="preserve"> CE GIGOV/SA 6018/2025 - Enviado dia 16/12/25 - Parecer Técnico de Apontamentos –PTS.</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5110/2025 - Enviado dia 11/11/2025 - Considerando a declaração do tomador de que a documentação inserida na plataforma está em conformidade com aquela previamente analisada pela CAIXA, elaboramos o respectivo Laudo de Análise de Engenharia (LAE).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2394/2025 enviado dia 17/06/2025 - Análise Preliminar do Projeto Básico.</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oc>
    <nc r="AX110" t="inlineStr">
      <is>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5524/2026 - Enviado dia 02/09/26 -Desbloqueio de parcela de obra.</t>
        </r>
        <r>
          <rPr>
            <b/>
            <sz val="16"/>
            <rFont val="Calibri"/>
            <family val="2"/>
          </rPr>
          <t xml:space="preserve">
</t>
        </r>
        <r>
          <rPr>
            <sz val="16"/>
            <rFont val="Calibri"/>
            <family val="2"/>
          </rPr>
          <t>CE GIGOV/SA 5098/2026 - Enviado dia 14/08/26  informamos o desbloqueio de R$ 25.197,90.</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REITERAÇÃO: CE GIGOV/SA 4220/2026 -Enviado dia 06/08/26 -  Aceite dos Projetos Executivos e pendências para desbloqueio BM 01.</t>
        </r>
        <r>
          <rPr>
            <b/>
            <sz val="16"/>
            <rFont val="Calibri"/>
            <family val="2"/>
          </rPr>
          <t xml:space="preserve">
</t>
        </r>
        <r>
          <rPr>
            <sz val="16"/>
            <rFont val="Calibri"/>
            <family val="2"/>
          </rPr>
          <t>CE GIGOV/SA 4220/2026 -Enviado dia 13/07/26- Aceite dos Projetos Executivos e pendências para desbloqueio BM 01 - Etapa 04.</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1835/2026 - Enviado dia 01/04/26 Laudo de Análise de Instrumento de Planejamento Social.</t>
        </r>
        <r>
          <rPr>
            <b/>
            <sz val="16"/>
            <rFont val="Calibri"/>
            <family val="2"/>
          </rPr>
          <t xml:space="preserve">
</t>
        </r>
        <r>
          <rPr>
            <sz val="16"/>
            <rFont val="Calibri"/>
            <family val="2"/>
          </rPr>
          <t>CE GIGOV/SA 925/2026 - Enviado dia 19/02/26 - Apontamentos da verificação do resultado da Licitação Presencial.  Sob os aspectos de Engenharia, a VRPL foi considerada viável e contempla as seguintes localidades do Lote 4. Total R$ 11.902.138,51.</t>
        </r>
        <r>
          <rPr>
            <b/>
            <sz val="16"/>
            <rFont val="Calibri"/>
            <family val="2"/>
          </rPr>
          <t xml:space="preserve">
</t>
        </r>
        <r>
          <rPr>
            <sz val="16"/>
            <rFont val="Calibri"/>
            <family val="2"/>
          </rPr>
          <t>CE GIGOV/SA 925/2026 - Enviado dia 20/02/26 - Apontamentos da verificação do resultado da Licitação Presencial.</t>
        </r>
        <r>
          <rPr>
            <b/>
            <sz val="16"/>
            <rFont val="Calibri"/>
            <family val="2"/>
          </rPr>
          <t xml:space="preserve">
</t>
        </r>
        <r>
          <rPr>
            <sz val="16"/>
            <rFont val="Calibri"/>
            <family val="2"/>
          </rPr>
          <t>CE GIGOV/SA 258/2026 - Enviado dia 14/01/2026 -  Solicita comprovação de abertura do processo licitatório.</t>
        </r>
        <r>
          <rPr>
            <b/>
            <sz val="16"/>
            <rFont val="Calibri"/>
            <family val="2"/>
          </rPr>
          <t xml:space="preserve">
</t>
        </r>
        <r>
          <rPr>
            <sz val="16"/>
            <rFont val="Calibri"/>
            <family val="2"/>
          </rPr>
          <t xml:space="preserve"> CE GIGOV/SA 6018/2025 - Enviado dia 16/12/25 - Parecer Técnico de Apontamentos –PTS.</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5110/2025 - Enviado dia 11/11/2025 - Considerando a declaração do tomador de que a documentação inserida na plataforma está em conformidade com aquela previamente analisada pela CAIXA, elaboramos o respectivo Laudo de Análise de Engenharia (LAE).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2394/2025 enviado dia 17/06/2025 - Análise Preliminar do Projeto Básico.</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nc>
  </rcc>
  <rcc rId="909" sId="1">
    <oc r="AX111" t="inlineStr">
      <is>
        <r>
          <rPr>
            <b/>
            <sz val="16"/>
            <rFont val="Calibri"/>
            <family val="2"/>
          </rPr>
          <t xml:space="preserve">CE GIGOV/SA 5920/2026 - Enviado dia 06/10/26 - Notificamos a V.Exa. o crédito de recursos financeiros, sob bloqueio, em 22/09/2026, no valor de R$ 6.094.757,42.
</t>
        </r>
        <r>
          <rPr>
            <sz val="16"/>
            <rFont val="Calibri"/>
            <family val="2"/>
          </rPr>
          <t>CE GIGOV/SA 5629/2026 - Enviado dia 08/08/26 - informamos o desbloqueio de R$ 711.373,01.</t>
        </r>
        <r>
          <rPr>
            <b/>
            <sz val="16"/>
            <rFont val="Calibri"/>
            <family val="2"/>
          </rPr>
          <t xml:space="preserve">
</t>
        </r>
        <r>
          <rPr>
            <sz val="16"/>
            <rFont val="Calibri"/>
            <family val="2"/>
          </rPr>
          <t>CE GIGOV/SA 5310/2026 - Enviado dia 24/08/26 - Ateste dos BMs 02 a 07 e condicionantes para desbloqueio.</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REITERAÇÃO: CE GIGOV/SA 4226/2026 - Enviado dia 06/08/26 - Pendências para desbloqueio BM 05.</t>
        </r>
        <r>
          <rPr>
            <b/>
            <sz val="16"/>
            <rFont val="Calibri"/>
            <family val="2"/>
          </rPr>
          <t xml:space="preserve">
</t>
        </r>
        <r>
          <rPr>
            <sz val="16"/>
            <rFont val="Calibri"/>
            <family val="2"/>
          </rPr>
          <t>CE GIGOV/SA 4346/2026 - Enviado dia 16/07/26 - Atendidas as pendências relacionadas na CE GIGOV/SA nº 3224/2026, informamos que procedemos ao desbloqueio de R$ 581.262,04.</t>
        </r>
        <r>
          <rPr>
            <b/>
            <sz val="16"/>
            <rFont val="Calibri"/>
            <family val="2"/>
          </rPr>
          <t xml:space="preserve">
</t>
        </r>
        <r>
          <rPr>
            <sz val="16"/>
            <rFont val="Calibri"/>
            <family val="2"/>
          </rPr>
          <t>CE GIGOV/SA 4226/2026 - Enviado dia 13/07/26 -   Valor solicitado BM 05 (maio/26): R$ 714.655,65.</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4186/2026 - Enviado dia 08/07/26 - Placa de Obras (período de defeso eleitoral).</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2562/2026 - Enviado dia 04/05/26 Verificação de compatibilidade BM 03 e pendências para desbloqueio.</t>
        </r>
        <r>
          <rPr>
            <b/>
            <sz val="16"/>
            <rFont val="Calibri"/>
            <family val="2"/>
          </rPr>
          <t xml:space="preserve">
</t>
        </r>
        <r>
          <rPr>
            <sz val="16"/>
            <rFont val="Calibri"/>
            <family val="2"/>
          </rPr>
          <t>CE GIGOV/SA 2451/2026 - Enviado dia 28/04/26 -Plano de Reassentamento e Medidas Compensatórias.</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1174/2026 - Enviado dia 04/03/26 - Informamos o desbloqueio da parcela no valor de R$  87.255,80.</t>
        </r>
        <r>
          <rPr>
            <b/>
            <sz val="16"/>
            <rFont val="Calibri"/>
            <family val="2"/>
          </rPr>
          <t xml:space="preserve">
</t>
        </r>
        <r>
          <rPr>
            <sz val="16"/>
            <rFont val="Calibri"/>
            <family val="2"/>
          </rPr>
          <t>CE GIGOV/SA 495/2026 - Enviado dia 27/01/2026 - Informamos o ateste de medição e a pendência para desbloqueio no valor de R$  87.255,80.</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4160/2025 -Enviado dia 22/09/2025. Autorização para Início de Execução do Objeto - AIO. Valor do repasse: R$ 11.015.886,76.</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3904/2025 Enviado dia 08/09/25- Aceite dos Documentos da  VRPL.</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2642/2025 -Enviado dia 04/07/2025 informando a conclusão da análise de Reprogramação do Lote 01 do termo de compromisso epigrafado, composto de 03 pontos (PDE 198, PDE 215 e Av Garibaldi).</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Emitida SPA em 17/04/2025.</t>
        </r>
      </is>
    </oc>
    <nc r="AX111" t="inlineStr">
      <is>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5629/2026 - Enviado dia 08/08/26 - informamos o desbloqueio de R$ 711.373,01.</t>
        </r>
        <r>
          <rPr>
            <b/>
            <sz val="16"/>
            <rFont val="Calibri"/>
            <family val="2"/>
          </rPr>
          <t xml:space="preserve">
</t>
        </r>
        <r>
          <rPr>
            <sz val="16"/>
            <rFont val="Calibri"/>
            <family val="2"/>
          </rPr>
          <t>CE GIGOV/SA 5310/2026 - Enviado dia 24/08/26 - Ateste dos BMs 02 a 07 e condicionantes para desbloqueio.</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REITERAÇÃO: CE GIGOV/SA 4226/2026 - Enviado dia 06/08/26 - Pendências para desbloqueio BM 05.</t>
        </r>
        <r>
          <rPr>
            <b/>
            <sz val="16"/>
            <rFont val="Calibri"/>
            <family val="2"/>
          </rPr>
          <t xml:space="preserve">
</t>
        </r>
        <r>
          <rPr>
            <sz val="16"/>
            <rFont val="Calibri"/>
            <family val="2"/>
          </rPr>
          <t>CE GIGOV/SA 4346/2026 - Enviado dia 16/07/26 - Atendidas as pendências relacionadas na CE GIGOV/SA nº 3224/2026, informamos que procedemos ao desbloqueio de R$ 581.262,04.</t>
        </r>
        <r>
          <rPr>
            <b/>
            <sz val="16"/>
            <rFont val="Calibri"/>
            <family val="2"/>
          </rPr>
          <t xml:space="preserve">
</t>
        </r>
        <r>
          <rPr>
            <sz val="16"/>
            <rFont val="Calibri"/>
            <family val="2"/>
          </rPr>
          <t>CE GIGOV/SA 4226/2026 - Enviado dia 13/07/26 -   Valor solicitado BM 05 (maio/26): R$ 714.655,65.</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4186/2026 - Enviado dia 08/07/26 - Placa de Obras (período de defeso eleitoral).</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2562/2026 - Enviado dia 04/05/26 Verificação de compatibilidade BM 03 e pendências para desbloqueio.</t>
        </r>
        <r>
          <rPr>
            <b/>
            <sz val="16"/>
            <rFont val="Calibri"/>
            <family val="2"/>
          </rPr>
          <t xml:space="preserve">
</t>
        </r>
        <r>
          <rPr>
            <sz val="16"/>
            <rFont val="Calibri"/>
            <family val="2"/>
          </rPr>
          <t>CE GIGOV/SA 2451/2026 - Enviado dia 28/04/26 -Plano de Reassentamento e Medidas Compensatórias.</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1174/2026 - Enviado dia 04/03/26 - Informamos o desbloqueio da parcela no valor de R$  87.255,80.</t>
        </r>
        <r>
          <rPr>
            <b/>
            <sz val="16"/>
            <rFont val="Calibri"/>
            <family val="2"/>
          </rPr>
          <t xml:space="preserve">
</t>
        </r>
        <r>
          <rPr>
            <sz val="16"/>
            <rFont val="Calibri"/>
            <family val="2"/>
          </rPr>
          <t>CE GIGOV/SA 495/2026 - Enviado dia 27/01/2026 - Informamos o ateste de medição e a pendência para desbloqueio no valor de R$  87.255,80.</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4160/2025 -Enviado dia 22/09/2025. Autorização para Início de Execução do Objeto - AIO. Valor do repasse: R$ 11.015.886,76.</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3904/2025 Enviado dia 08/09/25- Aceite dos Documentos da  VRPL.</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2642/2025 -Enviado dia 04/07/2025 informando a conclusão da análise de Reprogramação do Lote 01 do termo de compromisso epigrafado, composto de 03 pontos (PDE 198, PDE 215 e Av Garibaldi).</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Emitida SPA em 17/04/2025.</t>
        </r>
      </is>
    </nc>
  </rcc>
  <rcc rId="910" sId="1">
    <oc r="AX113" t="inlineStr">
      <is>
        <r>
          <rPr>
            <b/>
            <sz val="16"/>
            <rFont val="Calibri"/>
            <family val="2"/>
          </rPr>
          <t xml:space="preserve">CE GIGOV/SA 5920/2026 - Enviado dia 06/10/26 - Notificamos a V.Exa. o crédito de recursos financeiros, sob bloqueio, em 22/09/2026, no valor de R$ 6.094.757,42.
</t>
        </r>
        <r>
          <rPr>
            <sz val="16"/>
            <rFont val="Calibri"/>
            <family val="2"/>
          </rPr>
          <t>CE GIGOV/SA 5629/2026 - Enviado dia 08/08/26 - informamos o desbloqueio de R$ 711.373,01.</t>
        </r>
        <r>
          <rPr>
            <b/>
            <sz val="16"/>
            <rFont val="Calibri"/>
            <family val="2"/>
          </rPr>
          <t xml:space="preserve">
</t>
        </r>
        <r>
          <rPr>
            <sz val="16"/>
            <rFont val="Calibri"/>
            <family val="2"/>
          </rPr>
          <t>CE GIGOV/SA 5310/2026 - Enviado dia 24/08/26 - Ateste dos BMs 02 a 07 e condicionantes para desbloqueio.</t>
        </r>
        <r>
          <rPr>
            <b/>
            <sz val="16"/>
            <rFont val="Calibri"/>
            <family val="2"/>
          </rPr>
          <t xml:space="preserve">
</t>
        </r>
        <r>
          <rPr>
            <sz val="16"/>
            <rFont val="Calibri"/>
            <family val="2"/>
          </rPr>
          <t>CE GIGOV/SA 5101/2026 - Enviado dia 14/08/26 - informamos o desbloqueio de R$ 406.390,04.</t>
        </r>
        <r>
          <rPr>
            <b/>
            <sz val="16"/>
            <rFont val="Calibri"/>
            <family val="2"/>
          </rPr>
          <t xml:space="preserve">
</t>
        </r>
        <r>
          <rPr>
            <sz val="16"/>
            <rFont val="Calibri"/>
            <family val="2"/>
          </rPr>
          <t>REITERAÇÃO: CE GIGOV/SA 3592/2026 - Enviado dia 07/08/26 - Etapa 02: ateste do BM 01 e solicitações para desbloqueio.
CE GIGOV/SA 4953/2026 - Enviado dia 07/08/26 -Crédito de Recursos OGU.</t>
        </r>
        <r>
          <rPr>
            <b/>
            <sz val="16"/>
            <rFont val="Calibri"/>
            <family val="2"/>
          </rPr>
          <t xml:space="preserve">
</t>
        </r>
        <r>
          <rPr>
            <sz val="16"/>
            <rFont val="Calibri"/>
            <family val="2"/>
          </rPr>
          <t>REITERAÇÃO: CE GIGOV/SA 4226/2026 - Enviado dia 06/08/26 - Pendências para desbloqueio BM 05.</t>
        </r>
        <r>
          <rPr>
            <b/>
            <sz val="16"/>
            <rFont val="Calibri"/>
            <family val="2"/>
          </rPr>
          <t xml:space="preserve">
</t>
        </r>
        <r>
          <rPr>
            <sz val="16"/>
            <rFont val="Calibri"/>
            <family val="2"/>
          </rPr>
          <t>CE GIGOV/SA 4926/2026 - Enviado dia 06/08/26 - Valor solicitado BM 06 (junho/26): R$ 406.390,04.</t>
        </r>
        <r>
          <rPr>
            <b/>
            <sz val="16"/>
            <rFont val="Calibri"/>
            <family val="2"/>
          </rPr>
          <t xml:space="preserve">
</t>
        </r>
        <r>
          <rPr>
            <sz val="16"/>
            <rFont val="Calibri"/>
            <family val="2"/>
          </rPr>
          <t>CE GIGOV/SA 4346/2026 - Enviado dia 16/07/26 - Atendidas as pendências relacionadas na CE GIGOV/SA nº 3224/2026, informamos que procedemos ao desbloqueio de R$ 581.262,04.</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4186/2026 - Enviado dia 08/07/26 - Placa de Obras (período de defeso eleitoral).</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2562/2026 - Enviado dia 04/05/26 Verificação de compatibilidade BM 03 e pendências para desbloqueio.</t>
        </r>
        <r>
          <rPr>
            <b/>
            <sz val="16"/>
            <rFont val="Calibri"/>
            <family val="2"/>
          </rPr>
          <t xml:space="preserve">
</t>
        </r>
        <r>
          <rPr>
            <sz val="16"/>
            <rFont val="Calibri"/>
            <family val="2"/>
          </rPr>
          <t>CE GIGOV/SA 2451/2026 - Enviado dia 28/04/26 -Plano de Reassentamento e Medidas Compensatórias.</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1621/2026 - Enviado dia 24/03/26 -Aceite e pendências para desbloqueio, valor aceito: R$ 51.767,07.</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4160/2025 -Enviado dia 22/09/2025. Autorização para Início de Execução do Objeto - AIO. Valor do repasse: R$ 11.015.886,76.</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3904/2025 Enviado dia 08/09/25- Aceite dos Documentos da  VRPL</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2642/2025 -Enviado dia 04/07/2025 informando a conclusão da análise de Reprogramação do Lote 01 do termo de compromisso epigrafado, composto de 03 pontos (PDE 198, PDE 215 e Av Garibaldi).</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1977/2025 enviado dia 27/05/2025 protocolou documentação contendo Nota Tecnica com esclarecimentos sobre a alteração de código do serviço referente à execução de grampo.</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Emitida SPA em 17/04/2025.</t>
        </r>
      </is>
    </oc>
    <nc r="AX113" t="inlineStr">
      <is>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5629/2026 - Enviado dia 08/08/26 - informamos o desbloqueio de R$ 711.373,01.</t>
        </r>
        <r>
          <rPr>
            <b/>
            <sz val="16"/>
            <rFont val="Calibri"/>
            <family val="2"/>
          </rPr>
          <t xml:space="preserve">
</t>
        </r>
        <r>
          <rPr>
            <sz val="16"/>
            <rFont val="Calibri"/>
            <family val="2"/>
          </rPr>
          <t>CE GIGOV/SA 5310/2026 - Enviado dia 24/08/26 - Ateste dos BMs 02 a 07 e condicionantes para desbloqueio.</t>
        </r>
        <r>
          <rPr>
            <b/>
            <sz val="16"/>
            <rFont val="Calibri"/>
            <family val="2"/>
          </rPr>
          <t xml:space="preserve">
</t>
        </r>
        <r>
          <rPr>
            <sz val="16"/>
            <rFont val="Calibri"/>
            <family val="2"/>
          </rPr>
          <t>CE GIGOV/SA 5101/2026 - Enviado dia 14/08/26 - informamos o desbloqueio de R$ 406.390,04.</t>
        </r>
        <r>
          <rPr>
            <b/>
            <sz val="16"/>
            <rFont val="Calibri"/>
            <family val="2"/>
          </rPr>
          <t xml:space="preserve">
</t>
        </r>
        <r>
          <rPr>
            <sz val="16"/>
            <rFont val="Calibri"/>
            <family val="2"/>
          </rPr>
          <t>REITERAÇÃO: CE GIGOV/SA 3592/2026 - Enviado dia 07/08/26 - Etapa 02: ateste do BM 01 e solicitações para desbloqueio.
CE GIGOV/SA 4953/2026 - Enviado dia 07/08/26 -Crédito de Recursos OGU.</t>
        </r>
        <r>
          <rPr>
            <b/>
            <sz val="16"/>
            <rFont val="Calibri"/>
            <family val="2"/>
          </rPr>
          <t xml:space="preserve">
</t>
        </r>
        <r>
          <rPr>
            <sz val="16"/>
            <rFont val="Calibri"/>
            <family val="2"/>
          </rPr>
          <t>REITERAÇÃO: CE GIGOV/SA 4226/2026 - Enviado dia 06/08/26 - Pendências para desbloqueio BM 05.</t>
        </r>
        <r>
          <rPr>
            <b/>
            <sz val="16"/>
            <rFont val="Calibri"/>
            <family val="2"/>
          </rPr>
          <t xml:space="preserve">
</t>
        </r>
        <r>
          <rPr>
            <sz val="16"/>
            <rFont val="Calibri"/>
            <family val="2"/>
          </rPr>
          <t>CE GIGOV/SA 4926/2026 - Enviado dia 06/08/26 - Valor solicitado BM 06 (junho/26): R$ 406.390,04.</t>
        </r>
        <r>
          <rPr>
            <b/>
            <sz val="16"/>
            <rFont val="Calibri"/>
            <family val="2"/>
          </rPr>
          <t xml:space="preserve">
</t>
        </r>
        <r>
          <rPr>
            <sz val="16"/>
            <rFont val="Calibri"/>
            <family val="2"/>
          </rPr>
          <t>CE GIGOV/SA 4346/2026 - Enviado dia 16/07/26 - Atendidas as pendências relacionadas na CE GIGOV/SA nº 3224/2026, informamos que procedemos ao desbloqueio de R$ 581.262,04.</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4186/2026 - Enviado dia 08/07/26 - Placa de Obras (período de defeso eleitoral).</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2562/2026 - Enviado dia 04/05/26 Verificação de compatibilidade BM 03 e pendências para desbloqueio.</t>
        </r>
        <r>
          <rPr>
            <b/>
            <sz val="16"/>
            <rFont val="Calibri"/>
            <family val="2"/>
          </rPr>
          <t xml:space="preserve">
</t>
        </r>
        <r>
          <rPr>
            <sz val="16"/>
            <rFont val="Calibri"/>
            <family val="2"/>
          </rPr>
          <t>CE GIGOV/SA 2451/2026 - Enviado dia 28/04/26 -Plano de Reassentamento e Medidas Compensatórias.</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1621/2026 - Enviado dia 24/03/26 -Aceite e pendências para desbloqueio, valor aceito: R$ 51.767,07.</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4160/2025 -Enviado dia 22/09/2025. Autorização para Início de Execução do Objeto - AIO. Valor do repasse: R$ 11.015.886,76.</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3904/2025 Enviado dia 08/09/25- Aceite dos Documentos da  VRPL</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2642/2025 -Enviado dia 04/07/2025 informando a conclusão da análise de Reprogramação do Lote 01 do termo de compromisso epigrafado, composto de 03 pontos (PDE 198, PDE 215 e Av Garibaldi).</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1977/2025 enviado dia 27/05/2025 protocolou documentação contendo Nota Tecnica com esclarecimentos sobre a alteração de código do serviço referente à execução de grampo.</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Emitida SPA em 17/04/2025.</t>
        </r>
      </is>
    </nc>
  </rcc>
  <rcc rId="911" sId="1">
    <oc r="AX116" t="inlineStr">
      <is>
        <r>
          <rPr>
            <b/>
            <sz val="16"/>
            <rFont val="Calibri"/>
            <family val="2"/>
          </rPr>
          <t xml:space="preserve">CE GIGOV/SA 5920/2026 - Enviado dia 06/10/26 - Notificamos a V.Exa. o crédito de recursos financeiros, sob bloqueio, em 22/09/2026, no valor de R$ 6.094.757,42.
</t>
        </r>
        <r>
          <rPr>
            <sz val="16"/>
            <rFont val="Calibri"/>
            <family val="2"/>
          </rPr>
          <t xml:space="preserve">CE GIGOV/SA 5614/2026 -Enviado dia 04/09/26 Plano de Reassentamento e Medidas Compensatórias. </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3592/2026 - Enviado dia 17/06/26 - Etapa 02: ateste do BM 01 e solicitações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ENC: CE GIGOV/SA 2792/2026 - Enviado dia 14/05/26 - Autorização de Início do Objeto (AIO).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COMPLEMENTAÇÃO: CE GIGOV/SA 1796/2026 - Enviado dia 07/04/26 -  Verificação do resultado da Licitação Presencial.</t>
        </r>
        <r>
          <rPr>
            <b/>
            <sz val="16"/>
            <rFont val="Calibri"/>
            <family val="2"/>
          </rPr>
          <t xml:space="preserve">
</t>
        </r>
        <r>
          <rPr>
            <sz val="16"/>
            <rFont val="Calibri"/>
            <family val="2"/>
          </rPr>
          <t>CE GIGOV/SA 1796/2026 - Verificação do resultado da Licitação, valor global RS: 9.626.529,09.</t>
        </r>
        <r>
          <rPr>
            <b/>
            <sz val="16"/>
            <rFont val="Calibri"/>
            <family val="2"/>
          </rPr>
          <t xml:space="preserve">
</t>
        </r>
        <r>
          <rPr>
            <sz val="16"/>
            <rFont val="Calibri"/>
            <family val="2"/>
          </rPr>
          <t>CE GIGOV/SA 1162/2026 - Enviado dia 03/03/2026-  Apontamento da verificação do resultado da Licitação.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CE GIGOV/SA 6086/2025 - Enviado dia 18/12/25 -  Reprogramação do Grupo.</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5470/2025 - Enviado dia 26/11/25 - Parecer Técnico de Apontamentos – 2ª versão - Reprogramação do PTS.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3503/2025 - Enviado dia 18/08 - Parecer Técnico de Apontamentos – PTS.</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3227/2025 -Enviado dia 05/08 - Reanalise da Planilha Orçamentaria.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1708/2025 enviando dia 14/05/2025 informando que houve análise do projeto básico e que o recebedor deverá providenciar a inserção da documentação pertinente no sistema TransfereGov, visando à conclusão da retirada da cláusula suspensiva total.</t>
        </r>
        <r>
          <rPr>
            <b/>
            <sz val="16"/>
            <rFont val="Calibri"/>
            <family val="2"/>
          </rPr>
          <t xml:space="preserve">
</t>
        </r>
        <r>
          <rPr>
            <sz val="16"/>
            <rFont val="Calibri"/>
            <family val="2"/>
          </rPr>
          <t>CE GIGOV/SA 0341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CE GIGOV/SA 1034/2025  enviada em 04/04/25 informando que Conder apresentou as novas versões do Projeto Técnico Social através do Oficío  nº 119/2025. Será necessário a inclusão de documentações do PTS no TransfereGov para que seja finalizado a  análise do Pleito.                                                                                                                                                                                                       CE GIGOV/SA 943/2025 - Conder atendendo as diligências do ofício Nº 123/2025 enviado dia 31/03/2025. Operação 1096204-39.
Carta Reversal nº 0027/2025/GIGOV/AS enviado em 21/03/2025 informando que foi prorrogado o prazo de entrega da documentação para o dia 23/04/2025.</t>
        </r>
      </is>
    </oc>
    <nc r="AX116" t="inlineStr">
      <is>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 xml:space="preserve">CE GIGOV/SA 5614/2026 -Enviado dia 04/09/26 Plano de Reassentamento e Medidas Compensatórias. </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3592/2026 - Enviado dia 17/06/26 - Etapa 02: ateste do BM 01 e solicitações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ENC: CE GIGOV/SA 2792/2026 - Enviado dia 14/05/26 - Autorização de Início do Objeto (AIO).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COMPLEMENTAÇÃO: CE GIGOV/SA 1796/2026 - Enviado dia 07/04/26 -  Verificação do resultado da Licitação Presencial.</t>
        </r>
        <r>
          <rPr>
            <b/>
            <sz val="16"/>
            <rFont val="Calibri"/>
            <family val="2"/>
          </rPr>
          <t xml:space="preserve">
</t>
        </r>
        <r>
          <rPr>
            <sz val="16"/>
            <rFont val="Calibri"/>
            <family val="2"/>
          </rPr>
          <t>CE GIGOV/SA 1796/2026 - Verificação do resultado da Licitação, valor global RS: 9.626.529,09.</t>
        </r>
        <r>
          <rPr>
            <b/>
            <sz val="16"/>
            <rFont val="Calibri"/>
            <family val="2"/>
          </rPr>
          <t xml:space="preserve">
</t>
        </r>
        <r>
          <rPr>
            <sz val="16"/>
            <rFont val="Calibri"/>
            <family val="2"/>
          </rPr>
          <t>CE GIGOV/SA 1162/2026 - Enviado dia 03/03/2026-  Apontamento da verificação do resultado da Licitação.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CE GIGOV/SA 6086/2025 - Enviado dia 18/12/25 -  Reprogramação do Grupo.</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5470/2025 - Enviado dia 26/11/25 - Parecer Técnico de Apontamentos – 2ª versão - Reprogramação do PTS.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3503/2025 - Enviado dia 18/08 - Parecer Técnico de Apontamentos – PTS.</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3227/2025 -Enviado dia 05/08 - Reanalise da Planilha Orçamentaria.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1708/2025 enviando dia 14/05/2025 informando que houve análise do projeto básico e que o recebedor deverá providenciar a inserção da documentação pertinente no sistema TransfereGov, visando à conclusão da retirada da cláusula suspensiva total.</t>
        </r>
        <r>
          <rPr>
            <b/>
            <sz val="16"/>
            <rFont val="Calibri"/>
            <family val="2"/>
          </rPr>
          <t xml:space="preserve">
</t>
        </r>
        <r>
          <rPr>
            <sz val="16"/>
            <rFont val="Calibri"/>
            <family val="2"/>
          </rPr>
          <t>CE GIGOV/SA 0341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CE GIGOV/SA 1034/2025  enviada em 04/04/25 informando que Conder apresentou as novas versões do Projeto Técnico Social através do Oficío  nº 119/2025. Será necessário a inclusão de documentações do PTS no TransfereGov para que seja finalizado a  análise do Pleito.                                                                                                                                                                                                       CE GIGOV/SA 943/2025 - Conder atendendo as diligências do ofício Nº 123/2025 enviado dia 31/03/2025. Operação 1096204-39.
Carta Reversal nº 0027/2025/GIGOV/AS enviado em 21/03/2025 informando que foi prorrogado o prazo de entrega da documentação para o dia 23/04/2025.</t>
        </r>
      </is>
    </nc>
  </rcc>
  <rcc rId="912" sId="1">
    <oc r="AX117" t="inlineStr">
      <is>
        <r>
          <rPr>
            <b/>
            <sz val="16"/>
            <rFont val="Calibri"/>
            <family val="2"/>
          </rPr>
          <t xml:space="preserve">CE GIGOV/SA 5920/2026 - Enviado dia 06/10/26 - Notificamos a V.Exa. o crédito de recursos financeiros, sob bloqueio, em 22/09/2026, no valor de R$ 6.094.757,42.
</t>
        </r>
        <r>
          <rPr>
            <sz val="16"/>
            <rFont val="Calibri"/>
            <family val="2"/>
          </rPr>
          <t>CE GIGOV/SA 5488/2026 - Enviado dia 01/09/26 -  Desbloqueio de parcela de obra - BM 02.</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3331/2025 - Enviado dia 11/08 -Solicitação de análise preliminar do Projeto Básico.</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 xml:space="preserve">CE GIGOV/SA 1034/2025  enviada em 04/04/25 informando que Conder apresentou as novas versões do Projeto Técnico Social através do Oficío  nº 119/2025. Será necessário a inclusão de documentações do PTS no TransfereGov para que seja finalizado a  análise do Pleito.    </t>
        </r>
        <r>
          <rPr>
            <b/>
            <sz val="16"/>
            <rFont val="Calibri"/>
            <family val="2"/>
          </rPr>
          <t xml:space="preserve">  </t>
        </r>
        <r>
          <rPr>
            <sz val="16"/>
            <rFont val="Calibri"/>
            <family val="2"/>
          </rPr>
          <t xml:space="preserve">                                                                                                                                                                                            Carta Reversal nº 0027/2025/GIGOV/AS enviado em 21/03/2025 informando que foi prorrogado o prazo de entrega da documentação para o dia 23/04/2025.</t>
        </r>
      </is>
    </oc>
    <nc r="AX117" t="inlineStr">
      <is>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3331/2025 - Enviado dia 11/08 -Solicitação de análise preliminar do Projeto Básico.</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 xml:space="preserve">CE GIGOV/SA 1034/2025  enviada em 04/04/25 informando que Conder apresentou as novas versões do Projeto Técnico Social através do Oficío  nº 119/2025. Será necessário a inclusão de documentações do PTS no TransfereGov para que seja finalizado a  análise do Pleito.    </t>
        </r>
        <r>
          <rPr>
            <b/>
            <sz val="16"/>
            <rFont val="Calibri"/>
            <family val="2"/>
          </rPr>
          <t xml:space="preserve">  </t>
        </r>
        <r>
          <rPr>
            <sz val="16"/>
            <rFont val="Calibri"/>
            <family val="2"/>
          </rPr>
          <t xml:space="preserve">                                                                                                                                                                                            Carta Reversal nº 0027/2025/GIGOV/AS enviado em 21/03/2025 informando que foi prorrogado o prazo de entrega da documentação para o dia 23/04/2025.</t>
        </r>
      </is>
    </nc>
  </rcc>
  <rcc rId="913" sId="1">
    <oc r="AX118" t="inlineStr">
      <is>
        <r>
          <rPr>
            <b/>
            <sz val="16"/>
            <rFont val="Calibri"/>
            <family val="2"/>
          </rPr>
          <t xml:space="preserve">CE GIGOV/SA 5920/2026 - Enviado dia 06/10/26 - Notificamos a V.Exa. o crédito de recursos financeiros, sob bloqueio, em 22/09/2026, no valor de R$ 6.094.757,42.
</t>
        </r>
        <r>
          <rPr>
            <sz val="16"/>
            <rFont val="Calibri"/>
            <family val="2"/>
          </rPr>
          <t>CE GIGOV/SA 5488/2026 - Enviado dia 01/09/26 -  Desbloqueio de parcela de obra - BM 02.</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 xml:space="preserve">CE GIGOV/SA 3366/2025 Enviado dia 12/08 - Análise Preliminar Projeto Básico. </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oc>
    <nc r="AX118" t="inlineStr">
      <is>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 xml:space="preserve">CE GIGOV/SA 3366/2025 Enviado dia 12/08 - Análise Preliminar Projeto Básico. </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nc>
  </rcc>
  <rcc rId="914" sId="1">
    <oc r="AX120" t="inlineStr">
      <is>
        <r>
          <rPr>
            <b/>
            <sz val="16"/>
            <rFont val="Calibri"/>
            <family val="2"/>
          </rPr>
          <t xml:space="preserve">CE GIGOV/SA 5920/2026 - Enviado dia 06/10/26 - Notificamos a V.Exa. o crédito de recursos financeiros, sob bloqueio, em 22/09/2026, no valor de R$ 6.094.757,42.
</t>
        </r>
        <r>
          <rPr>
            <sz val="16"/>
            <rFont val="Calibri"/>
            <family val="2"/>
          </rPr>
          <t>CE GIGOV/SA 5488/2026 - Enviado dia 01/09/26 -  Desbloqueio de parcela de obra - BM 02.</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3588/2025 -Enviado dia 22/08 -  Análise preliminar do Projeto Básico.</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oc>
    <nc r="AX120" t="inlineStr">
      <is>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3588/2025 -Enviado dia 22/08 -  Análise preliminar do Projeto Básico.</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CE GIGOV/SA 330/2025 enviando dia 17/04/2025 informando a Retirada de Suspensiva.</t>
        </r>
        <r>
          <rPr>
            <b/>
            <sz val="16"/>
            <rFont val="Calibri"/>
            <family val="2"/>
          </rPr>
          <t xml:space="preserve">
</t>
        </r>
        <r>
          <rPr>
            <sz val="16"/>
            <rFont val="Calibri"/>
            <family val="2"/>
          </rPr>
          <t>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nc>
  </rcc>
  <rcc rId="915" sId="1">
    <oc r="AX121" t="inlineStr">
      <is>
        <r>
          <rPr>
            <b/>
            <sz val="16"/>
            <rFont val="Calibri"/>
            <family val="2"/>
          </rPr>
          <t xml:space="preserve">CE GIGOV/SA 6159/2026 - Enviado dia 13/10/26 -  Valor solicitado BM 04 (período: 01/08 a 15/09/2026): R$ 235.570,59.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CE GIGOV/SA 4423/2026 - Enviado dia 17/07/26 - informamos que procedemos ao desbloqueio de R$ 24.526,13.</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3583/2026 - Enviado dia 17/06/26 Etapa 03: ateste do BM 01 e solicitações para desbloqueio.</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2020/2026 - Enviado dia 15/04/26 -  Nota de Empenho (NE) nº 2026NE000557, emitida em 07/04/2026.
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 xml:space="preserve"> CE GIGOV/SA 330/2025 enviando dia 17/04/2025 informando a Retirada de Suspensiva.
Cláusula suspensiva retirada, no entanto no CE GIGOV/SA 1034/2025 enviado dia</t>
        </r>
        <r>
          <rPr>
            <b/>
            <sz val="16"/>
            <rFont val="Calibri"/>
            <family val="2"/>
          </rPr>
          <t xml:space="preserve">
</t>
        </r>
        <r>
          <rPr>
            <sz val="16"/>
            <rFont val="Calibri"/>
            <family val="2"/>
          </rPr>
          <t xml:space="preserve">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t>
        </r>
        <r>
          <rPr>
            <b/>
            <sz val="16"/>
            <rFont val="Calibri"/>
            <family val="2"/>
          </rPr>
          <t xml:space="preserve">                                                                                                                                                                                        </t>
        </r>
        <r>
          <rPr>
            <sz val="16"/>
            <rFont val="Calibri"/>
            <family val="2"/>
          </rPr>
          <t xml:space="preserve">CE GIGOV/SA 1024/2025 enviado dia  04/04/25, Conder protocolou documentação referente a análise do projeto básico através do Ofício  n° 124/2025. A Conder precisa enviar documentação referente ao orçamento e esclarecer referente a localização da obra.  </t>
        </r>
        <r>
          <rPr>
            <b/>
            <sz val="16"/>
            <rFont val="Calibri"/>
            <family val="2"/>
          </rPr>
          <t xml:space="preserve">   </t>
        </r>
        <r>
          <rPr>
            <sz val="16"/>
            <rFont val="Calibri"/>
            <family val="2"/>
          </rPr>
          <t xml:space="preserve">                                                                                                                                                                                                        Carta Reversal nº 0027/2025/GIGOV/AS enviado em 21/03/2025 informando que foi prorrogado o prazo de entrega da documentação para o dia 23/04/2025.</t>
        </r>
      </is>
    </oc>
    <nc r="AX121" t="inlineStr">
      <is>
        <r>
          <rPr>
            <b/>
            <sz val="16"/>
            <rFont val="Calibri"/>
            <family val="2"/>
          </rPr>
          <t xml:space="preserve">RETIFICADA CE GIGOV/SA 6136/2026 - Enviado dia 13/10/26 -   Retificamos o valor de desbloqueio informado na CE em epígrafe para R$18.368,31.
</t>
        </r>
        <r>
          <rPr>
            <sz val="16"/>
            <rFont val="Calibri"/>
            <family val="2"/>
          </rPr>
          <t>CE GIGOV/SA 6159/2026 - Enviado dia 13/10/26 -  Valor solicitado BM 04 (período: 01/08 a 15/09/2026): R$ 235.570,59.</t>
        </r>
        <r>
          <rPr>
            <b/>
            <sz val="16"/>
            <rFont val="Calibri"/>
            <family val="2"/>
          </rPr>
          <t xml:space="preserve">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CE GIGOV/SA 5488/2026 - Enviado dia 01/09/26 -  Desbloqueio de parcela de obra - BM 02.</t>
        </r>
        <r>
          <rPr>
            <b/>
            <sz val="16"/>
            <rFont val="Calibri"/>
            <family val="2"/>
          </rPr>
          <t xml:space="preserve">
</t>
        </r>
        <r>
          <rPr>
            <sz val="16"/>
            <rFont val="Calibri"/>
            <family val="2"/>
          </rPr>
          <t>REITERAÇÃO: CE GIGOV/SA 3592/2026 - Enviado dia 07/08/26 - Etapa 02: ateste do BM 01 e solicitações para desbloqueio.</t>
        </r>
        <r>
          <rPr>
            <b/>
            <sz val="16"/>
            <rFont val="Calibri"/>
            <family val="2"/>
          </rPr>
          <t xml:space="preserve">
</t>
        </r>
        <r>
          <rPr>
            <sz val="16"/>
            <rFont val="Calibri"/>
            <family val="2"/>
          </rPr>
          <t>CE GIGOV/SA 4953/2026 - Enviado dia 07/08/26 -Crédito de Recursos OGU.</t>
        </r>
        <r>
          <rPr>
            <b/>
            <sz val="16"/>
            <rFont val="Calibri"/>
            <family val="2"/>
          </rPr>
          <t xml:space="preserve">
</t>
        </r>
        <r>
          <rPr>
            <sz val="16"/>
            <rFont val="Calibri"/>
            <family val="2"/>
          </rPr>
          <t>CE GIGOV/SA 4423/2026 - Enviado dia 17/07/26 - informamos que procedemos ao desbloqueio de R$ 24.526,13.</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3583/2026 - Enviado dia 17/06/26 Etapa 03: ateste do BM 01 e solicitações para desbloqueio.</t>
        </r>
        <r>
          <rPr>
            <b/>
            <sz val="16"/>
            <rFont val="Calibri"/>
            <family val="2"/>
          </rPr>
          <t xml:space="preserve">
</t>
        </r>
        <r>
          <rPr>
            <sz val="16"/>
            <rFont val="Calibri"/>
            <family val="2"/>
          </rPr>
          <t>CE GIGOV/SA 3224/2026 - Enviando dia 29/05/26 - Verificação de compatibilidade BM 04 e pendências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CE GIGOV/SA 2987/2026 - Enviado dia 19/05/2026 -  informamos que procedemos ao desbloqueio de R$ 281.120,81 de valor de investimento, no TransfereGov, correspondente à medição 03.</t>
        </r>
        <r>
          <rPr>
            <b/>
            <sz val="16"/>
            <rFont val="Calibri"/>
            <family val="2"/>
          </rPr>
          <t xml:space="preserve">
</t>
        </r>
        <r>
          <rPr>
            <sz val="16"/>
            <rFont val="Calibri"/>
            <family val="2"/>
          </rPr>
          <t>CE GIGOV/SA 2020/2026 - Enviado dia 15/04/26 -  Nota de Empenho (NE) nº 2026NE000557, emitida em 07/04/2026.
CE GIGOV/SA 1902/2026 - Enviado dia 06/04/26 Autorização de Início de Objeto (AIO).</t>
        </r>
        <r>
          <rPr>
            <b/>
            <sz val="16"/>
            <rFont val="Calibri"/>
            <family val="2"/>
          </rPr>
          <t xml:space="preserve">
</t>
        </r>
        <r>
          <rPr>
            <sz val="16"/>
            <rFont val="Calibri"/>
            <family val="2"/>
          </rPr>
          <t>CE GIGOV/SA 878/2026 - Enviado dia 12/02/26 -  Apontamentos da verificação do resultado da Licitação Presencial.</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5036/2025 - Enviado dia 06/11/2025 -Etapa 3: informa emissão de LAE e Pendência para Retirada da Suspensiva.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 xml:space="preserve"> CE GIGOV/SA 330/2025 enviando dia 17/04/2025 informando a Retirada de Suspensiva.
Cláusula suspensiva retirada, no entanto no CE GIGOV/SA 1034/2025 enviado dia</t>
        </r>
        <r>
          <rPr>
            <b/>
            <sz val="16"/>
            <rFont val="Calibri"/>
            <family val="2"/>
          </rPr>
          <t xml:space="preserve">
</t>
        </r>
        <r>
          <rPr>
            <sz val="16"/>
            <rFont val="Calibri"/>
            <family val="2"/>
          </rPr>
          <t xml:space="preserve">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t>
        </r>
        <r>
          <rPr>
            <b/>
            <sz val="16"/>
            <rFont val="Calibri"/>
            <family val="2"/>
          </rPr>
          <t xml:space="preserve">                                                                                                                                                                                        </t>
        </r>
        <r>
          <rPr>
            <sz val="16"/>
            <rFont val="Calibri"/>
            <family val="2"/>
          </rPr>
          <t xml:space="preserve">CE GIGOV/SA 1024/2025 enviado dia  04/04/25, Conder protocolou documentação referente a análise do projeto básico através do Ofício  n° 124/2025. A Conder precisa enviar documentação referente ao orçamento e esclarecer referente a localização da obra.  </t>
        </r>
        <r>
          <rPr>
            <b/>
            <sz val="16"/>
            <rFont val="Calibri"/>
            <family val="2"/>
          </rPr>
          <t xml:space="preserve">   </t>
        </r>
        <r>
          <rPr>
            <sz val="16"/>
            <rFont val="Calibri"/>
            <family val="2"/>
          </rPr>
          <t xml:space="preserve">                                                                                                                                                                                                        Carta Reversal nº 0027/2025/GIGOV/AS enviado em 21/03/2025 informando que foi prorrogado o prazo de entrega da documentação para o dia 23/04/2025.</t>
        </r>
      </is>
    </nc>
  </rcc>
  <rcc rId="916" sId="1">
    <oc r="AX124" t="inlineStr">
      <is>
        <r>
          <rPr>
            <b/>
            <sz val="16"/>
            <rFont val="Calibri"/>
            <family val="2"/>
          </rPr>
          <t xml:space="preserve">CE GIGOV/SA 5920/2026 - Enviado dia 06/10/26 - Notificamos a V.Exa. o crédito de recursos financeiros, sob bloqueio, em 22/09/2026, no valor de R$ 6.094.757,42.
</t>
        </r>
        <r>
          <rPr>
            <sz val="16"/>
            <rFont val="Calibri"/>
            <family val="2"/>
          </rPr>
          <t xml:space="preserve">CE GIGOV/SA 5614/2026 -Enviado dia 04/09/26 Plano de Reassentamento e Medidas Compensatórias. </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ENC: CE GIGOV/SA 2792/2026 - Enviado dia 14/05/26 - Autorização de Início do Objeto (AIO).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COMPLEMENTAÇÃO: CE GIGOV/SA 1796/2026 - Enviado dia 07/04/26 -  Verificação do resultado da Licitação Presencial.</t>
        </r>
        <r>
          <rPr>
            <b/>
            <sz val="16"/>
            <rFont val="Calibri"/>
            <family val="2"/>
          </rPr>
          <t xml:space="preserve">
</t>
        </r>
        <r>
          <rPr>
            <sz val="16"/>
            <rFont val="Calibri"/>
            <family val="2"/>
          </rPr>
          <t>CE GIGOV/SA 1796/2026 - Verificação do resultado da Licitação, valor global RS: 9.626.529,09.</t>
        </r>
        <r>
          <rPr>
            <b/>
            <sz val="16"/>
            <rFont val="Calibri"/>
            <family val="2"/>
          </rPr>
          <t xml:space="preserve">
</t>
        </r>
        <r>
          <rPr>
            <sz val="16"/>
            <rFont val="Calibri"/>
            <family val="2"/>
          </rPr>
          <t>CE GIGOV/SA 1162/2026 - Enviado dia 03/03/2026-  Apontamento da verificação do resultado da Licitação.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CE GIGOV/SA 6086/2025 - Enviado dia 18/12/25 -  Reprogramação do Grupo.</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5470/2025 - Enviado dia 26/11/25 - Parecer Técnico de Apontamentos – 2ª versão - Reprogramação do PTS.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3503/2025 - Enviado dia 18/08 - Parecer Técnico de Apontamentos – PTS.</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3218/2025 -Enviado dia 05/08 - Análise Preliminar Projeto Básico.</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1776/2025 enviando em 19/05/2025 ressaltando a necessidade  de revisão na composição do revestimento em solo grampeado e a necessidade de ajuste no código SINAPI referente ao item Técnico de Segurança do Trabalho.</t>
        </r>
        <r>
          <rPr>
            <b/>
            <sz val="16"/>
            <rFont val="Calibri"/>
            <family val="2"/>
          </rPr>
          <t xml:space="preserve">
</t>
        </r>
        <r>
          <rPr>
            <sz val="16"/>
            <rFont val="Calibri"/>
            <family val="2"/>
          </rPr>
          <t>CE GIGOV/SA 1755/2025 enviado dia 16/05/2025 solicitando esclarecer a localização exata da intervenção, pois constam duas informações na documentação enviada, 1ª travessa Sergio Olivas e Travessa João Paulo II.</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 xml:space="preserve"> CE GIGOV/SA 330/2025 enviando dia 17/04/2025 informando a Retirada de Suspensiva.
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oc>
    <nc r="AX124" t="inlineStr">
      <is>
        <r>
          <rPr>
            <b/>
            <sz val="16"/>
            <rFont val="Calibri"/>
            <family val="2"/>
          </rPr>
          <t xml:space="preserve">RETIFICADA CE GIGOV/SA 6136/2026 - Enviado dia 13/10/26 -   Retificamos o valor de desbloqueio informado na CE em epígrafe para R$18.368,31.
</t>
        </r>
        <r>
          <rPr>
            <sz val="16"/>
            <rFont val="Calibri"/>
            <family val="2"/>
          </rPr>
          <t>CE GIGOV/SA 5920/2026 - Enviado dia 06/10/26 - Notificamos a V.Exa. o crédito de recursos financeiros, sob bloqueio, em 22/09/2026, no valor de R$ 6.094.757,42.</t>
        </r>
        <r>
          <rPr>
            <b/>
            <sz val="16"/>
            <rFont val="Calibri"/>
            <family val="2"/>
          </rPr>
          <t xml:space="preserve">
</t>
        </r>
        <r>
          <rPr>
            <sz val="16"/>
            <rFont val="Calibri"/>
            <family val="2"/>
          </rPr>
          <t xml:space="preserve">CE GIGOV/SA 5614/2026 -Enviado dia 04/09/26 Plano de Reassentamento e Medidas Compensatórias. </t>
        </r>
        <r>
          <rPr>
            <b/>
            <sz val="16"/>
            <rFont val="Calibri"/>
            <family val="2"/>
          </rPr>
          <t xml:space="preserve">
</t>
        </r>
        <r>
          <rPr>
            <sz val="16"/>
            <rFont val="Calibri"/>
            <family val="2"/>
          </rPr>
          <t>CE GIGOV/SA 4995/2026 -Enviado dia 10/08/26 -  Aceite do QCI.</t>
        </r>
        <r>
          <rPr>
            <b/>
            <sz val="16"/>
            <rFont val="Calibri"/>
            <family val="2"/>
          </rPr>
          <t xml:space="preserve">
</t>
        </r>
        <r>
          <rPr>
            <sz val="16"/>
            <rFont val="Calibri"/>
            <family val="2"/>
          </rPr>
          <t>RETIFICA: CE GIGOV/SA 4191/2026 - Enviado dia 13/07/26 Trabalho Social da Etapa 01: Ateste BM 06 e condicionantes para desbloqueio.</t>
        </r>
        <r>
          <rPr>
            <b/>
            <sz val="16"/>
            <rFont val="Calibri"/>
            <family val="2"/>
          </rPr>
          <t xml:space="preserve">
</t>
        </r>
        <r>
          <rPr>
            <sz val="16"/>
            <rFont val="Calibri"/>
            <family val="2"/>
          </rPr>
          <t>CE GIGOV/SA 3175/2026 - Enviado dia 27/05/26 -    Notificamos a V.Exa. o crédito de recursos financeiros, sob bloqueio, em 25/05/2026, no valor de R$ 2.300.000,00.</t>
        </r>
        <r>
          <rPr>
            <b/>
            <sz val="16"/>
            <rFont val="Calibri"/>
            <family val="2"/>
          </rPr>
          <t xml:space="preserve">
</t>
        </r>
        <r>
          <rPr>
            <sz val="16"/>
            <rFont val="Calibri"/>
            <family val="2"/>
          </rPr>
          <t>ENC: CE GIGOV/SA 2792/2026 - Enviado dia 14/05/26 - Autorização de Início do Objeto (AIO).</t>
        </r>
        <r>
          <rPr>
            <b/>
            <sz val="16"/>
            <rFont val="Calibri"/>
            <family val="2"/>
          </rPr>
          <t xml:space="preserve">
</t>
        </r>
        <r>
          <rPr>
            <sz val="16"/>
            <rFont val="Calibri"/>
            <family val="2"/>
          </rPr>
          <t>CE GIGOV/SA 2199/2026 - Enviado dia 16/04/26 Prazo para apresentação de OS vence no próximo dia 17/04/2026.</t>
        </r>
        <r>
          <rPr>
            <b/>
            <sz val="16"/>
            <rFont val="Calibri"/>
            <family val="2"/>
          </rPr>
          <t xml:space="preserve">
</t>
        </r>
        <r>
          <rPr>
            <sz val="16"/>
            <rFont val="Calibri"/>
            <family val="2"/>
          </rPr>
          <t>CE GIGOV/SA 2020/2026 - Enviado dia 15/04/26 -  Nota de Empenho (NE) nº 2026NE000557, emitida em 07/04/2026.</t>
        </r>
        <r>
          <rPr>
            <b/>
            <sz val="16"/>
            <rFont val="Calibri"/>
            <family val="2"/>
          </rPr>
          <t xml:space="preserve">
</t>
        </r>
        <r>
          <rPr>
            <sz val="16"/>
            <rFont val="Calibri"/>
            <family val="2"/>
          </rPr>
          <t>COMPLEMENTAÇÃO: CE GIGOV/SA 1796/2026 - Enviado dia 07/04/26 -  Verificação do resultado da Licitação Presencial.</t>
        </r>
        <r>
          <rPr>
            <b/>
            <sz val="16"/>
            <rFont val="Calibri"/>
            <family val="2"/>
          </rPr>
          <t xml:space="preserve">
</t>
        </r>
        <r>
          <rPr>
            <sz val="16"/>
            <rFont val="Calibri"/>
            <family val="2"/>
          </rPr>
          <t>CE GIGOV/SA 1796/2026 - Verificação do resultado da Licitação, valor global RS: 9.626.529,09.</t>
        </r>
        <r>
          <rPr>
            <b/>
            <sz val="16"/>
            <rFont val="Calibri"/>
            <family val="2"/>
          </rPr>
          <t xml:space="preserve">
</t>
        </r>
        <r>
          <rPr>
            <sz val="16"/>
            <rFont val="Calibri"/>
            <family val="2"/>
          </rPr>
          <t>CE GIGOV/SA 1162/2026 - Enviado dia 03/03/2026-  Apontamento da verificação do resultado da Licitação.   Contudo, verificou-se a ausência da documentação, o que impede a conclusão da análise e o respectivo aceite na plataforma TransfereGov e solicitação de AIO.</t>
        </r>
        <r>
          <rPr>
            <b/>
            <sz val="16"/>
            <rFont val="Calibri"/>
            <family val="2"/>
          </rPr>
          <t xml:space="preserve">
</t>
        </r>
        <r>
          <rPr>
            <sz val="16"/>
            <rFont val="Calibri"/>
            <family val="2"/>
          </rPr>
          <t>CE GIGOV/SA 6086/2025 - Enviado dia 18/12/25 -  Reprogramação do Grupo.</t>
        </r>
        <r>
          <rPr>
            <b/>
            <sz val="16"/>
            <rFont val="Calibri"/>
            <family val="2"/>
          </rPr>
          <t xml:space="preserve">
</t>
        </r>
        <r>
          <rPr>
            <sz val="16"/>
            <rFont val="Calibri"/>
            <family val="2"/>
          </rPr>
          <t>CE GIGOV/SA 5475/2025 - Enviado dia 26/11/25 -  Em resposta à CE GIGOV/SA 5036/2025, A CONDER protocolou ofício CONDER/DIHAB/DIHAB.GAB 424/2025, esclarecendo que as ART/RRTs, e a declaração de inexigibilidade de licenciamento ambiental referente ao TC 966001/2025 G2 – Etapa 3, serão inseridas no sistema TransfereGov ao final do Processo licitatório.</t>
        </r>
        <r>
          <rPr>
            <b/>
            <sz val="16"/>
            <rFont val="Calibri"/>
            <family val="2"/>
          </rPr>
          <t xml:space="preserve">
</t>
        </r>
        <r>
          <rPr>
            <sz val="16"/>
            <rFont val="Calibri"/>
            <family val="2"/>
          </rPr>
          <t xml:space="preserve">CE GIGOV/SA 5470/2025 - Enviado dia 26/11/25 - Parecer Técnico de Apontamentos – 2ª versão - Reprogramação do PTS. </t>
        </r>
        <r>
          <rPr>
            <b/>
            <sz val="16"/>
            <rFont val="Calibri"/>
            <family val="2"/>
          </rPr>
          <t xml:space="preserve">
</t>
        </r>
        <r>
          <rPr>
            <sz val="16"/>
            <rFont val="Calibri"/>
            <family val="2"/>
          </rPr>
          <t>CE GIGOV/SA 4995/2025 - Enviado dia 04/11/2025 - Solicitações para Reprogramação do PTS.</t>
        </r>
        <r>
          <rPr>
            <b/>
            <sz val="16"/>
            <rFont val="Calibri"/>
            <family val="2"/>
          </rPr>
          <t xml:space="preserve">
</t>
        </r>
        <r>
          <rPr>
            <sz val="16"/>
            <rFont val="Calibri"/>
            <family val="2"/>
          </rPr>
          <t xml:space="preserve"> CE GIGOV/SA 4754/2025 - Enviado dia 24/10/2025 - Termo Aditivo - Alteração de Cláusula Suspensiva e Etapa.</t>
        </r>
        <r>
          <rPr>
            <b/>
            <sz val="16"/>
            <rFont val="Calibri"/>
            <family val="2"/>
          </rPr>
          <t xml:space="preserve">
</t>
        </r>
        <r>
          <rPr>
            <sz val="16"/>
            <rFont val="Calibri"/>
            <family val="2"/>
          </rPr>
          <t>CE GIGOV/SA 4164/2025 - Enviado dia 22/09/2025 Laudo de Análise de Instrumento de Planejamento Social.</t>
        </r>
        <r>
          <rPr>
            <b/>
            <sz val="16"/>
            <rFont val="Calibri"/>
            <family val="2"/>
          </rPr>
          <t xml:space="preserve">
</t>
        </r>
        <r>
          <rPr>
            <sz val="16"/>
            <rFont val="Calibri"/>
            <family val="2"/>
          </rPr>
          <t>CE GIGOV/SA 3904/2025 -Enviado dia 19/09/2025. Aceite dos Documentos da  VRPL, AIO não emitida.</t>
        </r>
        <r>
          <rPr>
            <b/>
            <sz val="16"/>
            <rFont val="Calibri"/>
            <family val="2"/>
          </rPr>
          <t xml:space="preserve">
</t>
        </r>
        <r>
          <rPr>
            <sz val="16"/>
            <rFont val="Calibri"/>
            <family val="2"/>
          </rPr>
          <t>CE GIGOV/SA 3989/2025 enviado dia 11/09/2025 -  Crédito de Recursos -  OBTV R$ 6.112.018,75.</t>
        </r>
        <r>
          <rPr>
            <b/>
            <sz val="16"/>
            <rFont val="Calibri"/>
            <family val="2"/>
          </rPr>
          <t xml:space="preserve">
</t>
        </r>
        <r>
          <rPr>
            <sz val="16"/>
            <rFont val="Calibri"/>
            <family val="2"/>
          </rPr>
          <t>CE GIGOV/SA 3503/2025 - Enviado dia 18/08 - Parecer Técnico de Apontamentos – PTS.</t>
        </r>
        <r>
          <rPr>
            <b/>
            <sz val="16"/>
            <rFont val="Calibri"/>
            <family val="2"/>
          </rPr>
          <t xml:space="preserve">
</t>
        </r>
        <r>
          <rPr>
            <sz val="16"/>
            <rFont val="Calibri"/>
            <family val="2"/>
          </rPr>
          <t>CE GIGOV/SA 3457/2025 - Enviado dia 15/08 - Comunicamos a conclusão da análise de viabilidade, com a emissão de Laudo de Análise de Engenharia (LAE).</t>
        </r>
        <r>
          <rPr>
            <b/>
            <sz val="16"/>
            <rFont val="Calibri"/>
            <family val="2"/>
          </rPr>
          <t xml:space="preserve">
</t>
        </r>
        <r>
          <rPr>
            <sz val="16"/>
            <rFont val="Calibri"/>
            <family val="2"/>
          </rPr>
          <t>CE GIGOV/SA 3376/2025 - Enviado dia 12/08 - Carta Reversal ao Termo de Compromisso referente a alteração do prazo para atendimento da condição suspensiva.</t>
        </r>
        <r>
          <rPr>
            <b/>
            <sz val="16"/>
            <rFont val="Calibri"/>
            <family val="2"/>
          </rPr>
          <t xml:space="preserve">
</t>
        </r>
        <r>
          <rPr>
            <sz val="16"/>
            <rFont val="Calibri"/>
            <family val="2"/>
          </rPr>
          <t>CE GIGOV/SA 3218/2025 -Enviado dia 05/08 - Análise Preliminar Projeto Básico.</t>
        </r>
        <r>
          <rPr>
            <b/>
            <sz val="16"/>
            <rFont val="Calibri"/>
            <family val="2"/>
          </rPr>
          <t xml:space="preserve">
</t>
        </r>
        <r>
          <rPr>
            <sz val="16"/>
            <rFont val="Calibri"/>
            <family val="2"/>
          </rPr>
          <t>Cancelamento do Aceite e da Homologação Automática da SPA realizado com sucesso – Proposta nº 19187/2024, e-mail enviado dia 
CE GIGOV/SA 2022/2025 enviado dia 17/06/2025.</t>
        </r>
        <r>
          <rPr>
            <b/>
            <sz val="16"/>
            <rFont val="Calibri"/>
            <family val="2"/>
          </rPr>
          <t xml:space="preserve">
</t>
        </r>
        <r>
          <rPr>
            <sz val="16"/>
            <rFont val="Calibri"/>
            <family val="2"/>
          </rPr>
          <t>CE GIGOV/SA 2022/2025 enviado dia 29/05/2025 - por meio do Ofício nº 169/2025 a Conder protocolou a documentação referente ao (QCI) do Lote 01.</t>
        </r>
        <r>
          <rPr>
            <b/>
            <sz val="16"/>
            <rFont val="Calibri"/>
            <family val="2"/>
          </rPr>
          <t xml:space="preserve">
</t>
        </r>
        <r>
          <rPr>
            <sz val="16"/>
            <rFont val="Calibri"/>
            <family val="2"/>
          </rPr>
          <t>CE GIGOV/SA 1776/2025 enviando em 19/05/2025 ressaltando a necessidade  de revisão na composição do revestimento em solo grampeado e a necessidade de ajuste no código SINAPI referente ao item Técnico de Segurança do Trabalho.</t>
        </r>
        <r>
          <rPr>
            <b/>
            <sz val="16"/>
            <rFont val="Calibri"/>
            <family val="2"/>
          </rPr>
          <t xml:space="preserve">
</t>
        </r>
        <r>
          <rPr>
            <sz val="16"/>
            <rFont val="Calibri"/>
            <family val="2"/>
          </rPr>
          <t>CE GIGOV/SA 1755/2025 enviado dia 16/05/2025 solicitando esclarecer a localização exata da intervenção, pois constam duas informações na documentação enviada, 1ª travessa Sergio Olivas e Travessa João Paulo II.</t>
        </r>
        <r>
          <rPr>
            <b/>
            <sz val="16"/>
            <rFont val="Calibri"/>
            <family val="2"/>
          </rPr>
          <t xml:space="preserve">
</t>
        </r>
        <r>
          <rPr>
            <sz val="16"/>
            <rFont val="Calibri"/>
            <family val="2"/>
          </rPr>
          <t>CE GIGOV/SA 0341 / 2025 enviado dia 30/04/2025 informando autorização para para início do processo licitatório e orientações para continuidade do termo de compromisso – regime não simplificado.</t>
        </r>
        <r>
          <rPr>
            <b/>
            <sz val="16"/>
            <rFont val="Calibri"/>
            <family val="2"/>
          </rPr>
          <t xml:space="preserve">
</t>
        </r>
        <r>
          <rPr>
            <sz val="16"/>
            <rFont val="Calibri"/>
            <family val="2"/>
          </rPr>
          <t>CE GIGOV/SA 1288/2025 enviado dia 24/04/2025 informando que foi encaminhado anexa, para providências de envio até dia 25/04/25, solicitação do Ministério com vistas a autorização do processo licitatório.</t>
        </r>
        <r>
          <rPr>
            <b/>
            <sz val="16"/>
            <rFont val="Calibri"/>
            <family val="2"/>
          </rPr>
          <t xml:space="preserve">
</t>
        </r>
        <r>
          <rPr>
            <sz val="16"/>
            <rFont val="Calibri"/>
            <family val="2"/>
          </rPr>
          <t xml:space="preserve"> CE GIGOV/SA 330/2025 enviando dia 17/04/2025 informando a Retirada de Suspensiva.
Cláusula suspensiva retirada, no entanto no CE GIGOV/SA 1034/2025 enviado dia 04/04/2025 informa que para finalizar a ánalise do pleito solicitam que o PTS, apresentado em 04/04/2025, seja encaminhado, através da plataforma TransfereGov, contendo as inclusões abaixo relacionadas: Apresentar a Planilha Orçamentária em Excel; No Curso de Unha em Gel, incluir o o PDE ao qual a atividade está vinculada.                                                                                                                                                                                                   Carta Reversal nº 0027/2025/GIGOV/AS enviado em 21/03/2025 informando que foi prorrogado o prazo de entrega da documentação para o dia 23/04/2025.</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2" sId="1">
    <oc r="AX128" t="inlineStr">
      <is>
        <r>
          <rPr>
            <b/>
            <sz val="16"/>
            <rFont val="Calibri"/>
            <family val="2"/>
          </rPr>
          <t xml:space="preserve">CE GIGOV/SA 5741/2026  - Enviado dia 09/09/26 Solicitação de desembolso ref julho/2026.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CE GIGOV/SA 3108/2026 - Enviado dia 25/06/26 - A CONDER enviou a documentação pendente e a análise técnica aprovou o desembolso dos valores do Lote. Porém, o pagamento ainda depende da conclusão da inclusão da CONDER como agente promotor na operação.</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ADITA: CE GIGOV/SA 2696/2026 - Enviado dia 08/05/26 - ateste e condicionantes para o 1º desembolso.</t>
        </r>
        <r>
          <rPr>
            <b/>
            <sz val="16"/>
            <rFont val="Calibri"/>
            <family val="2"/>
          </rPr>
          <t xml:space="preserve">
</t>
        </r>
        <r>
          <rPr>
            <sz val="16"/>
            <rFont val="Calibri"/>
            <family val="2"/>
          </rPr>
          <t>CE GIGOV/SA 0892/2026 - Enviado dia 12/02/26 - informa aceite PTS.</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CE GIGOV/SA 5729/2025 - Enviado dia 05/12/25 - informa aceite do projeto e da licitação da obra (LAE/ VRPL 44/25) - ILHEUS 3.099.609,31.</t>
        </r>
        <r>
          <rPr>
            <b/>
            <sz val="16"/>
            <rFont val="Calibri"/>
            <family val="2"/>
          </rPr>
          <t xml:space="preserve">
</t>
        </r>
        <r>
          <rPr>
            <sz val="16"/>
            <rFont val="Calibri"/>
            <family val="2"/>
          </rPr>
          <t>Contrato de FGTS assinado em 30/09/25. Para posterior apostilamento.</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 xml:space="preserve">CE GIGOV/SA 1827/2025 enviado dia 21/05/2025 - Justificativa Técnica para ausência de Titularidade Dominial e de Licenciamento Ambiental em área de encosta (PA 0340/2025). </t>
        </r>
        <r>
          <rPr>
            <b/>
            <sz val="16"/>
            <rFont val="Calibri"/>
            <family val="2"/>
          </rPr>
          <t xml:space="preserve">
</t>
        </r>
        <r>
          <rPr>
            <sz val="16"/>
            <rFont val="Calibri"/>
            <family val="2"/>
          </rPr>
          <t>CE GIGOV/AS 1556/2025 enviado dia 08/05/2025 solicitando providências quanto a inserção de documentos no SADIPEM para tramitação de PVL (Pedido de Verificação de Limites e Condições).</t>
        </r>
        <r>
          <rPr>
            <b/>
            <sz val="16"/>
            <rFont val="Calibri"/>
            <family val="2"/>
          </rPr>
          <t xml:space="preserve">
</t>
        </r>
        <r>
          <rPr>
            <sz val="16"/>
            <rFont val="Calibri"/>
            <family val="2"/>
          </rPr>
          <t>CE GIGOV/SA 0815/2025 enviando em 25/03/2025 informando que o CT 634.069-43 solicitando complementação para conclusãoda análise dos PTS.</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is>
    </oc>
    <nc r="AX128" t="inlineStr">
      <is>
        <r>
          <rPr>
            <b/>
            <sz val="16"/>
            <rFont val="Calibri"/>
            <family val="2"/>
          </rPr>
          <t xml:space="preserve">CE GIGOV/SA 6199/2026  -Enviado dia 14/10/26 - Documentação aprovada sob o aspecto documental, com pendência de envio dos ofícios para alteração do desembolso para trimestral e solicitação da primeira parcela.
</t>
        </r>
        <r>
          <rPr>
            <sz val="16"/>
            <rFont val="Calibri"/>
            <family val="2"/>
          </rPr>
          <t>CE GIGOV/SA 5741/2026  - Enviado dia 09/09/26 Solicitação de desembolso ref julho/2026.</t>
        </r>
        <r>
          <rPr>
            <b/>
            <sz val="16"/>
            <rFont val="Calibri"/>
            <family val="2"/>
          </rPr>
          <t xml:space="preserve">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CE GIGOV/SA 3108/2026 - Enviado dia 25/06/26 - A CONDER enviou a documentação pendente e a análise técnica aprovou o desembolso dos valores do Lote. Porém, o pagamento ainda depende da conclusão da inclusão da CONDER como agente promotor na operação.</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ADITA: CE GIGOV/SA 2696/2026 - Enviado dia 08/05/26 - ateste e condicionantes para o 1º desembolso.</t>
        </r>
        <r>
          <rPr>
            <b/>
            <sz val="16"/>
            <rFont val="Calibri"/>
            <family val="2"/>
          </rPr>
          <t xml:space="preserve">
</t>
        </r>
        <r>
          <rPr>
            <sz val="16"/>
            <rFont val="Calibri"/>
            <family val="2"/>
          </rPr>
          <t>CE GIGOV/SA 0892/2026 - Enviado dia 12/02/26 - informa aceite PTS.</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CE GIGOV/SA 5729/2025 - Enviado dia 05/12/25 - informa aceite do projeto e da licitação da obra (LAE/ VRPL 44/25) - ILHEUS 3.099.609,31.</t>
        </r>
        <r>
          <rPr>
            <b/>
            <sz val="16"/>
            <rFont val="Calibri"/>
            <family val="2"/>
          </rPr>
          <t xml:space="preserve">
</t>
        </r>
        <r>
          <rPr>
            <sz val="16"/>
            <rFont val="Calibri"/>
            <family val="2"/>
          </rPr>
          <t>Contrato de FGTS assinado em 30/09/25. Para posterior apostilamento.</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 xml:space="preserve">CE GIGOV/SA 1827/2025 enviado dia 21/05/2025 - Justificativa Técnica para ausência de Titularidade Dominial e de Licenciamento Ambiental em área de encosta (PA 0340/2025). </t>
        </r>
        <r>
          <rPr>
            <b/>
            <sz val="16"/>
            <rFont val="Calibri"/>
            <family val="2"/>
          </rPr>
          <t xml:space="preserve">
</t>
        </r>
        <r>
          <rPr>
            <sz val="16"/>
            <rFont val="Calibri"/>
            <family val="2"/>
          </rPr>
          <t>CE GIGOV/AS 1556/2025 enviado dia 08/05/2025 solicitando providências quanto a inserção de documentos no SADIPEM para tramitação de PVL (Pedido de Verificação de Limites e Condições).</t>
        </r>
        <r>
          <rPr>
            <b/>
            <sz val="16"/>
            <rFont val="Calibri"/>
            <family val="2"/>
          </rPr>
          <t xml:space="preserve">
</t>
        </r>
        <r>
          <rPr>
            <sz val="16"/>
            <rFont val="Calibri"/>
            <family val="2"/>
          </rPr>
          <t>CE GIGOV/SA 0815/2025 enviando em 25/03/2025 informando que o CT 634.069-43 solicitando complementação para conclusãoda análise dos PTS.</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is>
    </nc>
  </rcc>
  <rcc rId="923" sId="1">
    <oc r="AX130" t="inlineStr">
      <is>
        <r>
          <rPr>
            <b/>
            <sz val="16"/>
            <rFont val="Calibri"/>
            <family val="2"/>
          </rPr>
          <t xml:space="preserve">CE GIGOV/SA 5741/2026  - Enviado dia 09/09/26 Solicitação de desembolso ref julho/2026.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CE GIGOV/SA 3919/2026 - Enviada dia 26/06/26 -A CONDER protocolou, por meio do Ofício nº 190/2026 – CONDER/DIHAB/DIHAB.GAB, a documentação retificada do SCPO.</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ADITA: CE GIGOV/SA 2696/2026 - Enviado dia 08/05/26 - ateste e condicionantes para o 1º desembolso.</t>
        </r>
        <r>
          <rPr>
            <b/>
            <sz val="16"/>
            <rFont val="Calibri"/>
            <family val="2"/>
          </rPr>
          <t xml:space="preserve">
</t>
        </r>
        <r>
          <rPr>
            <sz val="16"/>
            <rFont val="Calibri"/>
            <family val="2"/>
          </rPr>
          <t>CE GIGOV/SA 0892/2026 - Enviado dia 12/02/26 - informa aceite PTS.</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CE GIGOV/SA 5729/2025 - Enviado dia 05/12/25 - informa aceite do projeto e da licitação da obra (LAE/ VRPL 44/25) - ITABUNA 749.278,64.</t>
        </r>
        <r>
          <rPr>
            <b/>
            <sz val="16"/>
            <rFont val="Calibri"/>
            <family val="2"/>
          </rPr>
          <t xml:space="preserve">
</t>
        </r>
        <r>
          <rPr>
            <sz val="16"/>
            <rFont val="Calibri"/>
            <family val="2"/>
          </rPr>
          <t>Contrato de FGTS assinado em 30/09/25. Para posterior apostilamento.</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 xml:space="preserve">CE GIGOV/SA 1827/2025 enviado dia 21/05/2025 - Justificativa Técnica para ausência de Titularidade Dominial e de Licenciamento Ambiental em área de encosta (PA 0340/2025). </t>
        </r>
        <r>
          <rPr>
            <b/>
            <sz val="16"/>
            <rFont val="Calibri"/>
            <family val="2"/>
          </rPr>
          <t xml:space="preserve">
</t>
        </r>
        <r>
          <rPr>
            <sz val="16"/>
            <rFont val="Calibri"/>
            <family val="2"/>
          </rPr>
          <t>CE GIGOV/AS 1556/2025 enviado dia 08/05/2025 solicitando providências quanto a inserção de documentos no SADIPEM para tramitação de PVL (Pedido de Verificação de Limites e Condições).</t>
        </r>
        <r>
          <rPr>
            <b/>
            <sz val="16"/>
            <rFont val="Calibri"/>
            <family val="2"/>
          </rPr>
          <t xml:space="preserve">
</t>
        </r>
        <r>
          <rPr>
            <sz val="16"/>
            <rFont val="Calibri"/>
            <family val="2"/>
          </rPr>
          <t>CE GIGOV/SA 0815/2025 enviando em 25/03/2025 informando que o CT 634.069-43 solicitando complementação para conclusãoda análise dos PTS.</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is>
    </oc>
    <nc r="AX130" t="inlineStr">
      <is>
        <r>
          <rPr>
            <b/>
            <sz val="16"/>
            <rFont val="Calibri"/>
            <family val="2"/>
          </rPr>
          <t xml:space="preserve">CE GIGOV/SA 6199/2026  -Enviado dia 14/10/26 - Documentação aprovada sob o aspecto documental, com pendência de envio dos ofícios para alteração do desembolso para trimestral e solicitação da primeira parcela.
</t>
        </r>
        <r>
          <rPr>
            <sz val="16"/>
            <rFont val="Calibri"/>
            <family val="2"/>
          </rPr>
          <t>CE GIGOV/SA 5741/2026  - Enviado dia 09/09/26 Solicitação de desembolso ref julho/2026.</t>
        </r>
        <r>
          <rPr>
            <b/>
            <sz val="16"/>
            <rFont val="Calibri"/>
            <family val="2"/>
          </rPr>
          <t xml:space="preserve">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CE GIGOV/SA 4040/2026 - Enviado dia 01/07/26- Alteração de agente promotor: impossibilidade de alteração da minuta contratual.</t>
        </r>
        <r>
          <rPr>
            <b/>
            <sz val="16"/>
            <rFont val="Calibri"/>
            <family val="2"/>
          </rPr>
          <t xml:space="preserve">
</t>
        </r>
        <r>
          <rPr>
            <sz val="16"/>
            <rFont val="Calibri"/>
            <family val="2"/>
          </rPr>
          <t>CE GIGOV/SA 3919/2026 - Enviada dia 26/06/26 -A CONDER protocolou, por meio do Ofício nº 190/2026 – CONDER/DIHAB/DIHAB.GAB, a documentação retificada do SCPO.</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ADITA: CE GIGOV/SA 2696/2026 - Enviado dia 08/05/26 - ateste e condicionantes para o 1º desembolso.</t>
        </r>
        <r>
          <rPr>
            <b/>
            <sz val="16"/>
            <rFont val="Calibri"/>
            <family val="2"/>
          </rPr>
          <t xml:space="preserve">
</t>
        </r>
        <r>
          <rPr>
            <sz val="16"/>
            <rFont val="Calibri"/>
            <family val="2"/>
          </rPr>
          <t>CE GIGOV/SA 0892/2026 - Enviado dia 12/02/26 - informa aceite PTS.</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CE GIGOV/SA 5729/2025 - Enviado dia 05/12/25 - informa aceite do projeto e da licitação da obra (LAE/ VRPL 44/25) - ITABUNA 749.278,64.</t>
        </r>
        <r>
          <rPr>
            <b/>
            <sz val="16"/>
            <rFont val="Calibri"/>
            <family val="2"/>
          </rPr>
          <t xml:space="preserve">
</t>
        </r>
        <r>
          <rPr>
            <sz val="16"/>
            <rFont val="Calibri"/>
            <family val="2"/>
          </rPr>
          <t>Contrato de FGTS assinado em 30/09/25. Para posterior apostilamento.</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 xml:space="preserve">CE GIGOV/SA 1827/2025 enviado dia 21/05/2025 - Justificativa Técnica para ausência de Titularidade Dominial e de Licenciamento Ambiental em área de encosta (PA 0340/2025). </t>
        </r>
        <r>
          <rPr>
            <b/>
            <sz val="16"/>
            <rFont val="Calibri"/>
            <family val="2"/>
          </rPr>
          <t xml:space="preserve">
</t>
        </r>
        <r>
          <rPr>
            <sz val="16"/>
            <rFont val="Calibri"/>
            <family val="2"/>
          </rPr>
          <t>CE GIGOV/AS 1556/2025 enviado dia 08/05/2025 solicitando providências quanto a inserção de documentos no SADIPEM para tramitação de PVL (Pedido de Verificação de Limites e Condições).</t>
        </r>
        <r>
          <rPr>
            <b/>
            <sz val="16"/>
            <rFont val="Calibri"/>
            <family val="2"/>
          </rPr>
          <t xml:space="preserve">
</t>
        </r>
        <r>
          <rPr>
            <sz val="16"/>
            <rFont val="Calibri"/>
            <family val="2"/>
          </rPr>
          <t>CE GIGOV/SA 0815/2025 enviando em 25/03/2025 informando que o CT 634.069-43 solicitando complementação para conclusãoda análise dos PTS.</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9" sId="1">
    <oc r="AX77" t="inlineStr">
      <is>
        <r>
          <rPr>
            <b/>
            <sz val="16"/>
            <rFont val="Calibri"/>
            <family val="2"/>
          </rPr>
          <t xml:space="preserve">ATUALIZAÇÃO: CE GIGOV/SA 5309/2026 - Enviado dia 31/08/26 -Consolida o acompanhamento físico-financeiro e solicita providências.
</t>
        </r>
        <r>
          <rPr>
            <sz val="16"/>
            <rFont val="Calibri"/>
            <family val="2"/>
          </rPr>
          <t>CE GIGOV/SA 5400/2026 - Enviado dia 28/08/26 - Informa validação do QCI.</t>
        </r>
        <r>
          <rPr>
            <b/>
            <sz val="16"/>
            <rFont val="Calibri"/>
            <family val="2"/>
          </rPr>
          <t xml:space="preserve">
</t>
        </r>
        <r>
          <rPr>
            <sz val="16"/>
            <rFont val="Calibri"/>
            <family val="2"/>
          </rPr>
          <t>CE GIGOV/SA 5309/2026 - 24/08/26 -Consolida o acompanhamento físico-financeiro e solicita providências.</t>
        </r>
        <r>
          <rPr>
            <b/>
            <sz val="16"/>
            <rFont val="Calibri"/>
            <family val="2"/>
          </rPr>
          <t xml:space="preserve">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CE GIGOV/SA 2529/2026 Enviado dia 29/04/26 - atualiza condicionante para o 1º desembolso.</t>
        </r>
        <r>
          <rPr>
            <b/>
            <sz val="16"/>
            <rFont val="Calibri"/>
            <family val="2"/>
          </rPr>
          <t xml:space="preserve">
</t>
        </r>
        <r>
          <rPr>
            <sz val="16"/>
            <rFont val="Calibri"/>
            <family val="2"/>
          </rPr>
          <t>CE GIGOV/SA 1861/2026 - Enviado dia 02/04/26 - Reenvio de documentos para o 1º desbloqueio.</t>
        </r>
        <r>
          <rPr>
            <b/>
            <sz val="16"/>
            <rFont val="Calibri"/>
            <family val="2"/>
          </rPr>
          <t xml:space="preserve">
</t>
        </r>
        <r>
          <rPr>
            <sz val="16"/>
            <rFont val="Calibri"/>
            <family val="2"/>
          </rPr>
          <t>CE GIGOV/SA 1361/2026 - Enviado dia 11/03/26 - atualiza solicitações para 1º desbloqueio.</t>
        </r>
        <r>
          <rPr>
            <b/>
            <sz val="16"/>
            <rFont val="Calibri"/>
            <family val="2"/>
          </rPr>
          <t xml:space="preserve">
</t>
        </r>
        <r>
          <rPr>
            <sz val="16"/>
            <rFont val="Calibri"/>
            <family val="2"/>
          </rPr>
          <t xml:space="preserve">CE GIGOV/SA 1365/2026 - Enviado dia 11/03/26 atualiza solicitações para 1º desbloqueio. </t>
        </r>
        <r>
          <rPr>
            <b/>
            <sz val="16"/>
            <rFont val="Calibri"/>
            <family val="2"/>
          </rPr>
          <t xml:space="preserve"> 
</t>
        </r>
        <r>
          <rPr>
            <sz val="16"/>
            <rFont val="Calibri"/>
            <family val="2"/>
          </rPr>
          <t xml:space="preserve">CE GIGOV/SA 0860/2026 - Enviado dia 11/02/26 -Envio de ordem de serviço. </t>
        </r>
        <r>
          <rPr>
            <b/>
            <sz val="16"/>
            <rFont val="Calibri"/>
            <family val="2"/>
          </rPr>
          <t xml:space="preserve">
</t>
        </r>
        <r>
          <rPr>
            <sz val="16"/>
            <rFont val="Calibri"/>
            <family val="2"/>
          </rPr>
          <t xml:space="preserve">CE GIGOV/SA 0330/2026 - Enviado dia 20/01/2026 -informa aceite PTS. </t>
        </r>
        <r>
          <rPr>
            <b/>
            <sz val="16"/>
            <rFont val="Calibri"/>
            <family val="2"/>
          </rPr>
          <t xml:space="preserve">
</t>
        </r>
        <r>
          <rPr>
            <sz val="16"/>
            <rFont val="Calibri"/>
            <family val="2"/>
          </rPr>
          <t xml:space="preserve">CE GIGOV/SA 0203/2026 - Enviado dia 12/01/2026 -Após análise da documentação enviada, informamos que a proposta de execução (VRPL) é tecnicamente viável nos aspectos de engenharia, com valor estimado em R$ 12.334.909,60, inferior ao orçamento calculado com base nos sistemas de referência de R$ 15.881.524,95 (K= 77,67%).  </t>
        </r>
        <r>
          <rPr>
            <b/>
            <sz val="16"/>
            <rFont val="Calibri"/>
            <family val="2"/>
          </rPr>
          <t xml:space="preserve">
</t>
        </r>
        <r>
          <rPr>
            <sz val="16"/>
            <rFont val="Calibri"/>
            <family val="2"/>
          </rPr>
          <t>CE GIGOV/SA 6183/2025 Enviado dia 22/12/25 -  informa aceite do projeto.</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Contrato de FGTS aprovado pela Caixa em 30/09/2025.</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is>
    </oc>
    <nc r="AX77" t="inlineStr">
      <is>
        <r>
          <rPr>
            <b/>
            <sz val="16"/>
            <rFont val="Calibri"/>
            <family val="2"/>
          </rPr>
          <t xml:space="preserve">CE GIGOV/SA 6194/2026 - Enviado dia 14/10/26 - Manifestação técnica acatada, justificando a apresentação posterior do PRMC após a conclusão dos projetos executivos, conforme as diretrizes da Portaria MCIDADES nº 317/2013.
</t>
        </r>
        <r>
          <rPr>
            <sz val="16"/>
            <rFont val="Calibri"/>
            <family val="2"/>
          </rPr>
          <t>ATUALIZAÇÃO: CE GIGOV/SA 5309/2026 - Enviado dia 31/08/26 -Consolida o acompanhamento físico-financeiro e solicita providências.</t>
        </r>
        <r>
          <rPr>
            <b/>
            <sz val="16"/>
            <rFont val="Calibri"/>
            <family val="2"/>
          </rPr>
          <t xml:space="preserve">
</t>
        </r>
        <r>
          <rPr>
            <sz val="16"/>
            <rFont val="Calibri"/>
            <family val="2"/>
          </rPr>
          <t>CE GIGOV/SA 5400/2026 - Enviado dia 28/08/26 - Informa validação do QCI.</t>
        </r>
        <r>
          <rPr>
            <b/>
            <sz val="16"/>
            <rFont val="Calibri"/>
            <family val="2"/>
          </rPr>
          <t xml:space="preserve">
</t>
        </r>
        <r>
          <rPr>
            <sz val="16"/>
            <rFont val="Calibri"/>
            <family val="2"/>
          </rPr>
          <t>CE GIGOV/SA 5309/2026 - 24/08/26 -Consolida o acompanhamento físico-financeiro e solicita providências.</t>
        </r>
        <r>
          <rPr>
            <b/>
            <sz val="16"/>
            <rFont val="Calibri"/>
            <family val="2"/>
          </rPr>
          <t xml:space="preserve">
</t>
        </r>
        <r>
          <rPr>
            <sz val="16"/>
            <rFont val="Calibri"/>
            <family val="2"/>
          </rPr>
          <t>CE GIGOV/SA 5201/2026 - Enviado dia 19/08/26 -  Suspende o acompanhamento físico-financeiro da operação.</t>
        </r>
        <r>
          <rPr>
            <b/>
            <sz val="16"/>
            <rFont val="Calibri"/>
            <family val="2"/>
          </rPr>
          <t xml:space="preserve">
</t>
        </r>
        <r>
          <rPr>
            <sz val="16"/>
            <rFont val="Calibri"/>
            <family val="2"/>
          </rPr>
          <t>CE GIGOV/SA 5086/2026 - Enviado dia 13/08/26 Alteração de agente promotor: disponibiliza nova Rerrati para assinatura.</t>
        </r>
        <r>
          <rPr>
            <b/>
            <sz val="16"/>
            <rFont val="Calibri"/>
            <family val="2"/>
          </rPr>
          <t xml:space="preserve">
</t>
        </r>
        <r>
          <rPr>
            <sz val="16"/>
            <rFont val="Calibri"/>
            <family val="2"/>
          </rPr>
          <t>CE GIGOV/SA 4182/2026  - Enviado dia 08/07/26 - Placa de Obras (período de defeso eleitoral).</t>
        </r>
        <r>
          <rPr>
            <b/>
            <sz val="16"/>
            <rFont val="Calibri"/>
            <family val="2"/>
          </rPr>
          <t xml:space="preserve">
</t>
        </r>
        <r>
          <rPr>
            <sz val="16"/>
            <rFont val="Calibri"/>
            <family val="2"/>
          </rPr>
          <t>ALTERA ANEXO: CE GIGOV/SA 3243/2026 - Enviado dia 26/06/26 Alteração de agente promotor: envia instrumento formalizador.</t>
        </r>
        <r>
          <rPr>
            <b/>
            <sz val="16"/>
            <rFont val="Calibri"/>
            <family val="2"/>
          </rPr>
          <t xml:space="preserve">
</t>
        </r>
        <r>
          <rPr>
            <sz val="16"/>
            <rFont val="Calibri"/>
            <family val="2"/>
          </rPr>
          <t>CE GIGOV/SA 3243/2026 - Enviado dia 29/05/26 - A Caixa encaminhou o Instrumento de Rerratificação para inclusão da CONDER como agente promotor, solicitando assinatura e devolução. Informou ainda a cobrança de tarifa de R$ 1.700,00 e a necessidade de publicação do extrato no Diário Oficial.</t>
        </r>
        <r>
          <rPr>
            <b/>
            <sz val="16"/>
            <rFont val="Calibri"/>
            <family val="2"/>
          </rPr>
          <t xml:space="preserve">
</t>
        </r>
        <r>
          <rPr>
            <sz val="16"/>
            <rFont val="Calibri"/>
            <family val="2"/>
          </rPr>
          <t>RETIFICA: ADITA CE GIGOV/SA 2696/2026 - Enviado dia 14/05/26 - ateste e condicionantes para o 1º desembolso.</t>
        </r>
        <r>
          <rPr>
            <b/>
            <sz val="16"/>
            <rFont val="Calibri"/>
            <family val="2"/>
          </rPr>
          <t xml:space="preserve">
</t>
        </r>
        <r>
          <rPr>
            <sz val="16"/>
            <rFont val="Calibri"/>
            <family val="2"/>
          </rPr>
          <t>CE GIGOV/SA 2529/2026 Enviado dia 29/04/26 - atualiza condicionante para o 1º desembolso.</t>
        </r>
        <r>
          <rPr>
            <b/>
            <sz val="16"/>
            <rFont val="Calibri"/>
            <family val="2"/>
          </rPr>
          <t xml:space="preserve">
</t>
        </r>
        <r>
          <rPr>
            <sz val="16"/>
            <rFont val="Calibri"/>
            <family val="2"/>
          </rPr>
          <t>CE GIGOV/SA 1861/2026 - Enviado dia 02/04/26 - Reenvio de documentos para o 1º desbloqueio.</t>
        </r>
        <r>
          <rPr>
            <b/>
            <sz val="16"/>
            <rFont val="Calibri"/>
            <family val="2"/>
          </rPr>
          <t xml:space="preserve">
</t>
        </r>
        <r>
          <rPr>
            <sz val="16"/>
            <rFont val="Calibri"/>
            <family val="2"/>
          </rPr>
          <t>CE GIGOV/SA 1361/2026 - Enviado dia 11/03/26 - atualiza solicitações para 1º desbloqueio.</t>
        </r>
        <r>
          <rPr>
            <b/>
            <sz val="16"/>
            <rFont val="Calibri"/>
            <family val="2"/>
          </rPr>
          <t xml:space="preserve">
</t>
        </r>
        <r>
          <rPr>
            <sz val="16"/>
            <rFont val="Calibri"/>
            <family val="2"/>
          </rPr>
          <t xml:space="preserve">CE GIGOV/SA 1365/2026 - Enviado dia 11/03/26 atualiza solicitações para 1º desbloqueio. </t>
        </r>
        <r>
          <rPr>
            <b/>
            <sz val="16"/>
            <rFont val="Calibri"/>
            <family val="2"/>
          </rPr>
          <t xml:space="preserve"> 
</t>
        </r>
        <r>
          <rPr>
            <sz val="16"/>
            <rFont val="Calibri"/>
            <family val="2"/>
          </rPr>
          <t xml:space="preserve">CE GIGOV/SA 0860/2026 - Enviado dia 11/02/26 -Envio de ordem de serviço. </t>
        </r>
        <r>
          <rPr>
            <b/>
            <sz val="16"/>
            <rFont val="Calibri"/>
            <family val="2"/>
          </rPr>
          <t xml:space="preserve">
</t>
        </r>
        <r>
          <rPr>
            <sz val="16"/>
            <rFont val="Calibri"/>
            <family val="2"/>
          </rPr>
          <t xml:space="preserve">CE GIGOV/SA 0330/2026 - Enviado dia 20/01/2026 -informa aceite PTS. </t>
        </r>
        <r>
          <rPr>
            <b/>
            <sz val="16"/>
            <rFont val="Calibri"/>
            <family val="2"/>
          </rPr>
          <t xml:space="preserve">
</t>
        </r>
        <r>
          <rPr>
            <sz val="16"/>
            <rFont val="Calibri"/>
            <family val="2"/>
          </rPr>
          <t xml:space="preserve">CE GIGOV/SA 0203/2026 - Enviado dia 12/01/2026 -Após análise da documentação enviada, informamos que a proposta de execução (VRPL) é tecnicamente viável nos aspectos de engenharia, com valor estimado em R$ 12.334.909,60, inferior ao orçamento calculado com base nos sistemas de referência de R$ 15.881.524,95 (K= 77,67%).  </t>
        </r>
        <r>
          <rPr>
            <b/>
            <sz val="16"/>
            <rFont val="Calibri"/>
            <family val="2"/>
          </rPr>
          <t xml:space="preserve">
</t>
        </r>
        <r>
          <rPr>
            <sz val="16"/>
            <rFont val="Calibri"/>
            <family val="2"/>
          </rPr>
          <t>CE GIGOV/SA 6183/2025 Enviado dia 22/12/25 -  informa aceite do projeto.</t>
        </r>
        <r>
          <rPr>
            <b/>
            <sz val="16"/>
            <rFont val="Calibri"/>
            <family val="2"/>
          </rPr>
          <t xml:space="preserve">
</t>
        </r>
        <r>
          <rPr>
            <sz val="16"/>
            <rFont val="Calibri"/>
            <family val="2"/>
          </rPr>
          <t>CE GIGOV/SA 5962/2025 - Enviado dia 15/12/25 -  A SEDUR protocolou o Ofício DIAD nº 031/2025, contendo a documentação referente quadro societário da empresa STS Engenharia Ltda.</t>
        </r>
        <r>
          <rPr>
            <b/>
            <sz val="16"/>
            <rFont val="Calibri"/>
            <family val="2"/>
          </rPr>
          <t xml:space="preserve">
</t>
        </r>
        <r>
          <rPr>
            <sz val="16"/>
            <rFont val="Calibri"/>
            <family val="2"/>
          </rPr>
          <t>CE GIGOV/SA 5908/2025 - Enviado dia 12/12/25 - Etapa 02: pendências 3ª versão do PTS.</t>
        </r>
        <r>
          <rPr>
            <b/>
            <sz val="16"/>
            <rFont val="Calibri"/>
            <family val="2"/>
          </rPr>
          <t xml:space="preserve">
</t>
        </r>
        <r>
          <rPr>
            <sz val="16"/>
            <rFont val="Calibri"/>
            <family val="2"/>
          </rPr>
          <t>CE GIGOV/SA 5933/2025 - Enviado dia 12/12/25 - documentação referente ao projeto básico.</t>
        </r>
        <r>
          <rPr>
            <b/>
            <sz val="16"/>
            <rFont val="Calibri"/>
            <family val="2"/>
          </rPr>
          <t xml:space="preserve">
</t>
        </r>
        <r>
          <rPr>
            <sz val="16"/>
            <rFont val="Calibri"/>
            <family val="2"/>
          </rPr>
          <t>Contrato de FGTS aprovado pela Caixa em 30/09/2025.</t>
        </r>
        <r>
          <rPr>
            <b/>
            <sz val="16"/>
            <rFont val="Calibri"/>
            <family val="2"/>
          </rPr>
          <t xml:space="preserve">
</t>
        </r>
        <r>
          <rPr>
            <sz val="16"/>
            <rFont val="Calibri"/>
            <family val="2"/>
          </rPr>
          <t>CE nº 4393/2025/GIGOV/SA - Enviado dia 06/10/2025 - Comunica contratação - Pró-Moradia. Valor de Financiamento: R$ 32.422.911,00,  Valor de Contrapartida: R$   1.706.469,33,  Valor de Investimento: R$ 34.129.380,33.</t>
        </r>
        <r>
          <rPr>
            <b/>
            <sz val="16"/>
            <rFont val="Calibri"/>
            <family val="2"/>
          </rPr>
          <t xml:space="preserve">
</t>
        </r>
        <r>
          <rPr>
            <sz val="16"/>
            <rFont val="Calibri"/>
            <family val="2"/>
          </rPr>
          <t>CE 735/25 GIGOV/SA  enviado em 19/03/2025 aprovando a fusão das operações originais e realizando a junção das duas operações. Pendentes documentos técnicos para validação da proposta.
Publicação de Lei Autorizativa para contratação de financiamento  no DOE 08/11/24
Fonte de recurso: FGTS</t>
        </r>
      </is>
    </nc>
  </rcc>
  <rcv guid="{129416D2-3637-48C1-A749-90B02AD0693E}" action="delete"/>
  <rdn rId="0" localSheetId="1" customView="1" name="Z_129416D2_3637_48C1_A749_90B02AD0693E_.wvu.PrintArea" hidden="1" oldHidden="1">
    <formula>PAC!$B$2:$AG$471</formula>
    <oldFormula>PAC!$B$2:$AG$471</oldFormula>
  </rdn>
  <rdn rId="0" localSheetId="1" customView="1" name="Z_129416D2_3637_48C1_A749_90B02AD0693E_.wvu.PrintTitles" hidden="1" oldHidden="1">
    <formula>PAC!$4:$5</formula>
    <oldFormula>PAC!$4:$5</oldFormula>
  </rdn>
  <rdn rId="0" localSheetId="1" customView="1" name="Z_129416D2_3637_48C1_A749_90B02AD0693E_.wvu.Cols" hidden="1" oldHidden="1">
    <formula>PAC!$A:$D,PAC!$BK:$BK</formula>
    <oldFormula>PAC!$A:$D,PAC!$BK:$BK</oldFormula>
  </rdn>
  <rdn rId="0" localSheetId="1" customView="1" name="Z_129416D2_3637_48C1_A749_90B02AD0693E_.wvu.FilterData" hidden="1" oldHidden="1">
    <formula>PAC!$A$5:$BF$582</formula>
    <oldFormula>PAC!$A$5:$BF$582</oldFormula>
  </rdn>
  <rdn rId="0" localSheetId="12" customView="1" name="Z_129416D2_3637_48C1_A749_90B02AD0693E_.wvu.FilterData" hidden="1" oldHidden="1">
    <formula>'OUTRAS AÇÕES'!$A$3:$AZ$22</formula>
    <oldFormula>'OUTRAS AÇÕES'!$A$3:$AZ$22</oldFormula>
  </rdn>
  <rcv guid="{129416D2-3637-48C1-A749-90B02AD0693E}" action="add"/>
</revisions>
</file>

<file path=xl/revisions/revisionLog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5" sId="1" quotePrefix="1">
    <oc r="AG43" t="inlineStr">
      <is>
        <t>- Monitora 06/10/26:
Serviços em execução: - Elaboração / revisão dos projetos executivos; - Vestiário - Execução de mestras e arestamentos; - Implantação muros e fechamento - Fundação e alvenaria (muro da poligonal), chapisco e reboco; - Implantação combate ao incêndio - Escavação mecanizada, execução de infra; - Ensino - Instalação de pingadeiras; - Quadra poliesportiva – Talhamento; - Assistência - Concretagem de piso de alta resistência (granilite), execução de verga, levante de alvenaria (módulo2), reboco externo, infra de elétrica; - Piscina - Infra elétrica (execução de caixa de passagem). (11/11/26)</t>
      </is>
    </oc>
    <nc r="AG43" t="inlineStr">
      <is>
        <t>- Polo 13/10/26:
Serviços em execução: - Elaboração / revisão dos projetos executivos; - Subestação – Instalação de transformador; - Auditório – Execução de mestras (piso); - Vestiário – Reboco interno; - Implantação muros e fechamento - Fundação e alvenaria (muro da poligonal), chapisco e reboco; - Ensino – Limpeza de obra; - Quadra poliesportiva – Telhamento; - Assistência – Polimento do piso de alta resistência e estucagem (módulo 3), concretagem de piso de alta resistência (granilite), levante de alvenaria (módulo2), infra de elétrica; - Piscina – Instalação de skimmers. (11/11/26)</t>
      </is>
    </nc>
  </rcc>
  <rcc rId="936" sId="1" numFmtId="4">
    <oc r="AE43">
      <v>56</v>
    </oc>
    <nc r="AE43">
      <v>57</v>
    </nc>
  </rcc>
  <rcc rId="937" sId="1" numFmtId="19">
    <oc r="AD43">
      <v>46337</v>
    </oc>
    <nc r="AD43">
      <v>46429</v>
    </nc>
  </rcc>
  <rcc rId="938" sId="1" numFmtId="19">
    <oc r="AH43">
      <v>46337</v>
    </oc>
    <nc r="AH43">
      <v>46429</v>
    </nc>
  </rcc>
  <rcc rId="939" sId="1" numFmtId="19">
    <oc r="AW43">
      <v>46337</v>
    </oc>
    <nc r="AW43">
      <v>46429</v>
    </nc>
  </rcc>
  <rcv guid="{1F5D5C3B-584A-4E1D-921E-CC88F424DC57}" action="delete"/>
  <rdn rId="0" localSheetId="1" customView="1" name="Z_1F5D5C3B_584A_4E1D_921E_CC88F424DC57_.wvu.PrintArea" hidden="1" oldHidden="1">
    <formula>PAC!$A$2:$AZ$206</formula>
    <oldFormula>PAC!$A$2:$AZ$206</oldFormula>
  </rdn>
  <rdn rId="0" localSheetId="1" customView="1" name="Z_1F5D5C3B_584A_4E1D_921E_CC88F424DC57_.wvu.PrintTitles" hidden="1" oldHidden="1">
    <formula>PAC!$2:$5</formula>
    <oldFormula>PAC!$2:$5</oldFormula>
  </rdn>
  <rdn rId="0" localSheetId="1" customView="1" name="Z_1F5D5C3B_584A_4E1D_921E_CC88F424DC57_.wvu.FilterData" hidden="1" oldHidden="1">
    <formula>PAC!$A$5:$BF$582</formula>
    <oldFormula>PAC!$A$5:$BF$582</oldFormula>
  </rdn>
  <rdn rId="0" localSheetId="12" customView="1" name="Z_1F5D5C3B_584A_4E1D_921E_CC88F424DC57_.wvu.FilterData" hidden="1" oldHidden="1">
    <formula>'OUTRAS AÇÕES'!$A$3:$AZ$22</formula>
    <oldFormula>'OUTRAS AÇÕES'!$A$3:$AZ$22</oldFormula>
  </rdn>
  <rcv guid="{1F5D5C3B-584A-4E1D-921E-CC88F424DC57}"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4">
  <userInfo guid="{068056C0-0B70-4123-989C-4E8672AE4AF4}" name="Lucitania Santana Brandão de Jesus" id="-695264594" dateTime="2026-10-15T09:18:25"/>
  <userInfo guid="{035AE8F5-692D-4E39-AE0C-03835882D099}" name="Taís Silva Dos Santos" id="-1689074391" dateTime="2026-10-16T17:55:38"/>
  <userInfo guid="{2C900119-A7C6-492F-8064-39A6F8934FA6}" name="Lucitania Santana Brandão de Jesus" id="-695259472" dateTime="2026-10-19T09:44:29"/>
  <userInfo guid="{4B662DB5-E831-4133-AD63-7C3EA0EE1663}" name="Diego Figueiredo" id="-1487770394" dateTime="2026-10-19T09:58:23"/>
</user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ctr"/>
      <a:lstStyle>
        <a:defPPr algn="ctr">
          <a:defRPr sz="1600" b="1" i="0" u="none" strike="noStrike">
            <a:solidFill>
              <a:schemeClr val="bg1"/>
            </a:solidFill>
            <a:latin typeface="Calibri"/>
            <a:ea typeface="Calibri"/>
            <a:cs typeface="Calibri"/>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D38927C-830C-45B7-B515-DA7407A6477D}">
  <we:reference id="wa200010725" version="1.0.0.1" store="pt-BR" storeType="OMEX"/>
  <we:alternateReferences>
    <we:reference id="wa200010725" version="1.0.0.1" store="" storeType="OMEX"/>
  </we:alternateReferences>
  <we:properties>
    <we:property name="claude.fileId" value="&quot;230b6f3e-eb2e-4cfa-a164-7c22d745cfd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26" Type="http://schemas.openxmlformats.org/officeDocument/2006/relationships/hyperlink" Target="https://maps.app.goo.gl/ZSwEazpMByWViNhT6" TargetMode="External"/><Relationship Id="rId3" Type="http://schemas.openxmlformats.org/officeDocument/2006/relationships/printerSettings" Target="../printerSettings/printerSettings3.bin"/><Relationship Id="rId21" Type="http://schemas.openxmlformats.org/officeDocument/2006/relationships/printerSettings" Target="../printerSettings/printerSettings21.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5" Type="http://schemas.openxmlformats.org/officeDocument/2006/relationships/hyperlink" Target="https://governodabahia.plataformatarget.com.br/web/069363b5-ba10-415c-8da0-fe4b53815bff/home" TargetMode="External"/><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20" Type="http://schemas.openxmlformats.org/officeDocument/2006/relationships/printerSettings" Target="../printerSettings/printerSettings20.bin"/><Relationship Id="rId29" Type="http://schemas.openxmlformats.org/officeDocument/2006/relationships/vmlDrawing" Target="../drawings/vmlDrawing2.vml"/><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24" Type="http://schemas.openxmlformats.org/officeDocument/2006/relationships/printerSettings" Target="../printerSettings/printerSettings24.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23" Type="http://schemas.openxmlformats.org/officeDocument/2006/relationships/printerSettings" Target="../printerSettings/printerSettings23.bin"/><Relationship Id="rId28" Type="http://schemas.openxmlformats.org/officeDocument/2006/relationships/vmlDrawing" Target="../drawings/vmlDrawing1.vml"/><Relationship Id="rId10" Type="http://schemas.openxmlformats.org/officeDocument/2006/relationships/printerSettings" Target="../printerSettings/printerSettings10.bin"/><Relationship Id="rId19" Type="http://schemas.openxmlformats.org/officeDocument/2006/relationships/printerSettings" Target="../printerSettings/printerSettings19.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 Id="rId22" Type="http://schemas.openxmlformats.org/officeDocument/2006/relationships/printerSettings" Target="../printerSettings/printerSettings22.bin"/><Relationship Id="rId27" Type="http://schemas.openxmlformats.org/officeDocument/2006/relationships/printerSettings" Target="../printerSettings/printerSettings25.bin"/><Relationship Id="rId30"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33.bin"/><Relationship Id="rId3" Type="http://schemas.openxmlformats.org/officeDocument/2006/relationships/printerSettings" Target="../printerSettings/printerSettings28.bin"/><Relationship Id="rId7" Type="http://schemas.openxmlformats.org/officeDocument/2006/relationships/printerSettings" Target="../printerSettings/printerSettings32.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6" Type="http://schemas.openxmlformats.org/officeDocument/2006/relationships/printerSettings" Target="../printerSettings/printerSettings31.bin"/><Relationship Id="rId5" Type="http://schemas.openxmlformats.org/officeDocument/2006/relationships/printerSettings" Target="../printerSettings/printerSettings30.bin"/><Relationship Id="rId4" Type="http://schemas.openxmlformats.org/officeDocument/2006/relationships/printerSettings" Target="../printerSettings/printerSettings29.bin"/><Relationship Id="rId9" Type="http://schemas.openxmlformats.org/officeDocument/2006/relationships/printerSettings" Target="../printerSettings/printerSettings34.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42.bin"/><Relationship Id="rId3" Type="http://schemas.openxmlformats.org/officeDocument/2006/relationships/printerSettings" Target="../printerSettings/printerSettings37.bin"/><Relationship Id="rId7" Type="http://schemas.openxmlformats.org/officeDocument/2006/relationships/printerSettings" Target="../printerSettings/printerSettings41.bin"/><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 Id="rId6" Type="http://schemas.openxmlformats.org/officeDocument/2006/relationships/printerSettings" Target="../printerSettings/printerSettings40.bin"/><Relationship Id="rId5" Type="http://schemas.openxmlformats.org/officeDocument/2006/relationships/printerSettings" Target="../printerSettings/printerSettings39.bin"/><Relationship Id="rId4" Type="http://schemas.openxmlformats.org/officeDocument/2006/relationships/printerSettings" Target="../printerSettings/printerSettings38.bin"/><Relationship Id="rId9" Type="http://schemas.openxmlformats.org/officeDocument/2006/relationships/printerSettings" Target="../printerSettings/printerSettings4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51.bin"/><Relationship Id="rId3" Type="http://schemas.openxmlformats.org/officeDocument/2006/relationships/printerSettings" Target="../printerSettings/printerSettings46.bin"/><Relationship Id="rId7" Type="http://schemas.openxmlformats.org/officeDocument/2006/relationships/printerSettings" Target="../printerSettings/printerSettings50.bin"/><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 Id="rId6" Type="http://schemas.openxmlformats.org/officeDocument/2006/relationships/printerSettings" Target="../printerSettings/printerSettings49.bin"/><Relationship Id="rId5" Type="http://schemas.openxmlformats.org/officeDocument/2006/relationships/printerSettings" Target="../printerSettings/printerSettings48.bin"/><Relationship Id="rId4" Type="http://schemas.openxmlformats.org/officeDocument/2006/relationships/printerSettings" Target="../printerSettings/printerSettings47.bin"/><Relationship Id="rId9" Type="http://schemas.openxmlformats.org/officeDocument/2006/relationships/printerSettings" Target="../printerSettings/printerSettings52.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60.bin"/><Relationship Id="rId13" Type="http://schemas.openxmlformats.org/officeDocument/2006/relationships/printerSettings" Target="../printerSettings/printerSettings65.bin"/><Relationship Id="rId3" Type="http://schemas.openxmlformats.org/officeDocument/2006/relationships/printerSettings" Target="../printerSettings/printerSettings55.bin"/><Relationship Id="rId7" Type="http://schemas.openxmlformats.org/officeDocument/2006/relationships/printerSettings" Target="../printerSettings/printerSettings59.bin"/><Relationship Id="rId12" Type="http://schemas.openxmlformats.org/officeDocument/2006/relationships/printerSettings" Target="../printerSettings/printerSettings64.bin"/><Relationship Id="rId17" Type="http://schemas.openxmlformats.org/officeDocument/2006/relationships/printerSettings" Target="../printerSettings/printerSettings69.bin"/><Relationship Id="rId2" Type="http://schemas.openxmlformats.org/officeDocument/2006/relationships/printerSettings" Target="../printerSettings/printerSettings54.bin"/><Relationship Id="rId16" Type="http://schemas.openxmlformats.org/officeDocument/2006/relationships/printerSettings" Target="../printerSettings/printerSettings68.bin"/><Relationship Id="rId1" Type="http://schemas.openxmlformats.org/officeDocument/2006/relationships/printerSettings" Target="../printerSettings/printerSettings53.bin"/><Relationship Id="rId6" Type="http://schemas.openxmlformats.org/officeDocument/2006/relationships/printerSettings" Target="../printerSettings/printerSettings58.bin"/><Relationship Id="rId11" Type="http://schemas.openxmlformats.org/officeDocument/2006/relationships/printerSettings" Target="../printerSettings/printerSettings63.bin"/><Relationship Id="rId5" Type="http://schemas.openxmlformats.org/officeDocument/2006/relationships/printerSettings" Target="../printerSettings/printerSettings57.bin"/><Relationship Id="rId15" Type="http://schemas.openxmlformats.org/officeDocument/2006/relationships/printerSettings" Target="../printerSettings/printerSettings67.bin"/><Relationship Id="rId10" Type="http://schemas.openxmlformats.org/officeDocument/2006/relationships/printerSettings" Target="../printerSettings/printerSettings62.bin"/><Relationship Id="rId4" Type="http://schemas.openxmlformats.org/officeDocument/2006/relationships/printerSettings" Target="../printerSettings/printerSettings56.bin"/><Relationship Id="rId9" Type="http://schemas.openxmlformats.org/officeDocument/2006/relationships/printerSettings" Target="../printerSettings/printerSettings61.bin"/><Relationship Id="rId14" Type="http://schemas.openxmlformats.org/officeDocument/2006/relationships/printerSettings" Target="../printerSettings/printerSettings66.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77.bin"/><Relationship Id="rId13" Type="http://schemas.openxmlformats.org/officeDocument/2006/relationships/printerSettings" Target="../printerSettings/printerSettings82.bin"/><Relationship Id="rId3" Type="http://schemas.openxmlformats.org/officeDocument/2006/relationships/printerSettings" Target="../printerSettings/printerSettings72.bin"/><Relationship Id="rId7" Type="http://schemas.openxmlformats.org/officeDocument/2006/relationships/printerSettings" Target="../printerSettings/printerSettings76.bin"/><Relationship Id="rId12" Type="http://schemas.openxmlformats.org/officeDocument/2006/relationships/printerSettings" Target="../printerSettings/printerSettings81.bin"/><Relationship Id="rId17" Type="http://schemas.openxmlformats.org/officeDocument/2006/relationships/printerSettings" Target="../printerSettings/printerSettings86.bin"/><Relationship Id="rId2" Type="http://schemas.openxmlformats.org/officeDocument/2006/relationships/printerSettings" Target="../printerSettings/printerSettings71.bin"/><Relationship Id="rId16" Type="http://schemas.openxmlformats.org/officeDocument/2006/relationships/printerSettings" Target="../printerSettings/printerSettings85.bin"/><Relationship Id="rId1" Type="http://schemas.openxmlformats.org/officeDocument/2006/relationships/printerSettings" Target="../printerSettings/printerSettings70.bin"/><Relationship Id="rId6" Type="http://schemas.openxmlformats.org/officeDocument/2006/relationships/printerSettings" Target="../printerSettings/printerSettings75.bin"/><Relationship Id="rId11" Type="http://schemas.openxmlformats.org/officeDocument/2006/relationships/printerSettings" Target="../printerSettings/printerSettings80.bin"/><Relationship Id="rId5" Type="http://schemas.openxmlformats.org/officeDocument/2006/relationships/printerSettings" Target="../printerSettings/printerSettings74.bin"/><Relationship Id="rId15" Type="http://schemas.openxmlformats.org/officeDocument/2006/relationships/printerSettings" Target="../printerSettings/printerSettings84.bin"/><Relationship Id="rId10" Type="http://schemas.openxmlformats.org/officeDocument/2006/relationships/printerSettings" Target="../printerSettings/printerSettings79.bin"/><Relationship Id="rId4" Type="http://schemas.openxmlformats.org/officeDocument/2006/relationships/printerSettings" Target="../printerSettings/printerSettings73.bin"/><Relationship Id="rId9" Type="http://schemas.openxmlformats.org/officeDocument/2006/relationships/printerSettings" Target="../printerSettings/printerSettings78.bin"/><Relationship Id="rId14" Type="http://schemas.openxmlformats.org/officeDocument/2006/relationships/printerSettings" Target="../printerSettings/printerSettings83.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94.bin"/><Relationship Id="rId13" Type="http://schemas.openxmlformats.org/officeDocument/2006/relationships/printerSettings" Target="../printerSettings/printerSettings99.bin"/><Relationship Id="rId3" Type="http://schemas.openxmlformats.org/officeDocument/2006/relationships/printerSettings" Target="../printerSettings/printerSettings89.bin"/><Relationship Id="rId7" Type="http://schemas.openxmlformats.org/officeDocument/2006/relationships/printerSettings" Target="../printerSettings/printerSettings93.bin"/><Relationship Id="rId12" Type="http://schemas.openxmlformats.org/officeDocument/2006/relationships/printerSettings" Target="../printerSettings/printerSettings98.bin"/><Relationship Id="rId17" Type="http://schemas.openxmlformats.org/officeDocument/2006/relationships/printerSettings" Target="../printerSettings/printerSettings103.bin"/><Relationship Id="rId2" Type="http://schemas.openxmlformats.org/officeDocument/2006/relationships/printerSettings" Target="../printerSettings/printerSettings88.bin"/><Relationship Id="rId16" Type="http://schemas.openxmlformats.org/officeDocument/2006/relationships/printerSettings" Target="../printerSettings/printerSettings102.bin"/><Relationship Id="rId1" Type="http://schemas.openxmlformats.org/officeDocument/2006/relationships/printerSettings" Target="../printerSettings/printerSettings87.bin"/><Relationship Id="rId6" Type="http://schemas.openxmlformats.org/officeDocument/2006/relationships/printerSettings" Target="../printerSettings/printerSettings92.bin"/><Relationship Id="rId11" Type="http://schemas.openxmlformats.org/officeDocument/2006/relationships/printerSettings" Target="../printerSettings/printerSettings97.bin"/><Relationship Id="rId5" Type="http://schemas.openxmlformats.org/officeDocument/2006/relationships/printerSettings" Target="../printerSettings/printerSettings91.bin"/><Relationship Id="rId15" Type="http://schemas.openxmlformats.org/officeDocument/2006/relationships/printerSettings" Target="../printerSettings/printerSettings101.bin"/><Relationship Id="rId10" Type="http://schemas.openxmlformats.org/officeDocument/2006/relationships/printerSettings" Target="../printerSettings/printerSettings96.bin"/><Relationship Id="rId4" Type="http://schemas.openxmlformats.org/officeDocument/2006/relationships/printerSettings" Target="../printerSettings/printerSettings90.bin"/><Relationship Id="rId9" Type="http://schemas.openxmlformats.org/officeDocument/2006/relationships/printerSettings" Target="../printerSettings/printerSettings95.bin"/><Relationship Id="rId14" Type="http://schemas.openxmlformats.org/officeDocument/2006/relationships/printerSettings" Target="../printerSettings/printerSettings100.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111.bin"/><Relationship Id="rId13" Type="http://schemas.openxmlformats.org/officeDocument/2006/relationships/printerSettings" Target="../printerSettings/printerSettings116.bin"/><Relationship Id="rId3" Type="http://schemas.openxmlformats.org/officeDocument/2006/relationships/printerSettings" Target="../printerSettings/printerSettings106.bin"/><Relationship Id="rId7" Type="http://schemas.openxmlformats.org/officeDocument/2006/relationships/printerSettings" Target="../printerSettings/printerSettings110.bin"/><Relationship Id="rId12" Type="http://schemas.openxmlformats.org/officeDocument/2006/relationships/printerSettings" Target="../printerSettings/printerSettings115.bin"/><Relationship Id="rId17" Type="http://schemas.openxmlformats.org/officeDocument/2006/relationships/printerSettings" Target="../printerSettings/printerSettings120.bin"/><Relationship Id="rId2" Type="http://schemas.openxmlformats.org/officeDocument/2006/relationships/printerSettings" Target="../printerSettings/printerSettings105.bin"/><Relationship Id="rId16" Type="http://schemas.openxmlformats.org/officeDocument/2006/relationships/printerSettings" Target="../printerSettings/printerSettings119.bin"/><Relationship Id="rId1" Type="http://schemas.openxmlformats.org/officeDocument/2006/relationships/printerSettings" Target="../printerSettings/printerSettings104.bin"/><Relationship Id="rId6" Type="http://schemas.openxmlformats.org/officeDocument/2006/relationships/printerSettings" Target="../printerSettings/printerSettings109.bin"/><Relationship Id="rId11" Type="http://schemas.openxmlformats.org/officeDocument/2006/relationships/printerSettings" Target="../printerSettings/printerSettings114.bin"/><Relationship Id="rId5" Type="http://schemas.openxmlformats.org/officeDocument/2006/relationships/printerSettings" Target="../printerSettings/printerSettings108.bin"/><Relationship Id="rId15" Type="http://schemas.openxmlformats.org/officeDocument/2006/relationships/printerSettings" Target="../printerSettings/printerSettings118.bin"/><Relationship Id="rId10" Type="http://schemas.openxmlformats.org/officeDocument/2006/relationships/printerSettings" Target="../printerSettings/printerSettings113.bin"/><Relationship Id="rId4" Type="http://schemas.openxmlformats.org/officeDocument/2006/relationships/printerSettings" Target="../printerSettings/printerSettings107.bin"/><Relationship Id="rId9" Type="http://schemas.openxmlformats.org/officeDocument/2006/relationships/printerSettings" Target="../printerSettings/printerSettings112.bin"/><Relationship Id="rId14" Type="http://schemas.openxmlformats.org/officeDocument/2006/relationships/printerSettings" Target="../printerSettings/printerSettings117.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128.bin"/><Relationship Id="rId13" Type="http://schemas.openxmlformats.org/officeDocument/2006/relationships/printerSettings" Target="../printerSettings/printerSettings133.bin"/><Relationship Id="rId3" Type="http://schemas.openxmlformats.org/officeDocument/2006/relationships/printerSettings" Target="../printerSettings/printerSettings123.bin"/><Relationship Id="rId7" Type="http://schemas.openxmlformats.org/officeDocument/2006/relationships/printerSettings" Target="../printerSettings/printerSettings127.bin"/><Relationship Id="rId12" Type="http://schemas.openxmlformats.org/officeDocument/2006/relationships/printerSettings" Target="../printerSettings/printerSettings132.bin"/><Relationship Id="rId17" Type="http://schemas.openxmlformats.org/officeDocument/2006/relationships/printerSettings" Target="../printerSettings/printerSettings137.bin"/><Relationship Id="rId2" Type="http://schemas.openxmlformats.org/officeDocument/2006/relationships/printerSettings" Target="../printerSettings/printerSettings122.bin"/><Relationship Id="rId16" Type="http://schemas.openxmlformats.org/officeDocument/2006/relationships/printerSettings" Target="../printerSettings/printerSettings136.bin"/><Relationship Id="rId1" Type="http://schemas.openxmlformats.org/officeDocument/2006/relationships/printerSettings" Target="../printerSettings/printerSettings121.bin"/><Relationship Id="rId6" Type="http://schemas.openxmlformats.org/officeDocument/2006/relationships/printerSettings" Target="../printerSettings/printerSettings126.bin"/><Relationship Id="rId11" Type="http://schemas.openxmlformats.org/officeDocument/2006/relationships/printerSettings" Target="../printerSettings/printerSettings131.bin"/><Relationship Id="rId5" Type="http://schemas.openxmlformats.org/officeDocument/2006/relationships/printerSettings" Target="../printerSettings/printerSettings125.bin"/><Relationship Id="rId15" Type="http://schemas.openxmlformats.org/officeDocument/2006/relationships/printerSettings" Target="../printerSettings/printerSettings135.bin"/><Relationship Id="rId10" Type="http://schemas.openxmlformats.org/officeDocument/2006/relationships/printerSettings" Target="../printerSettings/printerSettings130.bin"/><Relationship Id="rId4" Type="http://schemas.openxmlformats.org/officeDocument/2006/relationships/printerSettings" Target="../printerSettings/printerSettings124.bin"/><Relationship Id="rId9" Type="http://schemas.openxmlformats.org/officeDocument/2006/relationships/printerSettings" Target="../printerSettings/printerSettings129.bin"/><Relationship Id="rId14" Type="http://schemas.openxmlformats.org/officeDocument/2006/relationships/printerSettings" Target="../printerSettings/printerSettings134.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145.bin"/><Relationship Id="rId13" Type="http://schemas.openxmlformats.org/officeDocument/2006/relationships/printerSettings" Target="../printerSettings/printerSettings150.bin"/><Relationship Id="rId3" Type="http://schemas.openxmlformats.org/officeDocument/2006/relationships/printerSettings" Target="../printerSettings/printerSettings140.bin"/><Relationship Id="rId7" Type="http://schemas.openxmlformats.org/officeDocument/2006/relationships/printerSettings" Target="../printerSettings/printerSettings144.bin"/><Relationship Id="rId12" Type="http://schemas.openxmlformats.org/officeDocument/2006/relationships/printerSettings" Target="../printerSettings/printerSettings149.bin"/><Relationship Id="rId17" Type="http://schemas.openxmlformats.org/officeDocument/2006/relationships/printerSettings" Target="../printerSettings/printerSettings154.bin"/><Relationship Id="rId2" Type="http://schemas.openxmlformats.org/officeDocument/2006/relationships/printerSettings" Target="../printerSettings/printerSettings139.bin"/><Relationship Id="rId16" Type="http://schemas.openxmlformats.org/officeDocument/2006/relationships/printerSettings" Target="../printerSettings/printerSettings153.bin"/><Relationship Id="rId1" Type="http://schemas.openxmlformats.org/officeDocument/2006/relationships/printerSettings" Target="../printerSettings/printerSettings138.bin"/><Relationship Id="rId6" Type="http://schemas.openxmlformats.org/officeDocument/2006/relationships/printerSettings" Target="../printerSettings/printerSettings143.bin"/><Relationship Id="rId11" Type="http://schemas.openxmlformats.org/officeDocument/2006/relationships/printerSettings" Target="../printerSettings/printerSettings148.bin"/><Relationship Id="rId5" Type="http://schemas.openxmlformats.org/officeDocument/2006/relationships/printerSettings" Target="../printerSettings/printerSettings142.bin"/><Relationship Id="rId15" Type="http://schemas.openxmlformats.org/officeDocument/2006/relationships/printerSettings" Target="../printerSettings/printerSettings152.bin"/><Relationship Id="rId10" Type="http://schemas.openxmlformats.org/officeDocument/2006/relationships/printerSettings" Target="../printerSettings/printerSettings147.bin"/><Relationship Id="rId4" Type="http://schemas.openxmlformats.org/officeDocument/2006/relationships/printerSettings" Target="../printerSettings/printerSettings141.bin"/><Relationship Id="rId9" Type="http://schemas.openxmlformats.org/officeDocument/2006/relationships/printerSettings" Target="../printerSettings/printerSettings146.bin"/><Relationship Id="rId14" Type="http://schemas.openxmlformats.org/officeDocument/2006/relationships/printerSettings" Target="../printerSettings/printerSettings151.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62.bin"/><Relationship Id="rId13" Type="http://schemas.openxmlformats.org/officeDocument/2006/relationships/printerSettings" Target="../printerSettings/printerSettings167.bin"/><Relationship Id="rId3" Type="http://schemas.openxmlformats.org/officeDocument/2006/relationships/printerSettings" Target="../printerSettings/printerSettings157.bin"/><Relationship Id="rId7" Type="http://schemas.openxmlformats.org/officeDocument/2006/relationships/printerSettings" Target="../printerSettings/printerSettings161.bin"/><Relationship Id="rId12" Type="http://schemas.openxmlformats.org/officeDocument/2006/relationships/printerSettings" Target="../printerSettings/printerSettings166.bin"/><Relationship Id="rId17" Type="http://schemas.openxmlformats.org/officeDocument/2006/relationships/printerSettings" Target="../printerSettings/printerSettings171.bin"/><Relationship Id="rId2" Type="http://schemas.openxmlformats.org/officeDocument/2006/relationships/printerSettings" Target="../printerSettings/printerSettings156.bin"/><Relationship Id="rId16" Type="http://schemas.openxmlformats.org/officeDocument/2006/relationships/printerSettings" Target="../printerSettings/printerSettings170.bin"/><Relationship Id="rId1" Type="http://schemas.openxmlformats.org/officeDocument/2006/relationships/printerSettings" Target="../printerSettings/printerSettings155.bin"/><Relationship Id="rId6" Type="http://schemas.openxmlformats.org/officeDocument/2006/relationships/printerSettings" Target="../printerSettings/printerSettings160.bin"/><Relationship Id="rId11" Type="http://schemas.openxmlformats.org/officeDocument/2006/relationships/printerSettings" Target="../printerSettings/printerSettings165.bin"/><Relationship Id="rId5" Type="http://schemas.openxmlformats.org/officeDocument/2006/relationships/printerSettings" Target="../printerSettings/printerSettings159.bin"/><Relationship Id="rId15" Type="http://schemas.openxmlformats.org/officeDocument/2006/relationships/printerSettings" Target="../printerSettings/printerSettings169.bin"/><Relationship Id="rId10" Type="http://schemas.openxmlformats.org/officeDocument/2006/relationships/printerSettings" Target="../printerSettings/printerSettings164.bin"/><Relationship Id="rId4" Type="http://schemas.openxmlformats.org/officeDocument/2006/relationships/printerSettings" Target="../printerSettings/printerSettings158.bin"/><Relationship Id="rId9" Type="http://schemas.openxmlformats.org/officeDocument/2006/relationships/printerSettings" Target="../printerSettings/printerSettings163.bin"/><Relationship Id="rId14" Type="http://schemas.openxmlformats.org/officeDocument/2006/relationships/printerSettings" Target="../printerSettings/printerSettings168.bin"/></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179.bin"/><Relationship Id="rId13" Type="http://schemas.openxmlformats.org/officeDocument/2006/relationships/printerSettings" Target="../printerSettings/printerSettings184.bin"/><Relationship Id="rId3" Type="http://schemas.openxmlformats.org/officeDocument/2006/relationships/printerSettings" Target="../printerSettings/printerSettings174.bin"/><Relationship Id="rId7" Type="http://schemas.openxmlformats.org/officeDocument/2006/relationships/printerSettings" Target="../printerSettings/printerSettings178.bin"/><Relationship Id="rId12" Type="http://schemas.openxmlformats.org/officeDocument/2006/relationships/printerSettings" Target="../printerSettings/printerSettings183.bin"/><Relationship Id="rId17" Type="http://schemas.openxmlformats.org/officeDocument/2006/relationships/printerSettings" Target="../printerSettings/printerSettings188.bin"/><Relationship Id="rId2" Type="http://schemas.openxmlformats.org/officeDocument/2006/relationships/printerSettings" Target="../printerSettings/printerSettings173.bin"/><Relationship Id="rId16" Type="http://schemas.openxmlformats.org/officeDocument/2006/relationships/printerSettings" Target="../printerSettings/printerSettings187.bin"/><Relationship Id="rId1" Type="http://schemas.openxmlformats.org/officeDocument/2006/relationships/printerSettings" Target="../printerSettings/printerSettings172.bin"/><Relationship Id="rId6" Type="http://schemas.openxmlformats.org/officeDocument/2006/relationships/printerSettings" Target="../printerSettings/printerSettings177.bin"/><Relationship Id="rId11" Type="http://schemas.openxmlformats.org/officeDocument/2006/relationships/printerSettings" Target="../printerSettings/printerSettings182.bin"/><Relationship Id="rId5" Type="http://schemas.openxmlformats.org/officeDocument/2006/relationships/printerSettings" Target="../printerSettings/printerSettings176.bin"/><Relationship Id="rId15" Type="http://schemas.openxmlformats.org/officeDocument/2006/relationships/printerSettings" Target="../printerSettings/printerSettings186.bin"/><Relationship Id="rId10" Type="http://schemas.openxmlformats.org/officeDocument/2006/relationships/printerSettings" Target="../printerSettings/printerSettings181.bin"/><Relationship Id="rId4" Type="http://schemas.openxmlformats.org/officeDocument/2006/relationships/printerSettings" Target="../printerSettings/printerSettings175.bin"/><Relationship Id="rId9" Type="http://schemas.openxmlformats.org/officeDocument/2006/relationships/printerSettings" Target="../printerSettings/printerSettings180.bin"/><Relationship Id="rId14" Type="http://schemas.openxmlformats.org/officeDocument/2006/relationships/printerSettings" Target="../printerSettings/printerSettings185.bin"/></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196.bin"/><Relationship Id="rId13" Type="http://schemas.openxmlformats.org/officeDocument/2006/relationships/printerSettings" Target="../printerSettings/printerSettings201.bin"/><Relationship Id="rId18" Type="http://schemas.openxmlformats.org/officeDocument/2006/relationships/printerSettings" Target="../printerSettings/printerSettings206.bin"/><Relationship Id="rId3" Type="http://schemas.openxmlformats.org/officeDocument/2006/relationships/printerSettings" Target="../printerSettings/printerSettings191.bin"/><Relationship Id="rId21" Type="http://schemas.openxmlformats.org/officeDocument/2006/relationships/printerSettings" Target="../printerSettings/printerSettings209.bin"/><Relationship Id="rId7" Type="http://schemas.openxmlformats.org/officeDocument/2006/relationships/printerSettings" Target="../printerSettings/printerSettings195.bin"/><Relationship Id="rId12" Type="http://schemas.openxmlformats.org/officeDocument/2006/relationships/printerSettings" Target="../printerSettings/printerSettings200.bin"/><Relationship Id="rId17" Type="http://schemas.openxmlformats.org/officeDocument/2006/relationships/printerSettings" Target="../printerSettings/printerSettings205.bin"/><Relationship Id="rId25" Type="http://schemas.openxmlformats.org/officeDocument/2006/relationships/printerSettings" Target="../printerSettings/printerSettings213.bin"/><Relationship Id="rId2" Type="http://schemas.openxmlformats.org/officeDocument/2006/relationships/printerSettings" Target="../printerSettings/printerSettings190.bin"/><Relationship Id="rId16" Type="http://schemas.openxmlformats.org/officeDocument/2006/relationships/printerSettings" Target="../printerSettings/printerSettings204.bin"/><Relationship Id="rId20" Type="http://schemas.openxmlformats.org/officeDocument/2006/relationships/printerSettings" Target="../printerSettings/printerSettings208.bin"/><Relationship Id="rId1" Type="http://schemas.openxmlformats.org/officeDocument/2006/relationships/printerSettings" Target="../printerSettings/printerSettings189.bin"/><Relationship Id="rId6" Type="http://schemas.openxmlformats.org/officeDocument/2006/relationships/printerSettings" Target="../printerSettings/printerSettings194.bin"/><Relationship Id="rId11" Type="http://schemas.openxmlformats.org/officeDocument/2006/relationships/printerSettings" Target="../printerSettings/printerSettings199.bin"/><Relationship Id="rId24" Type="http://schemas.openxmlformats.org/officeDocument/2006/relationships/printerSettings" Target="../printerSettings/printerSettings212.bin"/><Relationship Id="rId5" Type="http://schemas.openxmlformats.org/officeDocument/2006/relationships/printerSettings" Target="../printerSettings/printerSettings193.bin"/><Relationship Id="rId15" Type="http://schemas.openxmlformats.org/officeDocument/2006/relationships/printerSettings" Target="../printerSettings/printerSettings203.bin"/><Relationship Id="rId23" Type="http://schemas.openxmlformats.org/officeDocument/2006/relationships/printerSettings" Target="../printerSettings/printerSettings211.bin"/><Relationship Id="rId10" Type="http://schemas.openxmlformats.org/officeDocument/2006/relationships/printerSettings" Target="../printerSettings/printerSettings198.bin"/><Relationship Id="rId19" Type="http://schemas.openxmlformats.org/officeDocument/2006/relationships/printerSettings" Target="../printerSettings/printerSettings207.bin"/><Relationship Id="rId4" Type="http://schemas.openxmlformats.org/officeDocument/2006/relationships/printerSettings" Target="../printerSettings/printerSettings192.bin"/><Relationship Id="rId9" Type="http://schemas.openxmlformats.org/officeDocument/2006/relationships/printerSettings" Target="../printerSettings/printerSettings197.bin"/><Relationship Id="rId14" Type="http://schemas.openxmlformats.org/officeDocument/2006/relationships/printerSettings" Target="../printerSettings/printerSettings202.bin"/><Relationship Id="rId22" Type="http://schemas.openxmlformats.org/officeDocument/2006/relationships/printerSettings" Target="../printerSettings/printerSettings2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filterMode="1">
    <pageSetUpPr fitToPage="1"/>
  </sheetPr>
  <dimension ref="A1:BV615"/>
  <sheetViews>
    <sheetView tabSelected="1" zoomScale="40" zoomScaleNormal="40" zoomScaleSheetLayoutView="51" workbookViewId="0">
      <selection activeCell="A43" sqref="A43"/>
    </sheetView>
  </sheetViews>
  <sheetFormatPr defaultColWidth="21.109375" defaultRowHeight="25.8" x14ac:dyDescent="0.5"/>
  <cols>
    <col min="1" max="1" width="9.77734375" style="61" customWidth="1"/>
    <col min="2" max="2" width="13.77734375" style="62" customWidth="1"/>
    <col min="3" max="3" width="10.109375" style="61" customWidth="1"/>
    <col min="4" max="4" width="12.77734375" style="61" customWidth="1"/>
    <col min="5" max="5" width="31.77734375" style="62" customWidth="1"/>
    <col min="6" max="6" width="15" style="63" customWidth="1"/>
    <col min="7" max="7" width="22.77734375" style="66" customWidth="1"/>
    <col min="8" max="8" width="25.21875" style="62" customWidth="1"/>
    <col min="9" max="9" width="25.21875" style="61" customWidth="1"/>
    <col min="10" max="10" width="23.88671875" style="61" customWidth="1"/>
    <col min="11" max="24" width="27" style="61" customWidth="1"/>
    <col min="25" max="26" width="34.33203125" style="61" customWidth="1"/>
    <col min="27" max="27" width="31.33203125" style="61" customWidth="1"/>
    <col min="28" max="28" width="20.109375" style="61" customWidth="1"/>
    <col min="29" max="29" width="29.21875" style="61" customWidth="1"/>
    <col min="30" max="30" width="32.6640625" style="61" customWidth="1"/>
    <col min="31" max="31" width="24.6640625" style="62" customWidth="1"/>
    <col min="32" max="32" width="38.109375" style="62" customWidth="1"/>
    <col min="33" max="33" width="82.21875" style="62" customWidth="1"/>
    <col min="34" max="34" width="79.33203125" style="62" customWidth="1"/>
    <col min="35" max="35" width="50.6640625" style="62" customWidth="1"/>
    <col min="36" max="36" width="55.6640625" style="61" customWidth="1"/>
    <col min="37" max="38" width="31.33203125" style="61" customWidth="1"/>
    <col min="39" max="39" width="87.77734375" style="61" customWidth="1"/>
    <col min="40" max="40" width="26.77734375" style="64" customWidth="1"/>
    <col min="41" max="41" width="43.21875" style="65" customWidth="1"/>
    <col min="42" max="42" width="51.109375" style="61" customWidth="1"/>
    <col min="43" max="43" width="41.88671875" style="61" customWidth="1"/>
    <col min="44" max="44" width="52.21875" style="62" customWidth="1"/>
    <col min="45" max="45" width="63.21875" style="61" customWidth="1"/>
    <col min="46" max="46" width="71.109375" style="63" customWidth="1"/>
    <col min="47" max="47" width="43.88671875" style="63" customWidth="1"/>
    <col min="48" max="48" width="78.21875" style="61" customWidth="1"/>
    <col min="49" max="49" width="81.77734375" style="61" customWidth="1"/>
    <col min="50" max="50" width="105.77734375" style="62" customWidth="1"/>
    <col min="51" max="51" width="128.21875" style="62" customWidth="1"/>
    <col min="52" max="52" width="47.21875" style="62" customWidth="1"/>
    <col min="53" max="53" width="60" style="62" customWidth="1"/>
    <col min="54" max="54" width="30" style="62" customWidth="1"/>
    <col min="55" max="55" width="29.33203125" style="62" customWidth="1"/>
    <col min="56" max="56" width="17.77734375" style="62" customWidth="1"/>
    <col min="57" max="57" width="36.109375" style="62" customWidth="1"/>
    <col min="58" max="58" width="146.109375" style="62" customWidth="1"/>
    <col min="59" max="59" width="68.109375" style="62" customWidth="1"/>
    <col min="60" max="60" width="84.21875" style="61" customWidth="1"/>
    <col min="61" max="61" width="29.77734375" style="61" customWidth="1"/>
    <col min="62" max="62" width="15.77734375" style="62" customWidth="1"/>
    <col min="63" max="63" width="14.21875" style="61" customWidth="1"/>
    <col min="64" max="64" width="18.21875" style="62" customWidth="1"/>
    <col min="65" max="65" width="21.109375" style="62" customWidth="1"/>
    <col min="66" max="66" width="23" style="61" customWidth="1"/>
    <col min="67" max="68" width="23" style="61" bestFit="1" customWidth="1"/>
    <col min="69" max="71" width="42" style="61" customWidth="1"/>
    <col min="72" max="74" width="21.109375" style="62"/>
    <col min="75" max="75" width="17.21875" style="61" customWidth="1"/>
    <col min="76" max="76" width="90.21875" style="61" customWidth="1"/>
    <col min="77" max="77" width="91.109375" style="61" customWidth="1"/>
    <col min="78" max="16384" width="21.109375" style="61"/>
  </cols>
  <sheetData>
    <row r="1" spans="1:74" ht="27.75" customHeight="1" thickBot="1" x14ac:dyDescent="0.55000000000000004">
      <c r="F1" s="208" t="s">
        <v>1490</v>
      </c>
      <c r="G1" s="208"/>
      <c r="H1" s="208"/>
      <c r="I1" s="209"/>
      <c r="J1" s="205" t="s">
        <v>1478</v>
      </c>
      <c r="K1" s="207" t="s">
        <v>574</v>
      </c>
      <c r="L1" s="208"/>
      <c r="M1" s="208"/>
      <c r="N1" s="208"/>
      <c r="O1" s="208"/>
      <c r="P1" s="208"/>
      <c r="Q1" s="208"/>
      <c r="R1" s="208"/>
      <c r="S1" s="208"/>
      <c r="T1" s="208"/>
      <c r="U1" s="208"/>
      <c r="V1" s="208"/>
      <c r="W1" s="208"/>
      <c r="AE1" s="61"/>
      <c r="AF1" s="61"/>
      <c r="AG1" s="64"/>
      <c r="AH1" s="65"/>
      <c r="AI1" s="61"/>
      <c r="AK1" s="62"/>
      <c r="AM1" s="63"/>
      <c r="AN1" s="63"/>
      <c r="AO1" s="61"/>
      <c r="AQ1" s="62"/>
      <c r="AS1" s="62"/>
      <c r="AT1" s="62"/>
      <c r="AU1" s="62"/>
      <c r="AV1" s="62"/>
      <c r="AY1" s="61"/>
      <c r="AZ1" s="61"/>
      <c r="BA1" s="61"/>
      <c r="BC1" s="61"/>
      <c r="BG1" s="61"/>
      <c r="BJ1" s="61"/>
      <c r="BL1" s="61"/>
      <c r="BN1" s="62"/>
      <c r="BO1" s="62"/>
      <c r="BT1" s="61"/>
      <c r="BU1" s="61"/>
      <c r="BV1" s="61"/>
    </row>
    <row r="2" spans="1:74" ht="166.2" customHeight="1" thickBot="1" x14ac:dyDescent="0.55000000000000004">
      <c r="F2" s="67" t="s">
        <v>1465</v>
      </c>
      <c r="G2" s="67" t="s">
        <v>1298</v>
      </c>
      <c r="H2" s="68" t="s">
        <v>1468</v>
      </c>
      <c r="I2" s="67" t="s">
        <v>2174</v>
      </c>
      <c r="J2" s="206"/>
      <c r="K2" s="67" t="s">
        <v>1540</v>
      </c>
      <c r="L2" s="67" t="s">
        <v>1542</v>
      </c>
      <c r="M2" s="67" t="s">
        <v>571</v>
      </c>
      <c r="N2" s="67" t="s">
        <v>572</v>
      </c>
      <c r="O2" s="67" t="s">
        <v>573</v>
      </c>
      <c r="P2" s="67" t="s">
        <v>593</v>
      </c>
      <c r="Q2" s="67" t="s">
        <v>1626</v>
      </c>
      <c r="R2" s="201" t="s">
        <v>2778</v>
      </c>
      <c r="S2" s="201" t="s">
        <v>2775</v>
      </c>
      <c r="T2" s="201" t="s">
        <v>2776</v>
      </c>
      <c r="U2" s="201" t="s">
        <v>2777</v>
      </c>
      <c r="V2" s="67" t="s">
        <v>1562</v>
      </c>
      <c r="W2" s="67" t="s">
        <v>574</v>
      </c>
      <c r="AE2" s="61"/>
      <c r="AF2" s="61"/>
      <c r="AG2" s="69"/>
      <c r="AH2" s="70"/>
      <c r="AI2" s="63"/>
      <c r="AN2" s="61"/>
      <c r="AO2" s="61"/>
      <c r="AR2" s="61"/>
      <c r="AT2" s="61"/>
      <c r="AU2" s="61"/>
      <c r="AX2" s="63"/>
      <c r="AY2" s="63"/>
      <c r="AZ2" s="61"/>
      <c r="BA2" s="61"/>
      <c r="BB2" s="61"/>
      <c r="BC2" s="61"/>
      <c r="BD2" s="61"/>
      <c r="BE2" s="61"/>
      <c r="BF2" s="61"/>
      <c r="BG2" s="61"/>
      <c r="BJ2" s="61"/>
      <c r="BL2" s="61"/>
      <c r="BM2" s="61"/>
      <c r="BT2" s="61"/>
      <c r="BU2" s="61"/>
      <c r="BV2" s="61"/>
    </row>
    <row r="3" spans="1:74" x14ac:dyDescent="0.5">
      <c r="F3" s="60">
        <f>SUBTOTAL(9,PAC!$BB$6:$BB$581)</f>
        <v>0</v>
      </c>
      <c r="G3" s="60">
        <f>SUBTOTAL(9,PAC!$BC$6:$BC$581)</f>
        <v>0</v>
      </c>
      <c r="H3" s="60">
        <f>SUBTOTAL(9,PAC!$BD$6:$BD$581)</f>
        <v>1</v>
      </c>
      <c r="I3" s="60">
        <f>SUBTOTAL(9,PAC!$BE$6:$BE$581)</f>
        <v>0</v>
      </c>
      <c r="J3" s="71">
        <f>SUBTOTAL(3,J6:J581)</f>
        <v>1</v>
      </c>
      <c r="K3" s="72">
        <f>SUBTOTAL(9,PAC!K$6:K$581)</f>
        <v>0</v>
      </c>
      <c r="L3" s="72">
        <f>SUBTOTAL(9,PAC!L$6:L$581)</f>
        <v>0</v>
      </c>
      <c r="M3" s="72">
        <f>SUBTOTAL(9,PAC!M$6:M$581)</f>
        <v>11440558.720000001</v>
      </c>
      <c r="N3" s="73">
        <f>SUBTOTAL(9,PAC!N$6:N$581)</f>
        <v>139742.41</v>
      </c>
      <c r="O3" s="73">
        <f>SUBTOTAL(9,PAC!O$6:O$581)</f>
        <v>1915930.9699999988</v>
      </c>
      <c r="P3" s="73">
        <f>SUBTOTAL(9,PAC!P$6:P$581)</f>
        <v>0</v>
      </c>
      <c r="Q3" s="72">
        <f>SUBTOTAL(9,PAC!$BF$6:$BF$581)</f>
        <v>0</v>
      </c>
      <c r="R3" s="72">
        <f>SUBTOTAL(9,PAC!R$6:R$581)</f>
        <v>10947984.66</v>
      </c>
      <c r="S3" s="72">
        <f>SUBTOTAL(9,PAC!S$6:S$581)</f>
        <v>139742.41</v>
      </c>
      <c r="T3" s="72">
        <f>SUBTOTAL(9,PAC!T$6:T$581)</f>
        <v>1412523.93</v>
      </c>
      <c r="U3" s="72">
        <f>SUBTOTAL(9,PAC!U$6:U$581)</f>
        <v>0</v>
      </c>
      <c r="V3" s="72">
        <f>SUBTOTAL(9,PAC!V$6:V$581)</f>
        <v>12500251</v>
      </c>
      <c r="W3" s="72">
        <f>SUBTOTAL(9,PAC!W$6:W$581)</f>
        <v>12500251</v>
      </c>
      <c r="AE3" s="61"/>
      <c r="AF3" s="61"/>
      <c r="AG3" s="69"/>
      <c r="AH3" s="70"/>
      <c r="AI3" s="74"/>
      <c r="AN3" s="61"/>
      <c r="AO3" s="61"/>
      <c r="AR3" s="61"/>
      <c r="AT3" s="61"/>
      <c r="AU3" s="61"/>
      <c r="AX3" s="63"/>
      <c r="AY3" s="63"/>
      <c r="AZ3" s="61"/>
      <c r="BA3" s="61"/>
      <c r="BB3" s="61"/>
      <c r="BC3" s="61"/>
      <c r="BD3" s="61"/>
      <c r="BE3" s="61"/>
      <c r="BF3" s="61"/>
      <c r="BG3" s="61"/>
      <c r="BJ3" s="61"/>
      <c r="BL3" s="61"/>
      <c r="BM3" s="61"/>
      <c r="BT3" s="61"/>
      <c r="BU3" s="61"/>
      <c r="BV3" s="61"/>
    </row>
    <row r="4" spans="1:74" ht="26.4" thickBot="1" x14ac:dyDescent="0.55000000000000004">
      <c r="B4" s="63"/>
      <c r="E4" s="66"/>
      <c r="F4" s="61"/>
      <c r="G4" s="61"/>
      <c r="H4" s="61"/>
      <c r="L4" s="75"/>
      <c r="M4" s="75"/>
      <c r="N4" s="75"/>
      <c r="O4" s="75"/>
      <c r="P4" s="75"/>
      <c r="Q4" s="75"/>
      <c r="R4" s="75"/>
      <c r="S4" s="75"/>
      <c r="T4" s="75"/>
      <c r="U4" s="75"/>
      <c r="V4" s="75"/>
      <c r="W4" s="75"/>
      <c r="X4" s="75"/>
      <c r="AE4" s="61"/>
      <c r="AF4" s="61"/>
      <c r="AG4" s="69"/>
      <c r="AH4" s="70"/>
      <c r="AI4" s="63"/>
      <c r="AN4" s="61"/>
      <c r="AO4" s="61"/>
      <c r="AR4" s="61"/>
      <c r="AT4" s="61"/>
      <c r="AU4" s="61"/>
      <c r="AX4" s="63"/>
      <c r="AY4" s="63"/>
      <c r="AZ4" s="61"/>
      <c r="BA4" s="61"/>
      <c r="BB4" s="61"/>
      <c r="BC4" s="61"/>
      <c r="BD4" s="61"/>
      <c r="BE4" s="61"/>
      <c r="BF4" s="61"/>
      <c r="BG4" s="61"/>
      <c r="BJ4" s="61"/>
      <c r="BL4" s="61"/>
      <c r="BM4" s="61"/>
      <c r="BT4" s="61"/>
      <c r="BU4" s="61"/>
      <c r="BV4" s="61"/>
    </row>
    <row r="5" spans="1:74" s="76" customFormat="1" ht="45.75" customHeight="1" thickBot="1" x14ac:dyDescent="0.55000000000000004">
      <c r="A5" s="97" t="s">
        <v>451</v>
      </c>
      <c r="B5" s="98" t="s">
        <v>711</v>
      </c>
      <c r="C5" s="97" t="s">
        <v>603</v>
      </c>
      <c r="D5" s="97" t="s">
        <v>994</v>
      </c>
      <c r="E5" s="98" t="s">
        <v>690</v>
      </c>
      <c r="F5" s="97" t="s">
        <v>442</v>
      </c>
      <c r="G5" s="97" t="s">
        <v>566</v>
      </c>
      <c r="H5" s="97" t="s">
        <v>1732</v>
      </c>
      <c r="I5" s="97" t="s">
        <v>1214</v>
      </c>
      <c r="J5" s="97" t="s">
        <v>0</v>
      </c>
      <c r="K5" s="97" t="s">
        <v>1543</v>
      </c>
      <c r="L5" s="97" t="s">
        <v>1541</v>
      </c>
      <c r="M5" s="97" t="s">
        <v>571</v>
      </c>
      <c r="N5" s="97" t="s">
        <v>572</v>
      </c>
      <c r="O5" s="97" t="s">
        <v>573</v>
      </c>
      <c r="P5" s="97" t="s">
        <v>593</v>
      </c>
      <c r="Q5" s="97" t="s">
        <v>1622</v>
      </c>
      <c r="R5" s="97" t="s">
        <v>2778</v>
      </c>
      <c r="S5" s="97" t="s">
        <v>2775</v>
      </c>
      <c r="T5" s="97" t="s">
        <v>2776</v>
      </c>
      <c r="U5" s="97" t="s">
        <v>2777</v>
      </c>
      <c r="V5" s="97" t="s">
        <v>1562</v>
      </c>
      <c r="W5" s="97" t="s">
        <v>574</v>
      </c>
      <c r="X5" s="97" t="s">
        <v>1563</v>
      </c>
      <c r="Y5" s="97" t="s">
        <v>1</v>
      </c>
      <c r="Z5" s="97" t="s">
        <v>1733</v>
      </c>
      <c r="AA5" s="97" t="s">
        <v>443</v>
      </c>
      <c r="AB5" s="97" t="s">
        <v>1293</v>
      </c>
      <c r="AC5" s="97" t="s">
        <v>3</v>
      </c>
      <c r="AD5" s="97" t="s">
        <v>1433</v>
      </c>
      <c r="AE5" s="97" t="s">
        <v>1434</v>
      </c>
      <c r="AF5" s="97" t="s">
        <v>1445</v>
      </c>
      <c r="AG5" s="97" t="s">
        <v>1446</v>
      </c>
      <c r="AH5" s="98" t="s">
        <v>1462</v>
      </c>
      <c r="AI5" s="98" t="s">
        <v>1432</v>
      </c>
      <c r="AJ5" s="98" t="s">
        <v>456</v>
      </c>
      <c r="AK5" s="98" t="s">
        <v>1291</v>
      </c>
      <c r="AL5" s="98" t="s">
        <v>946</v>
      </c>
      <c r="AM5" s="98" t="s">
        <v>965</v>
      </c>
      <c r="AN5" s="98" t="s">
        <v>964</v>
      </c>
      <c r="AO5" s="98" t="s">
        <v>1010</v>
      </c>
      <c r="AP5" s="98" t="s">
        <v>1011</v>
      </c>
      <c r="AQ5" s="98" t="s">
        <v>750</v>
      </c>
      <c r="AR5" s="97" t="s">
        <v>1211</v>
      </c>
      <c r="AS5" s="97" t="s">
        <v>1216</v>
      </c>
      <c r="AT5" s="97" t="s">
        <v>1212</v>
      </c>
      <c r="AU5" s="97" t="s">
        <v>1210</v>
      </c>
      <c r="AV5" s="97" t="s">
        <v>1480</v>
      </c>
      <c r="AW5" s="97" t="s">
        <v>1215</v>
      </c>
      <c r="AX5" s="98" t="s">
        <v>2</v>
      </c>
      <c r="AY5" s="98" t="s">
        <v>1458</v>
      </c>
      <c r="AZ5" s="98" t="s">
        <v>1829</v>
      </c>
      <c r="BA5" s="97" t="s">
        <v>461</v>
      </c>
      <c r="BB5" s="98" t="s">
        <v>1465</v>
      </c>
      <c r="BC5" s="98" t="s">
        <v>1298</v>
      </c>
      <c r="BD5" s="98" t="s">
        <v>604</v>
      </c>
      <c r="BE5" s="98" t="s">
        <v>2174</v>
      </c>
      <c r="BF5" s="99" t="s">
        <v>1623</v>
      </c>
    </row>
    <row r="6" spans="1:74" s="1" customFormat="1" ht="249.9" hidden="1" customHeight="1" thickBot="1" x14ac:dyDescent="0.45">
      <c r="A6" s="88">
        <f t="shared" ref="A6:A68" si="0">ROW()-5</f>
        <v>1</v>
      </c>
      <c r="B6" s="100">
        <v>2023</v>
      </c>
      <c r="C6" s="88" t="s">
        <v>604</v>
      </c>
      <c r="D6" s="88" t="s">
        <v>996</v>
      </c>
      <c r="E6" s="101" t="s">
        <v>466</v>
      </c>
      <c r="F6" s="88" t="s">
        <v>575</v>
      </c>
      <c r="G6" s="88" t="s">
        <v>1007</v>
      </c>
      <c r="H6" s="40" t="s">
        <v>1232</v>
      </c>
      <c r="I6" s="88" t="s">
        <v>601</v>
      </c>
      <c r="J6" s="88" t="s">
        <v>72</v>
      </c>
      <c r="K6" s="18"/>
      <c r="L6" s="18"/>
      <c r="M6" s="18">
        <v>47303701.490000002</v>
      </c>
      <c r="N6" s="18"/>
      <c r="O6" s="18"/>
      <c r="P6" s="18"/>
      <c r="Q6" s="20">
        <f>SUM(PAC!$M6:$P6)</f>
        <v>47303701.490000002</v>
      </c>
      <c r="R6" s="20"/>
      <c r="S6" s="20"/>
      <c r="T6" s="20"/>
      <c r="U6" s="20"/>
      <c r="V6" s="20"/>
      <c r="W6" s="20">
        <f>IF(PAC!$V6&gt;0,PAC!$V6,PAC!$Q6)</f>
        <v>47303701.490000002</v>
      </c>
      <c r="X6" s="20"/>
      <c r="Y6" s="102" t="s">
        <v>1553</v>
      </c>
      <c r="Z6" s="102"/>
      <c r="AA6" s="103"/>
      <c r="AB6" s="103" t="s">
        <v>1474</v>
      </c>
      <c r="AC6" s="100" t="s">
        <v>2358</v>
      </c>
      <c r="AD6" s="87"/>
      <c r="AE6" s="104">
        <v>100</v>
      </c>
      <c r="AF6" s="40" t="s">
        <v>1450</v>
      </c>
      <c r="AG6" s="40"/>
      <c r="AH6" s="105"/>
      <c r="AI6" s="101"/>
      <c r="AJ6" s="40"/>
      <c r="AK6" s="40"/>
      <c r="AL6" s="40"/>
      <c r="AM6" s="40"/>
      <c r="AN6" s="87"/>
      <c r="AO6" s="40"/>
      <c r="AP6" s="40"/>
      <c r="AQ6" s="40"/>
      <c r="AR6" s="87"/>
      <c r="AS6" s="87"/>
      <c r="AT6" s="87"/>
      <c r="AU6" s="87"/>
      <c r="AV6" s="106"/>
      <c r="AW6" s="106"/>
      <c r="AX6" s="101"/>
      <c r="AY6" s="107" t="s">
        <v>686</v>
      </c>
      <c r="AZ6" s="105"/>
      <c r="BA6" s="104"/>
      <c r="BB6" s="108" t="str">
        <f>IFERROR(IF(PAC!$AB6="F01 - CAPTAÇÃO DE RECURSO",1,""),"")</f>
        <v/>
      </c>
      <c r="BC6" s="108" t="str">
        <f>IFERROR(IF(PAC!$AB6="F02 - LICITAÇÃO",1,""),"")</f>
        <v/>
      </c>
      <c r="BD6" s="109" t="str">
        <f>IFERROR(IF(PAC!$AB$6:$AB$581="F03 - EXECUÇÃO DO OBJETO",1,""),"")</f>
        <v/>
      </c>
      <c r="BE6" s="109">
        <f>IFERROR(IF(PAC!$AB$6:$AB$581="F04 - CONCLUÍDA",1,""),"")</f>
        <v>1</v>
      </c>
      <c r="BF6" s="110">
        <f>IF(PAC!$V6&gt;0,0,PAC!$Q6)</f>
        <v>47303701.490000002</v>
      </c>
    </row>
    <row r="7" spans="1:74" s="1" customFormat="1" ht="249.9" hidden="1" customHeight="1" thickBot="1" x14ac:dyDescent="0.45">
      <c r="A7" s="111">
        <f t="shared" si="0"/>
        <v>2</v>
      </c>
      <c r="B7" s="112">
        <v>2023</v>
      </c>
      <c r="C7" s="111" t="s">
        <v>604</v>
      </c>
      <c r="D7" s="111" t="s">
        <v>996</v>
      </c>
      <c r="E7" s="113" t="s">
        <v>570</v>
      </c>
      <c r="F7" s="111" t="s">
        <v>575</v>
      </c>
      <c r="G7" s="111" t="s">
        <v>1007</v>
      </c>
      <c r="H7" s="114" t="s">
        <v>1232</v>
      </c>
      <c r="I7" s="111" t="s">
        <v>601</v>
      </c>
      <c r="J7" s="111" t="s">
        <v>72</v>
      </c>
      <c r="K7" s="31"/>
      <c r="L7" s="31"/>
      <c r="M7" s="31">
        <v>258839936.83000001</v>
      </c>
      <c r="N7" s="31"/>
      <c r="O7" s="31"/>
      <c r="P7" s="31"/>
      <c r="Q7" s="33">
        <f>SUM(PAC!$M7:$P7)</f>
        <v>258839936.83000001</v>
      </c>
      <c r="R7" s="33"/>
      <c r="S7" s="33"/>
      <c r="T7" s="33"/>
      <c r="U7" s="33"/>
      <c r="V7" s="33"/>
      <c r="W7" s="33">
        <f>IF(PAC!$V7&gt;0,PAC!$V7,PAC!$Q7)</f>
        <v>258839936.83000001</v>
      </c>
      <c r="X7" s="33"/>
      <c r="Y7" s="115" t="s">
        <v>1553</v>
      </c>
      <c r="Z7" s="115"/>
      <c r="AA7" s="116"/>
      <c r="AB7" s="116" t="s">
        <v>1675</v>
      </c>
      <c r="AC7" s="112" t="s">
        <v>2347</v>
      </c>
      <c r="AD7" s="117"/>
      <c r="AE7" s="118"/>
      <c r="AF7" s="114"/>
      <c r="AG7" s="114"/>
      <c r="AH7" s="119"/>
      <c r="AI7" s="113" t="s">
        <v>1373</v>
      </c>
      <c r="AJ7" s="114"/>
      <c r="AK7" s="114"/>
      <c r="AL7" s="114"/>
      <c r="AM7" s="114"/>
      <c r="AN7" s="117"/>
      <c r="AO7" s="114"/>
      <c r="AP7" s="114"/>
      <c r="AQ7" s="114"/>
      <c r="AR7" s="117"/>
      <c r="AS7" s="117"/>
      <c r="AT7" s="117"/>
      <c r="AU7" s="117"/>
      <c r="AV7" s="120"/>
      <c r="AW7" s="120"/>
      <c r="AX7" s="113" t="s">
        <v>2104</v>
      </c>
      <c r="AY7" s="121" t="s">
        <v>2105</v>
      </c>
      <c r="AZ7" s="119"/>
      <c r="BA7" s="118"/>
      <c r="BB7" s="191" t="str">
        <f>IFERROR(IF(PAC!$AB7="F01 - CAPTAÇÃO DE RECURSO",1,""),"")</f>
        <v/>
      </c>
      <c r="BC7" s="191" t="str">
        <f>IFERROR(IF(PAC!$AB7="F02 - LICITAÇÃO",1,""),"")</f>
        <v/>
      </c>
      <c r="BD7" s="122">
        <f>IFERROR(IF(PAC!$AB$6:$AB$581="F03 - EXECUÇÃO DO OBJETO",1,""),"")</f>
        <v>1</v>
      </c>
      <c r="BE7" s="122" t="str">
        <f>IFERROR(IF(PAC!$AB$6:$AB$581="F04 - CONCLUÍDA",1,""),"")</f>
        <v/>
      </c>
      <c r="BF7" s="189">
        <f>IF(PAC!$V7&gt;0,0,PAC!$Q7)</f>
        <v>258839936.83000001</v>
      </c>
    </row>
    <row r="8" spans="1:74" s="1" customFormat="1" ht="369" hidden="1" customHeight="1" thickBot="1" x14ac:dyDescent="0.45">
      <c r="A8" s="88">
        <f t="shared" si="0"/>
        <v>3</v>
      </c>
      <c r="B8" s="100">
        <v>2023</v>
      </c>
      <c r="C8" s="88" t="s">
        <v>604</v>
      </c>
      <c r="D8" s="88" t="s">
        <v>996</v>
      </c>
      <c r="E8" s="101" t="s">
        <v>643</v>
      </c>
      <c r="F8" s="88" t="s">
        <v>49</v>
      </c>
      <c r="G8" s="88" t="s">
        <v>1913</v>
      </c>
      <c r="H8" s="40" t="s">
        <v>1233</v>
      </c>
      <c r="I8" s="88" t="s">
        <v>605</v>
      </c>
      <c r="J8" s="88" t="s">
        <v>63</v>
      </c>
      <c r="K8" s="18"/>
      <c r="L8" s="18">
        <v>100000000</v>
      </c>
      <c r="M8" s="18">
        <v>44086568.100000001</v>
      </c>
      <c r="N8" s="18"/>
      <c r="O8" s="18"/>
      <c r="P8" s="18"/>
      <c r="Q8" s="20">
        <f>SUM(PAC!$M8:$P8)</f>
        <v>44086568.100000001</v>
      </c>
      <c r="R8" s="20"/>
      <c r="S8" s="20"/>
      <c r="T8" s="20"/>
      <c r="U8" s="20"/>
      <c r="V8" s="18">
        <v>44086568.100000001</v>
      </c>
      <c r="W8" s="20">
        <f>IF(PAC!$V8&gt;0,PAC!$V8,PAC!$Q8)</f>
        <v>44086568.100000001</v>
      </c>
      <c r="X8" s="20" t="s">
        <v>1569</v>
      </c>
      <c r="Y8" s="102" t="s">
        <v>1553</v>
      </c>
      <c r="Z8" s="102"/>
      <c r="AA8" s="103">
        <v>11</v>
      </c>
      <c r="AB8" s="103" t="s">
        <v>1675</v>
      </c>
      <c r="AC8" s="100" t="s">
        <v>2346</v>
      </c>
      <c r="AD8" s="87">
        <v>46326</v>
      </c>
      <c r="AE8" s="104">
        <v>42</v>
      </c>
      <c r="AF8" s="40" t="s">
        <v>1456</v>
      </c>
      <c r="AG8" s="123" t="s">
        <v>2445</v>
      </c>
      <c r="AH8" s="87">
        <v>46326</v>
      </c>
      <c r="AI8" s="101" t="s">
        <v>1827</v>
      </c>
      <c r="AJ8" s="40"/>
      <c r="AK8" s="40" t="s">
        <v>2103</v>
      </c>
      <c r="AL8" s="40"/>
      <c r="AM8" s="40"/>
      <c r="AN8" s="87"/>
      <c r="AO8" s="40" t="s">
        <v>1136</v>
      </c>
      <c r="AP8" s="40" t="s">
        <v>1061</v>
      </c>
      <c r="AQ8" s="40"/>
      <c r="AR8" s="87">
        <v>45584</v>
      </c>
      <c r="AS8" s="87">
        <v>45667</v>
      </c>
      <c r="AT8" s="87">
        <v>45806</v>
      </c>
      <c r="AU8" s="87">
        <v>45833</v>
      </c>
      <c r="AV8" s="105">
        <v>46163</v>
      </c>
      <c r="AW8" s="106">
        <v>46326</v>
      </c>
      <c r="AX8" s="101" t="s">
        <v>2235</v>
      </c>
      <c r="AY8" s="40" t="s">
        <v>2234</v>
      </c>
      <c r="AZ8" s="105"/>
      <c r="BA8" s="104"/>
      <c r="BB8" s="108" t="str">
        <f>IFERROR(IF(PAC!$AB8="F01 - CAPTAÇÃO DE RECURSO",1,""),"")</f>
        <v/>
      </c>
      <c r="BC8" s="108" t="str">
        <f>IFERROR(IF(PAC!$AB8="F02 - LICITAÇÃO",1,""),"")</f>
        <v/>
      </c>
      <c r="BD8" s="109">
        <f>IFERROR(IF(PAC!$AB$6:$AB$581="F03 - EXECUÇÃO DO OBJETO",1,""),"")</f>
        <v>1</v>
      </c>
      <c r="BE8" s="109" t="str">
        <f>IFERROR(IF(PAC!$AB$6:$AB$581="F04 - CONCLUÍDA",1,""),"")</f>
        <v/>
      </c>
      <c r="BF8" s="110">
        <f>IF(PAC!$V8&gt;0,0,PAC!$Q8)</f>
        <v>0</v>
      </c>
    </row>
    <row r="9" spans="1:74" s="1" customFormat="1" ht="409.5" hidden="1" customHeight="1" thickBot="1" x14ac:dyDescent="0.45">
      <c r="A9" s="111">
        <f t="shared" si="0"/>
        <v>4</v>
      </c>
      <c r="B9" s="112">
        <v>2023</v>
      </c>
      <c r="C9" s="111" t="s">
        <v>1479</v>
      </c>
      <c r="D9" s="111" t="s">
        <v>996</v>
      </c>
      <c r="E9" s="113" t="s">
        <v>2501</v>
      </c>
      <c r="F9" s="111" t="s">
        <v>49</v>
      </c>
      <c r="G9" s="111" t="s">
        <v>1914</v>
      </c>
      <c r="H9" s="114" t="s">
        <v>1233</v>
      </c>
      <c r="I9" s="111" t="s">
        <v>605</v>
      </c>
      <c r="J9" s="111" t="s">
        <v>63</v>
      </c>
      <c r="K9" s="31"/>
      <c r="L9" s="31"/>
      <c r="M9" s="31"/>
      <c r="N9" s="31">
        <v>4050508.35</v>
      </c>
      <c r="O9" s="31"/>
      <c r="P9" s="31"/>
      <c r="Q9" s="33">
        <f>SUM([1]PAC!$M9:$P9)</f>
        <v>4050508.35</v>
      </c>
      <c r="R9" s="33"/>
      <c r="S9" s="33"/>
      <c r="T9" s="33"/>
      <c r="U9" s="33"/>
      <c r="V9" s="31">
        <v>3300969.64</v>
      </c>
      <c r="W9" s="33">
        <f>IF(PAC!$V9&gt;0,PAC!$V9,PAC!$Q9)</f>
        <v>3300969.64</v>
      </c>
      <c r="X9" s="33" t="s">
        <v>2506</v>
      </c>
      <c r="Y9" s="115" t="s">
        <v>572</v>
      </c>
      <c r="Z9" s="115"/>
      <c r="AA9" s="116">
        <v>3</v>
      </c>
      <c r="AB9" s="116" t="s">
        <v>1675</v>
      </c>
      <c r="AC9" s="112" t="s">
        <v>2346</v>
      </c>
      <c r="AD9" s="117">
        <v>46387</v>
      </c>
      <c r="AE9" s="118">
        <v>0</v>
      </c>
      <c r="AF9" s="114" t="s">
        <v>1456</v>
      </c>
      <c r="AG9" s="124" t="s">
        <v>2758</v>
      </c>
      <c r="AH9" s="119">
        <v>46387</v>
      </c>
      <c r="AI9" s="113" t="s">
        <v>2507</v>
      </c>
      <c r="AJ9" s="114"/>
      <c r="AK9" s="114"/>
      <c r="AL9" s="114"/>
      <c r="AM9" s="114"/>
      <c r="AN9" s="117"/>
      <c r="AO9" s="114" t="s">
        <v>2502</v>
      </c>
      <c r="AP9" s="114" t="s">
        <v>1061</v>
      </c>
      <c r="AQ9" s="114"/>
      <c r="AR9" s="117">
        <v>46115</v>
      </c>
      <c r="AS9" s="117">
        <v>46134</v>
      </c>
      <c r="AT9" s="117">
        <v>46283</v>
      </c>
      <c r="AU9" s="117">
        <v>46286</v>
      </c>
      <c r="AV9" s="120">
        <v>46387</v>
      </c>
      <c r="AW9" s="120">
        <v>46387</v>
      </c>
      <c r="AX9" s="113" t="s">
        <v>2503</v>
      </c>
      <c r="AY9" s="114" t="s">
        <v>2504</v>
      </c>
      <c r="AZ9" s="119"/>
      <c r="BA9" s="118"/>
      <c r="BB9" s="191" t="str">
        <f>IFERROR(IF(PAC!$AB9="F01 - CAPTAÇÃO DE RECURSO",1,""),"")</f>
        <v/>
      </c>
      <c r="BC9" s="191" t="str">
        <f>IFERROR(IF(PAC!$AB9="F02 - LICITAÇÃO",1,""),"")</f>
        <v/>
      </c>
      <c r="BD9" s="122">
        <f>IFERROR(IF(PAC!$AB$6:$AB$581="F03 - EXECUÇÃO DO OBJETO",1,""),"")</f>
        <v>1</v>
      </c>
      <c r="BE9" s="122" t="str">
        <f>IFERROR(IF(PAC!$AB$6:$AB$581="F04 - CONCLUÍDA",1,""),"")</f>
        <v/>
      </c>
      <c r="BF9" s="189">
        <f>IF(PAC!$V9&gt;0,0,PAC!$Q9)</f>
        <v>0</v>
      </c>
    </row>
    <row r="10" spans="1:74" s="1" customFormat="1" ht="408.9" hidden="1" customHeight="1" thickBot="1" x14ac:dyDescent="0.45">
      <c r="A10" s="88">
        <f t="shared" si="0"/>
        <v>5</v>
      </c>
      <c r="B10" s="100">
        <v>2023</v>
      </c>
      <c r="C10" s="88" t="s">
        <v>604</v>
      </c>
      <c r="D10" s="88" t="s">
        <v>996</v>
      </c>
      <c r="E10" s="101" t="s">
        <v>452</v>
      </c>
      <c r="F10" s="88" t="s">
        <v>49</v>
      </c>
      <c r="G10" s="88" t="s">
        <v>1912</v>
      </c>
      <c r="H10" s="40" t="s">
        <v>1233</v>
      </c>
      <c r="I10" s="88" t="s">
        <v>605</v>
      </c>
      <c r="J10" s="88" t="s">
        <v>63</v>
      </c>
      <c r="K10" s="18"/>
      <c r="L10" s="18"/>
      <c r="M10" s="18"/>
      <c r="N10" s="18">
        <v>19342946.050000001</v>
      </c>
      <c r="O10" s="18"/>
      <c r="P10" s="18"/>
      <c r="Q10" s="20">
        <f>SUM(PAC!$M10:$P10)</f>
        <v>19342946.050000001</v>
      </c>
      <c r="R10" s="20"/>
      <c r="S10" s="20"/>
      <c r="T10" s="20"/>
      <c r="U10" s="20"/>
      <c r="V10" s="18">
        <v>19342946.050000001</v>
      </c>
      <c r="W10" s="20">
        <f>IF(PAC!$V10&gt;0,PAC!$V10,PAC!$Q10)</f>
        <v>19342946.050000001</v>
      </c>
      <c r="X10" s="20" t="s">
        <v>1568</v>
      </c>
      <c r="Y10" s="102" t="s">
        <v>1554</v>
      </c>
      <c r="Z10" s="102"/>
      <c r="AA10" s="103">
        <v>16</v>
      </c>
      <c r="AB10" s="103" t="s">
        <v>1675</v>
      </c>
      <c r="AC10" s="100" t="s">
        <v>2346</v>
      </c>
      <c r="AD10" s="192">
        <v>46326</v>
      </c>
      <c r="AE10" s="104">
        <v>52</v>
      </c>
      <c r="AF10" s="40" t="s">
        <v>1456</v>
      </c>
      <c r="AG10" s="123" t="s">
        <v>2444</v>
      </c>
      <c r="AH10" s="192">
        <v>46326</v>
      </c>
      <c r="AI10" s="101" t="s">
        <v>1827</v>
      </c>
      <c r="AJ10" s="40"/>
      <c r="AK10" s="40"/>
      <c r="AL10" s="40"/>
      <c r="AM10" s="40"/>
      <c r="AN10" s="87"/>
      <c r="AO10" s="40" t="s">
        <v>1135</v>
      </c>
      <c r="AP10" s="40" t="s">
        <v>1061</v>
      </c>
      <c r="AQ10" s="40"/>
      <c r="AR10" s="87">
        <v>45505</v>
      </c>
      <c r="AS10" s="87">
        <v>45597</v>
      </c>
      <c r="AT10" s="87">
        <v>45859</v>
      </c>
      <c r="AU10" s="87">
        <v>45862</v>
      </c>
      <c r="AV10" s="105">
        <v>46264</v>
      </c>
      <c r="AW10" s="106">
        <v>46326</v>
      </c>
      <c r="AX10" s="101" t="s">
        <v>2371</v>
      </c>
      <c r="AY10" s="40" t="s">
        <v>2236</v>
      </c>
      <c r="AZ10" s="105"/>
      <c r="BA10" s="104"/>
      <c r="BB10" s="108" t="str">
        <f>IFERROR(IF(PAC!$AB10="F01 - CAPTAÇÃO DE RECURSO",1,""),"")</f>
        <v/>
      </c>
      <c r="BC10" s="108" t="str">
        <f>IFERROR(IF(PAC!$AB10="F02 - LICITAÇÃO",1,""),"")</f>
        <v/>
      </c>
      <c r="BD10" s="109">
        <f>IFERROR(IF(PAC!$AB$6:$AB$581="F03 - EXECUÇÃO DO OBJETO",1,""),"")</f>
        <v>1</v>
      </c>
      <c r="BE10" s="109" t="str">
        <f>IFERROR(IF(PAC!$AB$6:$AB$581="F04 - CONCLUÍDA",1,""),"")</f>
        <v/>
      </c>
      <c r="BF10" s="110">
        <f>IF(PAC!$V10&gt;0,0,PAC!$Q10)</f>
        <v>0</v>
      </c>
    </row>
    <row r="11" spans="1:74" s="1" customFormat="1" ht="350.1" hidden="1" customHeight="1" thickBot="1" x14ac:dyDescent="0.45">
      <c r="A11" s="111">
        <f t="shared" si="0"/>
        <v>6</v>
      </c>
      <c r="B11" s="112">
        <v>2023</v>
      </c>
      <c r="C11" s="111" t="s">
        <v>604</v>
      </c>
      <c r="D11" s="111" t="s">
        <v>996</v>
      </c>
      <c r="E11" s="113" t="s">
        <v>464</v>
      </c>
      <c r="F11" s="111" t="s">
        <v>575</v>
      </c>
      <c r="G11" s="111" t="s">
        <v>640</v>
      </c>
      <c r="H11" s="114" t="s">
        <v>1228</v>
      </c>
      <c r="I11" s="111" t="s">
        <v>599</v>
      </c>
      <c r="J11" s="111" t="s">
        <v>60</v>
      </c>
      <c r="K11" s="31"/>
      <c r="L11" s="31"/>
      <c r="M11" s="31">
        <v>127378576.98999999</v>
      </c>
      <c r="N11" s="31">
        <v>108102763.59</v>
      </c>
      <c r="O11" s="31">
        <v>6962472.3099999996</v>
      </c>
      <c r="P11" s="31"/>
      <c r="Q11" s="33">
        <f>SUM(PAC!$M11:$P11)</f>
        <v>242443812.88999999</v>
      </c>
      <c r="R11" s="31">
        <v>127378576.98999999</v>
      </c>
      <c r="S11" s="31">
        <v>108102763.59</v>
      </c>
      <c r="T11" s="31">
        <v>6962472.3099999996</v>
      </c>
      <c r="U11" s="33"/>
      <c r="V11" s="33">
        <v>242443812.88999999</v>
      </c>
      <c r="W11" s="33">
        <f>IF(PAC!$V11&gt;0,PAC!$V11,PAC!$Q11)</f>
        <v>242443812.88999999</v>
      </c>
      <c r="X11" s="33" t="s">
        <v>1619</v>
      </c>
      <c r="Y11" s="115" t="s">
        <v>1555</v>
      </c>
      <c r="Z11" s="115"/>
      <c r="AA11" s="116">
        <v>30</v>
      </c>
      <c r="AB11" s="116" t="s">
        <v>1675</v>
      </c>
      <c r="AC11" s="112" t="s">
        <v>2346</v>
      </c>
      <c r="AD11" s="117">
        <v>46438</v>
      </c>
      <c r="AE11" s="118">
        <v>70</v>
      </c>
      <c r="AF11" s="114" t="s">
        <v>1456</v>
      </c>
      <c r="AG11" s="114" t="s">
        <v>1826</v>
      </c>
      <c r="AH11" s="119"/>
      <c r="AI11" s="180"/>
      <c r="AJ11" s="114"/>
      <c r="AK11" s="114" t="s">
        <v>2102</v>
      </c>
      <c r="AL11" s="114"/>
      <c r="AM11" s="114"/>
      <c r="AN11" s="117"/>
      <c r="AO11" s="114"/>
      <c r="AP11" s="198" t="s">
        <v>2577</v>
      </c>
      <c r="AQ11" s="114"/>
      <c r="AR11" s="117">
        <v>45449</v>
      </c>
      <c r="AS11" s="117">
        <v>45477</v>
      </c>
      <c r="AT11" s="117">
        <v>45530</v>
      </c>
      <c r="AU11" s="117">
        <v>45537</v>
      </c>
      <c r="AV11" s="120">
        <v>46438</v>
      </c>
      <c r="AW11" s="120">
        <v>46438</v>
      </c>
      <c r="AX11" s="113" t="s">
        <v>1625</v>
      </c>
      <c r="AY11" s="121" t="s">
        <v>2385</v>
      </c>
      <c r="AZ11" s="119"/>
      <c r="BA11" s="118"/>
      <c r="BB11" s="191" t="str">
        <f>IFERROR(IF(PAC!$AB11="F01 - CAPTAÇÃO DE RECURSO",1,""),"")</f>
        <v/>
      </c>
      <c r="BC11" s="191" t="str">
        <f>IFERROR(IF(PAC!$AB11="F02 - LICITAÇÃO",1,""),"")</f>
        <v/>
      </c>
      <c r="BD11" s="122">
        <f>IFERROR(IF(PAC!$AB$6:$AB$581="F03 - EXECUÇÃO DO OBJETO",1,""),"")</f>
        <v>1</v>
      </c>
      <c r="BE11" s="122" t="str">
        <f>IFERROR(IF(PAC!$AB$6:$AB$581="F04 - CONCLUÍDA",1,""),"")</f>
        <v/>
      </c>
      <c r="BF11" s="189">
        <f>IF(PAC!$V11&gt;0,0,PAC!$Q11)</f>
        <v>0</v>
      </c>
    </row>
    <row r="12" spans="1:74" s="1" customFormat="1" ht="350.1" hidden="1" customHeight="1" thickBot="1" x14ac:dyDescent="0.45">
      <c r="A12" s="88">
        <f t="shared" si="0"/>
        <v>7</v>
      </c>
      <c r="B12" s="100">
        <v>2023</v>
      </c>
      <c r="C12" s="88" t="s">
        <v>604</v>
      </c>
      <c r="D12" s="88" t="s">
        <v>996</v>
      </c>
      <c r="E12" s="101" t="s">
        <v>462</v>
      </c>
      <c r="F12" s="88" t="s">
        <v>575</v>
      </c>
      <c r="G12" s="88" t="s">
        <v>640</v>
      </c>
      <c r="H12" s="40" t="s">
        <v>1228</v>
      </c>
      <c r="I12" s="88" t="s">
        <v>600</v>
      </c>
      <c r="J12" s="88" t="s">
        <v>392</v>
      </c>
      <c r="K12" s="18"/>
      <c r="L12" s="18"/>
      <c r="M12" s="18">
        <v>48490063.890000001</v>
      </c>
      <c r="N12" s="18">
        <v>7026635.4800000004</v>
      </c>
      <c r="O12" s="18">
        <f>20446802.96+11012079.78</f>
        <v>31458882.740000002</v>
      </c>
      <c r="P12" s="18"/>
      <c r="Q12" s="20">
        <f>SUM(PAC!$M12:$P12)</f>
        <v>86975582.110000014</v>
      </c>
      <c r="R12" s="18">
        <v>48490063.890000001</v>
      </c>
      <c r="S12" s="18">
        <v>7026635.4800000004</v>
      </c>
      <c r="T12" s="18">
        <f>20446802.96+11012079.78</f>
        <v>31458882.740000002</v>
      </c>
      <c r="U12" s="20"/>
      <c r="V12" s="20">
        <v>86975582.110000014</v>
      </c>
      <c r="W12" s="20">
        <f>IF(PAC!$V12&gt;0,PAC!$V12,PAC!$Q12)</f>
        <v>86975582.110000014</v>
      </c>
      <c r="X12" s="20" t="s">
        <v>1617</v>
      </c>
      <c r="Y12" s="102" t="s">
        <v>1555</v>
      </c>
      <c r="Z12" s="102"/>
      <c r="AA12" s="103"/>
      <c r="AB12" s="103" t="s">
        <v>1675</v>
      </c>
      <c r="AC12" s="100" t="s">
        <v>2346</v>
      </c>
      <c r="AD12" s="87">
        <v>46325</v>
      </c>
      <c r="AE12" s="104">
        <v>96.13</v>
      </c>
      <c r="AF12" s="40" t="s">
        <v>1456</v>
      </c>
      <c r="AG12" s="40" t="s">
        <v>1281</v>
      </c>
      <c r="AH12" s="105">
        <v>46325</v>
      </c>
      <c r="AI12" s="127"/>
      <c r="AJ12" s="40"/>
      <c r="AK12" s="40" t="s">
        <v>1837</v>
      </c>
      <c r="AL12" s="40"/>
      <c r="AM12" s="40"/>
      <c r="AN12" s="87"/>
      <c r="AO12" s="40"/>
      <c r="AP12" s="197" t="s">
        <v>2525</v>
      </c>
      <c r="AQ12" s="40"/>
      <c r="AR12" s="87">
        <v>44310</v>
      </c>
      <c r="AS12" s="87">
        <v>44378</v>
      </c>
      <c r="AT12" s="87">
        <v>44497</v>
      </c>
      <c r="AU12" s="87">
        <v>44495</v>
      </c>
      <c r="AV12" s="106">
        <v>44860</v>
      </c>
      <c r="AW12" s="106">
        <v>46325</v>
      </c>
      <c r="AX12" s="123" t="s">
        <v>2106</v>
      </c>
      <c r="AY12" s="107" t="s">
        <v>2175</v>
      </c>
      <c r="AZ12" s="105"/>
      <c r="BA12" s="104"/>
      <c r="BB12" s="108" t="str">
        <f>IFERROR(IF(PAC!$AB12="F01 - CAPTAÇÃO DE RECURSO",1,""),"")</f>
        <v/>
      </c>
      <c r="BC12" s="108" t="str">
        <f>IFERROR(IF(PAC!$AB12="F02 - LICITAÇÃO",1,""),"")</f>
        <v/>
      </c>
      <c r="BD12" s="109">
        <f>IFERROR(IF(PAC!$AB$6:$AB$581="F03 - EXECUÇÃO DO OBJETO",1,""),"")</f>
        <v>1</v>
      </c>
      <c r="BE12" s="109" t="str">
        <f>IFERROR(IF(PAC!$AB$6:$AB$581="F04 - CONCLUÍDA",1,""),"")</f>
        <v/>
      </c>
      <c r="BF12" s="110">
        <f>IF(PAC!$V12&gt;0,0,PAC!$Q12)</f>
        <v>0</v>
      </c>
    </row>
    <row r="13" spans="1:74" s="1" customFormat="1" ht="350.1" hidden="1" customHeight="1" thickBot="1" x14ac:dyDescent="0.45">
      <c r="A13" s="111">
        <f t="shared" si="0"/>
        <v>8</v>
      </c>
      <c r="B13" s="112">
        <v>2023</v>
      </c>
      <c r="C13" s="111" t="s">
        <v>604</v>
      </c>
      <c r="D13" s="111" t="s">
        <v>996</v>
      </c>
      <c r="E13" s="113" t="s">
        <v>465</v>
      </c>
      <c r="F13" s="111" t="s">
        <v>575</v>
      </c>
      <c r="G13" s="111" t="s">
        <v>640</v>
      </c>
      <c r="H13" s="114" t="s">
        <v>1228</v>
      </c>
      <c r="I13" s="111" t="s">
        <v>600</v>
      </c>
      <c r="J13" s="111" t="s">
        <v>329</v>
      </c>
      <c r="K13" s="31"/>
      <c r="L13" s="31">
        <v>136187821.31</v>
      </c>
      <c r="M13" s="31">
        <v>136187821.31</v>
      </c>
      <c r="N13" s="31"/>
      <c r="O13" s="31"/>
      <c r="P13" s="31"/>
      <c r="Q13" s="33">
        <f>SUM(PAC!$M13:$P13)</f>
        <v>136187821.31</v>
      </c>
      <c r="R13" s="33"/>
      <c r="S13" s="33"/>
      <c r="T13" s="33"/>
      <c r="U13" s="33"/>
      <c r="V13" s="33">
        <v>129426772.84</v>
      </c>
      <c r="W13" s="33">
        <f>IF(PAC!$V13&gt;0,PAC!$V13,PAC!$Q13)</f>
        <v>129426772.84</v>
      </c>
      <c r="X13" s="33" t="s">
        <v>2257</v>
      </c>
      <c r="Y13" s="115" t="s">
        <v>1553</v>
      </c>
      <c r="Z13" s="115"/>
      <c r="AA13" s="116">
        <v>21</v>
      </c>
      <c r="AB13" s="116" t="s">
        <v>1402</v>
      </c>
      <c r="AC13" s="112" t="s">
        <v>2348</v>
      </c>
      <c r="AD13" s="117">
        <v>46356</v>
      </c>
      <c r="AE13" s="118"/>
      <c r="AF13" s="114" t="s">
        <v>1441</v>
      </c>
      <c r="AG13" s="124" t="s">
        <v>2260</v>
      </c>
      <c r="AH13" s="119">
        <v>46356</v>
      </c>
      <c r="AI13" s="126" t="s">
        <v>2261</v>
      </c>
      <c r="AJ13" s="114" t="s">
        <v>578</v>
      </c>
      <c r="AK13" s="114" t="s">
        <v>1459</v>
      </c>
      <c r="AL13" s="114" t="s">
        <v>1929</v>
      </c>
      <c r="AM13" s="124" t="s">
        <v>1857</v>
      </c>
      <c r="AN13" s="117">
        <v>46356</v>
      </c>
      <c r="AO13" s="114"/>
      <c r="AP13" s="114"/>
      <c r="AQ13" s="114"/>
      <c r="AR13" s="117">
        <v>46097</v>
      </c>
      <c r="AS13" s="117">
        <v>46120</v>
      </c>
      <c r="AT13" s="117">
        <v>46206</v>
      </c>
      <c r="AU13" s="117"/>
      <c r="AV13" s="120"/>
      <c r="AW13" s="120"/>
      <c r="AX13" s="126" t="s">
        <v>2259</v>
      </c>
      <c r="AY13" s="180" t="s">
        <v>2258</v>
      </c>
      <c r="AZ13" s="119"/>
      <c r="BA13" s="118"/>
      <c r="BB13" s="191" t="str">
        <f>IFERROR(IF(PAC!$AB13="F01 - CAPTAÇÃO DE RECURSO",1,""),"")</f>
        <v/>
      </c>
      <c r="BC13" s="191">
        <f>IFERROR(IF(PAC!$AB13="F02 - LICITAÇÃO",1,""),"")</f>
        <v>1</v>
      </c>
      <c r="BD13" s="122" t="str">
        <f>IFERROR(IF(PAC!$AB$6:$AB$581="F03 - EXECUÇÃO DO OBJETO",1,""),"")</f>
        <v/>
      </c>
      <c r="BE13" s="122" t="str">
        <f>IFERROR(IF(PAC!$AB$6:$AB$581="F04 - CONCLUÍDA",1,""),"")</f>
        <v/>
      </c>
      <c r="BF13" s="189">
        <f>IF(PAC!$V13&gt;0,0,PAC!$Q13)</f>
        <v>0</v>
      </c>
    </row>
    <row r="14" spans="1:74" s="1" customFormat="1" ht="399.75" hidden="1" customHeight="1" thickBot="1" x14ac:dyDescent="0.45">
      <c r="A14" s="88">
        <f t="shared" si="0"/>
        <v>9</v>
      </c>
      <c r="B14" s="100">
        <v>2023</v>
      </c>
      <c r="C14" s="88" t="s">
        <v>604</v>
      </c>
      <c r="D14" s="88" t="s">
        <v>996</v>
      </c>
      <c r="E14" s="101" t="s">
        <v>463</v>
      </c>
      <c r="F14" s="88" t="s">
        <v>575</v>
      </c>
      <c r="G14" s="88" t="s">
        <v>640</v>
      </c>
      <c r="H14" s="40" t="s">
        <v>1228</v>
      </c>
      <c r="I14" s="88" t="s">
        <v>600</v>
      </c>
      <c r="J14" s="88" t="s">
        <v>356</v>
      </c>
      <c r="K14" s="18"/>
      <c r="L14" s="18">
        <v>123165596.2</v>
      </c>
      <c r="M14" s="18">
        <v>123165596.2</v>
      </c>
      <c r="N14" s="18"/>
      <c r="O14" s="18">
        <v>12675391.880000001</v>
      </c>
      <c r="P14" s="18"/>
      <c r="Q14" s="20">
        <f>SUM(PAC!$M14:$P14)</f>
        <v>135840988.08000001</v>
      </c>
      <c r="R14" s="20">
        <v>117509310.18000001</v>
      </c>
      <c r="S14" s="20"/>
      <c r="T14" s="20">
        <v>1272765.95</v>
      </c>
      <c r="U14" s="20"/>
      <c r="V14" s="20">
        <v>118782076.13</v>
      </c>
      <c r="W14" s="20">
        <f>IF(PAC!$V14&gt;0,PAC!$V14,PAC!$Q14)</f>
        <v>118782076.13</v>
      </c>
      <c r="X14" s="20" t="s">
        <v>1618</v>
      </c>
      <c r="Y14" s="102" t="s">
        <v>1547</v>
      </c>
      <c r="Z14" s="102"/>
      <c r="AA14" s="103">
        <v>21</v>
      </c>
      <c r="AB14" s="103" t="s">
        <v>1675</v>
      </c>
      <c r="AC14" s="100" t="s">
        <v>2346</v>
      </c>
      <c r="AD14" s="87">
        <v>46590</v>
      </c>
      <c r="AE14" s="104">
        <v>13.52</v>
      </c>
      <c r="AF14" s="40" t="s">
        <v>1456</v>
      </c>
      <c r="AG14" s="40" t="s">
        <v>2075</v>
      </c>
      <c r="AH14" s="105">
        <v>46590</v>
      </c>
      <c r="AI14" s="127" t="s">
        <v>1281</v>
      </c>
      <c r="AJ14" s="40" t="s">
        <v>470</v>
      </c>
      <c r="AK14" s="40" t="s">
        <v>1460</v>
      </c>
      <c r="AL14" s="40" t="s">
        <v>962</v>
      </c>
      <c r="AM14" s="40"/>
      <c r="AN14" s="87">
        <v>46618</v>
      </c>
      <c r="AO14" s="40"/>
      <c r="AP14" s="197" t="s">
        <v>2524</v>
      </c>
      <c r="AQ14" s="40"/>
      <c r="AR14" s="87">
        <v>44792</v>
      </c>
      <c r="AS14" s="87">
        <v>44817</v>
      </c>
      <c r="AT14" s="87">
        <v>45376</v>
      </c>
      <c r="AU14" s="87">
        <v>45553</v>
      </c>
      <c r="AV14" s="106">
        <v>46198</v>
      </c>
      <c r="AW14" s="106">
        <v>46590</v>
      </c>
      <c r="AX14" s="101" t="s">
        <v>2107</v>
      </c>
      <c r="AY14" s="107" t="s">
        <v>2383</v>
      </c>
      <c r="AZ14" s="105"/>
      <c r="BA14" s="104"/>
      <c r="BB14" s="108" t="str">
        <f>IFERROR(IF(PAC!$AB14="F01 - CAPTAÇÃO DE RECURSO",1,""),"")</f>
        <v/>
      </c>
      <c r="BC14" s="108" t="str">
        <f>IFERROR(IF(PAC!$AB14="F02 - LICITAÇÃO",1,""),"")</f>
        <v/>
      </c>
      <c r="BD14" s="109">
        <f>IFERROR(IF(PAC!$AB$6:$AB$581="F03 - EXECUÇÃO DO OBJETO",1,""),"")</f>
        <v>1</v>
      </c>
      <c r="BE14" s="109" t="str">
        <f>IFERROR(IF(PAC!$AB$6:$AB$581="F04 - CONCLUÍDA",1,""),"")</f>
        <v/>
      </c>
      <c r="BF14" s="110">
        <f>IF(PAC!$V14&gt;0,0,PAC!$Q14)</f>
        <v>0</v>
      </c>
    </row>
    <row r="15" spans="1:74" s="1" customFormat="1" ht="147.75" hidden="1" customHeight="1" thickBot="1" x14ac:dyDescent="0.45">
      <c r="A15" s="111">
        <f t="shared" si="0"/>
        <v>10</v>
      </c>
      <c r="B15" s="112">
        <v>2023</v>
      </c>
      <c r="C15" s="111" t="s">
        <v>604</v>
      </c>
      <c r="D15" s="111" t="s">
        <v>996</v>
      </c>
      <c r="E15" s="113" t="s">
        <v>641</v>
      </c>
      <c r="F15" s="111" t="s">
        <v>575</v>
      </c>
      <c r="G15" s="111" t="s">
        <v>1006</v>
      </c>
      <c r="H15" s="114" t="s">
        <v>1232</v>
      </c>
      <c r="I15" s="111" t="s">
        <v>601</v>
      </c>
      <c r="J15" s="111" t="s">
        <v>243</v>
      </c>
      <c r="K15" s="31"/>
      <c r="L15" s="31"/>
      <c r="M15" s="31">
        <v>118800000</v>
      </c>
      <c r="N15" s="31"/>
      <c r="O15" s="31"/>
      <c r="P15" s="31"/>
      <c r="Q15" s="33">
        <f>SUM(PAC!$M15:$P15)</f>
        <v>118800000</v>
      </c>
      <c r="R15" s="33"/>
      <c r="S15" s="33"/>
      <c r="T15" s="33"/>
      <c r="U15" s="33"/>
      <c r="V15" s="33"/>
      <c r="W15" s="33">
        <f>IF(PAC!$V15&gt;0,PAC!$V15,PAC!$Q15)</f>
        <v>118800000</v>
      </c>
      <c r="X15" s="33"/>
      <c r="Y15" s="115" t="s">
        <v>1553</v>
      </c>
      <c r="Z15" s="115"/>
      <c r="AA15" s="116">
        <v>26</v>
      </c>
      <c r="AB15" s="116" t="s">
        <v>1675</v>
      </c>
      <c r="AC15" s="112" t="s">
        <v>2347</v>
      </c>
      <c r="AD15" s="117"/>
      <c r="AE15" s="118"/>
      <c r="AF15" s="114"/>
      <c r="AG15" s="114" t="s">
        <v>1624</v>
      </c>
      <c r="AH15" s="119"/>
      <c r="AI15" s="113" t="s">
        <v>691</v>
      </c>
      <c r="AJ15" s="114"/>
      <c r="AK15" s="114"/>
      <c r="AL15" s="114"/>
      <c r="AM15" s="114"/>
      <c r="AN15" s="117"/>
      <c r="AO15" s="114"/>
      <c r="AP15" s="114"/>
      <c r="AQ15" s="114"/>
      <c r="AR15" s="117"/>
      <c r="AS15" s="117"/>
      <c r="AT15" s="117"/>
      <c r="AU15" s="117"/>
      <c r="AV15" s="120"/>
      <c r="AW15" s="120"/>
      <c r="AX15" s="113" t="s">
        <v>688</v>
      </c>
      <c r="AY15" s="114" t="s">
        <v>687</v>
      </c>
      <c r="AZ15" s="119"/>
      <c r="BA15" s="118"/>
      <c r="BB15" s="191" t="str">
        <f>IFERROR(IF(PAC!$AB15="F01 - CAPTAÇÃO DE RECURSO",1,""),"")</f>
        <v/>
      </c>
      <c r="BC15" s="191" t="str">
        <f>IFERROR(IF(PAC!$AB15="F02 - LICITAÇÃO",1,""),"")</f>
        <v/>
      </c>
      <c r="BD15" s="122">
        <f>IFERROR(IF(PAC!$AB$6:$AB$581="F03 - EXECUÇÃO DO OBJETO",1,""),"")</f>
        <v>1</v>
      </c>
      <c r="BE15" s="122" t="str">
        <f>IFERROR(IF(PAC!$AB$6:$AB$581="F04 - CONCLUÍDA",1,""),"")</f>
        <v/>
      </c>
      <c r="BF15" s="189">
        <f>IF(PAC!$V15&gt;0,0,PAC!$Q15)</f>
        <v>118800000</v>
      </c>
    </row>
    <row r="16" spans="1:74" ht="228" hidden="1" customHeight="1" thickBot="1" x14ac:dyDescent="0.55000000000000004">
      <c r="A16" s="88">
        <f t="shared" si="0"/>
        <v>11</v>
      </c>
      <c r="B16" s="100">
        <v>2023</v>
      </c>
      <c r="C16" s="88" t="s">
        <v>604</v>
      </c>
      <c r="D16" s="88" t="s">
        <v>995</v>
      </c>
      <c r="E16" s="101" t="s">
        <v>479</v>
      </c>
      <c r="F16" s="88" t="s">
        <v>56</v>
      </c>
      <c r="G16" s="88" t="s">
        <v>507</v>
      </c>
      <c r="H16" s="40" t="s">
        <v>1230</v>
      </c>
      <c r="I16" s="88" t="s">
        <v>468</v>
      </c>
      <c r="J16" s="88" t="s">
        <v>184</v>
      </c>
      <c r="K16" s="18"/>
      <c r="L16" s="18">
        <v>5000000</v>
      </c>
      <c r="M16" s="18">
        <v>2588139.29</v>
      </c>
      <c r="N16" s="18"/>
      <c r="O16" s="18"/>
      <c r="P16" s="18"/>
      <c r="Q16" s="20">
        <f>SUM(PAC!$M16:$P16)</f>
        <v>2588139.29</v>
      </c>
      <c r="R16" s="20"/>
      <c r="S16" s="20"/>
      <c r="T16" s="20"/>
      <c r="U16" s="20"/>
      <c r="V16" s="20">
        <v>3058146.12</v>
      </c>
      <c r="W16" s="20">
        <f>IF(PAC!$V16&gt;0,PAC!$V16,PAC!$Q16)</f>
        <v>3058146.12</v>
      </c>
      <c r="X16" s="20" t="s">
        <v>1583</v>
      </c>
      <c r="Y16" s="102" t="s">
        <v>1553</v>
      </c>
      <c r="Z16" s="102"/>
      <c r="AA16" s="103">
        <v>8</v>
      </c>
      <c r="AB16" s="103" t="s">
        <v>1474</v>
      </c>
      <c r="AC16" s="100" t="s">
        <v>2358</v>
      </c>
      <c r="AD16" s="87">
        <v>46094</v>
      </c>
      <c r="AE16" s="104">
        <v>100</v>
      </c>
      <c r="AF16" s="40"/>
      <c r="AG16" s="40"/>
      <c r="AH16" s="105"/>
      <c r="AI16" s="101" t="s">
        <v>684</v>
      </c>
      <c r="AJ16" s="40" t="s">
        <v>485</v>
      </c>
      <c r="AK16" s="40"/>
      <c r="AL16" s="40"/>
      <c r="AM16" s="40"/>
      <c r="AN16" s="87"/>
      <c r="AO16" s="40" t="s">
        <v>1079</v>
      </c>
      <c r="AP16" s="40" t="s">
        <v>1088</v>
      </c>
      <c r="AQ16" s="40"/>
      <c r="AR16" s="87">
        <v>45588</v>
      </c>
      <c r="AS16" s="87">
        <v>45639</v>
      </c>
      <c r="AT16" s="87">
        <v>45714</v>
      </c>
      <c r="AU16" s="87">
        <v>45727</v>
      </c>
      <c r="AV16" s="106">
        <v>45969</v>
      </c>
      <c r="AW16" s="106">
        <v>46094</v>
      </c>
      <c r="AX16" s="101" t="s">
        <v>2085</v>
      </c>
      <c r="AY16" s="107"/>
      <c r="AZ16" s="105"/>
      <c r="BA16" s="104" t="s">
        <v>481</v>
      </c>
      <c r="BB16" s="108" t="str">
        <f>IFERROR(IF(PAC!$AB16="F01 - CAPTAÇÃO DE RECURSO",1,""),"")</f>
        <v/>
      </c>
      <c r="BC16" s="108" t="str">
        <f>IFERROR(IF(PAC!$AB16="F02 - LICITAÇÃO",1,""),"")</f>
        <v/>
      </c>
      <c r="BD16" s="109" t="str">
        <f>IFERROR(IF(PAC!$AB$6:$AB$581="F03 - EXECUÇÃO DO OBJETO",1,""),"")</f>
        <v/>
      </c>
      <c r="BE16" s="109">
        <f>IFERROR(IF(PAC!$AB$6:$AB$581="F04 - CONCLUÍDA",1,""),"")</f>
        <v>1</v>
      </c>
      <c r="BF16" s="110">
        <f>IF(PAC!$V16&gt;0,0,PAC!$Q16)</f>
        <v>0</v>
      </c>
      <c r="BG16" s="61"/>
      <c r="BJ16" s="61"/>
      <c r="BL16" s="61"/>
      <c r="BM16" s="61"/>
      <c r="BT16" s="61"/>
      <c r="BU16" s="61"/>
      <c r="BV16" s="61"/>
    </row>
    <row r="17" spans="1:74" ht="208.5" hidden="1" customHeight="1" thickBot="1" x14ac:dyDescent="0.55000000000000004">
      <c r="A17" s="111">
        <f t="shared" si="0"/>
        <v>12</v>
      </c>
      <c r="B17" s="111">
        <v>2026</v>
      </c>
      <c r="C17" s="111" t="s">
        <v>604</v>
      </c>
      <c r="D17" s="111" t="s">
        <v>995</v>
      </c>
      <c r="E17" s="129" t="s">
        <v>2071</v>
      </c>
      <c r="F17" s="114" t="s">
        <v>56</v>
      </c>
      <c r="G17" s="114" t="s">
        <v>2072</v>
      </c>
      <c r="H17" s="111" t="s">
        <v>1230</v>
      </c>
      <c r="I17" s="111" t="s">
        <v>468</v>
      </c>
      <c r="J17" s="111" t="s">
        <v>95</v>
      </c>
      <c r="K17" s="31"/>
      <c r="L17" s="31"/>
      <c r="M17" s="31">
        <v>13847802.4</v>
      </c>
      <c r="N17" s="31"/>
      <c r="O17" s="31"/>
      <c r="P17" s="31"/>
      <c r="Q17" s="33">
        <f>SUM(PAC!$M17:$P17)</f>
        <v>13847802.4</v>
      </c>
      <c r="R17" s="33"/>
      <c r="S17" s="33"/>
      <c r="T17" s="33"/>
      <c r="U17" s="33"/>
      <c r="V17" s="33">
        <v>13847802.4</v>
      </c>
      <c r="W17" s="33">
        <f>IF(PAC!$V17&gt;0,PAC!$V17,PAC!$Q17)</f>
        <v>13847802.4</v>
      </c>
      <c r="X17" s="33" t="s">
        <v>1588</v>
      </c>
      <c r="Y17" s="115" t="s">
        <v>1545</v>
      </c>
      <c r="Z17" s="115"/>
      <c r="AA17" s="116">
        <v>10</v>
      </c>
      <c r="AB17" s="116" t="s">
        <v>1675</v>
      </c>
      <c r="AC17" s="112" t="s">
        <v>2346</v>
      </c>
      <c r="AD17" s="117">
        <v>46472</v>
      </c>
      <c r="AE17" s="118">
        <v>13</v>
      </c>
      <c r="AF17" s="114" t="s">
        <v>1456</v>
      </c>
      <c r="AG17" s="114" t="s">
        <v>1476</v>
      </c>
      <c r="AH17" s="119"/>
      <c r="AI17" s="113" t="s">
        <v>2211</v>
      </c>
      <c r="AJ17" s="114"/>
      <c r="AK17" s="114" t="s">
        <v>2189</v>
      </c>
      <c r="AL17" s="114"/>
      <c r="AM17" s="114"/>
      <c r="AN17" s="117"/>
      <c r="AO17" s="114"/>
      <c r="AP17" s="114" t="s">
        <v>2089</v>
      </c>
      <c r="AQ17" s="114"/>
      <c r="AR17" s="117">
        <v>46095</v>
      </c>
      <c r="AS17" s="117">
        <v>46153</v>
      </c>
      <c r="AT17" s="117">
        <v>46167</v>
      </c>
      <c r="AU17" s="117">
        <v>46169</v>
      </c>
      <c r="AV17" s="120">
        <v>46472</v>
      </c>
      <c r="AW17" s="120">
        <v>46472</v>
      </c>
      <c r="AX17" s="113"/>
      <c r="AY17" s="121"/>
      <c r="AZ17" s="119"/>
      <c r="BA17" s="130" t="s">
        <v>481</v>
      </c>
      <c r="BB17" s="191" t="str">
        <f>IFERROR(IF(PAC!$AB17="F01 - CAPTAÇÃO DE RECURSO",1,""),"")</f>
        <v/>
      </c>
      <c r="BC17" s="191" t="str">
        <f>IFERROR(IF(PAC!$AB17="F02 - LICITAÇÃO",1,""),"")</f>
        <v/>
      </c>
      <c r="BD17" s="122">
        <f>IFERROR(IF(PAC!$AB$6:$AB$581="F03 - EXECUÇÃO DO OBJETO",1,""),"")</f>
        <v>1</v>
      </c>
      <c r="BE17" s="122" t="str">
        <f>IFERROR(IF(PAC!$AB$6:$AB$581="F04 - CONCLUÍDA",1,""),"")</f>
        <v/>
      </c>
      <c r="BF17" s="189">
        <f>IF(PAC!$V17&gt;0,0,PAC!$Q17)</f>
        <v>0</v>
      </c>
      <c r="BG17" s="61"/>
      <c r="BJ17" s="61"/>
      <c r="BL17" s="61"/>
      <c r="BM17" s="61"/>
      <c r="BT17" s="61"/>
      <c r="BU17" s="61"/>
      <c r="BV17" s="61"/>
    </row>
    <row r="18" spans="1:74" ht="189.75" hidden="1" customHeight="1" thickBot="1" x14ac:dyDescent="0.55000000000000004">
      <c r="A18" s="88">
        <f t="shared" si="0"/>
        <v>13</v>
      </c>
      <c r="B18" s="88">
        <v>2026</v>
      </c>
      <c r="C18" s="88" t="s">
        <v>604</v>
      </c>
      <c r="D18" s="88" t="s">
        <v>995</v>
      </c>
      <c r="E18" s="89" t="s">
        <v>2071</v>
      </c>
      <c r="F18" s="40" t="s">
        <v>56</v>
      </c>
      <c r="G18" s="40" t="s">
        <v>2072</v>
      </c>
      <c r="H18" s="88" t="s">
        <v>1230</v>
      </c>
      <c r="I18" s="88" t="s">
        <v>468</v>
      </c>
      <c r="J18" s="88" t="s">
        <v>243</v>
      </c>
      <c r="K18" s="18"/>
      <c r="L18" s="18"/>
      <c r="M18" s="18">
        <v>12532184.529999999</v>
      </c>
      <c r="N18" s="18"/>
      <c r="O18" s="18"/>
      <c r="P18" s="18"/>
      <c r="Q18" s="20">
        <f>SUM(PAC!$M18:$P18)</f>
        <v>12532184.529999999</v>
      </c>
      <c r="R18" s="20"/>
      <c r="S18" s="20"/>
      <c r="T18" s="20"/>
      <c r="U18" s="20"/>
      <c r="V18" s="20">
        <v>12532184.529999999</v>
      </c>
      <c r="W18" s="20">
        <f>IF(PAC!$V18&gt;0,PAC!$V18,PAC!$Q18)</f>
        <v>12532184.529999999</v>
      </c>
      <c r="X18" s="20" t="s">
        <v>2210</v>
      </c>
      <c r="Y18" s="102" t="s">
        <v>1545</v>
      </c>
      <c r="Z18" s="102"/>
      <c r="AA18" s="103">
        <v>10</v>
      </c>
      <c r="AB18" s="103" t="s">
        <v>1675</v>
      </c>
      <c r="AC18" s="100" t="s">
        <v>2346</v>
      </c>
      <c r="AD18" s="87">
        <v>46485</v>
      </c>
      <c r="AE18" s="104">
        <v>6</v>
      </c>
      <c r="AF18" s="40" t="s">
        <v>1456</v>
      </c>
      <c r="AG18" s="40" t="s">
        <v>1476</v>
      </c>
      <c r="AH18" s="105"/>
      <c r="AI18" s="101" t="s">
        <v>2211</v>
      </c>
      <c r="AJ18" s="40"/>
      <c r="AK18" s="40" t="s">
        <v>2190</v>
      </c>
      <c r="AL18" s="40"/>
      <c r="AM18" s="40"/>
      <c r="AN18" s="87"/>
      <c r="AO18" s="40"/>
      <c r="AP18" s="40" t="s">
        <v>2090</v>
      </c>
      <c r="AQ18" s="40"/>
      <c r="AR18" s="87">
        <v>46095</v>
      </c>
      <c r="AS18" s="87">
        <v>46155</v>
      </c>
      <c r="AT18" s="87">
        <v>46185</v>
      </c>
      <c r="AU18" s="87">
        <v>46185</v>
      </c>
      <c r="AV18" s="106">
        <v>46485</v>
      </c>
      <c r="AW18" s="106">
        <v>46485</v>
      </c>
      <c r="AX18" s="101"/>
      <c r="AY18" s="107"/>
      <c r="AZ18" s="105"/>
      <c r="BA18" s="128" t="s">
        <v>481</v>
      </c>
      <c r="BB18" s="108" t="str">
        <f>IFERROR(IF(PAC!$AB18="F01 - CAPTAÇÃO DE RECURSO",1,""),"")</f>
        <v/>
      </c>
      <c r="BC18" s="108" t="str">
        <f>IFERROR(IF(PAC!$AB18="F02 - LICITAÇÃO",1,""),"")</f>
        <v/>
      </c>
      <c r="BD18" s="109">
        <f>IFERROR(IF(PAC!$AB$6:$AB$581="F03 - EXECUÇÃO DO OBJETO",1,""),"")</f>
        <v>1</v>
      </c>
      <c r="BE18" s="109" t="str">
        <f>IFERROR(IF(PAC!$AB$6:$AB$581="F04 - CONCLUÍDA",1,""),"")</f>
        <v/>
      </c>
      <c r="BF18" s="110">
        <f>IF(PAC!$V18&gt;0,0,PAC!$Q18)</f>
        <v>0</v>
      </c>
      <c r="BG18" s="61"/>
      <c r="BJ18" s="61"/>
      <c r="BL18" s="61"/>
      <c r="BM18" s="61"/>
      <c r="BT18" s="61"/>
      <c r="BU18" s="61"/>
      <c r="BV18" s="61"/>
    </row>
    <row r="19" spans="1:74" ht="201" hidden="1" customHeight="1" thickBot="1" x14ac:dyDescent="0.55000000000000004">
      <c r="A19" s="111">
        <f t="shared" si="0"/>
        <v>14</v>
      </c>
      <c r="B19" s="111">
        <v>2026</v>
      </c>
      <c r="C19" s="111" t="s">
        <v>604</v>
      </c>
      <c r="D19" s="111" t="s">
        <v>995</v>
      </c>
      <c r="E19" s="129" t="s">
        <v>2071</v>
      </c>
      <c r="F19" s="114" t="s">
        <v>56</v>
      </c>
      <c r="G19" s="114" t="s">
        <v>2072</v>
      </c>
      <c r="H19" s="111" t="s">
        <v>1230</v>
      </c>
      <c r="I19" s="111" t="s">
        <v>468</v>
      </c>
      <c r="J19" s="111" t="s">
        <v>127</v>
      </c>
      <c r="K19" s="31"/>
      <c r="L19" s="31"/>
      <c r="M19" s="31">
        <v>12030678.09</v>
      </c>
      <c r="N19" s="31"/>
      <c r="O19" s="31"/>
      <c r="P19" s="31"/>
      <c r="Q19" s="33">
        <f>SUM(PAC!$M19:$P19)</f>
        <v>12030678.09</v>
      </c>
      <c r="R19" s="33"/>
      <c r="S19" s="33"/>
      <c r="T19" s="33"/>
      <c r="U19" s="33"/>
      <c r="V19" s="33">
        <v>12030678.09</v>
      </c>
      <c r="W19" s="33">
        <f>IF(PAC!$V19&gt;0,PAC!$V19,PAC!$Q19)</f>
        <v>12030678.09</v>
      </c>
      <c r="X19" s="33" t="s">
        <v>1588</v>
      </c>
      <c r="Y19" s="115" t="s">
        <v>1545</v>
      </c>
      <c r="Z19" s="115"/>
      <c r="AA19" s="116">
        <v>10</v>
      </c>
      <c r="AB19" s="116" t="s">
        <v>1675</v>
      </c>
      <c r="AC19" s="112" t="s">
        <v>2346</v>
      </c>
      <c r="AD19" s="117">
        <v>46562</v>
      </c>
      <c r="AE19" s="118">
        <v>0</v>
      </c>
      <c r="AF19" s="114" t="s">
        <v>1456</v>
      </c>
      <c r="AG19" s="114" t="s">
        <v>1476</v>
      </c>
      <c r="AH19" s="119"/>
      <c r="AI19" s="113" t="s">
        <v>2211</v>
      </c>
      <c r="AJ19" s="114"/>
      <c r="AK19" s="114" t="s">
        <v>2191</v>
      </c>
      <c r="AL19" s="114"/>
      <c r="AM19" s="114"/>
      <c r="AN19" s="117"/>
      <c r="AO19" s="114"/>
      <c r="AP19" s="114" t="s">
        <v>2091</v>
      </c>
      <c r="AQ19" s="114"/>
      <c r="AR19" s="117">
        <v>46095</v>
      </c>
      <c r="AS19" s="117">
        <v>46157</v>
      </c>
      <c r="AT19" s="117">
        <v>46256</v>
      </c>
      <c r="AU19" s="117">
        <v>46258</v>
      </c>
      <c r="AV19" s="120">
        <v>46562</v>
      </c>
      <c r="AW19" s="120">
        <v>46562</v>
      </c>
      <c r="AX19" s="113"/>
      <c r="AY19" s="121"/>
      <c r="AZ19" s="119"/>
      <c r="BA19" s="130" t="s">
        <v>481</v>
      </c>
      <c r="BB19" s="191" t="str">
        <f>IFERROR(IF(PAC!$AB19="F01 - CAPTAÇÃO DE RECURSO",1,""),"")</f>
        <v/>
      </c>
      <c r="BC19" s="191" t="str">
        <f>IFERROR(IF(PAC!$AB19="F02 - LICITAÇÃO",1,""),"")</f>
        <v/>
      </c>
      <c r="BD19" s="122">
        <f>IFERROR(IF(PAC!$AB$6:$AB$581="F03 - EXECUÇÃO DO OBJETO",1,""),"")</f>
        <v>1</v>
      </c>
      <c r="BE19" s="122" t="str">
        <f>IFERROR(IF(PAC!$AB$6:$AB$581="F04 - CONCLUÍDA",1,""),"")</f>
        <v/>
      </c>
      <c r="BF19" s="189">
        <f>IF(PAC!$V19&gt;0,0,PAC!$Q19)</f>
        <v>0</v>
      </c>
      <c r="BG19" s="61"/>
      <c r="BJ19" s="61"/>
      <c r="BL19" s="61"/>
      <c r="BM19" s="61"/>
      <c r="BT19" s="61"/>
      <c r="BU19" s="61"/>
      <c r="BV19" s="61"/>
    </row>
    <row r="20" spans="1:74" ht="227.25" hidden="1" customHeight="1" thickBot="1" x14ac:dyDescent="0.55000000000000004">
      <c r="A20" s="88">
        <f t="shared" si="0"/>
        <v>15</v>
      </c>
      <c r="B20" s="100">
        <v>2023</v>
      </c>
      <c r="C20" s="88" t="s">
        <v>604</v>
      </c>
      <c r="D20" s="88" t="s">
        <v>995</v>
      </c>
      <c r="E20" s="101" t="s">
        <v>502</v>
      </c>
      <c r="F20" s="88" t="s">
        <v>450</v>
      </c>
      <c r="G20" s="88" t="s">
        <v>504</v>
      </c>
      <c r="H20" s="40" t="s">
        <v>1227</v>
      </c>
      <c r="I20" s="88" t="s">
        <v>1223</v>
      </c>
      <c r="J20" s="88" t="s">
        <v>95</v>
      </c>
      <c r="K20" s="18"/>
      <c r="L20" s="18"/>
      <c r="M20" s="18">
        <v>2066482.18</v>
      </c>
      <c r="N20" s="18"/>
      <c r="O20" s="18">
        <v>718166.39</v>
      </c>
      <c r="P20" s="18"/>
      <c r="Q20" s="20">
        <f>SUM(PAC!$M20:$P20)</f>
        <v>2784648.57</v>
      </c>
      <c r="R20" s="20"/>
      <c r="S20" s="20"/>
      <c r="T20" s="20"/>
      <c r="U20" s="20"/>
      <c r="V20" s="20">
        <v>3251366.25</v>
      </c>
      <c r="W20" s="20">
        <f>IF(PAC!$V20&gt;0,PAC!$V20,PAC!$Q20)</f>
        <v>3251366.25</v>
      </c>
      <c r="X20" s="20"/>
      <c r="Y20" s="102" t="s">
        <v>1547</v>
      </c>
      <c r="Z20" s="102"/>
      <c r="AA20" s="103">
        <v>8</v>
      </c>
      <c r="AB20" s="103" t="s">
        <v>1402</v>
      </c>
      <c r="AC20" s="100" t="s">
        <v>2347</v>
      </c>
      <c r="AD20" s="87"/>
      <c r="AE20" s="104"/>
      <c r="AF20" s="40" t="s">
        <v>1449</v>
      </c>
      <c r="AG20" s="40"/>
      <c r="AH20" s="105"/>
      <c r="AI20" s="101" t="s">
        <v>1834</v>
      </c>
      <c r="AJ20" s="40" t="s">
        <v>905</v>
      </c>
      <c r="AK20" s="40" t="s">
        <v>615</v>
      </c>
      <c r="AL20" s="40" t="s">
        <v>962</v>
      </c>
      <c r="AM20" s="40"/>
      <c r="AN20" s="87"/>
      <c r="AO20" s="40" t="s">
        <v>1022</v>
      </c>
      <c r="AP20" s="40" t="s">
        <v>1236</v>
      </c>
      <c r="AQ20" s="40"/>
      <c r="AR20" s="87">
        <v>46066</v>
      </c>
      <c r="AS20" s="87">
        <v>46148</v>
      </c>
      <c r="AT20" s="87"/>
      <c r="AU20" s="87"/>
      <c r="AV20" s="106"/>
      <c r="AW20" s="106"/>
      <c r="AX20" s="101" t="s">
        <v>1794</v>
      </c>
      <c r="AY20" s="107" t="s">
        <v>2342</v>
      </c>
      <c r="AZ20" s="105"/>
      <c r="BA20" s="104" t="s">
        <v>2343</v>
      </c>
      <c r="BB20" s="108" t="str">
        <f>IFERROR(IF(PAC!$AB20="F01 - CAPTAÇÃO DE RECURSO",1,""),"")</f>
        <v/>
      </c>
      <c r="BC20" s="108">
        <f>IFERROR(IF(PAC!$AB20="F02 - LICITAÇÃO",1,""),"")</f>
        <v>1</v>
      </c>
      <c r="BD20" s="109" t="str">
        <f>IFERROR(IF(PAC!$AB$6:$AB$581="F03 - EXECUÇÃO DO OBJETO",1,""),"")</f>
        <v/>
      </c>
      <c r="BE20" s="109" t="str">
        <f>IFERROR(IF(PAC!$AB$6:$AB$581="F04 - CONCLUÍDA",1,""),"")</f>
        <v/>
      </c>
      <c r="BF20" s="110">
        <f>IF(PAC!$V20&gt;0,0,PAC!$Q20)</f>
        <v>0</v>
      </c>
      <c r="BG20" s="61"/>
      <c r="BJ20" s="61"/>
      <c r="BL20" s="61"/>
      <c r="BM20" s="61"/>
      <c r="BT20" s="61"/>
      <c r="BU20" s="61"/>
      <c r="BV20" s="61"/>
    </row>
    <row r="21" spans="1:74" ht="227.25" hidden="1" customHeight="1" thickBot="1" x14ac:dyDescent="0.55000000000000004">
      <c r="A21" s="111">
        <f t="shared" si="0"/>
        <v>16</v>
      </c>
      <c r="B21" s="112">
        <v>2023</v>
      </c>
      <c r="C21" s="111" t="s">
        <v>604</v>
      </c>
      <c r="D21" s="111" t="s">
        <v>995</v>
      </c>
      <c r="E21" s="113" t="s">
        <v>502</v>
      </c>
      <c r="F21" s="111" t="s">
        <v>450</v>
      </c>
      <c r="G21" s="111" t="s">
        <v>504</v>
      </c>
      <c r="H21" s="114" t="s">
        <v>1227</v>
      </c>
      <c r="I21" s="111" t="s">
        <v>1223</v>
      </c>
      <c r="J21" s="111" t="s">
        <v>117</v>
      </c>
      <c r="K21" s="31"/>
      <c r="L21" s="31"/>
      <c r="M21" s="31">
        <v>2066482.18</v>
      </c>
      <c r="N21" s="31"/>
      <c r="O21" s="31">
        <v>333538.40000000002</v>
      </c>
      <c r="P21" s="31"/>
      <c r="Q21" s="33">
        <f>SUM(PAC!$M21:$P21)</f>
        <v>2400020.58</v>
      </c>
      <c r="R21" s="33"/>
      <c r="S21" s="33"/>
      <c r="T21" s="33"/>
      <c r="U21" s="33"/>
      <c r="V21" s="33">
        <v>2716453.18</v>
      </c>
      <c r="W21" s="33">
        <f>IF(PAC!$V21&gt;0,PAC!$V21,PAC!$Q21)</f>
        <v>2716453.18</v>
      </c>
      <c r="X21" s="33"/>
      <c r="Y21" s="115" t="s">
        <v>1555</v>
      </c>
      <c r="Z21" s="115"/>
      <c r="AA21" s="116">
        <v>8</v>
      </c>
      <c r="AB21" s="116" t="s">
        <v>1402</v>
      </c>
      <c r="AC21" s="112" t="s">
        <v>2347</v>
      </c>
      <c r="AD21" s="117"/>
      <c r="AE21" s="118"/>
      <c r="AF21" s="114" t="s">
        <v>1449</v>
      </c>
      <c r="AG21" s="114"/>
      <c r="AH21" s="119"/>
      <c r="AI21" s="113" t="s">
        <v>1830</v>
      </c>
      <c r="AJ21" s="114" t="s">
        <v>903</v>
      </c>
      <c r="AK21" s="114" t="s">
        <v>616</v>
      </c>
      <c r="AL21" s="114" t="s">
        <v>962</v>
      </c>
      <c r="AM21" s="114"/>
      <c r="AN21" s="117"/>
      <c r="AO21" s="114" t="s">
        <v>1023</v>
      </c>
      <c r="AP21" s="114" t="s">
        <v>1237</v>
      </c>
      <c r="AQ21" s="114"/>
      <c r="AR21" s="117">
        <v>46066</v>
      </c>
      <c r="AS21" s="117">
        <v>46148</v>
      </c>
      <c r="AT21" s="117"/>
      <c r="AU21" s="117"/>
      <c r="AV21" s="120"/>
      <c r="AW21" s="120"/>
      <c r="AX21" s="113" t="s">
        <v>1795</v>
      </c>
      <c r="AY21" s="114" t="s">
        <v>2004</v>
      </c>
      <c r="AZ21" s="119"/>
      <c r="BA21" s="118" t="s">
        <v>2343</v>
      </c>
      <c r="BB21" s="191" t="str">
        <f>IFERROR(IF(PAC!$AB21="F01 - CAPTAÇÃO DE RECURSO",1,""),"")</f>
        <v/>
      </c>
      <c r="BC21" s="191">
        <f>IFERROR(IF(PAC!$AB21="F02 - LICITAÇÃO",1,""),"")</f>
        <v>1</v>
      </c>
      <c r="BD21" s="122" t="str">
        <f>IFERROR(IF(PAC!$AB$6:$AB$581="F03 - EXECUÇÃO DO OBJETO",1,""),"")</f>
        <v/>
      </c>
      <c r="BE21" s="122" t="str">
        <f>IFERROR(IF(PAC!$AB$6:$AB$581="F04 - CONCLUÍDA",1,""),"")</f>
        <v/>
      </c>
      <c r="BF21" s="189">
        <f>IF(PAC!$V21&gt;0,0,PAC!$Q21)</f>
        <v>0</v>
      </c>
      <c r="BG21" s="61"/>
      <c r="BJ21" s="61"/>
      <c r="BL21" s="61"/>
      <c r="BM21" s="61"/>
      <c r="BT21" s="61"/>
      <c r="BU21" s="61"/>
      <c r="BV21" s="61"/>
    </row>
    <row r="22" spans="1:74" ht="227.25" hidden="1" customHeight="1" thickBot="1" x14ac:dyDescent="0.55000000000000004">
      <c r="A22" s="88">
        <f t="shared" si="0"/>
        <v>17</v>
      </c>
      <c r="B22" s="100">
        <v>2023</v>
      </c>
      <c r="C22" s="88" t="s">
        <v>604</v>
      </c>
      <c r="D22" s="88" t="s">
        <v>995</v>
      </c>
      <c r="E22" s="101" t="s">
        <v>502</v>
      </c>
      <c r="F22" s="88" t="s">
        <v>450</v>
      </c>
      <c r="G22" s="88" t="s">
        <v>504</v>
      </c>
      <c r="H22" s="40" t="s">
        <v>1227</v>
      </c>
      <c r="I22" s="88" t="s">
        <v>1223</v>
      </c>
      <c r="J22" s="88" t="s">
        <v>374</v>
      </c>
      <c r="K22" s="18"/>
      <c r="L22" s="18"/>
      <c r="M22" s="18">
        <v>2066482.18</v>
      </c>
      <c r="N22" s="18"/>
      <c r="O22" s="18">
        <v>555569.93999999994</v>
      </c>
      <c r="P22" s="18"/>
      <c r="Q22" s="20">
        <f>SUM(PAC!$M22:$P22)</f>
        <v>2622052.12</v>
      </c>
      <c r="R22" s="20"/>
      <c r="S22" s="20"/>
      <c r="T22" s="20"/>
      <c r="U22" s="20"/>
      <c r="V22" s="20">
        <v>3199451.6</v>
      </c>
      <c r="W22" s="20">
        <f>IF(PAC!$V22&gt;0,PAC!$V22,PAC!$Q22)</f>
        <v>3199451.6</v>
      </c>
      <c r="X22" s="20"/>
      <c r="Y22" s="102" t="s">
        <v>1555</v>
      </c>
      <c r="Z22" s="102"/>
      <c r="AA22" s="103">
        <v>8</v>
      </c>
      <c r="AB22" s="103" t="s">
        <v>1402</v>
      </c>
      <c r="AC22" s="100" t="s">
        <v>2347</v>
      </c>
      <c r="AD22" s="87"/>
      <c r="AE22" s="104"/>
      <c r="AF22" s="40" t="s">
        <v>1449</v>
      </c>
      <c r="AG22" s="40"/>
      <c r="AH22" s="105"/>
      <c r="AI22" s="101" t="s">
        <v>1830</v>
      </c>
      <c r="AJ22" s="40" t="s">
        <v>906</v>
      </c>
      <c r="AK22" s="40" t="s">
        <v>617</v>
      </c>
      <c r="AL22" s="40" t="s">
        <v>962</v>
      </c>
      <c r="AM22" s="40"/>
      <c r="AN22" s="87"/>
      <c r="AO22" s="40" t="s">
        <v>1024</v>
      </c>
      <c r="AP22" s="40" t="s">
        <v>2473</v>
      </c>
      <c r="AQ22" s="40"/>
      <c r="AR22" s="87">
        <v>46066</v>
      </c>
      <c r="AS22" s="87">
        <v>46148</v>
      </c>
      <c r="AT22" s="87"/>
      <c r="AU22" s="87"/>
      <c r="AV22" s="106"/>
      <c r="AW22" s="106"/>
      <c r="AX22" s="101" t="s">
        <v>1796</v>
      </c>
      <c r="AY22" s="40" t="s">
        <v>2004</v>
      </c>
      <c r="AZ22" s="105"/>
      <c r="BA22" s="104" t="s">
        <v>2343</v>
      </c>
      <c r="BB22" s="108" t="str">
        <f>IFERROR(IF(PAC!$AB22="F01 - CAPTAÇÃO DE RECURSO",1,""),"")</f>
        <v/>
      </c>
      <c r="BC22" s="108">
        <f>IFERROR(IF(PAC!$AB22="F02 - LICITAÇÃO",1,""),"")</f>
        <v>1</v>
      </c>
      <c r="BD22" s="109" t="str">
        <f>IFERROR(IF(PAC!$AB$6:$AB$581="F03 - EXECUÇÃO DO OBJETO",1,""),"")</f>
        <v/>
      </c>
      <c r="BE22" s="109" t="str">
        <f>IFERROR(IF(PAC!$AB$6:$AB$581="F04 - CONCLUÍDA",1,""),"")</f>
        <v/>
      </c>
      <c r="BF22" s="110">
        <f>IF(PAC!$V22&gt;0,0,PAC!$Q22)</f>
        <v>0</v>
      </c>
      <c r="BG22" s="61"/>
      <c r="BJ22" s="61"/>
      <c r="BL22" s="61"/>
      <c r="BM22" s="61"/>
      <c r="BT22" s="61"/>
      <c r="BU22" s="61"/>
      <c r="BV22" s="61"/>
    </row>
    <row r="23" spans="1:74" ht="227.25" hidden="1" customHeight="1" thickBot="1" x14ac:dyDescent="0.55000000000000004">
      <c r="A23" s="111">
        <f t="shared" si="0"/>
        <v>18</v>
      </c>
      <c r="B23" s="112">
        <v>2023</v>
      </c>
      <c r="C23" s="111" t="s">
        <v>604</v>
      </c>
      <c r="D23" s="111" t="s">
        <v>995</v>
      </c>
      <c r="E23" s="113" t="s">
        <v>502</v>
      </c>
      <c r="F23" s="111" t="s">
        <v>450</v>
      </c>
      <c r="G23" s="111" t="s">
        <v>504</v>
      </c>
      <c r="H23" s="114" t="s">
        <v>1227</v>
      </c>
      <c r="I23" s="111" t="s">
        <v>1223</v>
      </c>
      <c r="J23" s="111" t="s">
        <v>72</v>
      </c>
      <c r="K23" s="31"/>
      <c r="L23" s="31"/>
      <c r="M23" s="31">
        <v>2066482.18</v>
      </c>
      <c r="N23" s="31"/>
      <c r="O23" s="31">
        <v>289993.02</v>
      </c>
      <c r="P23" s="31"/>
      <c r="Q23" s="33">
        <f>SUM(PAC!$M23:$P23)</f>
        <v>2356475.2000000002</v>
      </c>
      <c r="R23" s="33"/>
      <c r="S23" s="33"/>
      <c r="T23" s="33"/>
      <c r="U23" s="33"/>
      <c r="V23" s="33">
        <v>2541702.89</v>
      </c>
      <c r="W23" s="33">
        <f>IF(PAC!$V23&gt;0,PAC!$V23,PAC!$Q23)</f>
        <v>2541702.89</v>
      </c>
      <c r="X23" s="33" t="s">
        <v>2365</v>
      </c>
      <c r="Y23" s="115" t="s">
        <v>1555</v>
      </c>
      <c r="Z23" s="115"/>
      <c r="AA23" s="116">
        <v>8</v>
      </c>
      <c r="AB23" s="116" t="s">
        <v>1675</v>
      </c>
      <c r="AC23" s="112" t="s">
        <v>2346</v>
      </c>
      <c r="AD23" s="117"/>
      <c r="AE23" s="118"/>
      <c r="AF23" s="114" t="s">
        <v>1452</v>
      </c>
      <c r="AG23" s="114" t="s">
        <v>2223</v>
      </c>
      <c r="AH23" s="119"/>
      <c r="AI23" s="113" t="s">
        <v>1830</v>
      </c>
      <c r="AJ23" s="114" t="s">
        <v>908</v>
      </c>
      <c r="AK23" s="114" t="s">
        <v>620</v>
      </c>
      <c r="AL23" s="114" t="s">
        <v>962</v>
      </c>
      <c r="AM23" s="114"/>
      <c r="AN23" s="117"/>
      <c r="AO23" s="114" t="s">
        <v>1027</v>
      </c>
      <c r="AP23" s="114" t="s">
        <v>2474</v>
      </c>
      <c r="AQ23" s="114"/>
      <c r="AR23" s="117">
        <v>46066</v>
      </c>
      <c r="AS23" s="117">
        <v>46147</v>
      </c>
      <c r="AT23" s="117">
        <v>46239</v>
      </c>
      <c r="AU23" s="117"/>
      <c r="AV23" s="120"/>
      <c r="AW23" s="120"/>
      <c r="AX23" s="113" t="s">
        <v>2780</v>
      </c>
      <c r="AY23" s="114" t="s">
        <v>2327</v>
      </c>
      <c r="AZ23" s="119"/>
      <c r="BA23" s="118" t="s">
        <v>2343</v>
      </c>
      <c r="BB23" s="191" t="str">
        <f>IFERROR(IF(PAC!$AB23="F01 - CAPTAÇÃO DE RECURSO",1,""),"")</f>
        <v/>
      </c>
      <c r="BC23" s="191" t="str">
        <f>IFERROR(IF(PAC!$AB23="F02 - LICITAÇÃO",1,""),"")</f>
        <v/>
      </c>
      <c r="BD23" s="122">
        <f>IFERROR(IF(PAC!$AB$6:$AB$581="F03 - EXECUÇÃO DO OBJETO",1,""),"")</f>
        <v>1</v>
      </c>
      <c r="BE23" s="122" t="str">
        <f>IFERROR(IF(PAC!$AB$6:$AB$581="F04 - CONCLUÍDA",1,""),"")</f>
        <v/>
      </c>
      <c r="BF23" s="189">
        <f>IF(PAC!$V23&gt;0,0,PAC!$Q23)</f>
        <v>0</v>
      </c>
      <c r="BG23" s="61"/>
      <c r="BJ23" s="61"/>
      <c r="BL23" s="61"/>
      <c r="BM23" s="61"/>
      <c r="BT23" s="61"/>
      <c r="BU23" s="61"/>
      <c r="BV23" s="61"/>
    </row>
    <row r="24" spans="1:74" ht="227.25" hidden="1" customHeight="1" thickBot="1" x14ac:dyDescent="0.55000000000000004">
      <c r="A24" s="88">
        <f t="shared" si="0"/>
        <v>19</v>
      </c>
      <c r="B24" s="100">
        <v>2023</v>
      </c>
      <c r="C24" s="88" t="s">
        <v>604</v>
      </c>
      <c r="D24" s="88" t="s">
        <v>995</v>
      </c>
      <c r="E24" s="101" t="s">
        <v>502</v>
      </c>
      <c r="F24" s="88" t="s">
        <v>450</v>
      </c>
      <c r="G24" s="88" t="s">
        <v>504</v>
      </c>
      <c r="H24" s="40" t="s">
        <v>1227</v>
      </c>
      <c r="I24" s="88" t="s">
        <v>1223</v>
      </c>
      <c r="J24" s="88" t="s">
        <v>263</v>
      </c>
      <c r="K24" s="18"/>
      <c r="L24" s="18"/>
      <c r="M24" s="18">
        <v>2066482.18</v>
      </c>
      <c r="N24" s="18"/>
      <c r="O24" s="18">
        <v>506924.27</v>
      </c>
      <c r="P24" s="18"/>
      <c r="Q24" s="20">
        <f>SUM(PAC!$M24:$P24)</f>
        <v>2573406.4500000002</v>
      </c>
      <c r="R24" s="20"/>
      <c r="S24" s="20"/>
      <c r="T24" s="20"/>
      <c r="U24" s="20"/>
      <c r="V24" s="20">
        <v>2889910.73</v>
      </c>
      <c r="W24" s="20">
        <f>IF(PAC!$V24&gt;0,PAC!$V24,PAC!$Q24)</f>
        <v>2889910.73</v>
      </c>
      <c r="X24" s="20" t="s">
        <v>2365</v>
      </c>
      <c r="Y24" s="102" t="s">
        <v>1555</v>
      </c>
      <c r="Z24" s="102"/>
      <c r="AA24" s="103">
        <v>8</v>
      </c>
      <c r="AB24" s="103" t="s">
        <v>1675</v>
      </c>
      <c r="AC24" s="100" t="s">
        <v>2346</v>
      </c>
      <c r="AD24" s="87"/>
      <c r="AE24" s="104"/>
      <c r="AF24" s="40" t="s">
        <v>1452</v>
      </c>
      <c r="AG24" s="40" t="s">
        <v>2223</v>
      </c>
      <c r="AH24" s="105"/>
      <c r="AI24" s="101" t="s">
        <v>1832</v>
      </c>
      <c r="AJ24" s="40" t="s">
        <v>909</v>
      </c>
      <c r="AK24" s="40" t="s">
        <v>621</v>
      </c>
      <c r="AL24" s="40" t="s">
        <v>962</v>
      </c>
      <c r="AM24" s="40"/>
      <c r="AN24" s="87"/>
      <c r="AO24" s="40" t="s">
        <v>1028</v>
      </c>
      <c r="AP24" s="40" t="s">
        <v>2475</v>
      </c>
      <c r="AQ24" s="40"/>
      <c r="AR24" s="87">
        <v>46066</v>
      </c>
      <c r="AS24" s="87">
        <v>46147</v>
      </c>
      <c r="AT24" s="87">
        <v>46239</v>
      </c>
      <c r="AU24" s="87"/>
      <c r="AV24" s="106"/>
      <c r="AW24" s="106"/>
      <c r="AX24" s="101" t="s">
        <v>2781</v>
      </c>
      <c r="AY24" s="40" t="s">
        <v>2328</v>
      </c>
      <c r="AZ24" s="105"/>
      <c r="BA24" s="104" t="s">
        <v>2343</v>
      </c>
      <c r="BB24" s="108" t="str">
        <f>IFERROR(IF(PAC!$AB24="F01 - CAPTAÇÃO DE RECURSO",1,""),"")</f>
        <v/>
      </c>
      <c r="BC24" s="108" t="str">
        <f>IFERROR(IF(PAC!$AB24="F02 - LICITAÇÃO",1,""),"")</f>
        <v/>
      </c>
      <c r="BD24" s="109">
        <f>IFERROR(IF(PAC!$AB$6:$AB$581="F03 - EXECUÇÃO DO OBJETO",1,""),"")</f>
        <v>1</v>
      </c>
      <c r="BE24" s="109" t="str">
        <f>IFERROR(IF(PAC!$AB$6:$AB$581="F04 - CONCLUÍDA",1,""),"")</f>
        <v/>
      </c>
      <c r="BF24" s="110">
        <f>IF(PAC!$V24&gt;0,0,PAC!$Q24)</f>
        <v>0</v>
      </c>
      <c r="BG24" s="61"/>
      <c r="BJ24" s="61"/>
      <c r="BL24" s="61"/>
      <c r="BM24" s="61"/>
      <c r="BT24" s="61"/>
      <c r="BU24" s="61"/>
      <c r="BV24" s="61"/>
    </row>
    <row r="25" spans="1:74" ht="227.25" hidden="1" customHeight="1" thickBot="1" x14ac:dyDescent="0.55000000000000004">
      <c r="A25" s="111">
        <f t="shared" si="0"/>
        <v>20</v>
      </c>
      <c r="B25" s="112">
        <v>2023</v>
      </c>
      <c r="C25" s="111" t="s">
        <v>604</v>
      </c>
      <c r="D25" s="111" t="s">
        <v>995</v>
      </c>
      <c r="E25" s="113" t="s">
        <v>502</v>
      </c>
      <c r="F25" s="111" t="s">
        <v>450</v>
      </c>
      <c r="G25" s="111" t="s">
        <v>504</v>
      </c>
      <c r="H25" s="114" t="s">
        <v>1227</v>
      </c>
      <c r="I25" s="111" t="s">
        <v>1223</v>
      </c>
      <c r="J25" s="111" t="s">
        <v>144</v>
      </c>
      <c r="K25" s="31"/>
      <c r="L25" s="31"/>
      <c r="M25" s="31">
        <v>2066482.18</v>
      </c>
      <c r="N25" s="31"/>
      <c r="O25" s="31">
        <v>2034674.31</v>
      </c>
      <c r="P25" s="31"/>
      <c r="Q25" s="33">
        <f>SUM(PAC!$M25:$P25)</f>
        <v>4101156.49</v>
      </c>
      <c r="R25" s="33"/>
      <c r="S25" s="33"/>
      <c r="T25" s="33"/>
      <c r="U25" s="33"/>
      <c r="V25" s="33">
        <v>2913740.52</v>
      </c>
      <c r="W25" s="33">
        <f>IF(PAC!$V25&gt;0,PAC!$V25,PAC!$Q25)</f>
        <v>2913740.52</v>
      </c>
      <c r="X25" s="33" t="s">
        <v>2340</v>
      </c>
      <c r="Y25" s="115" t="s">
        <v>1555</v>
      </c>
      <c r="Z25" s="115"/>
      <c r="AA25" s="116">
        <v>8</v>
      </c>
      <c r="AB25" s="116" t="s">
        <v>1402</v>
      </c>
      <c r="AC25" s="112" t="s">
        <v>2347</v>
      </c>
      <c r="AD25" s="117"/>
      <c r="AE25" s="118"/>
      <c r="AF25" s="114" t="s">
        <v>1449</v>
      </c>
      <c r="AG25" s="114"/>
      <c r="AH25" s="119"/>
      <c r="AI25" s="113" t="s">
        <v>1831</v>
      </c>
      <c r="AJ25" s="114"/>
      <c r="AK25" s="114" t="s">
        <v>1649</v>
      </c>
      <c r="AL25" s="114" t="s">
        <v>962</v>
      </c>
      <c r="AM25" s="114"/>
      <c r="AN25" s="117"/>
      <c r="AO25" s="114"/>
      <c r="AP25" s="114"/>
      <c r="AQ25" s="114"/>
      <c r="AR25" s="117">
        <v>46066</v>
      </c>
      <c r="AS25" s="117">
        <v>46146</v>
      </c>
      <c r="AT25" s="117">
        <v>46224</v>
      </c>
      <c r="AU25" s="117"/>
      <c r="AV25" s="120"/>
      <c r="AW25" s="120"/>
      <c r="AX25" s="113" t="s">
        <v>2248</v>
      </c>
      <c r="AY25" s="114" t="s">
        <v>2010</v>
      </c>
      <c r="AZ25" s="119"/>
      <c r="BA25" s="118" t="s">
        <v>2108</v>
      </c>
      <c r="BB25" s="191" t="str">
        <f>IFERROR(IF(PAC!$AB25="F01 - CAPTAÇÃO DE RECURSO",1,""),"")</f>
        <v/>
      </c>
      <c r="BC25" s="191">
        <f>IFERROR(IF(PAC!$AB25="F02 - LICITAÇÃO",1,""),"")</f>
        <v>1</v>
      </c>
      <c r="BD25" s="122" t="str">
        <f>IFERROR(IF(PAC!$AB$6:$AB$581="F03 - EXECUÇÃO DO OBJETO",1,""),"")</f>
        <v/>
      </c>
      <c r="BE25" s="122" t="str">
        <f>IFERROR(IF(PAC!$AB$6:$AB$581="F04 - CONCLUÍDA",1,""),"")</f>
        <v/>
      </c>
      <c r="BF25" s="189">
        <f>IF(PAC!$V25&gt;0,0,PAC!$Q25)</f>
        <v>0</v>
      </c>
      <c r="BG25" s="61"/>
      <c r="BJ25" s="61"/>
      <c r="BL25" s="61"/>
      <c r="BM25" s="61"/>
      <c r="BT25" s="61"/>
      <c r="BU25" s="61"/>
      <c r="BV25" s="61"/>
    </row>
    <row r="26" spans="1:74" ht="321.75" hidden="1" customHeight="1" thickBot="1" x14ac:dyDescent="0.55000000000000004">
      <c r="A26" s="88">
        <f t="shared" si="0"/>
        <v>21</v>
      </c>
      <c r="B26" s="100">
        <v>2023</v>
      </c>
      <c r="C26" s="88" t="s">
        <v>604</v>
      </c>
      <c r="D26" s="88" t="s">
        <v>995</v>
      </c>
      <c r="E26" s="101" t="s">
        <v>502</v>
      </c>
      <c r="F26" s="88" t="s">
        <v>450</v>
      </c>
      <c r="G26" s="88" t="s">
        <v>504</v>
      </c>
      <c r="H26" s="40" t="s">
        <v>1227</v>
      </c>
      <c r="I26" s="88" t="s">
        <v>1223</v>
      </c>
      <c r="J26" s="88" t="s">
        <v>394</v>
      </c>
      <c r="K26" s="18"/>
      <c r="L26" s="18"/>
      <c r="M26" s="18">
        <v>2066482.18</v>
      </c>
      <c r="N26" s="18"/>
      <c r="O26" s="18">
        <v>368521.17</v>
      </c>
      <c r="P26" s="18"/>
      <c r="Q26" s="20">
        <f>SUM(PAC!$M26:$P26)</f>
        <v>2435003.35</v>
      </c>
      <c r="R26" s="20"/>
      <c r="S26" s="20"/>
      <c r="T26" s="20"/>
      <c r="U26" s="20"/>
      <c r="V26" s="20">
        <v>2617664.69</v>
      </c>
      <c r="W26" s="20">
        <f>IF(PAC!$V26&gt;0,PAC!$V26,PAC!$Q26)</f>
        <v>2617664.69</v>
      </c>
      <c r="X26" s="20" t="s">
        <v>2470</v>
      </c>
      <c r="Y26" s="102" t="s">
        <v>1555</v>
      </c>
      <c r="Z26" s="102"/>
      <c r="AA26" s="103">
        <v>8</v>
      </c>
      <c r="AB26" s="103" t="s">
        <v>1402</v>
      </c>
      <c r="AC26" s="100" t="s">
        <v>2347</v>
      </c>
      <c r="AD26" s="87"/>
      <c r="AE26" s="104"/>
      <c r="AF26" s="40" t="s">
        <v>1449</v>
      </c>
      <c r="AG26" s="40"/>
      <c r="AH26" s="105"/>
      <c r="AI26" s="101" t="s">
        <v>2466</v>
      </c>
      <c r="AJ26" s="40" t="s">
        <v>910</v>
      </c>
      <c r="AK26" s="40" t="s">
        <v>622</v>
      </c>
      <c r="AL26" s="40" t="s">
        <v>962</v>
      </c>
      <c r="AM26" s="40"/>
      <c r="AN26" s="87"/>
      <c r="AO26" s="40" t="s">
        <v>1029</v>
      </c>
      <c r="AP26" s="40" t="s">
        <v>2476</v>
      </c>
      <c r="AQ26" s="40"/>
      <c r="AR26" s="87">
        <v>46066</v>
      </c>
      <c r="AS26" s="87">
        <v>46147</v>
      </c>
      <c r="AT26" s="87"/>
      <c r="AU26" s="87"/>
      <c r="AV26" s="106"/>
      <c r="AW26" s="106"/>
      <c r="AX26" s="101" t="s">
        <v>1797</v>
      </c>
      <c r="AY26" s="40" t="s">
        <v>2006</v>
      </c>
      <c r="AZ26" s="105"/>
      <c r="BA26" s="104" t="s">
        <v>2343</v>
      </c>
      <c r="BB26" s="108" t="str">
        <f>IFERROR(IF(PAC!$AB26="F01 - CAPTAÇÃO DE RECURSO",1,""),"")</f>
        <v/>
      </c>
      <c r="BC26" s="108">
        <f>IFERROR(IF(PAC!$AB26="F02 - LICITAÇÃO",1,""),"")</f>
        <v>1</v>
      </c>
      <c r="BD26" s="109" t="str">
        <f>IFERROR(IF(PAC!$AB$6:$AB$581="F03 - EXECUÇÃO DO OBJETO",1,""),"")</f>
        <v/>
      </c>
      <c r="BE26" s="109" t="str">
        <f>IFERROR(IF(PAC!$AB$6:$AB$581="F04 - CONCLUÍDA",1,""),"")</f>
        <v/>
      </c>
      <c r="BF26" s="110">
        <f>IF(PAC!$V26&gt;0,0,PAC!$Q26)</f>
        <v>0</v>
      </c>
      <c r="BG26" s="61"/>
      <c r="BJ26" s="61"/>
      <c r="BL26" s="61"/>
      <c r="BM26" s="61"/>
      <c r="BT26" s="61"/>
      <c r="BU26" s="61"/>
      <c r="BV26" s="61"/>
    </row>
    <row r="27" spans="1:74" ht="215.25" hidden="1" customHeight="1" thickBot="1" x14ac:dyDescent="0.55000000000000004">
      <c r="A27" s="111">
        <f t="shared" si="0"/>
        <v>22</v>
      </c>
      <c r="B27" s="112">
        <v>2023</v>
      </c>
      <c r="C27" s="111" t="s">
        <v>604</v>
      </c>
      <c r="D27" s="111" t="s">
        <v>995</v>
      </c>
      <c r="E27" s="113" t="s">
        <v>502</v>
      </c>
      <c r="F27" s="111" t="s">
        <v>450</v>
      </c>
      <c r="G27" s="111" t="s">
        <v>504</v>
      </c>
      <c r="H27" s="114" t="s">
        <v>1227</v>
      </c>
      <c r="I27" s="111" t="s">
        <v>1223</v>
      </c>
      <c r="J27" s="111" t="s">
        <v>239</v>
      </c>
      <c r="K27" s="31"/>
      <c r="L27" s="31"/>
      <c r="M27" s="31">
        <v>2066482.18</v>
      </c>
      <c r="N27" s="31"/>
      <c r="O27" s="31">
        <v>349218.83</v>
      </c>
      <c r="P27" s="31"/>
      <c r="Q27" s="33">
        <f>SUM(PAC!$M27:$P27)</f>
        <v>2415701.0099999998</v>
      </c>
      <c r="R27" s="33"/>
      <c r="S27" s="33"/>
      <c r="T27" s="33"/>
      <c r="U27" s="33"/>
      <c r="V27" s="33">
        <v>2579083.42</v>
      </c>
      <c r="W27" s="33">
        <f>IF(PAC!$V27&gt;0,PAC!$V27,PAC!$Q27)</f>
        <v>2579083.42</v>
      </c>
      <c r="X27" s="33" t="s">
        <v>2470</v>
      </c>
      <c r="Y27" s="115" t="s">
        <v>1555</v>
      </c>
      <c r="Z27" s="115"/>
      <c r="AA27" s="116">
        <v>8</v>
      </c>
      <c r="AB27" s="116" t="s">
        <v>1402</v>
      </c>
      <c r="AC27" s="112" t="s">
        <v>2347</v>
      </c>
      <c r="AD27" s="117"/>
      <c r="AE27" s="118"/>
      <c r="AF27" s="114" t="s">
        <v>1449</v>
      </c>
      <c r="AG27" s="114"/>
      <c r="AH27" s="119"/>
      <c r="AI27" s="113" t="s">
        <v>2467</v>
      </c>
      <c r="AJ27" s="114" t="s">
        <v>911</v>
      </c>
      <c r="AK27" s="114" t="s">
        <v>623</v>
      </c>
      <c r="AL27" s="114" t="s">
        <v>962</v>
      </c>
      <c r="AM27" s="114"/>
      <c r="AN27" s="117"/>
      <c r="AO27" s="114" t="s">
        <v>1030</v>
      </c>
      <c r="AP27" s="114" t="s">
        <v>2477</v>
      </c>
      <c r="AQ27" s="114"/>
      <c r="AR27" s="117">
        <v>46066</v>
      </c>
      <c r="AS27" s="117">
        <v>46147</v>
      </c>
      <c r="AT27" s="117"/>
      <c r="AU27" s="117"/>
      <c r="AV27" s="120"/>
      <c r="AW27" s="120"/>
      <c r="AX27" s="113" t="s">
        <v>1798</v>
      </c>
      <c r="AY27" s="114" t="s">
        <v>2007</v>
      </c>
      <c r="AZ27" s="119"/>
      <c r="BA27" s="118" t="s">
        <v>2343</v>
      </c>
      <c r="BB27" s="191" t="str">
        <f>IFERROR(IF(PAC!$AB27="F01 - CAPTAÇÃO DE RECURSO",1,""),"")</f>
        <v/>
      </c>
      <c r="BC27" s="191">
        <f>IFERROR(IF(PAC!$AB27="F02 - LICITAÇÃO",1,""),"")</f>
        <v>1</v>
      </c>
      <c r="BD27" s="122" t="str">
        <f>IFERROR(IF(PAC!$AB$6:$AB$581="F03 - EXECUÇÃO DO OBJETO",1,""),"")</f>
        <v/>
      </c>
      <c r="BE27" s="122" t="str">
        <f>IFERROR(IF(PAC!$AB$6:$AB$581="F04 - CONCLUÍDA",1,""),"")</f>
        <v/>
      </c>
      <c r="BF27" s="189">
        <f>IF(PAC!$V27&gt;0,0,PAC!$Q27)</f>
        <v>0</v>
      </c>
      <c r="BG27" s="61"/>
      <c r="BJ27" s="61"/>
      <c r="BL27" s="61"/>
      <c r="BM27" s="61"/>
      <c r="BT27" s="61"/>
      <c r="BU27" s="61"/>
      <c r="BV27" s="61"/>
    </row>
    <row r="28" spans="1:74" ht="273.75" hidden="1" customHeight="1" thickBot="1" x14ac:dyDescent="0.55000000000000004">
      <c r="A28" s="88">
        <f t="shared" si="0"/>
        <v>23</v>
      </c>
      <c r="B28" s="100">
        <v>2023</v>
      </c>
      <c r="C28" s="88" t="s">
        <v>604</v>
      </c>
      <c r="D28" s="88" t="s">
        <v>995</v>
      </c>
      <c r="E28" s="101" t="s">
        <v>502</v>
      </c>
      <c r="F28" s="88" t="s">
        <v>450</v>
      </c>
      <c r="G28" s="88" t="s">
        <v>504</v>
      </c>
      <c r="H28" s="40" t="s">
        <v>1227</v>
      </c>
      <c r="I28" s="88" t="s">
        <v>1223</v>
      </c>
      <c r="J28" s="88" t="s">
        <v>226</v>
      </c>
      <c r="K28" s="18"/>
      <c r="L28" s="18"/>
      <c r="M28" s="18">
        <v>2066482.18</v>
      </c>
      <c r="N28" s="18"/>
      <c r="O28" s="18">
        <v>764378.48</v>
      </c>
      <c r="P28" s="18"/>
      <c r="Q28" s="20">
        <f>SUM(PAC!$M28:$P28)</f>
        <v>2830860.66</v>
      </c>
      <c r="R28" s="20"/>
      <c r="S28" s="20"/>
      <c r="T28" s="20"/>
      <c r="U28" s="20"/>
      <c r="V28" s="20">
        <v>2784091.15</v>
      </c>
      <c r="W28" s="20">
        <f>IF(PAC!$V28&gt;0,PAC!$V28,PAC!$Q28)</f>
        <v>2784091.15</v>
      </c>
      <c r="X28" s="20" t="s">
        <v>2470</v>
      </c>
      <c r="Y28" s="102" t="s">
        <v>1555</v>
      </c>
      <c r="Z28" s="102"/>
      <c r="AA28" s="103">
        <v>8</v>
      </c>
      <c r="AB28" s="103" t="s">
        <v>1402</v>
      </c>
      <c r="AC28" s="100" t="s">
        <v>2347</v>
      </c>
      <c r="AD28" s="87"/>
      <c r="AE28" s="104"/>
      <c r="AF28" s="40" t="s">
        <v>1449</v>
      </c>
      <c r="AG28" s="40"/>
      <c r="AH28" s="105"/>
      <c r="AI28" s="101" t="s">
        <v>2468</v>
      </c>
      <c r="AJ28" s="40" t="s">
        <v>912</v>
      </c>
      <c r="AK28" s="40" t="s">
        <v>624</v>
      </c>
      <c r="AL28" s="40" t="s">
        <v>962</v>
      </c>
      <c r="AM28" s="40"/>
      <c r="AN28" s="87"/>
      <c r="AO28" s="40" t="s">
        <v>1031</v>
      </c>
      <c r="AP28" s="40" t="s">
        <v>1238</v>
      </c>
      <c r="AQ28" s="40"/>
      <c r="AR28" s="87">
        <v>46066</v>
      </c>
      <c r="AS28" s="87">
        <v>46147</v>
      </c>
      <c r="AT28" s="87"/>
      <c r="AU28" s="87"/>
      <c r="AV28" s="106"/>
      <c r="AW28" s="106"/>
      <c r="AX28" s="101" t="s">
        <v>1799</v>
      </c>
      <c r="AY28" s="40" t="s">
        <v>2007</v>
      </c>
      <c r="AZ28" s="105"/>
      <c r="BA28" s="104" t="s">
        <v>2343</v>
      </c>
      <c r="BB28" s="108" t="str">
        <f>IFERROR(IF(PAC!$AB28="F01 - CAPTAÇÃO DE RECURSO",1,""),"")</f>
        <v/>
      </c>
      <c r="BC28" s="108">
        <f>IFERROR(IF(PAC!$AB28="F02 - LICITAÇÃO",1,""),"")</f>
        <v>1</v>
      </c>
      <c r="BD28" s="109" t="str">
        <f>IFERROR(IF(PAC!$AB$6:$AB$581="F03 - EXECUÇÃO DO OBJETO",1,""),"")</f>
        <v/>
      </c>
      <c r="BE28" s="109" t="str">
        <f>IFERROR(IF(PAC!$AB$6:$AB$581="F04 - CONCLUÍDA",1,""),"")</f>
        <v/>
      </c>
      <c r="BF28" s="110">
        <f>IF(PAC!$V28&gt;0,0,PAC!$Q28)</f>
        <v>0</v>
      </c>
      <c r="BG28" s="61"/>
      <c r="BJ28" s="61"/>
      <c r="BL28" s="61"/>
      <c r="BM28" s="61"/>
      <c r="BT28" s="61"/>
      <c r="BU28" s="61"/>
      <c r="BV28" s="61"/>
    </row>
    <row r="29" spans="1:74" ht="252.75" hidden="1" customHeight="1" thickBot="1" x14ac:dyDescent="0.55000000000000004">
      <c r="A29" s="111">
        <f t="shared" si="0"/>
        <v>24</v>
      </c>
      <c r="B29" s="112">
        <v>2023</v>
      </c>
      <c r="C29" s="111" t="s">
        <v>604</v>
      </c>
      <c r="D29" s="111" t="s">
        <v>995</v>
      </c>
      <c r="E29" s="113" t="s">
        <v>502</v>
      </c>
      <c r="F29" s="111" t="s">
        <v>450</v>
      </c>
      <c r="G29" s="111" t="s">
        <v>504</v>
      </c>
      <c r="H29" s="114" t="s">
        <v>1227</v>
      </c>
      <c r="I29" s="111" t="s">
        <v>1223</v>
      </c>
      <c r="J29" s="111" t="s">
        <v>243</v>
      </c>
      <c r="K29" s="31"/>
      <c r="L29" s="31"/>
      <c r="M29" s="31">
        <v>2066482.18</v>
      </c>
      <c r="N29" s="31"/>
      <c r="O29" s="31">
        <v>361079.96</v>
      </c>
      <c r="P29" s="31"/>
      <c r="Q29" s="33">
        <f>SUM(PAC!$M29:$P29)</f>
        <v>2427562.14</v>
      </c>
      <c r="R29" s="33"/>
      <c r="S29" s="33"/>
      <c r="T29" s="33"/>
      <c r="U29" s="33"/>
      <c r="V29" s="33">
        <v>2667050.2799999998</v>
      </c>
      <c r="W29" s="33">
        <f>IF(PAC!$V29&gt;0,PAC!$V29,PAC!$Q29)</f>
        <v>2667050.2799999998</v>
      </c>
      <c r="X29" s="33" t="s">
        <v>2470</v>
      </c>
      <c r="Y29" s="115" t="s">
        <v>1555</v>
      </c>
      <c r="Z29" s="115"/>
      <c r="AA29" s="116">
        <v>8</v>
      </c>
      <c r="AB29" s="116" t="s">
        <v>1402</v>
      </c>
      <c r="AC29" s="112" t="s">
        <v>2347</v>
      </c>
      <c r="AD29" s="117"/>
      <c r="AE29" s="118"/>
      <c r="AF29" s="114" t="s">
        <v>1449</v>
      </c>
      <c r="AG29" s="114"/>
      <c r="AH29" s="119"/>
      <c r="AI29" s="113" t="s">
        <v>2469</v>
      </c>
      <c r="AJ29" s="114" t="s">
        <v>913</v>
      </c>
      <c r="AK29" s="114" t="s">
        <v>625</v>
      </c>
      <c r="AL29" s="114" t="s">
        <v>962</v>
      </c>
      <c r="AM29" s="114"/>
      <c r="AN29" s="117"/>
      <c r="AO29" s="114" t="s">
        <v>1032</v>
      </c>
      <c r="AP29" s="114" t="s">
        <v>2478</v>
      </c>
      <c r="AQ29" s="114"/>
      <c r="AR29" s="117">
        <v>46066</v>
      </c>
      <c r="AS29" s="117">
        <v>46147</v>
      </c>
      <c r="AT29" s="117"/>
      <c r="AU29" s="117"/>
      <c r="AV29" s="120"/>
      <c r="AW29" s="120"/>
      <c r="AX29" s="113" t="s">
        <v>1800</v>
      </c>
      <c r="AY29" s="114" t="s">
        <v>2008</v>
      </c>
      <c r="AZ29" s="119"/>
      <c r="BA29" s="118" t="s">
        <v>2343</v>
      </c>
      <c r="BB29" s="191" t="str">
        <f>IFERROR(IF(PAC!$AB29="F01 - CAPTAÇÃO DE RECURSO",1,""),"")</f>
        <v/>
      </c>
      <c r="BC29" s="191">
        <f>IFERROR(IF(PAC!$AB29="F02 - LICITAÇÃO",1,""),"")</f>
        <v>1</v>
      </c>
      <c r="BD29" s="122" t="str">
        <f>IFERROR(IF(PAC!$AB$6:$AB$581="F03 - EXECUÇÃO DO OBJETO",1,""),"")</f>
        <v/>
      </c>
      <c r="BE29" s="122" t="str">
        <f>IFERROR(IF(PAC!$AB$6:$AB$581="F04 - CONCLUÍDA",1,""),"")</f>
        <v/>
      </c>
      <c r="BF29" s="189">
        <f>IF(PAC!$V29&gt;0,0,PAC!$Q29)</f>
        <v>0</v>
      </c>
      <c r="BG29" s="61"/>
      <c r="BJ29" s="61"/>
      <c r="BL29" s="61"/>
      <c r="BM29" s="61"/>
      <c r="BT29" s="61"/>
      <c r="BU29" s="61"/>
      <c r="BV29" s="61"/>
    </row>
    <row r="30" spans="1:74" ht="252.75" hidden="1" customHeight="1" thickBot="1" x14ac:dyDescent="0.55000000000000004">
      <c r="A30" s="88">
        <f t="shared" si="0"/>
        <v>25</v>
      </c>
      <c r="B30" s="100">
        <v>2023</v>
      </c>
      <c r="C30" s="88" t="s">
        <v>604</v>
      </c>
      <c r="D30" s="88" t="s">
        <v>995</v>
      </c>
      <c r="E30" s="101" t="s">
        <v>502</v>
      </c>
      <c r="F30" s="88" t="s">
        <v>450</v>
      </c>
      <c r="G30" s="88" t="s">
        <v>504</v>
      </c>
      <c r="H30" s="40" t="s">
        <v>1227</v>
      </c>
      <c r="I30" s="88" t="s">
        <v>1223</v>
      </c>
      <c r="J30" s="88" t="s">
        <v>274</v>
      </c>
      <c r="K30" s="18"/>
      <c r="L30" s="18"/>
      <c r="M30" s="18">
        <v>2066482.18</v>
      </c>
      <c r="N30" s="18"/>
      <c r="O30" s="18">
        <v>639858.14</v>
      </c>
      <c r="P30" s="18"/>
      <c r="Q30" s="20">
        <f>SUM(PAC!$M30:$P30)</f>
        <v>2706340.32</v>
      </c>
      <c r="R30" s="20"/>
      <c r="S30" s="20"/>
      <c r="T30" s="20"/>
      <c r="U30" s="20"/>
      <c r="V30" s="20">
        <v>3280528.85</v>
      </c>
      <c r="W30" s="20">
        <f>IF(PAC!$V30&gt;0,PAC!$V30,PAC!$Q30)</f>
        <v>3280528.85</v>
      </c>
      <c r="X30" s="20" t="s">
        <v>2340</v>
      </c>
      <c r="Y30" s="102" t="s">
        <v>1555</v>
      </c>
      <c r="Z30" s="102"/>
      <c r="AA30" s="103">
        <v>8</v>
      </c>
      <c r="AB30" s="103" t="s">
        <v>1402</v>
      </c>
      <c r="AC30" s="100" t="s">
        <v>2347</v>
      </c>
      <c r="AD30" s="87"/>
      <c r="AE30" s="104"/>
      <c r="AF30" s="40" t="s">
        <v>1449</v>
      </c>
      <c r="AG30" s="40"/>
      <c r="AH30" s="105"/>
      <c r="AI30" s="101" t="s">
        <v>1830</v>
      </c>
      <c r="AJ30" s="40" t="s">
        <v>914</v>
      </c>
      <c r="AK30" s="40" t="s">
        <v>626</v>
      </c>
      <c r="AL30" s="40" t="s">
        <v>962</v>
      </c>
      <c r="AM30" s="40"/>
      <c r="AN30" s="87"/>
      <c r="AO30" s="40" t="s">
        <v>1034</v>
      </c>
      <c r="AP30" s="40" t="s">
        <v>2494</v>
      </c>
      <c r="AQ30" s="40"/>
      <c r="AR30" s="87">
        <v>46066</v>
      </c>
      <c r="AS30" s="87">
        <v>46146</v>
      </c>
      <c r="AT30" s="87">
        <v>46224</v>
      </c>
      <c r="AU30" s="87"/>
      <c r="AV30" s="106"/>
      <c r="AW30" s="106"/>
      <c r="AX30" s="101" t="s">
        <v>2249</v>
      </c>
      <c r="AY30" s="40" t="s">
        <v>2011</v>
      </c>
      <c r="AZ30" s="105"/>
      <c r="BA30" s="104" t="s">
        <v>2343</v>
      </c>
      <c r="BB30" s="108" t="str">
        <f>IFERROR(IF(PAC!$AB30="F01 - CAPTAÇÃO DE RECURSO",1,""),"")</f>
        <v/>
      </c>
      <c r="BC30" s="108">
        <f>IFERROR(IF(PAC!$AB30="F02 - LICITAÇÃO",1,""),"")</f>
        <v>1</v>
      </c>
      <c r="BD30" s="109" t="str">
        <f>IFERROR(IF(PAC!$AB$6:$AB$581="F03 - EXECUÇÃO DO OBJETO",1,""),"")</f>
        <v/>
      </c>
      <c r="BE30" s="109" t="str">
        <f>IFERROR(IF(PAC!$AB$6:$AB$581="F04 - CONCLUÍDA",1,""),"")</f>
        <v/>
      </c>
      <c r="BF30" s="110">
        <f>IF(PAC!$V30&gt;0,0,PAC!$Q30)</f>
        <v>0</v>
      </c>
      <c r="BG30" s="61"/>
      <c r="BJ30" s="61"/>
      <c r="BL30" s="61"/>
      <c r="BM30" s="61"/>
      <c r="BT30" s="61"/>
      <c r="BU30" s="61"/>
      <c r="BV30" s="61"/>
    </row>
    <row r="31" spans="1:74" ht="231.75" hidden="1" customHeight="1" thickBot="1" x14ac:dyDescent="0.55000000000000004">
      <c r="A31" s="111">
        <f t="shared" si="0"/>
        <v>26</v>
      </c>
      <c r="B31" s="112">
        <v>2023</v>
      </c>
      <c r="C31" s="111" t="s">
        <v>604</v>
      </c>
      <c r="D31" s="111" t="s">
        <v>995</v>
      </c>
      <c r="E31" s="113" t="s">
        <v>502</v>
      </c>
      <c r="F31" s="111" t="s">
        <v>450</v>
      </c>
      <c r="G31" s="111" t="s">
        <v>504</v>
      </c>
      <c r="H31" s="114" t="s">
        <v>1227</v>
      </c>
      <c r="I31" s="111" t="s">
        <v>1223</v>
      </c>
      <c r="J31" s="111" t="s">
        <v>392</v>
      </c>
      <c r="K31" s="31"/>
      <c r="L31" s="31"/>
      <c r="M31" s="31">
        <v>2066482.18</v>
      </c>
      <c r="N31" s="31"/>
      <c r="O31" s="31">
        <v>530259.72</v>
      </c>
      <c r="P31" s="31"/>
      <c r="Q31" s="33">
        <f>SUM(PAC!$M31:$P31)</f>
        <v>2596741.9</v>
      </c>
      <c r="R31" s="33"/>
      <c r="S31" s="33"/>
      <c r="T31" s="33"/>
      <c r="U31" s="33"/>
      <c r="V31" s="33">
        <v>2692126.03</v>
      </c>
      <c r="W31" s="33">
        <f>IF(PAC!$V31&gt;0,PAC!$V31,PAC!$Q31)</f>
        <v>2692126.03</v>
      </c>
      <c r="X31" s="33" t="s">
        <v>2365</v>
      </c>
      <c r="Y31" s="115" t="s">
        <v>1555</v>
      </c>
      <c r="Z31" s="115"/>
      <c r="AA31" s="116">
        <v>8</v>
      </c>
      <c r="AB31" s="116" t="s">
        <v>1675</v>
      </c>
      <c r="AC31" s="112" t="s">
        <v>2346</v>
      </c>
      <c r="AD31" s="117"/>
      <c r="AE31" s="118"/>
      <c r="AF31" s="114" t="s">
        <v>1452</v>
      </c>
      <c r="AG31" s="114" t="s">
        <v>2223</v>
      </c>
      <c r="AH31" s="119"/>
      <c r="AI31" s="113" t="s">
        <v>1833</v>
      </c>
      <c r="AJ31" s="114" t="s">
        <v>915</v>
      </c>
      <c r="AK31" s="114" t="s">
        <v>627</v>
      </c>
      <c r="AL31" s="114" t="s">
        <v>962</v>
      </c>
      <c r="AM31" s="114"/>
      <c r="AN31" s="117"/>
      <c r="AO31" s="114" t="s">
        <v>1035</v>
      </c>
      <c r="AP31" s="114" t="s">
        <v>2479</v>
      </c>
      <c r="AQ31" s="114"/>
      <c r="AR31" s="117">
        <v>46066</v>
      </c>
      <c r="AS31" s="117">
        <v>46147</v>
      </c>
      <c r="AT31" s="117">
        <v>46239</v>
      </c>
      <c r="AU31" s="117"/>
      <c r="AV31" s="120"/>
      <c r="AW31" s="120"/>
      <c r="AX31" s="113" t="s">
        <v>1801</v>
      </c>
      <c r="AY31" s="114" t="s">
        <v>2329</v>
      </c>
      <c r="AZ31" s="119"/>
      <c r="BA31" s="118" t="s">
        <v>2343</v>
      </c>
      <c r="BB31" s="191" t="str">
        <f>IFERROR(IF(PAC!$AB31="F01 - CAPTAÇÃO DE RECURSO",1,""),"")</f>
        <v/>
      </c>
      <c r="BC31" s="191" t="str">
        <f>IFERROR(IF(PAC!$AB31="F02 - LICITAÇÃO",1,""),"")</f>
        <v/>
      </c>
      <c r="BD31" s="122">
        <f>IFERROR(IF(PAC!$AB$6:$AB$581="F03 - EXECUÇÃO DO OBJETO",1,""),"")</f>
        <v>1</v>
      </c>
      <c r="BE31" s="122" t="str">
        <f>IFERROR(IF(PAC!$AB$6:$AB$581="F04 - CONCLUÍDA",1,""),"")</f>
        <v/>
      </c>
      <c r="BF31" s="189">
        <f>IF(PAC!$V31&gt;0,0,PAC!$Q31)</f>
        <v>0</v>
      </c>
      <c r="BG31" s="61"/>
      <c r="BJ31" s="61"/>
      <c r="BL31" s="61"/>
      <c r="BM31" s="61"/>
      <c r="BT31" s="61"/>
      <c r="BU31" s="61"/>
      <c r="BV31" s="61"/>
    </row>
    <row r="32" spans="1:74" ht="289.5" hidden="1" customHeight="1" thickBot="1" x14ac:dyDescent="0.55000000000000004">
      <c r="A32" s="88">
        <f t="shared" si="0"/>
        <v>27</v>
      </c>
      <c r="B32" s="100">
        <v>2023</v>
      </c>
      <c r="C32" s="88" t="s">
        <v>604</v>
      </c>
      <c r="D32" s="88" t="s">
        <v>995</v>
      </c>
      <c r="E32" s="101" t="s">
        <v>502</v>
      </c>
      <c r="F32" s="88" t="s">
        <v>450</v>
      </c>
      <c r="G32" s="88" t="s">
        <v>504</v>
      </c>
      <c r="H32" s="40" t="s">
        <v>1227</v>
      </c>
      <c r="I32" s="88" t="s">
        <v>1223</v>
      </c>
      <c r="J32" s="88" t="s">
        <v>235</v>
      </c>
      <c r="K32" s="18"/>
      <c r="L32" s="18"/>
      <c r="M32" s="18">
        <v>2066482.18</v>
      </c>
      <c r="N32" s="18"/>
      <c r="O32" s="18">
        <v>562309.9</v>
      </c>
      <c r="P32" s="18"/>
      <c r="Q32" s="20">
        <f>SUM(PAC!$M32:$P32)</f>
        <v>2628792.08</v>
      </c>
      <c r="R32" s="20"/>
      <c r="S32" s="20"/>
      <c r="T32" s="20"/>
      <c r="U32" s="20"/>
      <c r="V32" s="20">
        <v>2586651.41</v>
      </c>
      <c r="W32" s="20">
        <f>IF(PAC!$V32&gt;0,PAC!$V32,PAC!$Q32)</f>
        <v>2586651.41</v>
      </c>
      <c r="X32" s="20" t="s">
        <v>2470</v>
      </c>
      <c r="Y32" s="102" t="s">
        <v>1555</v>
      </c>
      <c r="Z32" s="102"/>
      <c r="AA32" s="103">
        <v>8</v>
      </c>
      <c r="AB32" s="103" t="s">
        <v>1402</v>
      </c>
      <c r="AC32" s="100" t="s">
        <v>2347</v>
      </c>
      <c r="AD32" s="87"/>
      <c r="AE32" s="104"/>
      <c r="AF32" s="40" t="s">
        <v>1449</v>
      </c>
      <c r="AG32" s="40"/>
      <c r="AH32" s="105"/>
      <c r="AI32" s="101" t="s">
        <v>2468</v>
      </c>
      <c r="AJ32" s="40" t="s">
        <v>916</v>
      </c>
      <c r="AK32" s="40" t="s">
        <v>628</v>
      </c>
      <c r="AL32" s="40" t="s">
        <v>962</v>
      </c>
      <c r="AM32" s="40"/>
      <c r="AN32" s="87"/>
      <c r="AO32" s="40" t="s">
        <v>1036</v>
      </c>
      <c r="AP32" s="40" t="s">
        <v>1239</v>
      </c>
      <c r="AQ32" s="40"/>
      <c r="AR32" s="87">
        <v>46066</v>
      </c>
      <c r="AS32" s="87">
        <v>46147</v>
      </c>
      <c r="AT32" s="87"/>
      <c r="AU32" s="87"/>
      <c r="AV32" s="106"/>
      <c r="AW32" s="106"/>
      <c r="AX32" s="101" t="s">
        <v>1802</v>
      </c>
      <c r="AY32" s="40" t="s">
        <v>2009</v>
      </c>
      <c r="AZ32" s="105"/>
      <c r="BA32" s="104" t="s">
        <v>2343</v>
      </c>
      <c r="BB32" s="108" t="str">
        <f>IFERROR(IF(PAC!$AB32="F01 - CAPTAÇÃO DE RECURSO",1,""),"")</f>
        <v/>
      </c>
      <c r="BC32" s="108">
        <f>IFERROR(IF(PAC!$AB32="F02 - LICITAÇÃO",1,""),"")</f>
        <v>1</v>
      </c>
      <c r="BD32" s="109" t="str">
        <f>IFERROR(IF(PAC!$AB$6:$AB$581="F03 - EXECUÇÃO DO OBJETO",1,""),"")</f>
        <v/>
      </c>
      <c r="BE32" s="109" t="str">
        <f>IFERROR(IF(PAC!$AB$6:$AB$581="F04 - CONCLUÍDA",1,""),"")</f>
        <v/>
      </c>
      <c r="BF32" s="110">
        <f>IF(PAC!$V32&gt;0,0,PAC!$Q32)</f>
        <v>0</v>
      </c>
      <c r="BG32" s="61"/>
      <c r="BJ32" s="61"/>
      <c r="BL32" s="61"/>
      <c r="BM32" s="61"/>
      <c r="BT32" s="61"/>
      <c r="BU32" s="61"/>
      <c r="BV32" s="61"/>
    </row>
    <row r="33" spans="1:74" ht="237" hidden="1" customHeight="1" thickBot="1" x14ac:dyDescent="0.55000000000000004">
      <c r="A33" s="111">
        <f t="shared" si="0"/>
        <v>28</v>
      </c>
      <c r="B33" s="112">
        <v>2023</v>
      </c>
      <c r="C33" s="111" t="s">
        <v>604</v>
      </c>
      <c r="D33" s="111" t="s">
        <v>995</v>
      </c>
      <c r="E33" s="113" t="s">
        <v>502</v>
      </c>
      <c r="F33" s="111" t="s">
        <v>450</v>
      </c>
      <c r="G33" s="111" t="s">
        <v>504</v>
      </c>
      <c r="H33" s="114" t="s">
        <v>1227</v>
      </c>
      <c r="I33" s="111" t="s">
        <v>1223</v>
      </c>
      <c r="J33" s="111" t="s">
        <v>334</v>
      </c>
      <c r="K33" s="31"/>
      <c r="L33" s="31"/>
      <c r="M33" s="31">
        <v>2066482.18</v>
      </c>
      <c r="N33" s="31"/>
      <c r="O33" s="31">
        <v>393920.79</v>
      </c>
      <c r="P33" s="31"/>
      <c r="Q33" s="33">
        <f>SUM(PAC!$M33:$P33)</f>
        <v>2460402.9699999997</v>
      </c>
      <c r="R33" s="33"/>
      <c r="S33" s="33"/>
      <c r="T33" s="33"/>
      <c r="U33" s="33"/>
      <c r="V33" s="33">
        <v>3206192.64</v>
      </c>
      <c r="W33" s="33">
        <f>IF(PAC!$V33&gt;0,PAC!$V33,PAC!$Q33)</f>
        <v>3206192.64</v>
      </c>
      <c r="X33" s="33"/>
      <c r="Y33" s="115" t="s">
        <v>1555</v>
      </c>
      <c r="Z33" s="115"/>
      <c r="AA33" s="116">
        <v>8</v>
      </c>
      <c r="AB33" s="116" t="s">
        <v>1402</v>
      </c>
      <c r="AC33" s="112" t="s">
        <v>2347</v>
      </c>
      <c r="AD33" s="117"/>
      <c r="AE33" s="118"/>
      <c r="AF33" s="114" t="s">
        <v>1448</v>
      </c>
      <c r="AG33" s="114"/>
      <c r="AH33" s="119"/>
      <c r="AI33" s="113" t="s">
        <v>1830</v>
      </c>
      <c r="AJ33" s="114" t="s">
        <v>917</v>
      </c>
      <c r="AK33" s="114" t="s">
        <v>629</v>
      </c>
      <c r="AL33" s="114" t="s">
        <v>962</v>
      </c>
      <c r="AM33" s="114"/>
      <c r="AN33" s="117"/>
      <c r="AO33" s="114" t="s">
        <v>1037</v>
      </c>
      <c r="AP33" s="114" t="s">
        <v>2480</v>
      </c>
      <c r="AQ33" s="114"/>
      <c r="AR33" s="117">
        <v>46066</v>
      </c>
      <c r="AS33" s="117">
        <v>46148</v>
      </c>
      <c r="AT33" s="117"/>
      <c r="AU33" s="117"/>
      <c r="AV33" s="120"/>
      <c r="AW33" s="120"/>
      <c r="AX33" s="113" t="s">
        <v>1803</v>
      </c>
      <c r="AY33" s="114" t="s">
        <v>2004</v>
      </c>
      <c r="AZ33" s="119"/>
      <c r="BA33" s="118" t="s">
        <v>2343</v>
      </c>
      <c r="BB33" s="191" t="str">
        <f>IFERROR(IF(PAC!$AB33="F01 - CAPTAÇÃO DE RECURSO",1,""),"")</f>
        <v/>
      </c>
      <c r="BC33" s="191">
        <f>IFERROR(IF(PAC!$AB33="F02 - LICITAÇÃO",1,""),"")</f>
        <v>1</v>
      </c>
      <c r="BD33" s="122" t="str">
        <f>IFERROR(IF(PAC!$AB$6:$AB$581="F03 - EXECUÇÃO DO OBJETO",1,""),"")</f>
        <v/>
      </c>
      <c r="BE33" s="122" t="str">
        <f>IFERROR(IF(PAC!$AB$6:$AB$581="F04 - CONCLUÍDA",1,""),"")</f>
        <v/>
      </c>
      <c r="BF33" s="189">
        <f>IF(PAC!$V33&gt;0,0,PAC!$Q33)</f>
        <v>0</v>
      </c>
      <c r="BG33" s="61"/>
      <c r="BJ33" s="61"/>
      <c r="BL33" s="61"/>
      <c r="BM33" s="61"/>
      <c r="BT33" s="61"/>
      <c r="BU33" s="61"/>
      <c r="BV33" s="61"/>
    </row>
    <row r="34" spans="1:74" ht="218.25" hidden="1" customHeight="1" thickBot="1" x14ac:dyDescent="0.55000000000000004">
      <c r="A34" s="88">
        <f t="shared" si="0"/>
        <v>29</v>
      </c>
      <c r="B34" s="100">
        <v>2023</v>
      </c>
      <c r="C34" s="88" t="s">
        <v>604</v>
      </c>
      <c r="D34" s="88" t="s">
        <v>995</v>
      </c>
      <c r="E34" s="101" t="s">
        <v>502</v>
      </c>
      <c r="F34" s="88" t="s">
        <v>450</v>
      </c>
      <c r="G34" s="88" t="s">
        <v>504</v>
      </c>
      <c r="H34" s="40" t="s">
        <v>1227</v>
      </c>
      <c r="I34" s="88" t="s">
        <v>1223</v>
      </c>
      <c r="J34" s="88" t="s">
        <v>265</v>
      </c>
      <c r="K34" s="18"/>
      <c r="L34" s="18"/>
      <c r="M34" s="18">
        <v>2066482.18</v>
      </c>
      <c r="N34" s="18"/>
      <c r="O34" s="18">
        <v>442576.83</v>
      </c>
      <c r="P34" s="18"/>
      <c r="Q34" s="20">
        <f>SUM(PAC!$M34:$P34)</f>
        <v>2509059.0099999998</v>
      </c>
      <c r="R34" s="20"/>
      <c r="S34" s="20"/>
      <c r="T34" s="20"/>
      <c r="U34" s="20"/>
      <c r="V34" s="20">
        <v>2729451.91</v>
      </c>
      <c r="W34" s="20">
        <f>IF(PAC!$V34&gt;0,PAC!$V34,PAC!$Q34)</f>
        <v>2729451.91</v>
      </c>
      <c r="X34" s="20"/>
      <c r="Y34" s="102" t="s">
        <v>1555</v>
      </c>
      <c r="Z34" s="102"/>
      <c r="AA34" s="103">
        <v>8</v>
      </c>
      <c r="AB34" s="103" t="s">
        <v>1402</v>
      </c>
      <c r="AC34" s="100" t="s">
        <v>2347</v>
      </c>
      <c r="AD34" s="87"/>
      <c r="AE34" s="104"/>
      <c r="AF34" s="40" t="s">
        <v>1449</v>
      </c>
      <c r="AG34" s="40"/>
      <c r="AH34" s="105"/>
      <c r="AI34" s="101" t="s">
        <v>1830</v>
      </c>
      <c r="AJ34" s="40" t="s">
        <v>918</v>
      </c>
      <c r="AK34" s="40" t="s">
        <v>630</v>
      </c>
      <c r="AL34" s="40" t="s">
        <v>962</v>
      </c>
      <c r="AM34" s="40"/>
      <c r="AN34" s="87"/>
      <c r="AO34" s="40" t="s">
        <v>1038</v>
      </c>
      <c r="AP34" s="40" t="s">
        <v>2495</v>
      </c>
      <c r="AQ34" s="40"/>
      <c r="AR34" s="87">
        <v>46066</v>
      </c>
      <c r="AS34" s="87">
        <v>46148</v>
      </c>
      <c r="AT34" s="87"/>
      <c r="AU34" s="87"/>
      <c r="AV34" s="106"/>
      <c r="AW34" s="106"/>
      <c r="AX34" s="101" t="s">
        <v>1804</v>
      </c>
      <c r="AY34" s="40" t="s">
        <v>2005</v>
      </c>
      <c r="AZ34" s="105"/>
      <c r="BA34" s="104" t="s">
        <v>2343</v>
      </c>
      <c r="BB34" s="108" t="str">
        <f>IFERROR(IF(PAC!$AB34="F01 - CAPTAÇÃO DE RECURSO",1,""),"")</f>
        <v/>
      </c>
      <c r="BC34" s="108">
        <f>IFERROR(IF(PAC!$AB34="F02 - LICITAÇÃO",1,""),"")</f>
        <v>1</v>
      </c>
      <c r="BD34" s="109" t="str">
        <f>IFERROR(IF(PAC!$AB$6:$AB$581="F03 - EXECUÇÃO DO OBJETO",1,""),"")</f>
        <v/>
      </c>
      <c r="BE34" s="109" t="str">
        <f>IFERROR(IF(PAC!$AB$6:$AB$581="F04 - CONCLUÍDA",1,""),"")</f>
        <v/>
      </c>
      <c r="BF34" s="110">
        <f>IF(PAC!$V34&gt;0,0,PAC!$Q34)</f>
        <v>0</v>
      </c>
      <c r="BG34" s="61"/>
      <c r="BJ34" s="61"/>
      <c r="BL34" s="61"/>
      <c r="BM34" s="61"/>
      <c r="BT34" s="61"/>
      <c r="BU34" s="61"/>
      <c r="BV34" s="61"/>
    </row>
    <row r="35" spans="1:74" ht="261.75" hidden="1" customHeight="1" thickBot="1" x14ac:dyDescent="0.55000000000000004">
      <c r="A35" s="111">
        <f t="shared" si="0"/>
        <v>30</v>
      </c>
      <c r="B35" s="112">
        <v>2023</v>
      </c>
      <c r="C35" s="111" t="s">
        <v>604</v>
      </c>
      <c r="D35" s="111" t="s">
        <v>995</v>
      </c>
      <c r="E35" s="113" t="s">
        <v>502</v>
      </c>
      <c r="F35" s="111" t="s">
        <v>450</v>
      </c>
      <c r="G35" s="111" t="s">
        <v>504</v>
      </c>
      <c r="H35" s="114" t="s">
        <v>1227</v>
      </c>
      <c r="I35" s="111" t="s">
        <v>1223</v>
      </c>
      <c r="J35" s="111" t="s">
        <v>396</v>
      </c>
      <c r="K35" s="31"/>
      <c r="L35" s="31"/>
      <c r="M35" s="31">
        <v>2066482.18</v>
      </c>
      <c r="N35" s="31"/>
      <c r="O35" s="31">
        <v>287101.96000000002</v>
      </c>
      <c r="P35" s="31"/>
      <c r="Q35" s="33">
        <f>SUM(PAC!$M35:$P35)</f>
        <v>2353584.14</v>
      </c>
      <c r="R35" s="33"/>
      <c r="S35" s="33"/>
      <c r="T35" s="33"/>
      <c r="U35" s="33"/>
      <c r="V35" s="33">
        <v>2533097.44</v>
      </c>
      <c r="W35" s="33">
        <f>IF(PAC!$V35&gt;0,PAC!$V35,PAC!$Q35)</f>
        <v>2533097.44</v>
      </c>
      <c r="X35" s="33" t="s">
        <v>2365</v>
      </c>
      <c r="Y35" s="115" t="s">
        <v>1555</v>
      </c>
      <c r="Z35" s="115"/>
      <c r="AA35" s="116">
        <v>8</v>
      </c>
      <c r="AB35" s="116" t="s">
        <v>1675</v>
      </c>
      <c r="AC35" s="112" t="s">
        <v>2346</v>
      </c>
      <c r="AD35" s="117"/>
      <c r="AE35" s="118"/>
      <c r="AF35" s="114" t="s">
        <v>1452</v>
      </c>
      <c r="AG35" s="114" t="s">
        <v>2223</v>
      </c>
      <c r="AH35" s="119"/>
      <c r="AI35" s="113" t="s">
        <v>1830</v>
      </c>
      <c r="AJ35" s="114" t="s">
        <v>919</v>
      </c>
      <c r="AK35" s="114" t="s">
        <v>631</v>
      </c>
      <c r="AL35" s="114" t="s">
        <v>962</v>
      </c>
      <c r="AM35" s="114"/>
      <c r="AN35" s="117"/>
      <c r="AO35" s="114" t="s">
        <v>1039</v>
      </c>
      <c r="AP35" s="114" t="s">
        <v>2481</v>
      </c>
      <c r="AQ35" s="114"/>
      <c r="AR35" s="117">
        <v>46066</v>
      </c>
      <c r="AS35" s="117">
        <v>46147</v>
      </c>
      <c r="AT35" s="117">
        <v>46239</v>
      </c>
      <c r="AU35" s="117"/>
      <c r="AV35" s="120"/>
      <c r="AW35" s="120"/>
      <c r="AX35" s="113" t="s">
        <v>2782</v>
      </c>
      <c r="AY35" s="114" t="s">
        <v>2330</v>
      </c>
      <c r="AZ35" s="119"/>
      <c r="BA35" s="118" t="s">
        <v>2343</v>
      </c>
      <c r="BB35" s="191" t="str">
        <f>IFERROR(IF(PAC!$AB35="F01 - CAPTAÇÃO DE RECURSO",1,""),"")</f>
        <v/>
      </c>
      <c r="BC35" s="191" t="str">
        <f>IFERROR(IF(PAC!$AB35="F02 - LICITAÇÃO",1,""),"")</f>
        <v/>
      </c>
      <c r="BD35" s="122">
        <f>IFERROR(IF(PAC!$AB$6:$AB$581="F03 - EXECUÇÃO DO OBJETO",1,""),"")</f>
        <v>1</v>
      </c>
      <c r="BE35" s="122" t="str">
        <f>IFERROR(IF(PAC!$AB$6:$AB$581="F04 - CONCLUÍDA",1,""),"")</f>
        <v/>
      </c>
      <c r="BF35" s="189">
        <f>IF(PAC!$V35&gt;0,0,PAC!$Q35)</f>
        <v>0</v>
      </c>
      <c r="BG35" s="61"/>
      <c r="BJ35" s="61"/>
      <c r="BL35" s="61"/>
      <c r="BM35" s="61"/>
      <c r="BT35" s="61"/>
      <c r="BU35" s="61"/>
      <c r="BV35" s="61"/>
    </row>
    <row r="36" spans="1:74" ht="288" hidden="1" customHeight="1" thickBot="1" x14ac:dyDescent="0.55000000000000004">
      <c r="A36" s="88">
        <f t="shared" si="0"/>
        <v>31</v>
      </c>
      <c r="B36" s="100">
        <v>2023</v>
      </c>
      <c r="C36" s="88" t="s">
        <v>604</v>
      </c>
      <c r="D36" s="88" t="s">
        <v>995</v>
      </c>
      <c r="E36" s="101" t="s">
        <v>502</v>
      </c>
      <c r="F36" s="88" t="s">
        <v>450</v>
      </c>
      <c r="G36" s="88" t="s">
        <v>504</v>
      </c>
      <c r="H36" s="40" t="s">
        <v>1227</v>
      </c>
      <c r="I36" s="88" t="s">
        <v>1223</v>
      </c>
      <c r="J36" s="88" t="s">
        <v>377</v>
      </c>
      <c r="K36" s="18"/>
      <c r="L36" s="18"/>
      <c r="M36" s="18">
        <v>2066482.18</v>
      </c>
      <c r="N36" s="18"/>
      <c r="O36" s="18">
        <v>604349.88</v>
      </c>
      <c r="P36" s="18"/>
      <c r="Q36" s="20">
        <f>SUM(PAC!$M36:$P36)</f>
        <v>2670832.06</v>
      </c>
      <c r="R36" s="20"/>
      <c r="S36" s="20"/>
      <c r="T36" s="20"/>
      <c r="U36" s="20"/>
      <c r="V36" s="20">
        <v>2480183.14</v>
      </c>
      <c r="W36" s="20">
        <f>IF(PAC!$V36&gt;0,PAC!$V36,PAC!$Q36)</f>
        <v>2480183.14</v>
      </c>
      <c r="X36" s="20" t="s">
        <v>2227</v>
      </c>
      <c r="Y36" s="102" t="s">
        <v>1555</v>
      </c>
      <c r="Z36" s="102"/>
      <c r="AA36" s="103">
        <v>8</v>
      </c>
      <c r="AB36" s="103" t="s">
        <v>1402</v>
      </c>
      <c r="AC36" s="100" t="s">
        <v>2346</v>
      </c>
      <c r="AD36" s="87"/>
      <c r="AE36" s="104"/>
      <c r="AF36" s="40" t="s">
        <v>1451</v>
      </c>
      <c r="AG36" s="40" t="s">
        <v>2223</v>
      </c>
      <c r="AH36" s="105"/>
      <c r="AI36" s="101" t="s">
        <v>1835</v>
      </c>
      <c r="AJ36" s="40" t="s">
        <v>920</v>
      </c>
      <c r="AK36" s="40" t="s">
        <v>632</v>
      </c>
      <c r="AL36" s="40" t="s">
        <v>962</v>
      </c>
      <c r="AM36" s="40"/>
      <c r="AN36" s="87"/>
      <c r="AO36" s="40" t="s">
        <v>1040</v>
      </c>
      <c r="AP36" s="40" t="s">
        <v>2482</v>
      </c>
      <c r="AQ36" s="40"/>
      <c r="AR36" s="87">
        <v>46066</v>
      </c>
      <c r="AS36" s="87">
        <v>46148</v>
      </c>
      <c r="AT36" s="87">
        <v>46185</v>
      </c>
      <c r="AU36" s="87">
        <v>46198</v>
      </c>
      <c r="AV36" s="106">
        <v>46563</v>
      </c>
      <c r="AW36" s="106"/>
      <c r="AX36" s="101" t="s">
        <v>2724</v>
      </c>
      <c r="AY36" s="40" t="s">
        <v>2226</v>
      </c>
      <c r="AZ36" s="105"/>
      <c r="BA36" s="104" t="s">
        <v>2343</v>
      </c>
      <c r="BB36" s="108" t="str">
        <f>IFERROR(IF(PAC!$AB36="F01 - CAPTAÇÃO DE RECURSO",1,""),"")</f>
        <v/>
      </c>
      <c r="BC36" s="108">
        <f>IFERROR(IF(PAC!$AB36="F02 - LICITAÇÃO",1,""),"")</f>
        <v>1</v>
      </c>
      <c r="BD36" s="109" t="str">
        <f>IFERROR(IF(PAC!$AB$6:$AB$581="F03 - EXECUÇÃO DO OBJETO",1,""),"")</f>
        <v/>
      </c>
      <c r="BE36" s="109" t="str">
        <f>IFERROR(IF(PAC!$AB$6:$AB$581="F04 - CONCLUÍDA",1,""),"")</f>
        <v/>
      </c>
      <c r="BF36" s="110">
        <f>IF(PAC!$V36&gt;0,0,PAC!$Q36)</f>
        <v>0</v>
      </c>
      <c r="BG36" s="61"/>
      <c r="BJ36" s="61"/>
      <c r="BL36" s="61"/>
      <c r="BM36" s="61"/>
      <c r="BT36" s="61"/>
      <c r="BU36" s="61"/>
      <c r="BV36" s="61"/>
    </row>
    <row r="37" spans="1:74" ht="231.75" hidden="1" customHeight="1" thickBot="1" x14ac:dyDescent="0.55000000000000004">
      <c r="A37" s="111">
        <f t="shared" si="0"/>
        <v>32</v>
      </c>
      <c r="B37" s="112">
        <v>2023</v>
      </c>
      <c r="C37" s="111" t="s">
        <v>604</v>
      </c>
      <c r="D37" s="111" t="s">
        <v>995</v>
      </c>
      <c r="E37" s="113" t="s">
        <v>502</v>
      </c>
      <c r="F37" s="111" t="s">
        <v>450</v>
      </c>
      <c r="G37" s="111" t="s">
        <v>504</v>
      </c>
      <c r="H37" s="114" t="s">
        <v>1227</v>
      </c>
      <c r="I37" s="111" t="s">
        <v>1223</v>
      </c>
      <c r="J37" s="111" t="s">
        <v>238</v>
      </c>
      <c r="K37" s="31"/>
      <c r="L37" s="31"/>
      <c r="M37" s="31">
        <v>2066482.18</v>
      </c>
      <c r="N37" s="31"/>
      <c r="O37" s="31">
        <v>436764</v>
      </c>
      <c r="P37" s="31"/>
      <c r="Q37" s="33">
        <f>SUM(PAC!$M37:$P37)</f>
        <v>2503246.1799999997</v>
      </c>
      <c r="R37" s="33"/>
      <c r="S37" s="33"/>
      <c r="T37" s="33"/>
      <c r="U37" s="33"/>
      <c r="V37" s="33">
        <v>2391335.19</v>
      </c>
      <c r="W37" s="33">
        <f>IF(PAC!$V37&gt;0,PAC!$V37,PAC!$Q37)</f>
        <v>2391335.19</v>
      </c>
      <c r="X37" s="33" t="s">
        <v>2229</v>
      </c>
      <c r="Y37" s="115" t="s">
        <v>1555</v>
      </c>
      <c r="Z37" s="115"/>
      <c r="AA37" s="116">
        <v>8</v>
      </c>
      <c r="AB37" s="116" t="s">
        <v>1402</v>
      </c>
      <c r="AC37" s="112" t="s">
        <v>2346</v>
      </c>
      <c r="AD37" s="117"/>
      <c r="AE37" s="118"/>
      <c r="AF37" s="114" t="s">
        <v>1456</v>
      </c>
      <c r="AG37" s="114" t="s">
        <v>2676</v>
      </c>
      <c r="AH37" s="119"/>
      <c r="AI37" s="113" t="s">
        <v>1830</v>
      </c>
      <c r="AJ37" s="114" t="s">
        <v>921</v>
      </c>
      <c r="AK37" s="114" t="s">
        <v>633</v>
      </c>
      <c r="AL37" s="114" t="s">
        <v>962</v>
      </c>
      <c r="AM37" s="114"/>
      <c r="AN37" s="117"/>
      <c r="AO37" s="114" t="s">
        <v>1041</v>
      </c>
      <c r="AP37" s="114" t="s">
        <v>1240</v>
      </c>
      <c r="AQ37" s="114"/>
      <c r="AR37" s="117">
        <v>46066</v>
      </c>
      <c r="AS37" s="117">
        <v>46146</v>
      </c>
      <c r="AT37" s="117">
        <v>46188</v>
      </c>
      <c r="AU37" s="117">
        <v>46191</v>
      </c>
      <c r="AV37" s="120">
        <v>46563</v>
      </c>
      <c r="AW37" s="120"/>
      <c r="AX37" s="113" t="s">
        <v>2231</v>
      </c>
      <c r="AY37" s="114" t="s">
        <v>2224</v>
      </c>
      <c r="AZ37" s="119"/>
      <c r="BA37" s="118" t="s">
        <v>2343</v>
      </c>
      <c r="BB37" s="191" t="str">
        <f>IFERROR(IF(PAC!$AB37="F01 - CAPTAÇÃO DE RECURSO",1,""),"")</f>
        <v/>
      </c>
      <c r="BC37" s="191">
        <f>IFERROR(IF(PAC!$AB37="F02 - LICITAÇÃO",1,""),"")</f>
        <v>1</v>
      </c>
      <c r="BD37" s="122" t="str">
        <f>IFERROR(IF(PAC!$AB$6:$AB$581="F03 - EXECUÇÃO DO OBJETO",1,""),"")</f>
        <v/>
      </c>
      <c r="BE37" s="122" t="str">
        <f>IFERROR(IF(PAC!$AB$6:$AB$581="F04 - CONCLUÍDA",1,""),"")</f>
        <v/>
      </c>
      <c r="BF37" s="189">
        <f>IF(PAC!$V37&gt;0,0,PAC!$Q37)</f>
        <v>0</v>
      </c>
      <c r="BG37" s="61"/>
      <c r="BJ37" s="61"/>
      <c r="BL37" s="61"/>
      <c r="BM37" s="61"/>
      <c r="BT37" s="61"/>
      <c r="BU37" s="61"/>
      <c r="BV37" s="61"/>
    </row>
    <row r="38" spans="1:74" ht="210.75" hidden="1" customHeight="1" thickBot="1" x14ac:dyDescent="0.55000000000000004">
      <c r="A38" s="88">
        <f t="shared" si="0"/>
        <v>33</v>
      </c>
      <c r="B38" s="100">
        <v>2023</v>
      </c>
      <c r="C38" s="88" t="s">
        <v>604</v>
      </c>
      <c r="D38" s="88" t="s">
        <v>995</v>
      </c>
      <c r="E38" s="101" t="s">
        <v>502</v>
      </c>
      <c r="F38" s="88" t="s">
        <v>450</v>
      </c>
      <c r="G38" s="88" t="s">
        <v>504</v>
      </c>
      <c r="H38" s="40" t="s">
        <v>1227</v>
      </c>
      <c r="I38" s="88" t="s">
        <v>1223</v>
      </c>
      <c r="J38" s="88" t="s">
        <v>412</v>
      </c>
      <c r="K38" s="18"/>
      <c r="L38" s="18"/>
      <c r="M38" s="18">
        <v>2066482.18</v>
      </c>
      <c r="N38" s="18"/>
      <c r="O38" s="18">
        <v>523724.77</v>
      </c>
      <c r="P38" s="18"/>
      <c r="Q38" s="20">
        <f>SUM(PAC!$M38:$P38)</f>
        <v>2590206.9500000002</v>
      </c>
      <c r="R38" s="20"/>
      <c r="S38" s="20"/>
      <c r="T38" s="20"/>
      <c r="U38" s="20"/>
      <c r="V38" s="20">
        <v>2696323.99</v>
      </c>
      <c r="W38" s="20">
        <f>IF(PAC!$V38&gt;0,PAC!$V38,PAC!$Q38)</f>
        <v>2696323.99</v>
      </c>
      <c r="X38" s="20" t="s">
        <v>2229</v>
      </c>
      <c r="Y38" s="102" t="s">
        <v>1555</v>
      </c>
      <c r="Z38" s="102"/>
      <c r="AA38" s="103">
        <v>8</v>
      </c>
      <c r="AB38" s="103" t="s">
        <v>1402</v>
      </c>
      <c r="AC38" s="100" t="s">
        <v>2346</v>
      </c>
      <c r="AD38" s="87"/>
      <c r="AE38" s="104"/>
      <c r="AF38" s="40" t="s">
        <v>1456</v>
      </c>
      <c r="AG38" s="104" t="s">
        <v>2676</v>
      </c>
      <c r="AH38" s="105"/>
      <c r="AI38" s="101" t="s">
        <v>1836</v>
      </c>
      <c r="AJ38" s="40" t="s">
        <v>922</v>
      </c>
      <c r="AK38" s="40" t="s">
        <v>634</v>
      </c>
      <c r="AL38" s="40" t="s">
        <v>962</v>
      </c>
      <c r="AM38" s="40"/>
      <c r="AN38" s="87"/>
      <c r="AO38" s="40" t="s">
        <v>1042</v>
      </c>
      <c r="AP38" s="40" t="s">
        <v>2483</v>
      </c>
      <c r="AQ38" s="40"/>
      <c r="AR38" s="87">
        <v>46066</v>
      </c>
      <c r="AS38" s="87">
        <v>46146</v>
      </c>
      <c r="AT38" s="87">
        <v>46188</v>
      </c>
      <c r="AU38" s="87">
        <v>46191</v>
      </c>
      <c r="AV38" s="106">
        <v>46563</v>
      </c>
      <c r="AW38" s="106"/>
      <c r="AX38" s="101" t="s">
        <v>2232</v>
      </c>
      <c r="AY38" s="104" t="s">
        <v>2225</v>
      </c>
      <c r="AZ38" s="105"/>
      <c r="BA38" s="104" t="s">
        <v>2343</v>
      </c>
      <c r="BB38" s="108" t="str">
        <f>IFERROR(IF(PAC!$AB38="F01 - CAPTAÇÃO DE RECURSO",1,""),"")</f>
        <v/>
      </c>
      <c r="BC38" s="108">
        <f>IFERROR(IF(PAC!$AB38="F02 - LICITAÇÃO",1,""),"")</f>
        <v>1</v>
      </c>
      <c r="BD38" s="109" t="str">
        <f>IFERROR(IF(PAC!$AB$6:$AB$581="F03 - EXECUÇÃO DO OBJETO",1,""),"")</f>
        <v/>
      </c>
      <c r="BE38" s="109" t="str">
        <f>IFERROR(IF(PAC!$AB$6:$AB$581="F04 - CONCLUÍDA",1,""),"")</f>
        <v/>
      </c>
      <c r="BF38" s="110">
        <f>IF(PAC!$V38&gt;0,0,PAC!$Q38)</f>
        <v>0</v>
      </c>
      <c r="BG38" s="61"/>
      <c r="BJ38" s="61"/>
      <c r="BL38" s="61"/>
      <c r="BM38" s="61"/>
      <c r="BT38" s="61"/>
      <c r="BU38" s="61"/>
      <c r="BV38" s="61"/>
    </row>
    <row r="39" spans="1:74" s="1" customFormat="1" ht="267.75" hidden="1" customHeight="1" thickBot="1" x14ac:dyDescent="0.45">
      <c r="A39" s="111">
        <f t="shared" si="0"/>
        <v>34</v>
      </c>
      <c r="B39" s="112">
        <v>2023</v>
      </c>
      <c r="C39" s="111" t="s">
        <v>604</v>
      </c>
      <c r="D39" s="111" t="s">
        <v>995</v>
      </c>
      <c r="E39" s="113" t="s">
        <v>502</v>
      </c>
      <c r="F39" s="111" t="s">
        <v>450</v>
      </c>
      <c r="G39" s="111" t="s">
        <v>504</v>
      </c>
      <c r="H39" s="114" t="s">
        <v>1227</v>
      </c>
      <c r="I39" s="111" t="s">
        <v>1223</v>
      </c>
      <c r="J39" s="111" t="s">
        <v>435</v>
      </c>
      <c r="K39" s="31"/>
      <c r="L39" s="31"/>
      <c r="M39" s="31">
        <v>2559128.6</v>
      </c>
      <c r="N39" s="31"/>
      <c r="O39" s="31"/>
      <c r="P39" s="31"/>
      <c r="Q39" s="33">
        <f>SUM(PAC!$M39:$P39)</f>
        <v>2559128.6</v>
      </c>
      <c r="R39" s="33"/>
      <c r="S39" s="33"/>
      <c r="T39" s="33"/>
      <c r="U39" s="33"/>
      <c r="V39" s="33"/>
      <c r="W39" s="33">
        <f>IF(PAC!$V39&gt;0,PAC!$V39,PAC!$Q39)</f>
        <v>2559128.6</v>
      </c>
      <c r="X39" s="33"/>
      <c r="Y39" s="115" t="s">
        <v>1555</v>
      </c>
      <c r="Z39" s="115"/>
      <c r="AA39" s="116">
        <v>8</v>
      </c>
      <c r="AB39" s="116" t="s">
        <v>1403</v>
      </c>
      <c r="AC39" s="112" t="s">
        <v>2349</v>
      </c>
      <c r="AD39" s="117"/>
      <c r="AE39" s="118"/>
      <c r="AF39" s="114" t="s">
        <v>1441</v>
      </c>
      <c r="AG39" s="118" t="s">
        <v>2036</v>
      </c>
      <c r="AH39" s="119"/>
      <c r="AI39" s="113" t="s">
        <v>1646</v>
      </c>
      <c r="AJ39" s="114" t="s">
        <v>1647</v>
      </c>
      <c r="AK39" s="114" t="s">
        <v>2180</v>
      </c>
      <c r="AL39" s="114" t="s">
        <v>1929</v>
      </c>
      <c r="AM39" s="114" t="s">
        <v>2037</v>
      </c>
      <c r="AN39" s="117">
        <v>46380</v>
      </c>
      <c r="AO39" s="114"/>
      <c r="AP39" s="114"/>
      <c r="AQ39" s="114"/>
      <c r="AR39" s="117"/>
      <c r="AS39" s="117"/>
      <c r="AT39" s="117"/>
      <c r="AU39" s="117"/>
      <c r="AV39" s="120"/>
      <c r="AW39" s="120"/>
      <c r="AX39" s="113"/>
      <c r="AY39" s="132"/>
      <c r="AZ39" s="119"/>
      <c r="BA39" s="118"/>
      <c r="BB39" s="191">
        <f>IFERROR(IF(PAC!$AB39="F01 - CAPTAÇÃO DE RECURSO",1,""),"")</f>
        <v>1</v>
      </c>
      <c r="BC39" s="191" t="str">
        <f>IFERROR(IF(PAC!$AB39="F02 - LICITAÇÃO",1,""),"")</f>
        <v/>
      </c>
      <c r="BD39" s="122" t="str">
        <f>IFERROR(IF(PAC!$AB$6:$AB$581="F03 - EXECUÇÃO DO OBJETO",1,""),"")</f>
        <v/>
      </c>
      <c r="BE39" s="122" t="str">
        <f>IFERROR(IF(PAC!$AB$6:$AB$581="F04 - CONCLUÍDA",1,""),"")</f>
        <v/>
      </c>
      <c r="BF39" s="189">
        <f>IF(PAC!$V39&gt;0,0,PAC!$Q39)</f>
        <v>2559128.6</v>
      </c>
    </row>
    <row r="40" spans="1:74" s="1" customFormat="1" ht="294.75" hidden="1" customHeight="1" thickBot="1" x14ac:dyDescent="0.45">
      <c r="A40" s="88">
        <f t="shared" si="0"/>
        <v>35</v>
      </c>
      <c r="B40" s="100">
        <v>2023</v>
      </c>
      <c r="C40" s="88" t="s">
        <v>604</v>
      </c>
      <c r="D40" s="88" t="s">
        <v>995</v>
      </c>
      <c r="E40" s="101" t="s">
        <v>502</v>
      </c>
      <c r="F40" s="88" t="s">
        <v>450</v>
      </c>
      <c r="G40" s="88" t="s">
        <v>504</v>
      </c>
      <c r="H40" s="40" t="s">
        <v>1227</v>
      </c>
      <c r="I40" s="88" t="s">
        <v>1223</v>
      </c>
      <c r="J40" s="88" t="s">
        <v>316</v>
      </c>
      <c r="K40" s="18"/>
      <c r="L40" s="18"/>
      <c r="M40" s="18">
        <v>2559128.6</v>
      </c>
      <c r="N40" s="18"/>
      <c r="O40" s="18"/>
      <c r="P40" s="18"/>
      <c r="Q40" s="20">
        <f>SUM(PAC!$M40:$P40)</f>
        <v>2559128.6</v>
      </c>
      <c r="R40" s="20"/>
      <c r="S40" s="20"/>
      <c r="T40" s="20"/>
      <c r="U40" s="20"/>
      <c r="V40" s="20"/>
      <c r="W40" s="20">
        <f>IF(PAC!$V40&gt;0,PAC!$V40,PAC!$Q40)</f>
        <v>2559128.6</v>
      </c>
      <c r="X40" s="20"/>
      <c r="Y40" s="102" t="s">
        <v>1555</v>
      </c>
      <c r="Z40" s="102"/>
      <c r="AA40" s="103">
        <v>8</v>
      </c>
      <c r="AB40" s="103" t="s">
        <v>1403</v>
      </c>
      <c r="AC40" s="100" t="s">
        <v>2349</v>
      </c>
      <c r="AD40" s="87"/>
      <c r="AE40" s="104"/>
      <c r="AF40" s="40" t="s">
        <v>1441</v>
      </c>
      <c r="AG40" s="104" t="s">
        <v>2036</v>
      </c>
      <c r="AH40" s="105"/>
      <c r="AI40" s="101" t="s">
        <v>1644</v>
      </c>
      <c r="AJ40" s="40" t="s">
        <v>1645</v>
      </c>
      <c r="AK40" s="40" t="s">
        <v>2181</v>
      </c>
      <c r="AL40" s="40" t="s">
        <v>1929</v>
      </c>
      <c r="AM40" s="40" t="s">
        <v>2037</v>
      </c>
      <c r="AN40" s="87">
        <v>46380</v>
      </c>
      <c r="AO40" s="40"/>
      <c r="AP40" s="40"/>
      <c r="AQ40" s="40"/>
      <c r="AR40" s="87"/>
      <c r="AS40" s="87"/>
      <c r="AT40" s="87"/>
      <c r="AU40" s="87"/>
      <c r="AV40" s="106"/>
      <c r="AW40" s="106"/>
      <c r="AX40" s="101"/>
      <c r="AY40" s="131"/>
      <c r="AZ40" s="105"/>
      <c r="BA40" s="104"/>
      <c r="BB40" s="108">
        <f>IFERROR(IF(PAC!$AB40="F01 - CAPTAÇÃO DE RECURSO",1,""),"")</f>
        <v>1</v>
      </c>
      <c r="BC40" s="108" t="str">
        <f>IFERROR(IF(PAC!$AB40="F02 - LICITAÇÃO",1,""),"")</f>
        <v/>
      </c>
      <c r="BD40" s="109" t="str">
        <f>IFERROR(IF(PAC!$AB$6:$AB$581="F03 - EXECUÇÃO DO OBJETO",1,""),"")</f>
        <v/>
      </c>
      <c r="BE40" s="109" t="str">
        <f>IFERROR(IF(PAC!$AB$6:$AB$581="F04 - CONCLUÍDA",1,""),"")</f>
        <v/>
      </c>
      <c r="BF40" s="110">
        <f>IF(PAC!$V40&gt;0,0,PAC!$Q40)</f>
        <v>2559128.6</v>
      </c>
    </row>
    <row r="41" spans="1:74" s="1" customFormat="1" ht="189.75" hidden="1" customHeight="1" thickBot="1" x14ac:dyDescent="0.45">
      <c r="A41" s="111">
        <f t="shared" si="0"/>
        <v>36</v>
      </c>
      <c r="B41" s="112">
        <v>2023</v>
      </c>
      <c r="C41" s="111" t="s">
        <v>604</v>
      </c>
      <c r="D41" s="111" t="s">
        <v>995</v>
      </c>
      <c r="E41" s="113" t="s">
        <v>502</v>
      </c>
      <c r="F41" s="111" t="s">
        <v>450</v>
      </c>
      <c r="G41" s="111" t="s">
        <v>504</v>
      </c>
      <c r="H41" s="114" t="s">
        <v>1227</v>
      </c>
      <c r="I41" s="111" t="s">
        <v>1223</v>
      </c>
      <c r="J41" s="111" t="s">
        <v>260</v>
      </c>
      <c r="K41" s="31"/>
      <c r="L41" s="31"/>
      <c r="M41" s="31">
        <v>2066482.18</v>
      </c>
      <c r="N41" s="31"/>
      <c r="O41" s="31">
        <v>314302.13</v>
      </c>
      <c r="P41" s="31"/>
      <c r="Q41" s="33">
        <f>SUM(PAC!$M41:$P41)</f>
        <v>2380784.31</v>
      </c>
      <c r="R41" s="33"/>
      <c r="S41" s="33"/>
      <c r="T41" s="33"/>
      <c r="U41" s="33"/>
      <c r="V41" s="33">
        <v>2316592.21</v>
      </c>
      <c r="W41" s="33">
        <f>IF(PAC!$V41&gt;0,PAC!$V41,PAC!$Q41)</f>
        <v>2316592.21</v>
      </c>
      <c r="X41" s="33" t="s">
        <v>2227</v>
      </c>
      <c r="Y41" s="115" t="s">
        <v>1555</v>
      </c>
      <c r="Z41" s="115"/>
      <c r="AA41" s="116">
        <v>8</v>
      </c>
      <c r="AB41" s="116" t="s">
        <v>1402</v>
      </c>
      <c r="AC41" s="112" t="s">
        <v>2346</v>
      </c>
      <c r="AD41" s="117"/>
      <c r="AE41" s="118"/>
      <c r="AF41" s="114" t="s">
        <v>1451</v>
      </c>
      <c r="AG41" s="114" t="s">
        <v>2223</v>
      </c>
      <c r="AH41" s="119"/>
      <c r="AI41" s="113" t="s">
        <v>1836</v>
      </c>
      <c r="AJ41" s="114" t="s">
        <v>923</v>
      </c>
      <c r="AK41" s="114" t="s">
        <v>635</v>
      </c>
      <c r="AL41" s="114" t="s">
        <v>962</v>
      </c>
      <c r="AM41" s="114"/>
      <c r="AN41" s="117"/>
      <c r="AO41" s="114" t="s">
        <v>1043</v>
      </c>
      <c r="AP41" s="114" t="s">
        <v>2484</v>
      </c>
      <c r="AQ41" s="114"/>
      <c r="AR41" s="117">
        <v>46066</v>
      </c>
      <c r="AS41" s="117">
        <v>46148</v>
      </c>
      <c r="AT41" s="117">
        <v>46185</v>
      </c>
      <c r="AU41" s="117">
        <v>46198</v>
      </c>
      <c r="AV41" s="120">
        <v>46563</v>
      </c>
      <c r="AW41" s="120"/>
      <c r="AX41" s="113" t="s">
        <v>2725</v>
      </c>
      <c r="AY41" s="114" t="s">
        <v>2226</v>
      </c>
      <c r="AZ41" s="119"/>
      <c r="BA41" s="118" t="s">
        <v>2343</v>
      </c>
      <c r="BB41" s="191" t="str">
        <f>IFERROR(IF(PAC!$AB41="F01 - CAPTAÇÃO DE RECURSO",1,""),"")</f>
        <v/>
      </c>
      <c r="BC41" s="191">
        <f>IFERROR(IF(PAC!$AB41="F02 - LICITAÇÃO",1,""),"")</f>
        <v>1</v>
      </c>
      <c r="BD41" s="122" t="str">
        <f>IFERROR(IF(PAC!$AB$6:$AB$581="F03 - EXECUÇÃO DO OBJETO",1,""),"")</f>
        <v/>
      </c>
      <c r="BE41" s="122" t="str">
        <f>IFERROR(IF(PAC!$AB$6:$AB$581="F04 - CONCLUÍDA",1,""),"")</f>
        <v/>
      </c>
      <c r="BF41" s="189">
        <f>IF(PAC!$V41&gt;0,0,PAC!$Q41)</f>
        <v>0</v>
      </c>
    </row>
    <row r="42" spans="1:74" s="1" customFormat="1" ht="370.5" hidden="1" customHeight="1" thickBot="1" x14ac:dyDescent="0.45">
      <c r="A42" s="88">
        <f t="shared" si="0"/>
        <v>37</v>
      </c>
      <c r="B42" s="100">
        <v>2023</v>
      </c>
      <c r="C42" s="88" t="s">
        <v>604</v>
      </c>
      <c r="D42" s="88" t="s">
        <v>995</v>
      </c>
      <c r="E42" s="101" t="s">
        <v>502</v>
      </c>
      <c r="F42" s="88" t="s">
        <v>450</v>
      </c>
      <c r="G42" s="88" t="s">
        <v>504</v>
      </c>
      <c r="H42" s="40" t="s">
        <v>1227</v>
      </c>
      <c r="I42" s="88" t="s">
        <v>1223</v>
      </c>
      <c r="J42" s="88" t="s">
        <v>361</v>
      </c>
      <c r="K42" s="18"/>
      <c r="L42" s="18"/>
      <c r="M42" s="18">
        <v>1912158.34</v>
      </c>
      <c r="N42" s="18"/>
      <c r="O42" s="18">
        <v>1807956.14</v>
      </c>
      <c r="P42" s="18"/>
      <c r="Q42" s="20">
        <f>SUM(PAC!$M42:$P42)</f>
        <v>3720114.48</v>
      </c>
      <c r="R42" s="20"/>
      <c r="S42" s="20"/>
      <c r="T42" s="20"/>
      <c r="U42" s="20"/>
      <c r="V42" s="20">
        <v>3875772.8</v>
      </c>
      <c r="W42" s="20">
        <f>IF(PAC!$V42&gt;0,PAC!$V42,PAC!$Q42)</f>
        <v>3875772.8</v>
      </c>
      <c r="X42" s="20" t="s">
        <v>1808</v>
      </c>
      <c r="Y42" s="102" t="s">
        <v>1555</v>
      </c>
      <c r="Z42" s="102"/>
      <c r="AA42" s="103">
        <v>8</v>
      </c>
      <c r="AB42" s="103" t="s">
        <v>1675</v>
      </c>
      <c r="AC42" s="100" t="s">
        <v>2346</v>
      </c>
      <c r="AD42" s="87">
        <v>46455</v>
      </c>
      <c r="AE42" s="104">
        <v>10.14</v>
      </c>
      <c r="AF42" s="40" t="s">
        <v>1456</v>
      </c>
      <c r="AG42" s="40" t="s">
        <v>2315</v>
      </c>
      <c r="AH42" s="105"/>
      <c r="AI42" s="101"/>
      <c r="AJ42" s="40" t="s">
        <v>924</v>
      </c>
      <c r="AK42" s="40" t="s">
        <v>636</v>
      </c>
      <c r="AL42" s="40" t="s">
        <v>962</v>
      </c>
      <c r="AM42" s="40"/>
      <c r="AN42" s="87"/>
      <c r="AO42" s="40" t="s">
        <v>1044</v>
      </c>
      <c r="AP42" s="40" t="s">
        <v>2485</v>
      </c>
      <c r="AQ42" s="40"/>
      <c r="AR42" s="87">
        <v>45903</v>
      </c>
      <c r="AS42" s="87">
        <v>45971</v>
      </c>
      <c r="AT42" s="87">
        <v>45995</v>
      </c>
      <c r="AU42" s="87">
        <v>46029</v>
      </c>
      <c r="AV42" s="105">
        <v>46455</v>
      </c>
      <c r="AW42" s="105">
        <v>46455</v>
      </c>
      <c r="AX42" s="101" t="s">
        <v>2003</v>
      </c>
      <c r="AY42" s="40" t="s">
        <v>2081</v>
      </c>
      <c r="AZ42" s="105"/>
      <c r="BA42" s="104" t="s">
        <v>2343</v>
      </c>
      <c r="BB42" s="108" t="str">
        <f>IFERROR(IF(PAC!$AB42="F01 - CAPTAÇÃO DE RECURSO",1,""),"")</f>
        <v/>
      </c>
      <c r="BC42" s="108" t="str">
        <f>IFERROR(IF(PAC!$AB42="F02 - LICITAÇÃO",1,""),"")</f>
        <v/>
      </c>
      <c r="BD42" s="109">
        <f>IFERROR(IF(PAC!$AB$6:$AB$581="F03 - EXECUÇÃO DO OBJETO",1,""),"")</f>
        <v>1</v>
      </c>
      <c r="BE42" s="109" t="str">
        <f>IFERROR(IF(PAC!$AB$6:$AB$581="F04 - CONCLUÍDA",1,""),"")</f>
        <v/>
      </c>
      <c r="BF42" s="110">
        <f>IF(PAC!$V42&gt;0,0,PAC!$Q42)</f>
        <v>0</v>
      </c>
    </row>
    <row r="43" spans="1:74" s="1" customFormat="1" ht="231.75" customHeight="1" x14ac:dyDescent="0.4">
      <c r="A43" s="111">
        <f t="shared" si="0"/>
        <v>38</v>
      </c>
      <c r="B43" s="112">
        <v>2023</v>
      </c>
      <c r="C43" s="111" t="s">
        <v>604</v>
      </c>
      <c r="D43" s="111" t="s">
        <v>995</v>
      </c>
      <c r="E43" s="113" t="s">
        <v>554</v>
      </c>
      <c r="F43" s="111" t="s">
        <v>450</v>
      </c>
      <c r="G43" s="111" t="s">
        <v>12</v>
      </c>
      <c r="H43" s="114" t="s">
        <v>1231</v>
      </c>
      <c r="I43" s="111" t="s">
        <v>1223</v>
      </c>
      <c r="J43" s="111" t="s">
        <v>243</v>
      </c>
      <c r="K43" s="31"/>
      <c r="L43" s="31"/>
      <c r="M43" s="31">
        <v>11440558.720000001</v>
      </c>
      <c r="N43" s="31">
        <v>139742.41</v>
      </c>
      <c r="O43" s="31">
        <v>1915930.9699999988</v>
      </c>
      <c r="P43" s="31"/>
      <c r="Q43" s="33">
        <f>SUM(PAC!$M43:$P43)</f>
        <v>13496232.1</v>
      </c>
      <c r="R43" s="33">
        <v>10947984.66</v>
      </c>
      <c r="S43" s="33">
        <v>139742.41</v>
      </c>
      <c r="T43" s="33">
        <v>1412523.93</v>
      </c>
      <c r="U43" s="33"/>
      <c r="V43" s="33">
        <v>12500251</v>
      </c>
      <c r="W43" s="33">
        <f>IF(PAC!$V43&gt;0,PAC!$V43,PAC!$Q43)</f>
        <v>12500251</v>
      </c>
      <c r="X43" s="33" t="s">
        <v>1575</v>
      </c>
      <c r="Y43" s="115" t="s">
        <v>1555</v>
      </c>
      <c r="Z43" s="115"/>
      <c r="AA43" s="116">
        <v>12</v>
      </c>
      <c r="AB43" s="116" t="s">
        <v>1675</v>
      </c>
      <c r="AC43" s="112" t="s">
        <v>2346</v>
      </c>
      <c r="AD43" s="117">
        <v>46429</v>
      </c>
      <c r="AE43" s="118">
        <v>57</v>
      </c>
      <c r="AF43" s="114" t="s">
        <v>1456</v>
      </c>
      <c r="AG43" s="203" t="s">
        <v>2889</v>
      </c>
      <c r="AH43" s="117">
        <v>46429</v>
      </c>
      <c r="AI43" s="113" t="s">
        <v>1721</v>
      </c>
      <c r="AJ43" s="114" t="s">
        <v>555</v>
      </c>
      <c r="AK43" s="114" t="s">
        <v>663</v>
      </c>
      <c r="AL43" s="114" t="s">
        <v>962</v>
      </c>
      <c r="AM43" s="114"/>
      <c r="AN43" s="117"/>
      <c r="AO43" s="193" t="s">
        <v>1012</v>
      </c>
      <c r="AP43" s="193" t="s">
        <v>1226</v>
      </c>
      <c r="AQ43" s="114"/>
      <c r="AR43" s="117">
        <v>45822</v>
      </c>
      <c r="AS43" s="117">
        <v>45897</v>
      </c>
      <c r="AT43" s="117">
        <v>45953</v>
      </c>
      <c r="AU43" s="117">
        <v>45972</v>
      </c>
      <c r="AV43" s="120">
        <v>46337</v>
      </c>
      <c r="AW43" s="117">
        <v>46429</v>
      </c>
      <c r="AX43" s="113" t="s">
        <v>2176</v>
      </c>
      <c r="AY43" s="180" t="s">
        <v>1500</v>
      </c>
      <c r="AZ43" s="119"/>
      <c r="BA43" s="118" t="s">
        <v>2108</v>
      </c>
      <c r="BB43" s="191" t="str">
        <f>IFERROR(IF(PAC!$AB43="F01 - CAPTAÇÃO DE RECURSO",1,""),"")</f>
        <v/>
      </c>
      <c r="BC43" s="191" t="str">
        <f>IFERROR(IF(PAC!$AB43="F02 - LICITAÇÃO",1,""),"")</f>
        <v/>
      </c>
      <c r="BD43" s="122">
        <f>IFERROR(IF(PAC!$AB$6:$AB$581="F03 - EXECUÇÃO DO OBJETO",1,""),"")</f>
        <v>1</v>
      </c>
      <c r="BE43" s="122" t="str">
        <f>IFERROR(IF(PAC!$AB$6:$AB$581="F04 - CONCLUÍDA",1,""),"")</f>
        <v/>
      </c>
      <c r="BF43" s="189">
        <f>IF(PAC!$V43&gt;0,0,PAC!$Q43)</f>
        <v>0</v>
      </c>
    </row>
    <row r="44" spans="1:74" s="1" customFormat="1" ht="279.75" hidden="1" customHeight="1" thickBot="1" x14ac:dyDescent="0.4">
      <c r="A44" s="88">
        <f t="shared" si="0"/>
        <v>39</v>
      </c>
      <c r="B44" s="100">
        <v>2023</v>
      </c>
      <c r="C44" s="88" t="s">
        <v>604</v>
      </c>
      <c r="D44" s="88" t="s">
        <v>995</v>
      </c>
      <c r="E44" s="101" t="s">
        <v>1002</v>
      </c>
      <c r="F44" s="88" t="s">
        <v>53</v>
      </c>
      <c r="G44" s="88" t="s">
        <v>611</v>
      </c>
      <c r="H44" s="40" t="s">
        <v>1229</v>
      </c>
      <c r="I44" s="88" t="s">
        <v>1223</v>
      </c>
      <c r="J44" s="88" t="s">
        <v>361</v>
      </c>
      <c r="K44" s="18"/>
      <c r="L44" s="18">
        <v>29598227</v>
      </c>
      <c r="M44" s="18">
        <v>29598226.77</v>
      </c>
      <c r="N44" s="18"/>
      <c r="O44" s="18"/>
      <c r="P44" s="18"/>
      <c r="Q44" s="20">
        <f>SUM(PAC!$M44:$P44)</f>
        <v>29598226.77</v>
      </c>
      <c r="R44" s="20"/>
      <c r="S44" s="20"/>
      <c r="T44" s="20"/>
      <c r="U44" s="20"/>
      <c r="V44" s="20">
        <v>42741860.130000003</v>
      </c>
      <c r="W44" s="20">
        <f>IF(PAC!$V44&gt;0,PAC!$V44,PAC!$Q44)</f>
        <v>42741860.130000003</v>
      </c>
      <c r="X44" s="20" t="s">
        <v>1665</v>
      </c>
      <c r="Y44" s="102" t="s">
        <v>1553</v>
      </c>
      <c r="Z44" s="102"/>
      <c r="AA44" s="103">
        <v>20</v>
      </c>
      <c r="AB44" s="103" t="s">
        <v>1675</v>
      </c>
      <c r="AC44" s="100" t="s">
        <v>2346</v>
      </c>
      <c r="AD44" s="87">
        <v>46718</v>
      </c>
      <c r="AE44" s="104"/>
      <c r="AF44" s="40"/>
      <c r="AG44" s="40"/>
      <c r="AH44" s="105"/>
      <c r="AI44" s="101"/>
      <c r="AJ44" s="40" t="s">
        <v>655</v>
      </c>
      <c r="AK44" s="40" t="s">
        <v>657</v>
      </c>
      <c r="AL44" s="40" t="s">
        <v>962</v>
      </c>
      <c r="AM44" s="40"/>
      <c r="AN44" s="87"/>
      <c r="AO44" s="40" t="s">
        <v>1886</v>
      </c>
      <c r="AP44" s="40" t="s">
        <v>1206</v>
      </c>
      <c r="AQ44" s="40"/>
      <c r="AR44" s="87">
        <v>45811</v>
      </c>
      <c r="AS44" s="87">
        <v>45884</v>
      </c>
      <c r="AT44" s="87">
        <v>45880</v>
      </c>
      <c r="AU44" s="87">
        <v>46106</v>
      </c>
      <c r="AV44" s="106">
        <v>46718</v>
      </c>
      <c r="AW44" s="106">
        <v>46718</v>
      </c>
      <c r="AX44" s="101" t="s">
        <v>2858</v>
      </c>
      <c r="AY44" s="107" t="s">
        <v>1637</v>
      </c>
      <c r="AZ44" s="105"/>
      <c r="BA44" s="104" t="s">
        <v>705</v>
      </c>
      <c r="BB44" s="108" t="str">
        <f>IFERROR(IF(PAC!$AB44="F01 - CAPTAÇÃO DE RECURSO",1,""),"")</f>
        <v/>
      </c>
      <c r="BC44" s="108" t="str">
        <f>IFERROR(IF(PAC!$AB44="F02 - LICITAÇÃO",1,""),"")</f>
        <v/>
      </c>
      <c r="BD44" s="109">
        <f>IFERROR(IF(PAC!$AB$6:$AB$581="F03 - EXECUÇÃO DO OBJETO",1,""),"")</f>
        <v>1</v>
      </c>
      <c r="BE44" s="109" t="str">
        <f>IFERROR(IF(PAC!$AB$6:$AB$581="F04 - CONCLUÍDA",1,""),"")</f>
        <v/>
      </c>
      <c r="BF44" s="110">
        <f>IF(PAC!$V44&gt;0,0,PAC!$Q44)</f>
        <v>0</v>
      </c>
    </row>
    <row r="45" spans="1:74" s="1" customFormat="1" ht="189.75" hidden="1" customHeight="1" thickBot="1" x14ac:dyDescent="0.4">
      <c r="A45" s="111">
        <f t="shared" si="0"/>
        <v>40</v>
      </c>
      <c r="B45" s="112">
        <v>2023</v>
      </c>
      <c r="C45" s="111" t="s">
        <v>604</v>
      </c>
      <c r="D45" s="111" t="s">
        <v>995</v>
      </c>
      <c r="E45" s="113" t="s">
        <v>1590</v>
      </c>
      <c r="F45" s="111" t="s">
        <v>53</v>
      </c>
      <c r="G45" s="111" t="s">
        <v>611</v>
      </c>
      <c r="H45" s="114" t="s">
        <v>1229</v>
      </c>
      <c r="I45" s="111" t="s">
        <v>1223</v>
      </c>
      <c r="J45" s="111" t="s">
        <v>361</v>
      </c>
      <c r="K45" s="31"/>
      <c r="L45" s="31">
        <v>32671589.640000001</v>
      </c>
      <c r="M45" s="31">
        <v>62990873.219999999</v>
      </c>
      <c r="N45" s="31"/>
      <c r="O45" s="31"/>
      <c r="P45" s="31"/>
      <c r="Q45" s="33">
        <f>SUM(PAC!$M45:$P45)</f>
        <v>62990873.219999999</v>
      </c>
      <c r="R45" s="33"/>
      <c r="S45" s="33"/>
      <c r="T45" s="33"/>
      <c r="U45" s="33"/>
      <c r="V45" s="33">
        <v>53239506.780000001</v>
      </c>
      <c r="W45" s="33">
        <f>IF(PAC!$V45&gt;0,PAC!$V45,PAC!$Q45)</f>
        <v>53239506.780000001</v>
      </c>
      <c r="X45" s="33" t="s">
        <v>1591</v>
      </c>
      <c r="Y45" s="115" t="s">
        <v>1553</v>
      </c>
      <c r="Z45" s="115"/>
      <c r="AA45" s="116">
        <v>18</v>
      </c>
      <c r="AB45" s="116" t="s">
        <v>1675</v>
      </c>
      <c r="AC45" s="112" t="s">
        <v>2346</v>
      </c>
      <c r="AD45" s="117">
        <v>46449</v>
      </c>
      <c r="AE45" s="118">
        <v>24.49</v>
      </c>
      <c r="AF45" s="114"/>
      <c r="AG45" s="114"/>
      <c r="AH45" s="119"/>
      <c r="AI45" s="113"/>
      <c r="AJ45" s="114" t="s">
        <v>655</v>
      </c>
      <c r="AK45" s="114" t="s">
        <v>657</v>
      </c>
      <c r="AL45" s="114" t="s">
        <v>962</v>
      </c>
      <c r="AM45" s="114"/>
      <c r="AN45" s="117"/>
      <c r="AO45" s="114" t="s">
        <v>1537</v>
      </c>
      <c r="AP45" s="114" t="s">
        <v>1208</v>
      </c>
      <c r="AQ45" s="114"/>
      <c r="AR45" s="117">
        <v>45730</v>
      </c>
      <c r="AS45" s="117">
        <v>45804</v>
      </c>
      <c r="AT45" s="117">
        <v>45857</v>
      </c>
      <c r="AU45" s="117">
        <v>45901</v>
      </c>
      <c r="AV45" s="120">
        <v>46409</v>
      </c>
      <c r="AW45" s="120">
        <v>46491</v>
      </c>
      <c r="AX45" s="113" t="s">
        <v>2703</v>
      </c>
      <c r="AY45" s="121" t="s">
        <v>1536</v>
      </c>
      <c r="AZ45" s="119"/>
      <c r="BA45" s="118" t="s">
        <v>705</v>
      </c>
      <c r="BB45" s="191" t="str">
        <f>IFERROR(IF(PAC!$AB45="F01 - CAPTAÇÃO DE RECURSO",1,""),"")</f>
        <v/>
      </c>
      <c r="BC45" s="191" t="str">
        <f>IFERROR(IF(PAC!$AB45="F02 - LICITAÇÃO",1,""),"")</f>
        <v/>
      </c>
      <c r="BD45" s="122">
        <f>IFERROR(IF(PAC!$AB$6:$AB$581="F03 - EXECUÇÃO DO OBJETO",1,""),"")</f>
        <v>1</v>
      </c>
      <c r="BE45" s="122" t="str">
        <f>IFERROR(IF(PAC!$AB$6:$AB$581="F04 - CONCLUÍDA",1,""),"")</f>
        <v/>
      </c>
      <c r="BF45" s="189">
        <f>IF(PAC!$V45&gt;0,0,PAC!$Q45)</f>
        <v>0</v>
      </c>
    </row>
    <row r="46" spans="1:74" s="1" customFormat="1" ht="210.75" hidden="1" customHeight="1" thickBot="1" x14ac:dyDescent="0.4">
      <c r="A46" s="88">
        <f t="shared" si="0"/>
        <v>41</v>
      </c>
      <c r="B46" s="88">
        <v>2023</v>
      </c>
      <c r="C46" s="88" t="s">
        <v>604</v>
      </c>
      <c r="D46" s="88" t="s">
        <v>995</v>
      </c>
      <c r="E46" s="89" t="s">
        <v>1755</v>
      </c>
      <c r="F46" s="40" t="s">
        <v>53</v>
      </c>
      <c r="G46" s="40" t="s">
        <v>611</v>
      </c>
      <c r="H46" s="88" t="s">
        <v>1229</v>
      </c>
      <c r="I46" s="88" t="s">
        <v>1223</v>
      </c>
      <c r="J46" s="88" t="s">
        <v>227</v>
      </c>
      <c r="K46" s="18">
        <v>34701703.869999997</v>
      </c>
      <c r="L46" s="18"/>
      <c r="M46" s="18"/>
      <c r="N46" s="18"/>
      <c r="O46" s="18"/>
      <c r="P46" s="18">
        <v>34701703.869999997</v>
      </c>
      <c r="Q46" s="20">
        <f>SUM(PAC!$M46:$P46)</f>
        <v>34701703.869999997</v>
      </c>
      <c r="R46" s="20"/>
      <c r="S46" s="20"/>
      <c r="T46" s="20"/>
      <c r="U46" s="20"/>
      <c r="V46" s="20"/>
      <c r="W46" s="20">
        <f>IF(PAC!$V46&gt;0,PAC!$V46,PAC!$Q46)</f>
        <v>34701703.869999997</v>
      </c>
      <c r="X46" s="20"/>
      <c r="Y46" s="102" t="s">
        <v>593</v>
      </c>
      <c r="Z46" s="102" t="s">
        <v>1734</v>
      </c>
      <c r="AA46" s="103">
        <v>36</v>
      </c>
      <c r="AB46" s="103" t="s">
        <v>1403</v>
      </c>
      <c r="AC46" s="100" t="s">
        <v>2349</v>
      </c>
      <c r="AD46" s="87"/>
      <c r="AE46" s="104"/>
      <c r="AF46" s="40" t="s">
        <v>1496</v>
      </c>
      <c r="AG46" s="40" t="s">
        <v>1911</v>
      </c>
      <c r="AH46" s="105"/>
      <c r="AI46" s="101" t="s">
        <v>1757</v>
      </c>
      <c r="AJ46" s="40" t="s">
        <v>517</v>
      </c>
      <c r="AK46" s="40" t="s">
        <v>2212</v>
      </c>
      <c r="AL46" s="40"/>
      <c r="AM46" s="40"/>
      <c r="AN46" s="87"/>
      <c r="AO46" s="40" t="s">
        <v>1865</v>
      </c>
      <c r="AP46" s="40"/>
      <c r="AQ46" s="40"/>
      <c r="AR46" s="87"/>
      <c r="AS46" s="87"/>
      <c r="AT46" s="87"/>
      <c r="AU46" s="87"/>
      <c r="AV46" s="106"/>
      <c r="AW46" s="106"/>
      <c r="AX46" s="101" t="s">
        <v>2492</v>
      </c>
      <c r="AY46" s="107" t="s">
        <v>2657</v>
      </c>
      <c r="AZ46" s="105"/>
      <c r="BA46" s="128" t="s">
        <v>1596</v>
      </c>
      <c r="BB46" s="108">
        <f>IFERROR(IF(PAC!$AB46="F01 - CAPTAÇÃO DE RECURSO",1,""),"")</f>
        <v>1</v>
      </c>
      <c r="BC46" s="108" t="str">
        <f>IFERROR(IF(PAC!$AB46="F02 - LICITAÇÃO",1,""),"")</f>
        <v/>
      </c>
      <c r="BD46" s="109" t="str">
        <f>IFERROR(IF(PAC!$AB$6:$AB$581="F03 - EXECUÇÃO DO OBJETO",1,""),"")</f>
        <v/>
      </c>
      <c r="BE46" s="109" t="str">
        <f>IFERROR(IF(PAC!$AB$6:$AB$581="F04 - CONCLUÍDA",1,""),"")</f>
        <v/>
      </c>
      <c r="BF46" s="110">
        <f>IF(PAC!$V46&gt;0,0,PAC!$Q46)</f>
        <v>34701703.869999997</v>
      </c>
    </row>
    <row r="47" spans="1:74" s="1" customFormat="1" ht="158.25" hidden="1" customHeight="1" thickBot="1" x14ac:dyDescent="0.4">
      <c r="A47" s="111">
        <f t="shared" si="0"/>
        <v>42</v>
      </c>
      <c r="B47" s="111">
        <v>2023</v>
      </c>
      <c r="C47" s="111" t="s">
        <v>604</v>
      </c>
      <c r="D47" s="111" t="s">
        <v>995</v>
      </c>
      <c r="E47" s="129" t="s">
        <v>1756</v>
      </c>
      <c r="F47" s="114" t="s">
        <v>53</v>
      </c>
      <c r="G47" s="114" t="s">
        <v>611</v>
      </c>
      <c r="H47" s="111" t="s">
        <v>1229</v>
      </c>
      <c r="I47" s="111" t="s">
        <v>1223</v>
      </c>
      <c r="J47" s="111" t="s">
        <v>420</v>
      </c>
      <c r="K47" s="31">
        <v>46411180.210000001</v>
      </c>
      <c r="L47" s="31"/>
      <c r="M47" s="31"/>
      <c r="N47" s="31"/>
      <c r="O47" s="31"/>
      <c r="P47" s="31">
        <v>46411180.210000001</v>
      </c>
      <c r="Q47" s="33">
        <f>SUM(PAC!$M47:$P47)</f>
        <v>46411180.210000001</v>
      </c>
      <c r="R47" s="33"/>
      <c r="S47" s="33"/>
      <c r="T47" s="33"/>
      <c r="U47" s="33"/>
      <c r="V47" s="33"/>
      <c r="W47" s="33">
        <f>IF(PAC!$V47&gt;0,PAC!$V47,PAC!$Q47)</f>
        <v>46411180.210000001</v>
      </c>
      <c r="X47" s="33"/>
      <c r="Y47" s="115" t="s">
        <v>593</v>
      </c>
      <c r="Z47" s="115" t="s">
        <v>1734</v>
      </c>
      <c r="AA47" s="116">
        <v>36</v>
      </c>
      <c r="AB47" s="116" t="s">
        <v>1403</v>
      </c>
      <c r="AC47" s="112" t="s">
        <v>2349</v>
      </c>
      <c r="AD47" s="117"/>
      <c r="AE47" s="118"/>
      <c r="AF47" s="114" t="s">
        <v>1496</v>
      </c>
      <c r="AG47" s="114" t="s">
        <v>1911</v>
      </c>
      <c r="AH47" s="119"/>
      <c r="AI47" s="113" t="s">
        <v>1910</v>
      </c>
      <c r="AJ47" s="114" t="s">
        <v>1758</v>
      </c>
      <c r="AK47" s="114" t="s">
        <v>2212</v>
      </c>
      <c r="AL47" s="114"/>
      <c r="AM47" s="114"/>
      <c r="AN47" s="117"/>
      <c r="AO47" s="114" t="s">
        <v>1875</v>
      </c>
      <c r="AP47" s="114"/>
      <c r="AQ47" s="114"/>
      <c r="AR47" s="117"/>
      <c r="AS47" s="117"/>
      <c r="AT47" s="117"/>
      <c r="AU47" s="117"/>
      <c r="AV47" s="120"/>
      <c r="AW47" s="120"/>
      <c r="AX47" s="113" t="s">
        <v>2489</v>
      </c>
      <c r="AY47" s="121" t="s">
        <v>1759</v>
      </c>
      <c r="AZ47" s="119"/>
      <c r="BA47" s="130" t="s">
        <v>1596</v>
      </c>
      <c r="BB47" s="191">
        <f>IFERROR(IF(PAC!$AB47="F01 - CAPTAÇÃO DE RECURSO",1,""),"")</f>
        <v>1</v>
      </c>
      <c r="BC47" s="191" t="str">
        <f>IFERROR(IF(PAC!$AB47="F02 - LICITAÇÃO",1,""),"")</f>
        <v/>
      </c>
      <c r="BD47" s="122" t="str">
        <f>IFERROR(IF(PAC!$AB$6:$AB$581="F03 - EXECUÇÃO DO OBJETO",1,""),"")</f>
        <v/>
      </c>
      <c r="BE47" s="122" t="str">
        <f>IFERROR(IF(PAC!$AB$6:$AB$581="F04 - CONCLUÍDA",1,""),"")</f>
        <v/>
      </c>
      <c r="BF47" s="189">
        <f>IF(PAC!$V47&gt;0,0,PAC!$Q47)</f>
        <v>46411180.210000001</v>
      </c>
    </row>
    <row r="48" spans="1:74" s="1" customFormat="1" ht="247.5" hidden="1" customHeight="1" thickBot="1" x14ac:dyDescent="0.4">
      <c r="A48" s="88">
        <f t="shared" si="0"/>
        <v>43</v>
      </c>
      <c r="B48" s="100">
        <v>2023</v>
      </c>
      <c r="C48" s="88" t="s">
        <v>604</v>
      </c>
      <c r="D48" s="88" t="s">
        <v>995</v>
      </c>
      <c r="E48" s="101" t="s">
        <v>978</v>
      </c>
      <c r="F48" s="88" t="s">
        <v>53</v>
      </c>
      <c r="G48" s="88" t="s">
        <v>611</v>
      </c>
      <c r="H48" s="40" t="s">
        <v>1229</v>
      </c>
      <c r="I48" s="88" t="s">
        <v>1223</v>
      </c>
      <c r="J48" s="88" t="s">
        <v>143</v>
      </c>
      <c r="K48" s="18"/>
      <c r="L48" s="18">
        <v>19115210.649999999</v>
      </c>
      <c r="M48" s="18">
        <v>19115211</v>
      </c>
      <c r="N48" s="18"/>
      <c r="O48" s="18"/>
      <c r="P48" s="18"/>
      <c r="Q48" s="20">
        <f>SUM(PAC!$M48:$P48)</f>
        <v>19115211</v>
      </c>
      <c r="R48" s="20"/>
      <c r="S48" s="20"/>
      <c r="T48" s="20"/>
      <c r="U48" s="20"/>
      <c r="V48" s="20">
        <v>16698771.58</v>
      </c>
      <c r="W48" s="20">
        <f>IF(PAC!$V48&gt;0,PAC!$V48,PAC!$Q48)</f>
        <v>16698771.58</v>
      </c>
      <c r="X48" s="20" t="s">
        <v>1580</v>
      </c>
      <c r="Y48" s="102" t="s">
        <v>1553</v>
      </c>
      <c r="Z48" s="102"/>
      <c r="AA48" s="103">
        <v>15</v>
      </c>
      <c r="AB48" s="103" t="s">
        <v>1675</v>
      </c>
      <c r="AC48" s="100" t="s">
        <v>2346</v>
      </c>
      <c r="AD48" s="87">
        <v>46455</v>
      </c>
      <c r="AE48" s="104">
        <v>28.44</v>
      </c>
      <c r="AF48" s="40"/>
      <c r="AG48" s="40"/>
      <c r="AH48" s="105"/>
      <c r="AI48" s="101"/>
      <c r="AJ48" s="40" t="s">
        <v>658</v>
      </c>
      <c r="AK48" s="40" t="s">
        <v>656</v>
      </c>
      <c r="AL48" s="40" t="s">
        <v>962</v>
      </c>
      <c r="AM48" s="40"/>
      <c r="AN48" s="87"/>
      <c r="AO48" s="40" t="s">
        <v>1178</v>
      </c>
      <c r="AP48" s="40" t="s">
        <v>1179</v>
      </c>
      <c r="AQ48" s="40"/>
      <c r="AR48" s="87">
        <v>45759</v>
      </c>
      <c r="AS48" s="87">
        <v>45841</v>
      </c>
      <c r="AT48" s="87">
        <v>45886</v>
      </c>
      <c r="AU48" s="87">
        <v>46000</v>
      </c>
      <c r="AV48" s="106">
        <v>46455</v>
      </c>
      <c r="AW48" s="106">
        <v>46455</v>
      </c>
      <c r="AX48" s="101" t="s">
        <v>2630</v>
      </c>
      <c r="AY48" s="107" t="s">
        <v>1693</v>
      </c>
      <c r="AZ48" s="105"/>
      <c r="BA48" s="104" t="s">
        <v>705</v>
      </c>
      <c r="BB48" s="108" t="str">
        <f>IFERROR(IF(PAC!$AB48="F01 - CAPTAÇÃO DE RECURSO",1,""),"")</f>
        <v/>
      </c>
      <c r="BC48" s="108" t="str">
        <f>IFERROR(IF(PAC!$AB48="F02 - LICITAÇÃO",1,""),"")</f>
        <v/>
      </c>
      <c r="BD48" s="109">
        <f>IFERROR(IF(PAC!$AB$6:$AB$581="F03 - EXECUÇÃO DO OBJETO",1,""),"")</f>
        <v>1</v>
      </c>
      <c r="BE48" s="109" t="str">
        <f>IFERROR(IF(PAC!$AB$6:$AB$581="F04 - CONCLUÍDA",1,""),"")</f>
        <v/>
      </c>
      <c r="BF48" s="110">
        <f>IF(PAC!$V48&gt;0,0,PAC!$Q48)</f>
        <v>0</v>
      </c>
    </row>
    <row r="49" spans="1:58" s="1" customFormat="1" ht="189.75" hidden="1" customHeight="1" thickBot="1" x14ac:dyDescent="0.4">
      <c r="A49" s="111">
        <f t="shared" si="0"/>
        <v>44</v>
      </c>
      <c r="B49" s="112">
        <v>2023</v>
      </c>
      <c r="C49" s="111" t="s">
        <v>604</v>
      </c>
      <c r="D49" s="111" t="s">
        <v>996</v>
      </c>
      <c r="E49" s="113" t="s">
        <v>469</v>
      </c>
      <c r="F49" s="111" t="s">
        <v>53</v>
      </c>
      <c r="G49" s="111" t="s">
        <v>611</v>
      </c>
      <c r="H49" s="114" t="s">
        <v>1229</v>
      </c>
      <c r="I49" s="111" t="s">
        <v>1223</v>
      </c>
      <c r="J49" s="111" t="s">
        <v>361</v>
      </c>
      <c r="K49" s="31"/>
      <c r="L49" s="31"/>
      <c r="M49" s="31">
        <v>78622204.780000001</v>
      </c>
      <c r="N49" s="31"/>
      <c r="O49" s="31"/>
      <c r="P49" s="31"/>
      <c r="Q49" s="33">
        <f>SUM(PAC!$M49:$P49)</f>
        <v>78622204.780000001</v>
      </c>
      <c r="R49" s="33"/>
      <c r="S49" s="33"/>
      <c r="T49" s="33"/>
      <c r="U49" s="33"/>
      <c r="V49" s="33">
        <v>94971708.950000003</v>
      </c>
      <c r="W49" s="33">
        <f>IF(PAC!$V49&gt;0,PAC!$V49,PAC!$Q49)</f>
        <v>94971708.950000003</v>
      </c>
      <c r="X49" s="33" t="s">
        <v>1908</v>
      </c>
      <c r="Y49" s="115" t="s">
        <v>1553</v>
      </c>
      <c r="Z49" s="115"/>
      <c r="AA49" s="116">
        <v>30</v>
      </c>
      <c r="AB49" s="116" t="s">
        <v>1675</v>
      </c>
      <c r="AC49" s="112" t="s">
        <v>2346</v>
      </c>
      <c r="AD49" s="117">
        <v>46302</v>
      </c>
      <c r="AE49" s="118">
        <v>84.15</v>
      </c>
      <c r="AF49" s="114"/>
      <c r="AG49" s="114"/>
      <c r="AH49" s="119"/>
      <c r="AI49" s="113"/>
      <c r="AJ49" s="114"/>
      <c r="AK49" s="114" t="s">
        <v>2179</v>
      </c>
      <c r="AL49" s="114" t="s">
        <v>962</v>
      </c>
      <c r="AM49" s="114"/>
      <c r="AN49" s="117"/>
      <c r="AO49" s="114" t="s">
        <v>1876</v>
      </c>
      <c r="AP49" s="114" t="s">
        <v>1171</v>
      </c>
      <c r="AQ49" s="114"/>
      <c r="AR49" s="117">
        <v>45160</v>
      </c>
      <c r="AS49" s="117">
        <v>45184</v>
      </c>
      <c r="AT49" s="117">
        <v>45210</v>
      </c>
      <c r="AU49" s="117">
        <v>45300</v>
      </c>
      <c r="AV49" s="120">
        <v>46200</v>
      </c>
      <c r="AW49" s="120">
        <v>46302</v>
      </c>
      <c r="AX49" s="126" t="s">
        <v>2855</v>
      </c>
      <c r="AY49" s="114" t="s">
        <v>2576</v>
      </c>
      <c r="AZ49" s="119"/>
      <c r="BA49" s="118"/>
      <c r="BB49" s="191" t="str">
        <f>IFERROR(IF(PAC!$AB49="F01 - CAPTAÇÃO DE RECURSO",1,""),"")</f>
        <v/>
      </c>
      <c r="BC49" s="191" t="str">
        <f>IFERROR(IF(PAC!$AB49="F02 - LICITAÇÃO",1,""),"")</f>
        <v/>
      </c>
      <c r="BD49" s="122">
        <f>IFERROR(IF(PAC!$AB$6:$AB$581="F03 - EXECUÇÃO DO OBJETO",1,""),"")</f>
        <v>1</v>
      </c>
      <c r="BE49" s="122" t="str">
        <f>IFERROR(IF(PAC!$AB$6:$AB$581="F04 - CONCLUÍDA",1,""),"")</f>
        <v/>
      </c>
      <c r="BF49" s="189">
        <f>IF(PAC!$V49&gt;0,0,PAC!$Q49)</f>
        <v>0</v>
      </c>
    </row>
    <row r="50" spans="1:58" s="1" customFormat="1" ht="315.75" hidden="1" customHeight="1" thickBot="1" x14ac:dyDescent="0.4">
      <c r="A50" s="88">
        <f t="shared" si="0"/>
        <v>45</v>
      </c>
      <c r="B50" s="100">
        <v>2023</v>
      </c>
      <c r="C50" s="88" t="s">
        <v>604</v>
      </c>
      <c r="D50" s="88" t="s">
        <v>995</v>
      </c>
      <c r="E50" s="101" t="s">
        <v>2002</v>
      </c>
      <c r="F50" s="88" t="s">
        <v>53</v>
      </c>
      <c r="G50" s="88" t="s">
        <v>611</v>
      </c>
      <c r="H50" s="40" t="s">
        <v>1229</v>
      </c>
      <c r="I50" s="88" t="s">
        <v>1223</v>
      </c>
      <c r="J50" s="88" t="s">
        <v>361</v>
      </c>
      <c r="K50" s="18"/>
      <c r="L50" s="18">
        <v>9086276.1500000004</v>
      </c>
      <c r="M50" s="18">
        <v>13449628.93</v>
      </c>
      <c r="N50" s="18"/>
      <c r="O50" s="18"/>
      <c r="P50" s="18"/>
      <c r="Q50" s="20">
        <f>SUM(PAC!$M50:$P50)</f>
        <v>13449628.93</v>
      </c>
      <c r="R50" s="20"/>
      <c r="S50" s="20"/>
      <c r="T50" s="20"/>
      <c r="U50" s="20"/>
      <c r="V50" s="20">
        <v>9660258.5899999999</v>
      </c>
      <c r="W50" s="20">
        <f>IF(PAC!$V50&gt;0,PAC!$V50,PAC!$Q50)</f>
        <v>9660258.5899999999</v>
      </c>
      <c r="X50" s="20" t="s">
        <v>1754</v>
      </c>
      <c r="Y50" s="102" t="s">
        <v>1553</v>
      </c>
      <c r="Z50" s="102"/>
      <c r="AA50" s="103">
        <v>12</v>
      </c>
      <c r="AB50" s="103" t="s">
        <v>1675</v>
      </c>
      <c r="AC50" s="100" t="s">
        <v>2346</v>
      </c>
      <c r="AD50" s="87">
        <v>46522</v>
      </c>
      <c r="AE50" s="104">
        <v>8.0500000000000007</v>
      </c>
      <c r="AF50" s="40"/>
      <c r="AG50" s="40"/>
      <c r="AH50" s="105">
        <v>46522</v>
      </c>
      <c r="AI50" s="101"/>
      <c r="AJ50" s="40" t="s">
        <v>655</v>
      </c>
      <c r="AK50" s="40" t="s">
        <v>657</v>
      </c>
      <c r="AL50" s="40" t="s">
        <v>962</v>
      </c>
      <c r="AM50" s="40"/>
      <c r="AN50" s="87"/>
      <c r="AO50" s="40" t="s">
        <v>1807</v>
      </c>
      <c r="AP50" s="40" t="s">
        <v>1209</v>
      </c>
      <c r="AQ50" s="40"/>
      <c r="AR50" s="87">
        <v>45906</v>
      </c>
      <c r="AS50" s="87">
        <v>45975</v>
      </c>
      <c r="AT50" s="87">
        <v>46042</v>
      </c>
      <c r="AU50" s="87">
        <v>46157</v>
      </c>
      <c r="AV50" s="106">
        <v>46522</v>
      </c>
      <c r="AW50" s="106">
        <v>46522</v>
      </c>
      <c r="AX50" s="101" t="s">
        <v>2262</v>
      </c>
      <c r="AY50" s="107" t="s">
        <v>1761</v>
      </c>
      <c r="AZ50" s="105"/>
      <c r="BA50" s="104" t="s">
        <v>705</v>
      </c>
      <c r="BB50" s="108" t="str">
        <f>IFERROR(IF(PAC!$AB50="F01 - CAPTAÇÃO DE RECURSO",1,""),"")</f>
        <v/>
      </c>
      <c r="BC50" s="108" t="str">
        <f>IFERROR(IF(PAC!$AB50="F02 - LICITAÇÃO",1,""),"")</f>
        <v/>
      </c>
      <c r="BD50" s="109">
        <f>IFERROR(IF(PAC!$AB$6:$AB$581="F03 - EXECUÇÃO DO OBJETO",1,""),"")</f>
        <v>1</v>
      </c>
      <c r="BE50" s="109" t="str">
        <f>IFERROR(IF(PAC!$AB$6:$AB$581="F04 - CONCLUÍDA",1,""),"")</f>
        <v/>
      </c>
      <c r="BF50" s="110">
        <f>IF(PAC!$V50&gt;0,0,PAC!$Q50)</f>
        <v>0</v>
      </c>
    </row>
    <row r="51" spans="1:58" s="1" customFormat="1" ht="252.75" hidden="1" customHeight="1" thickBot="1" x14ac:dyDescent="0.4">
      <c r="A51" s="111">
        <f t="shared" si="0"/>
        <v>46</v>
      </c>
      <c r="B51" s="112">
        <v>2023</v>
      </c>
      <c r="C51" s="111" t="s">
        <v>609</v>
      </c>
      <c r="D51" s="111" t="s">
        <v>995</v>
      </c>
      <c r="E51" s="113" t="s">
        <v>1560</v>
      </c>
      <c r="F51" s="111" t="s">
        <v>53</v>
      </c>
      <c r="G51" s="111" t="s">
        <v>611</v>
      </c>
      <c r="H51" s="114" t="s">
        <v>1229</v>
      </c>
      <c r="I51" s="111" t="s">
        <v>1223</v>
      </c>
      <c r="J51" s="111" t="s">
        <v>50</v>
      </c>
      <c r="K51" s="31"/>
      <c r="L51" s="31">
        <v>16525797.609999999</v>
      </c>
      <c r="M51" s="31">
        <v>826290</v>
      </c>
      <c r="N51" s="31"/>
      <c r="O51" s="31"/>
      <c r="P51" s="31"/>
      <c r="Q51" s="33">
        <f>SUM(PAC!$M51:$P51)</f>
        <v>826290</v>
      </c>
      <c r="R51" s="33"/>
      <c r="S51" s="33"/>
      <c r="T51" s="33"/>
      <c r="U51" s="33"/>
      <c r="V51" s="33">
        <v>671333.89</v>
      </c>
      <c r="W51" s="33">
        <f>IF(PAC!$V51&gt;0,PAC!$V51,PAC!$Q51)</f>
        <v>671333.89</v>
      </c>
      <c r="X51" s="33" t="s">
        <v>2042</v>
      </c>
      <c r="Y51" s="115" t="s">
        <v>1553</v>
      </c>
      <c r="Z51" s="115"/>
      <c r="AA51" s="116">
        <v>4</v>
      </c>
      <c r="AB51" s="116" t="s">
        <v>1675</v>
      </c>
      <c r="AC51" s="112" t="s">
        <v>2346</v>
      </c>
      <c r="AD51" s="117">
        <v>46304</v>
      </c>
      <c r="AE51" s="118">
        <v>29.2</v>
      </c>
      <c r="AF51" s="114"/>
      <c r="AG51" s="114"/>
      <c r="AH51" s="119"/>
      <c r="AI51" s="113"/>
      <c r="AJ51" s="114" t="s">
        <v>659</v>
      </c>
      <c r="AK51" s="114" t="s">
        <v>665</v>
      </c>
      <c r="AL51" s="114" t="s">
        <v>962</v>
      </c>
      <c r="AM51" s="114"/>
      <c r="AN51" s="117"/>
      <c r="AO51" s="114" t="s">
        <v>1889</v>
      </c>
      <c r="AP51" s="114"/>
      <c r="AQ51" s="114"/>
      <c r="AR51" s="117">
        <v>46056</v>
      </c>
      <c r="AS51" s="117">
        <v>46129</v>
      </c>
      <c r="AT51" s="117">
        <v>46157</v>
      </c>
      <c r="AU51" s="117">
        <v>46182</v>
      </c>
      <c r="AV51" s="120">
        <v>46304</v>
      </c>
      <c r="AW51" s="120">
        <v>46349</v>
      </c>
      <c r="AX51" s="113" t="s">
        <v>2852</v>
      </c>
      <c r="AY51" s="121" t="s">
        <v>1997</v>
      </c>
      <c r="AZ51" s="119"/>
      <c r="BA51" s="118" t="s">
        <v>1001</v>
      </c>
      <c r="BB51" s="191" t="str">
        <f>IFERROR(IF(PAC!$AB51="F01 - CAPTAÇÃO DE RECURSO",1,""),"")</f>
        <v/>
      </c>
      <c r="BC51" s="191" t="str">
        <f>IFERROR(IF(PAC!$AB51="F02 - LICITAÇÃO",1,""),"")</f>
        <v/>
      </c>
      <c r="BD51" s="122">
        <f>IFERROR(IF(PAC!$AB$6:$AB$581="F03 - EXECUÇÃO DO OBJETO",1,""),"")</f>
        <v>1</v>
      </c>
      <c r="BE51" s="122" t="str">
        <f>IFERROR(IF(PAC!$AB$6:$AB$581="F04 - CONCLUÍDA",1,""),"")</f>
        <v/>
      </c>
      <c r="BF51" s="189">
        <f>IF(PAC!$V51&gt;0,0,PAC!$Q51)</f>
        <v>0</v>
      </c>
    </row>
    <row r="52" spans="1:58" s="2" customFormat="1" ht="409.6" hidden="1" customHeight="1" thickBot="1" x14ac:dyDescent="0.4">
      <c r="A52" s="88">
        <f t="shared" si="0"/>
        <v>47</v>
      </c>
      <c r="B52" s="88">
        <v>2025</v>
      </c>
      <c r="C52" s="88" t="s">
        <v>604</v>
      </c>
      <c r="D52" s="88" t="s">
        <v>995</v>
      </c>
      <c r="E52" s="101" t="s">
        <v>2198</v>
      </c>
      <c r="F52" s="88" t="s">
        <v>53</v>
      </c>
      <c r="G52" s="88" t="s">
        <v>611</v>
      </c>
      <c r="H52" s="40" t="s">
        <v>1229</v>
      </c>
      <c r="I52" s="88" t="s">
        <v>1223</v>
      </c>
      <c r="J52" s="88" t="s">
        <v>103</v>
      </c>
      <c r="K52" s="18">
        <v>46159223.990750007</v>
      </c>
      <c r="L52" s="18"/>
      <c r="M52" s="18"/>
      <c r="N52" s="18"/>
      <c r="O52" s="18"/>
      <c r="P52" s="18">
        <v>46187619.640000001</v>
      </c>
      <c r="Q52" s="20">
        <f>SUM(PAC!$M52:$P52)</f>
        <v>46187619.640000001</v>
      </c>
      <c r="R52" s="20"/>
      <c r="S52" s="20"/>
      <c r="T52" s="20"/>
      <c r="U52" s="20"/>
      <c r="V52" s="20"/>
      <c r="W52" s="20">
        <f>IF(PAC!$V52&gt;0,PAC!$V52,PAC!$Q52)</f>
        <v>46187619.640000001</v>
      </c>
      <c r="X52" s="20"/>
      <c r="Y52" s="102" t="s">
        <v>593</v>
      </c>
      <c r="Z52" s="102" t="s">
        <v>1734</v>
      </c>
      <c r="AA52" s="103">
        <v>36</v>
      </c>
      <c r="AB52" s="103" t="s">
        <v>1403</v>
      </c>
      <c r="AC52" s="100" t="s">
        <v>2349</v>
      </c>
      <c r="AD52" s="87"/>
      <c r="AE52" s="104"/>
      <c r="AF52" s="40" t="s">
        <v>1492</v>
      </c>
      <c r="AG52" s="40" t="s">
        <v>1903</v>
      </c>
      <c r="AH52" s="105">
        <v>46325</v>
      </c>
      <c r="AI52" s="101" t="s">
        <v>1727</v>
      </c>
      <c r="AJ52" s="40" t="s">
        <v>1628</v>
      </c>
      <c r="AK52" s="40"/>
      <c r="AL52" s="40"/>
      <c r="AM52" s="40"/>
      <c r="AN52" s="87"/>
      <c r="AO52" s="40" t="s">
        <v>1862</v>
      </c>
      <c r="AP52" s="40"/>
      <c r="AQ52" s="40"/>
      <c r="AR52" s="87"/>
      <c r="AS52" s="87"/>
      <c r="AT52" s="87"/>
      <c r="AU52" s="87"/>
      <c r="AV52" s="106"/>
      <c r="AW52" s="106"/>
      <c r="AX52" s="101"/>
      <c r="AY52" s="107"/>
      <c r="AZ52" s="105"/>
      <c r="BA52" s="104" t="s">
        <v>705</v>
      </c>
      <c r="BB52" s="108">
        <f>IFERROR(IF(PAC!$AB52="F01 - CAPTAÇÃO DE RECURSO",1,""),"")</f>
        <v>1</v>
      </c>
      <c r="BC52" s="108" t="str">
        <f>IFERROR(IF(PAC!$AB52="F02 - LICITAÇÃO",1,""),"")</f>
        <v/>
      </c>
      <c r="BD52" s="109" t="str">
        <f>IFERROR(IF(PAC!$AB$6:$AB$581="F03 - EXECUÇÃO DO OBJETO",1,""),"")</f>
        <v/>
      </c>
      <c r="BE52" s="109" t="str">
        <f>IFERROR(IF(PAC!$AB$6:$AB$581="F04 - CONCLUÍDA",1,""),"")</f>
        <v/>
      </c>
      <c r="BF52" s="110">
        <f>IF(PAC!$V52&gt;0,0,PAC!$Q52)</f>
        <v>46187619.640000001</v>
      </c>
    </row>
    <row r="53" spans="1:58" s="2" customFormat="1" ht="409.6" hidden="1" customHeight="1" thickBot="1" x14ac:dyDescent="0.4">
      <c r="A53" s="111">
        <f t="shared" si="0"/>
        <v>48</v>
      </c>
      <c r="B53" s="111">
        <v>2025</v>
      </c>
      <c r="C53" s="111" t="s">
        <v>604</v>
      </c>
      <c r="D53" s="111" t="s">
        <v>995</v>
      </c>
      <c r="E53" s="113" t="s">
        <v>2316</v>
      </c>
      <c r="F53" s="111" t="s">
        <v>53</v>
      </c>
      <c r="G53" s="111" t="s">
        <v>611</v>
      </c>
      <c r="H53" s="114" t="s">
        <v>1229</v>
      </c>
      <c r="I53" s="111" t="s">
        <v>1223</v>
      </c>
      <c r="J53" s="111" t="s">
        <v>189</v>
      </c>
      <c r="K53" s="31"/>
      <c r="L53" s="31">
        <v>22800366.739999998</v>
      </c>
      <c r="M53" s="31">
        <v>22800366.739999998</v>
      </c>
      <c r="N53" s="31"/>
      <c r="O53" s="31"/>
      <c r="P53" s="31"/>
      <c r="Q53" s="33">
        <f>SUM(PAC!$M53:$P53)</f>
        <v>22800366.739999998</v>
      </c>
      <c r="R53" s="33"/>
      <c r="S53" s="33"/>
      <c r="T53" s="33"/>
      <c r="U53" s="33"/>
      <c r="V53" s="33"/>
      <c r="W53" s="33">
        <f>IF(PAC!$V53&gt;0,PAC!$V53,PAC!$Q53)</f>
        <v>22800366.739999998</v>
      </c>
      <c r="X53" s="33"/>
      <c r="Y53" s="115" t="s">
        <v>1553</v>
      </c>
      <c r="Z53" s="115"/>
      <c r="AA53" s="116">
        <v>36</v>
      </c>
      <c r="AB53" s="116" t="s">
        <v>1402</v>
      </c>
      <c r="AC53" s="112" t="s">
        <v>2348</v>
      </c>
      <c r="AD53" s="117"/>
      <c r="AE53" s="118"/>
      <c r="AF53" s="114" t="s">
        <v>1448</v>
      </c>
      <c r="AG53" s="124" t="s">
        <v>2318</v>
      </c>
      <c r="AH53" s="119">
        <v>46323</v>
      </c>
      <c r="AI53" s="113" t="s">
        <v>2109</v>
      </c>
      <c r="AJ53" s="114" t="s">
        <v>1628</v>
      </c>
      <c r="AK53" s="114" t="s">
        <v>1729</v>
      </c>
      <c r="AL53" s="114" t="s">
        <v>962</v>
      </c>
      <c r="AM53" s="114"/>
      <c r="AN53" s="117"/>
      <c r="AO53" s="114" t="s">
        <v>1882</v>
      </c>
      <c r="AP53" s="114"/>
      <c r="AQ53" s="114"/>
      <c r="AR53" s="117">
        <v>46223</v>
      </c>
      <c r="AS53" s="117">
        <v>46293</v>
      </c>
      <c r="AT53" s="117">
        <v>46341</v>
      </c>
      <c r="AU53" s="117"/>
      <c r="AV53" s="120"/>
      <c r="AW53" s="120"/>
      <c r="AX53" s="113" t="s">
        <v>2439</v>
      </c>
      <c r="AY53" s="121" t="s">
        <v>2317</v>
      </c>
      <c r="AZ53" s="119"/>
      <c r="BA53" s="118" t="s">
        <v>705</v>
      </c>
      <c r="BB53" s="191" t="str">
        <f>IFERROR(IF(PAC!$AB53="F01 - CAPTAÇÃO DE RECURSO",1,""),"")</f>
        <v/>
      </c>
      <c r="BC53" s="191">
        <f>IFERROR(IF(PAC!$AB53="F02 - LICITAÇÃO",1,""),"")</f>
        <v>1</v>
      </c>
      <c r="BD53" s="122" t="str">
        <f>IFERROR(IF(PAC!$AB$6:$AB$581="F03 - EXECUÇÃO DO OBJETO",1,""),"")</f>
        <v/>
      </c>
      <c r="BE53" s="122" t="str">
        <f>IFERROR(IF(PAC!$AB$6:$AB$581="F04 - CONCLUÍDA",1,""),"")</f>
        <v/>
      </c>
      <c r="BF53" s="189">
        <f>IF(PAC!$V53&gt;0,0,PAC!$Q53)</f>
        <v>22800366.739999998</v>
      </c>
    </row>
    <row r="54" spans="1:58" s="2" customFormat="1" ht="409.6" hidden="1" customHeight="1" thickBot="1" x14ac:dyDescent="0.4">
      <c r="A54" s="88">
        <f t="shared" si="0"/>
        <v>49</v>
      </c>
      <c r="B54" s="88">
        <v>2025</v>
      </c>
      <c r="C54" s="88" t="s">
        <v>604</v>
      </c>
      <c r="D54" s="88" t="s">
        <v>995</v>
      </c>
      <c r="E54" s="101" t="s">
        <v>980</v>
      </c>
      <c r="F54" s="88" t="s">
        <v>53</v>
      </c>
      <c r="G54" s="88" t="s">
        <v>611</v>
      </c>
      <c r="H54" s="40" t="s">
        <v>1229</v>
      </c>
      <c r="I54" s="88" t="s">
        <v>1223</v>
      </c>
      <c r="J54" s="88" t="s">
        <v>361</v>
      </c>
      <c r="K54" s="18">
        <v>13324752.48</v>
      </c>
      <c r="L54" s="18"/>
      <c r="M54" s="18"/>
      <c r="N54" s="18"/>
      <c r="O54" s="18"/>
      <c r="P54" s="18">
        <v>13324752.48</v>
      </c>
      <c r="Q54" s="20">
        <f>SUM(PAC!$M54:$P54)</f>
        <v>13324752.48</v>
      </c>
      <c r="R54" s="20"/>
      <c r="S54" s="20"/>
      <c r="T54" s="20"/>
      <c r="U54" s="20"/>
      <c r="V54" s="20"/>
      <c r="W54" s="20">
        <f>IF(PAC!$V54&gt;0,PAC!$V54,PAC!$Q54)</f>
        <v>13324752.48</v>
      </c>
      <c r="X54" s="20"/>
      <c r="Y54" s="102" t="s">
        <v>593</v>
      </c>
      <c r="Z54" s="102" t="s">
        <v>1734</v>
      </c>
      <c r="AA54" s="103">
        <v>36</v>
      </c>
      <c r="AB54" s="103" t="s">
        <v>1403</v>
      </c>
      <c r="AC54" s="100" t="s">
        <v>2349</v>
      </c>
      <c r="AD54" s="87"/>
      <c r="AE54" s="104"/>
      <c r="AF54" s="40" t="s">
        <v>1492</v>
      </c>
      <c r="AG54" s="40" t="s">
        <v>1903</v>
      </c>
      <c r="AH54" s="105">
        <v>46325</v>
      </c>
      <c r="AI54" s="101" t="s">
        <v>1727</v>
      </c>
      <c r="AJ54" s="40" t="s">
        <v>1629</v>
      </c>
      <c r="AK54" s="40"/>
      <c r="AL54" s="40"/>
      <c r="AM54" s="40"/>
      <c r="AN54" s="87"/>
      <c r="AO54" s="40" t="s">
        <v>1877</v>
      </c>
      <c r="AP54" s="40"/>
      <c r="AQ54" s="40"/>
      <c r="AR54" s="87"/>
      <c r="AS54" s="87"/>
      <c r="AT54" s="87"/>
      <c r="AU54" s="87"/>
      <c r="AV54" s="106"/>
      <c r="AW54" s="106"/>
      <c r="AX54" s="101"/>
      <c r="AY54" s="107"/>
      <c r="AZ54" s="105"/>
      <c r="BA54" s="104" t="s">
        <v>705</v>
      </c>
      <c r="BB54" s="108">
        <f>IFERROR(IF(PAC!$AB54="F01 - CAPTAÇÃO DE RECURSO",1,""),"")</f>
        <v>1</v>
      </c>
      <c r="BC54" s="108" t="str">
        <f>IFERROR(IF(PAC!$AB54="F02 - LICITAÇÃO",1,""),"")</f>
        <v/>
      </c>
      <c r="BD54" s="109" t="str">
        <f>IFERROR(IF(PAC!$AB$6:$AB$581="F03 - EXECUÇÃO DO OBJETO",1,""),"")</f>
        <v/>
      </c>
      <c r="BE54" s="109" t="str">
        <f>IFERROR(IF(PAC!$AB$6:$AB$581="F04 - CONCLUÍDA",1,""),"")</f>
        <v/>
      </c>
      <c r="BF54" s="110">
        <f>IF(PAC!$V54&gt;0,0,PAC!$Q54)</f>
        <v>13324752.48</v>
      </c>
    </row>
    <row r="55" spans="1:58" s="2" customFormat="1" ht="409.6" hidden="1" customHeight="1" thickBot="1" x14ac:dyDescent="0.4">
      <c r="A55" s="111">
        <f t="shared" si="0"/>
        <v>50</v>
      </c>
      <c r="B55" s="111">
        <v>2025</v>
      </c>
      <c r="C55" s="111" t="s">
        <v>604</v>
      </c>
      <c r="D55" s="111" t="s">
        <v>995</v>
      </c>
      <c r="E55" s="113" t="s">
        <v>2196</v>
      </c>
      <c r="F55" s="111" t="s">
        <v>53</v>
      </c>
      <c r="G55" s="111" t="s">
        <v>611</v>
      </c>
      <c r="H55" s="114" t="s">
        <v>1229</v>
      </c>
      <c r="I55" s="111" t="s">
        <v>1223</v>
      </c>
      <c r="J55" s="111" t="s">
        <v>143</v>
      </c>
      <c r="K55" s="31"/>
      <c r="L55" s="31">
        <v>16957482.629999999</v>
      </c>
      <c r="M55" s="31">
        <v>16957482.629999999</v>
      </c>
      <c r="N55" s="31"/>
      <c r="O55" s="31"/>
      <c r="P55" s="31"/>
      <c r="Q55" s="33">
        <f>SUM(PAC!$M55:$P55)</f>
        <v>16957482.629999999</v>
      </c>
      <c r="R55" s="33"/>
      <c r="S55" s="33"/>
      <c r="T55" s="33"/>
      <c r="U55" s="33"/>
      <c r="V55" s="33"/>
      <c r="W55" s="33">
        <f>IF(PAC!$V55&gt;0,PAC!$V55,PAC!$Q55)</f>
        <v>16957482.629999999</v>
      </c>
      <c r="X55" s="33"/>
      <c r="Y55" s="115" t="s">
        <v>1553</v>
      </c>
      <c r="Z55" s="115"/>
      <c r="AA55" s="116">
        <v>36</v>
      </c>
      <c r="AB55" s="116" t="s">
        <v>1403</v>
      </c>
      <c r="AC55" s="112" t="s">
        <v>2349</v>
      </c>
      <c r="AD55" s="117"/>
      <c r="AE55" s="118"/>
      <c r="AF55" s="114" t="s">
        <v>1440</v>
      </c>
      <c r="AG55" s="124"/>
      <c r="AH55" s="119"/>
      <c r="AI55" s="113" t="s">
        <v>2109</v>
      </c>
      <c r="AJ55" s="114" t="s">
        <v>1708</v>
      </c>
      <c r="AK55" s="114" t="s">
        <v>1729</v>
      </c>
      <c r="AL55" s="114" t="s">
        <v>1929</v>
      </c>
      <c r="AM55" s="114" t="s">
        <v>1728</v>
      </c>
      <c r="AN55" s="117">
        <v>46751</v>
      </c>
      <c r="AO55" s="114" t="s">
        <v>1883</v>
      </c>
      <c r="AP55" s="114"/>
      <c r="AQ55" s="114"/>
      <c r="AR55" s="117"/>
      <c r="AS55" s="117"/>
      <c r="AT55" s="117"/>
      <c r="AU55" s="117"/>
      <c r="AV55" s="120"/>
      <c r="AW55" s="120"/>
      <c r="AX55" s="126" t="s">
        <v>2850</v>
      </c>
      <c r="AY55" s="121"/>
      <c r="AZ55" s="119"/>
      <c r="BA55" s="118" t="s">
        <v>705</v>
      </c>
      <c r="BB55" s="191">
        <f>IFERROR(IF(PAC!$AB55="F01 - CAPTAÇÃO DE RECURSO",1,""),"")</f>
        <v>1</v>
      </c>
      <c r="BC55" s="191" t="str">
        <f>IFERROR(IF(PAC!$AB55="F02 - LICITAÇÃO",1,""),"")</f>
        <v/>
      </c>
      <c r="BD55" s="122" t="str">
        <f>IFERROR(IF(PAC!$AB$6:$AB$581="F03 - EXECUÇÃO DO OBJETO",1,""),"")</f>
        <v/>
      </c>
      <c r="BE55" s="122" t="str">
        <f>IFERROR(IF(PAC!$AB$6:$AB$581="F04 - CONCLUÍDA",1,""),"")</f>
        <v/>
      </c>
      <c r="BF55" s="189">
        <f>IF(PAC!$V55&gt;0,0,PAC!$Q55)</f>
        <v>16957482.629999999</v>
      </c>
    </row>
    <row r="56" spans="1:58" s="2" customFormat="1" ht="409.6" hidden="1" customHeight="1" thickBot="1" x14ac:dyDescent="0.4">
      <c r="A56" s="88">
        <f t="shared" si="0"/>
        <v>51</v>
      </c>
      <c r="B56" s="88">
        <v>2025</v>
      </c>
      <c r="C56" s="88" t="s">
        <v>604</v>
      </c>
      <c r="D56" s="88" t="s">
        <v>995</v>
      </c>
      <c r="E56" s="101" t="s">
        <v>929</v>
      </c>
      <c r="F56" s="88" t="s">
        <v>53</v>
      </c>
      <c r="G56" s="88" t="s">
        <v>611</v>
      </c>
      <c r="H56" s="40" t="s">
        <v>1229</v>
      </c>
      <c r="I56" s="88" t="s">
        <v>1223</v>
      </c>
      <c r="J56" s="88" t="s">
        <v>318</v>
      </c>
      <c r="K56" s="18">
        <v>10187655.130000001</v>
      </c>
      <c r="L56" s="18"/>
      <c r="M56" s="18"/>
      <c r="N56" s="18"/>
      <c r="O56" s="18"/>
      <c r="P56" s="18">
        <v>10187655.130000001</v>
      </c>
      <c r="Q56" s="20">
        <f>SUM(PAC!$M56:$P56)</f>
        <v>10187655.130000001</v>
      </c>
      <c r="R56" s="20"/>
      <c r="S56" s="20"/>
      <c r="T56" s="20"/>
      <c r="U56" s="20"/>
      <c r="V56" s="20"/>
      <c r="W56" s="20">
        <f>IF(PAC!$V56&gt;0,PAC!$V56,PAC!$Q56)</f>
        <v>10187655.130000001</v>
      </c>
      <c r="X56" s="20"/>
      <c r="Y56" s="102" t="s">
        <v>593</v>
      </c>
      <c r="Z56" s="102" t="s">
        <v>1734</v>
      </c>
      <c r="AA56" s="103">
        <v>36</v>
      </c>
      <c r="AB56" s="103" t="s">
        <v>1403</v>
      </c>
      <c r="AC56" s="100" t="s">
        <v>2349</v>
      </c>
      <c r="AD56" s="87"/>
      <c r="AE56" s="104"/>
      <c r="AF56" s="40" t="s">
        <v>1492</v>
      </c>
      <c r="AG56" s="40" t="s">
        <v>1903</v>
      </c>
      <c r="AH56" s="105">
        <v>46325</v>
      </c>
      <c r="AI56" s="101" t="s">
        <v>1727</v>
      </c>
      <c r="AJ56" s="40" t="s">
        <v>1629</v>
      </c>
      <c r="AK56" s="40"/>
      <c r="AL56" s="40"/>
      <c r="AM56" s="40"/>
      <c r="AN56" s="87"/>
      <c r="AO56" s="40" t="s">
        <v>1870</v>
      </c>
      <c r="AP56" s="40"/>
      <c r="AQ56" s="40"/>
      <c r="AR56" s="87"/>
      <c r="AS56" s="87"/>
      <c r="AT56" s="87"/>
      <c r="AU56" s="87"/>
      <c r="AV56" s="106"/>
      <c r="AW56" s="106"/>
      <c r="AX56" s="101"/>
      <c r="AY56" s="107"/>
      <c r="AZ56" s="105"/>
      <c r="BA56" s="104" t="s">
        <v>705</v>
      </c>
      <c r="BB56" s="108">
        <f>IFERROR(IF(PAC!$AB56="F01 - CAPTAÇÃO DE RECURSO",1,""),"")</f>
        <v>1</v>
      </c>
      <c r="BC56" s="108" t="str">
        <f>IFERROR(IF(PAC!$AB56="F02 - LICITAÇÃO",1,""),"")</f>
        <v/>
      </c>
      <c r="BD56" s="109" t="str">
        <f>IFERROR(IF(PAC!$AB$6:$AB$581="F03 - EXECUÇÃO DO OBJETO",1,""),"")</f>
        <v/>
      </c>
      <c r="BE56" s="109" t="str">
        <f>IFERROR(IF(PAC!$AB$6:$AB$581="F04 - CONCLUÍDA",1,""),"")</f>
        <v/>
      </c>
      <c r="BF56" s="110">
        <f>IF(PAC!$V56&gt;0,0,PAC!$Q56)</f>
        <v>10187655.130000001</v>
      </c>
    </row>
    <row r="57" spans="1:58" s="2" customFormat="1" ht="409.6" hidden="1" customHeight="1" thickBot="1" x14ac:dyDescent="0.4">
      <c r="A57" s="111">
        <f t="shared" si="0"/>
        <v>52</v>
      </c>
      <c r="B57" s="111">
        <v>2025</v>
      </c>
      <c r="C57" s="111" t="s">
        <v>604</v>
      </c>
      <c r="D57" s="111" t="s">
        <v>995</v>
      </c>
      <c r="E57" s="113" t="s">
        <v>1703</v>
      </c>
      <c r="F57" s="111" t="s">
        <v>53</v>
      </c>
      <c r="G57" s="111" t="s">
        <v>611</v>
      </c>
      <c r="H57" s="114" t="s">
        <v>1229</v>
      </c>
      <c r="I57" s="111" t="s">
        <v>1223</v>
      </c>
      <c r="J57" s="111" t="s">
        <v>280</v>
      </c>
      <c r="K57" s="31"/>
      <c r="L57" s="31">
        <v>76285208.239999995</v>
      </c>
      <c r="M57" s="31">
        <v>76285208.239999995</v>
      </c>
      <c r="N57" s="31"/>
      <c r="O57" s="31"/>
      <c r="P57" s="31"/>
      <c r="Q57" s="33">
        <f>SUM(PAC!$M57:$P57)</f>
        <v>76285208.239999995</v>
      </c>
      <c r="R57" s="33"/>
      <c r="S57" s="33"/>
      <c r="T57" s="33"/>
      <c r="U57" s="33"/>
      <c r="V57" s="33"/>
      <c r="W57" s="33">
        <f>IF(PAC!$V57&gt;0,PAC!$V57,PAC!$Q57)</f>
        <v>76285208.239999995</v>
      </c>
      <c r="X57" s="33"/>
      <c r="Y57" s="115" t="s">
        <v>1553</v>
      </c>
      <c r="Z57" s="115"/>
      <c r="AA57" s="116">
        <v>36</v>
      </c>
      <c r="AB57" s="116" t="s">
        <v>1403</v>
      </c>
      <c r="AC57" s="112" t="s">
        <v>2349</v>
      </c>
      <c r="AD57" s="117"/>
      <c r="AE57" s="118"/>
      <c r="AF57" s="114" t="s">
        <v>1440</v>
      </c>
      <c r="AG57" s="124" t="s">
        <v>2222</v>
      </c>
      <c r="AH57" s="119"/>
      <c r="AI57" s="113" t="s">
        <v>2109</v>
      </c>
      <c r="AJ57" s="114" t="s">
        <v>1708</v>
      </c>
      <c r="AK57" s="114" t="s">
        <v>1729</v>
      </c>
      <c r="AL57" s="114" t="s">
        <v>1929</v>
      </c>
      <c r="AM57" s="114" t="s">
        <v>1728</v>
      </c>
      <c r="AN57" s="117">
        <v>46751</v>
      </c>
      <c r="AO57" s="114" t="s">
        <v>1885</v>
      </c>
      <c r="AP57" s="114"/>
      <c r="AQ57" s="114"/>
      <c r="AR57" s="117"/>
      <c r="AS57" s="117"/>
      <c r="AT57" s="117"/>
      <c r="AU57" s="117"/>
      <c r="AV57" s="120"/>
      <c r="AW57" s="120"/>
      <c r="AX57" s="126" t="s">
        <v>2256</v>
      </c>
      <c r="AY57" s="121"/>
      <c r="AZ57" s="119"/>
      <c r="BA57" s="118" t="s">
        <v>705</v>
      </c>
      <c r="BB57" s="191">
        <f>IFERROR(IF(PAC!$AB57="F01 - CAPTAÇÃO DE RECURSO",1,""),"")</f>
        <v>1</v>
      </c>
      <c r="BC57" s="191" t="str">
        <f>IFERROR(IF(PAC!$AB57="F02 - LICITAÇÃO",1,""),"")</f>
        <v/>
      </c>
      <c r="BD57" s="122" t="str">
        <f>IFERROR(IF(PAC!$AB$6:$AB$581="F03 - EXECUÇÃO DO OBJETO",1,""),"")</f>
        <v/>
      </c>
      <c r="BE57" s="122" t="str">
        <f>IFERROR(IF(PAC!$AB$6:$AB$581="F04 - CONCLUÍDA",1,""),"")</f>
        <v/>
      </c>
      <c r="BF57" s="189">
        <f>IF(PAC!$V57&gt;0,0,PAC!$Q57)</f>
        <v>76285208.239999995</v>
      </c>
    </row>
    <row r="58" spans="1:58" s="2" customFormat="1" ht="409.6" hidden="1" customHeight="1" thickBot="1" x14ac:dyDescent="0.4">
      <c r="A58" s="88">
        <f t="shared" si="0"/>
        <v>53</v>
      </c>
      <c r="B58" s="88">
        <v>2025</v>
      </c>
      <c r="C58" s="88" t="s">
        <v>604</v>
      </c>
      <c r="D58" s="88" t="s">
        <v>995</v>
      </c>
      <c r="E58" s="89" t="s">
        <v>1856</v>
      </c>
      <c r="F58" s="40" t="s">
        <v>53</v>
      </c>
      <c r="G58" s="40" t="s">
        <v>611</v>
      </c>
      <c r="H58" s="88" t="s">
        <v>1229</v>
      </c>
      <c r="I58" s="88" t="s">
        <v>1223</v>
      </c>
      <c r="J58" s="88" t="s">
        <v>192</v>
      </c>
      <c r="K58" s="18"/>
      <c r="L58" s="18">
        <v>40878222.799999997</v>
      </c>
      <c r="M58" s="18">
        <v>40878222.799999997</v>
      </c>
      <c r="N58" s="18"/>
      <c r="O58" s="18"/>
      <c r="P58" s="18"/>
      <c r="Q58" s="20">
        <f>SUM(PAC!$M58:$P58)</f>
        <v>40878222.799999997</v>
      </c>
      <c r="R58" s="20"/>
      <c r="S58" s="20"/>
      <c r="T58" s="20"/>
      <c r="U58" s="20"/>
      <c r="V58" s="20"/>
      <c r="W58" s="20">
        <f>IF(PAC!$V58&gt;0,PAC!$V58,PAC!$Q58)</f>
        <v>40878222.799999997</v>
      </c>
      <c r="X58" s="20"/>
      <c r="Y58" s="102" t="s">
        <v>1553</v>
      </c>
      <c r="Z58" s="102"/>
      <c r="AA58" s="103">
        <v>36</v>
      </c>
      <c r="AB58" s="103" t="s">
        <v>1402</v>
      </c>
      <c r="AC58" s="100" t="s">
        <v>2348</v>
      </c>
      <c r="AD58" s="87">
        <v>46336</v>
      </c>
      <c r="AE58" s="104"/>
      <c r="AF58" s="40" t="s">
        <v>1448</v>
      </c>
      <c r="AG58" s="107" t="s">
        <v>2314</v>
      </c>
      <c r="AH58" s="105">
        <v>46320</v>
      </c>
      <c r="AI58" s="101" t="s">
        <v>2110</v>
      </c>
      <c r="AJ58" s="40" t="s">
        <v>1628</v>
      </c>
      <c r="AK58" s="40" t="s">
        <v>1729</v>
      </c>
      <c r="AL58" s="40" t="s">
        <v>962</v>
      </c>
      <c r="AM58" s="40"/>
      <c r="AN58" s="87"/>
      <c r="AO58" s="40" t="s">
        <v>1866</v>
      </c>
      <c r="AP58" s="40"/>
      <c r="AQ58" s="40" t="s">
        <v>593</v>
      </c>
      <c r="AR58" s="87">
        <v>46094</v>
      </c>
      <c r="AS58" s="87">
        <v>46168</v>
      </c>
      <c r="AT58" s="87">
        <v>46213</v>
      </c>
      <c r="AU58" s="87"/>
      <c r="AV58" s="106"/>
      <c r="AW58" s="106"/>
      <c r="AX58" s="101" t="s">
        <v>2440</v>
      </c>
      <c r="AY58" s="107" t="s">
        <v>2313</v>
      </c>
      <c r="AZ58" s="105"/>
      <c r="BA58" s="104" t="s">
        <v>705</v>
      </c>
      <c r="BB58" s="108" t="str">
        <f>IFERROR(IF(PAC!$AB58="F01 - CAPTAÇÃO DE RECURSO",1,""),"")</f>
        <v/>
      </c>
      <c r="BC58" s="108">
        <f>IFERROR(IF(PAC!$AB58="F02 - LICITAÇÃO",1,""),"")</f>
        <v>1</v>
      </c>
      <c r="BD58" s="109" t="str">
        <f>IFERROR(IF(PAC!$AB$6:$AB$581="F03 - EXECUÇÃO DO OBJETO",1,""),"")</f>
        <v/>
      </c>
      <c r="BE58" s="109" t="str">
        <f>IFERROR(IF(PAC!$AB$6:$AB$581="F04 - CONCLUÍDA",1,""),"")</f>
        <v/>
      </c>
      <c r="BF58" s="110">
        <f>IF(PAC!$V58&gt;0,0,PAC!$Q58)</f>
        <v>40878222.799999997</v>
      </c>
    </row>
    <row r="59" spans="1:58" s="2" customFormat="1" ht="409.6" hidden="1" customHeight="1" thickBot="1" x14ac:dyDescent="0.4">
      <c r="A59" s="111">
        <f t="shared" si="0"/>
        <v>54</v>
      </c>
      <c r="B59" s="111">
        <v>2025</v>
      </c>
      <c r="C59" s="111" t="s">
        <v>604</v>
      </c>
      <c r="D59" s="111" t="s">
        <v>995</v>
      </c>
      <c r="E59" s="113" t="s">
        <v>928</v>
      </c>
      <c r="F59" s="111" t="s">
        <v>53</v>
      </c>
      <c r="G59" s="111" t="s">
        <v>611</v>
      </c>
      <c r="H59" s="114" t="s">
        <v>1229</v>
      </c>
      <c r="I59" s="111" t="s">
        <v>1223</v>
      </c>
      <c r="J59" s="111" t="s">
        <v>72</v>
      </c>
      <c r="K59" s="31">
        <v>8717773.2799999993</v>
      </c>
      <c r="L59" s="31"/>
      <c r="M59" s="31"/>
      <c r="N59" s="31"/>
      <c r="O59" s="31"/>
      <c r="P59" s="31">
        <v>8717773.2799999993</v>
      </c>
      <c r="Q59" s="33">
        <f>SUM(PAC!$M59:$P59)</f>
        <v>8717773.2799999993</v>
      </c>
      <c r="R59" s="33"/>
      <c r="S59" s="33"/>
      <c r="T59" s="33"/>
      <c r="U59" s="33"/>
      <c r="V59" s="33"/>
      <c r="W59" s="33">
        <f>IF(PAC!$V59&gt;0,PAC!$V59,PAC!$Q59)</f>
        <v>8717773.2799999993</v>
      </c>
      <c r="X59" s="33"/>
      <c r="Y59" s="115" t="s">
        <v>593</v>
      </c>
      <c r="Z59" s="115" t="s">
        <v>1734</v>
      </c>
      <c r="AA59" s="116">
        <v>36</v>
      </c>
      <c r="AB59" s="116" t="s">
        <v>1403</v>
      </c>
      <c r="AC59" s="112" t="s">
        <v>2349</v>
      </c>
      <c r="AD59" s="117"/>
      <c r="AE59" s="118"/>
      <c r="AF59" s="114" t="s">
        <v>1492</v>
      </c>
      <c r="AG59" s="114" t="s">
        <v>1903</v>
      </c>
      <c r="AH59" s="119">
        <v>46325</v>
      </c>
      <c r="AI59" s="113" t="s">
        <v>1727</v>
      </c>
      <c r="AJ59" s="114" t="s">
        <v>1629</v>
      </c>
      <c r="AK59" s="114"/>
      <c r="AL59" s="114"/>
      <c r="AM59" s="114"/>
      <c r="AN59" s="117"/>
      <c r="AO59" s="114" t="s">
        <v>1861</v>
      </c>
      <c r="AP59" s="114"/>
      <c r="AQ59" s="114"/>
      <c r="AR59" s="117"/>
      <c r="AS59" s="117"/>
      <c r="AT59" s="117"/>
      <c r="AU59" s="117"/>
      <c r="AV59" s="120"/>
      <c r="AW59" s="120"/>
      <c r="AX59" s="113"/>
      <c r="AY59" s="121"/>
      <c r="AZ59" s="119"/>
      <c r="BA59" s="118" t="s">
        <v>705</v>
      </c>
      <c r="BB59" s="191">
        <f>IFERROR(IF(PAC!$AB59="F01 - CAPTAÇÃO DE RECURSO",1,""),"")</f>
        <v>1</v>
      </c>
      <c r="BC59" s="191" t="str">
        <f>IFERROR(IF(PAC!$AB59="F02 - LICITAÇÃO",1,""),"")</f>
        <v/>
      </c>
      <c r="BD59" s="122" t="str">
        <f>IFERROR(IF(PAC!$AB$6:$AB$581="F03 - EXECUÇÃO DO OBJETO",1,""),"")</f>
        <v/>
      </c>
      <c r="BE59" s="122" t="str">
        <f>IFERROR(IF(PAC!$AB$6:$AB$581="F04 - CONCLUÍDA",1,""),"")</f>
        <v/>
      </c>
      <c r="BF59" s="189">
        <f>IF(PAC!$V59&gt;0,0,PAC!$Q59)</f>
        <v>8717773.2799999993</v>
      </c>
    </row>
    <row r="60" spans="1:58" s="2" customFormat="1" ht="409.6" hidden="1" customHeight="1" thickBot="1" x14ac:dyDescent="0.4">
      <c r="A60" s="88">
        <f t="shared" si="0"/>
        <v>55</v>
      </c>
      <c r="B60" s="88">
        <v>2025</v>
      </c>
      <c r="C60" s="88" t="s">
        <v>604</v>
      </c>
      <c r="D60" s="88" t="s">
        <v>995</v>
      </c>
      <c r="E60" s="101" t="s">
        <v>2660</v>
      </c>
      <c r="F60" s="88" t="s">
        <v>53</v>
      </c>
      <c r="G60" s="88" t="s">
        <v>611</v>
      </c>
      <c r="H60" s="40" t="s">
        <v>1229</v>
      </c>
      <c r="I60" s="88" t="s">
        <v>1223</v>
      </c>
      <c r="J60" s="88" t="s">
        <v>437</v>
      </c>
      <c r="K60" s="18"/>
      <c r="L60" s="18">
        <v>30747336.34</v>
      </c>
      <c r="M60" s="18">
        <v>30747336.34</v>
      </c>
      <c r="N60" s="18"/>
      <c r="O60" s="18"/>
      <c r="P60" s="18"/>
      <c r="Q60" s="20">
        <f>SUM(PAC!$M60:$P60)</f>
        <v>30747336.34</v>
      </c>
      <c r="R60" s="20"/>
      <c r="S60" s="20"/>
      <c r="T60" s="20"/>
      <c r="U60" s="20"/>
      <c r="V60" s="20"/>
      <c r="W60" s="20">
        <f>IF(PAC!$V60&gt;0,PAC!$V60,PAC!$Q60)</f>
        <v>30747336.34</v>
      </c>
      <c r="X60" s="20"/>
      <c r="Y60" s="102" t="s">
        <v>1553</v>
      </c>
      <c r="Z60" s="102"/>
      <c r="AA60" s="103">
        <v>36</v>
      </c>
      <c r="AB60" s="103" t="s">
        <v>1402</v>
      </c>
      <c r="AC60" s="100" t="s">
        <v>2348</v>
      </c>
      <c r="AD60" s="87"/>
      <c r="AE60" s="104"/>
      <c r="AF60" s="40"/>
      <c r="AG60" s="123"/>
      <c r="AH60" s="105"/>
      <c r="AI60" s="101" t="s">
        <v>2110</v>
      </c>
      <c r="AJ60" s="40" t="s">
        <v>1639</v>
      </c>
      <c r="AK60" s="40" t="s">
        <v>1699</v>
      </c>
      <c r="AL60" s="40" t="s">
        <v>962</v>
      </c>
      <c r="AM60" s="40"/>
      <c r="AN60" s="87"/>
      <c r="AO60" s="40" t="s">
        <v>1884</v>
      </c>
      <c r="AP60" s="40"/>
      <c r="AQ60" s="40"/>
      <c r="AR60" s="87">
        <v>46282</v>
      </c>
      <c r="AS60" s="87">
        <v>46357</v>
      </c>
      <c r="AT60" s="87">
        <v>46419</v>
      </c>
      <c r="AU60" s="87"/>
      <c r="AV60" s="106"/>
      <c r="AW60" s="106"/>
      <c r="AX60" s="101" t="s">
        <v>2856</v>
      </c>
      <c r="AY60" s="107" t="s">
        <v>2661</v>
      </c>
      <c r="AZ60" s="105"/>
      <c r="BA60" s="104" t="s">
        <v>705</v>
      </c>
      <c r="BB60" s="108" t="str">
        <f>IFERROR(IF(PAC!$AB60="F01 - CAPTAÇÃO DE RECURSO",1,""),"")</f>
        <v/>
      </c>
      <c r="BC60" s="108">
        <f>IFERROR(IF(PAC!$AB60="F02 - LICITAÇÃO",1,""),"")</f>
        <v>1</v>
      </c>
      <c r="BD60" s="109" t="str">
        <f>IFERROR(IF(PAC!$AB$6:$AB$581="F03 - EXECUÇÃO DO OBJETO",1,""),"")</f>
        <v/>
      </c>
      <c r="BE60" s="109" t="str">
        <f>IFERROR(IF(PAC!$AB$6:$AB$581="F04 - CONCLUÍDA",1,""),"")</f>
        <v/>
      </c>
      <c r="BF60" s="110">
        <f>IF(PAC!$V60&gt;0,0,PAC!$Q60)</f>
        <v>30747336.34</v>
      </c>
    </row>
    <row r="61" spans="1:58" s="2" customFormat="1" ht="409.6" hidden="1" customHeight="1" thickBot="1" x14ac:dyDescent="0.4">
      <c r="A61" s="111">
        <f t="shared" si="0"/>
        <v>56</v>
      </c>
      <c r="B61" s="111">
        <v>2025</v>
      </c>
      <c r="C61" s="111" t="s">
        <v>604</v>
      </c>
      <c r="D61" s="111" t="s">
        <v>995</v>
      </c>
      <c r="E61" s="113" t="s">
        <v>993</v>
      </c>
      <c r="F61" s="111" t="s">
        <v>53</v>
      </c>
      <c r="G61" s="111" t="s">
        <v>611</v>
      </c>
      <c r="H61" s="114" t="s">
        <v>1229</v>
      </c>
      <c r="I61" s="111" t="s">
        <v>1223</v>
      </c>
      <c r="J61" s="111" t="s">
        <v>336</v>
      </c>
      <c r="K61" s="31">
        <v>60585665.969999999</v>
      </c>
      <c r="L61" s="31"/>
      <c r="M61" s="31"/>
      <c r="N61" s="31"/>
      <c r="O61" s="31"/>
      <c r="P61" s="31">
        <v>60585665.969999999</v>
      </c>
      <c r="Q61" s="33">
        <f>SUM(PAC!$M61:$P61)</f>
        <v>60585665.969999999</v>
      </c>
      <c r="R61" s="33"/>
      <c r="S61" s="33"/>
      <c r="T61" s="33"/>
      <c r="U61" s="33"/>
      <c r="V61" s="33"/>
      <c r="W61" s="33">
        <f>IF(PAC!$V61&gt;0,PAC!$V61,PAC!$Q61)</f>
        <v>60585665.969999999</v>
      </c>
      <c r="X61" s="33"/>
      <c r="Y61" s="115" t="s">
        <v>593</v>
      </c>
      <c r="Z61" s="115" t="s">
        <v>1734</v>
      </c>
      <c r="AA61" s="116">
        <v>36</v>
      </c>
      <c r="AB61" s="116" t="s">
        <v>1403</v>
      </c>
      <c r="AC61" s="112" t="s">
        <v>2349</v>
      </c>
      <c r="AD61" s="117"/>
      <c r="AE61" s="118"/>
      <c r="AF61" s="114" t="s">
        <v>1492</v>
      </c>
      <c r="AG61" s="114" t="s">
        <v>2083</v>
      </c>
      <c r="AH61" s="119">
        <v>46325</v>
      </c>
      <c r="AI61" s="113" t="s">
        <v>1727</v>
      </c>
      <c r="AJ61" s="114" t="s">
        <v>1629</v>
      </c>
      <c r="AK61" s="114"/>
      <c r="AL61" s="114"/>
      <c r="AM61" s="114"/>
      <c r="AN61" s="117"/>
      <c r="AO61" s="114" t="s">
        <v>1871</v>
      </c>
      <c r="AP61" s="114"/>
      <c r="AQ61" s="114"/>
      <c r="AR61" s="117"/>
      <c r="AS61" s="117"/>
      <c r="AT61" s="117"/>
      <c r="AU61" s="117"/>
      <c r="AV61" s="120"/>
      <c r="AW61" s="120"/>
      <c r="AX61" s="113"/>
      <c r="AY61" s="121"/>
      <c r="AZ61" s="119"/>
      <c r="BA61" s="118" t="s">
        <v>705</v>
      </c>
      <c r="BB61" s="191">
        <f>IFERROR(IF(PAC!$AB61="F01 - CAPTAÇÃO DE RECURSO",1,""),"")</f>
        <v>1</v>
      </c>
      <c r="BC61" s="191" t="str">
        <f>IFERROR(IF(PAC!$AB61="F02 - LICITAÇÃO",1,""),"")</f>
        <v/>
      </c>
      <c r="BD61" s="122" t="str">
        <f>IFERROR(IF(PAC!$AB$6:$AB$581="F03 - EXECUÇÃO DO OBJETO",1,""),"")</f>
        <v/>
      </c>
      <c r="BE61" s="122" t="str">
        <f>IFERROR(IF(PAC!$AB$6:$AB$581="F04 - CONCLUÍDA",1,""),"")</f>
        <v/>
      </c>
      <c r="BF61" s="189">
        <f>IF(PAC!$V61&gt;0,0,PAC!$Q61)</f>
        <v>60585665.969999999</v>
      </c>
    </row>
    <row r="62" spans="1:58" s="2" customFormat="1" ht="409.6" hidden="1" customHeight="1" thickBot="1" x14ac:dyDescent="0.4">
      <c r="A62" s="88">
        <f t="shared" si="0"/>
        <v>57</v>
      </c>
      <c r="B62" s="88">
        <v>2025</v>
      </c>
      <c r="C62" s="88" t="s">
        <v>604</v>
      </c>
      <c r="D62" s="88" t="s">
        <v>995</v>
      </c>
      <c r="E62" s="101" t="s">
        <v>992</v>
      </c>
      <c r="F62" s="88" t="s">
        <v>53</v>
      </c>
      <c r="G62" s="88" t="s">
        <v>611</v>
      </c>
      <c r="H62" s="40" t="s">
        <v>1229</v>
      </c>
      <c r="I62" s="88" t="s">
        <v>1223</v>
      </c>
      <c r="J62" s="88" t="s">
        <v>219</v>
      </c>
      <c r="K62" s="18">
        <v>31866594.079999998</v>
      </c>
      <c r="L62" s="18"/>
      <c r="M62" s="18"/>
      <c r="N62" s="18"/>
      <c r="O62" s="18"/>
      <c r="P62" s="18">
        <v>30303920.620000001</v>
      </c>
      <c r="Q62" s="20">
        <f>SUM(PAC!$M62:$P62)</f>
        <v>30303920.620000001</v>
      </c>
      <c r="R62" s="20"/>
      <c r="S62" s="20"/>
      <c r="T62" s="20"/>
      <c r="U62" s="20"/>
      <c r="V62" s="20"/>
      <c r="W62" s="20">
        <f>IF(PAC!$V62&gt;0,PAC!$V62,PAC!$Q62)</f>
        <v>30303920.620000001</v>
      </c>
      <c r="X62" s="20"/>
      <c r="Y62" s="102" t="s">
        <v>593</v>
      </c>
      <c r="Z62" s="102" t="s">
        <v>1734</v>
      </c>
      <c r="AA62" s="103">
        <v>36</v>
      </c>
      <c r="AB62" s="103" t="s">
        <v>1403</v>
      </c>
      <c r="AC62" s="100" t="s">
        <v>2349</v>
      </c>
      <c r="AD62" s="87"/>
      <c r="AE62" s="104"/>
      <c r="AF62" s="40" t="s">
        <v>1492</v>
      </c>
      <c r="AG62" s="40" t="s">
        <v>1903</v>
      </c>
      <c r="AH62" s="105">
        <v>46325</v>
      </c>
      <c r="AI62" s="101" t="s">
        <v>1727</v>
      </c>
      <c r="AJ62" s="40" t="s">
        <v>1629</v>
      </c>
      <c r="AK62" s="40"/>
      <c r="AL62" s="40"/>
      <c r="AM62" s="40"/>
      <c r="AN62" s="87"/>
      <c r="AO62" s="40" t="s">
        <v>1863</v>
      </c>
      <c r="AP62" s="40"/>
      <c r="AQ62" s="40"/>
      <c r="AR62" s="87"/>
      <c r="AS62" s="87"/>
      <c r="AT62" s="87"/>
      <c r="AU62" s="87"/>
      <c r="AV62" s="106"/>
      <c r="AW62" s="106"/>
      <c r="AX62" s="101"/>
      <c r="AY62" s="107"/>
      <c r="AZ62" s="105"/>
      <c r="BA62" s="104" t="s">
        <v>705</v>
      </c>
      <c r="BB62" s="108">
        <f>IFERROR(IF(PAC!$AB62="F01 - CAPTAÇÃO DE RECURSO",1,""),"")</f>
        <v>1</v>
      </c>
      <c r="BC62" s="108" t="str">
        <f>IFERROR(IF(PAC!$AB62="F02 - LICITAÇÃO",1,""),"")</f>
        <v/>
      </c>
      <c r="BD62" s="109" t="str">
        <f>IFERROR(IF(PAC!$AB$6:$AB$581="F03 - EXECUÇÃO DO OBJETO",1,""),"")</f>
        <v/>
      </c>
      <c r="BE62" s="109" t="str">
        <f>IFERROR(IF(PAC!$AB$6:$AB$581="F04 - CONCLUÍDA",1,""),"")</f>
        <v/>
      </c>
      <c r="BF62" s="110">
        <f>IF(PAC!$V62&gt;0,0,PAC!$Q62)</f>
        <v>30303920.620000001</v>
      </c>
    </row>
    <row r="63" spans="1:58" s="2" customFormat="1" ht="294" hidden="1" x14ac:dyDescent="0.4">
      <c r="A63" s="111">
        <f t="shared" si="0"/>
        <v>58</v>
      </c>
      <c r="B63" s="111">
        <v>2025</v>
      </c>
      <c r="C63" s="111" t="s">
        <v>604</v>
      </c>
      <c r="D63" s="111" t="s">
        <v>995</v>
      </c>
      <c r="E63" s="113" t="s">
        <v>1499</v>
      </c>
      <c r="F63" s="111" t="s">
        <v>53</v>
      </c>
      <c r="G63" s="111" t="s">
        <v>611</v>
      </c>
      <c r="H63" s="114" t="s">
        <v>1229</v>
      </c>
      <c r="I63" s="111" t="s">
        <v>1223</v>
      </c>
      <c r="J63" s="111" t="s">
        <v>364</v>
      </c>
      <c r="K63" s="31">
        <v>2541652.79</v>
      </c>
      <c r="L63" s="31"/>
      <c r="M63" s="31"/>
      <c r="N63" s="31"/>
      <c r="O63" s="31"/>
      <c r="P63" s="31">
        <v>2541652.79</v>
      </c>
      <c r="Q63" s="33">
        <f>SUM(PAC!$M63:$P63)</f>
        <v>2541652.79</v>
      </c>
      <c r="R63" s="33"/>
      <c r="S63" s="33"/>
      <c r="T63" s="33"/>
      <c r="U63" s="33"/>
      <c r="V63" s="33"/>
      <c r="W63" s="33">
        <f>IF(PAC!$V63&gt;0,PAC!$V63,PAC!$Q63)</f>
        <v>2541652.79</v>
      </c>
      <c r="X63" s="33"/>
      <c r="Y63" s="115" t="s">
        <v>593</v>
      </c>
      <c r="Z63" s="115" t="s">
        <v>1734</v>
      </c>
      <c r="AA63" s="116">
        <v>36</v>
      </c>
      <c r="AB63" s="116" t="s">
        <v>1403</v>
      </c>
      <c r="AC63" s="112" t="s">
        <v>2349</v>
      </c>
      <c r="AD63" s="117"/>
      <c r="AE63" s="118"/>
      <c r="AF63" s="114" t="s">
        <v>1492</v>
      </c>
      <c r="AG63" s="114" t="s">
        <v>1903</v>
      </c>
      <c r="AH63" s="119">
        <v>46325</v>
      </c>
      <c r="AI63" s="113" t="s">
        <v>1727</v>
      </c>
      <c r="AJ63" s="114" t="s">
        <v>1629</v>
      </c>
      <c r="AK63" s="114"/>
      <c r="AL63" s="114"/>
      <c r="AM63" s="114"/>
      <c r="AN63" s="117"/>
      <c r="AO63" s="114" t="s">
        <v>1872</v>
      </c>
      <c r="AP63" s="114"/>
      <c r="AQ63" s="114"/>
      <c r="AR63" s="117"/>
      <c r="AS63" s="117"/>
      <c r="AT63" s="117"/>
      <c r="AU63" s="117"/>
      <c r="AV63" s="120"/>
      <c r="AW63" s="120"/>
      <c r="AX63" s="113"/>
      <c r="AY63" s="121"/>
      <c r="AZ63" s="119"/>
      <c r="BA63" s="118" t="s">
        <v>705</v>
      </c>
      <c r="BB63" s="191">
        <f>IFERROR(IF(PAC!$AB63="F01 - CAPTAÇÃO DE RECURSO",1,""),"")</f>
        <v>1</v>
      </c>
      <c r="BC63" s="191" t="str">
        <f>IFERROR(IF(PAC!$AB63="F02 - LICITAÇÃO",1,""),"")</f>
        <v/>
      </c>
      <c r="BD63" s="122" t="str">
        <f>IFERROR(IF(PAC!$AB$6:$AB$581="F03 - EXECUÇÃO DO OBJETO",1,""),"")</f>
        <v/>
      </c>
      <c r="BE63" s="122" t="str">
        <f>IFERROR(IF(PAC!$AB$6:$AB$581="F04 - CONCLUÍDA",1,""),"")</f>
        <v/>
      </c>
      <c r="BF63" s="189">
        <f>IF(PAC!$V63&gt;0,0,PAC!$Q63)</f>
        <v>2541652.79</v>
      </c>
    </row>
    <row r="64" spans="1:58" s="2" customFormat="1" ht="120" hidden="1" customHeight="1" thickBot="1" x14ac:dyDescent="0.4">
      <c r="A64" s="88">
        <f t="shared" si="0"/>
        <v>59</v>
      </c>
      <c r="B64" s="88">
        <v>2025</v>
      </c>
      <c r="C64" s="88" t="s">
        <v>604</v>
      </c>
      <c r="D64" s="88" t="s">
        <v>995</v>
      </c>
      <c r="E64" s="101" t="s">
        <v>2664</v>
      </c>
      <c r="F64" s="88" t="s">
        <v>53</v>
      </c>
      <c r="G64" s="88" t="s">
        <v>611</v>
      </c>
      <c r="H64" s="40" t="s">
        <v>1229</v>
      </c>
      <c r="I64" s="88" t="s">
        <v>1223</v>
      </c>
      <c r="J64" s="88" t="s">
        <v>361</v>
      </c>
      <c r="K64" s="18"/>
      <c r="L64" s="18">
        <v>56440520.609999999</v>
      </c>
      <c r="M64" s="18">
        <v>56440520.609999999</v>
      </c>
      <c r="N64" s="18"/>
      <c r="O64" s="18"/>
      <c r="P64" s="18"/>
      <c r="Q64" s="20">
        <f>SUM(PAC!$M64:$P64)</f>
        <v>56440520.609999999</v>
      </c>
      <c r="R64" s="20"/>
      <c r="S64" s="20"/>
      <c r="T64" s="20"/>
      <c r="U64" s="20"/>
      <c r="V64" s="20"/>
      <c r="W64" s="20">
        <f>IF(PAC!$V64&gt;0,PAC!$V64,PAC!$Q64)</f>
        <v>56440520.609999999</v>
      </c>
      <c r="X64" s="20"/>
      <c r="Y64" s="102" t="s">
        <v>1553</v>
      </c>
      <c r="Z64" s="102"/>
      <c r="AA64" s="103">
        <v>36</v>
      </c>
      <c r="AB64" s="103" t="s">
        <v>1403</v>
      </c>
      <c r="AC64" s="100" t="s">
        <v>2349</v>
      </c>
      <c r="AD64" s="87"/>
      <c r="AE64" s="104"/>
      <c r="AF64" s="40" t="s">
        <v>1440</v>
      </c>
      <c r="AG64" s="40" t="s">
        <v>2221</v>
      </c>
      <c r="AH64" s="105"/>
      <c r="AI64" s="101" t="s">
        <v>1823</v>
      </c>
      <c r="AJ64" s="40" t="s">
        <v>1627</v>
      </c>
      <c r="AK64" s="40" t="s">
        <v>1699</v>
      </c>
      <c r="AL64" s="40" t="s">
        <v>962</v>
      </c>
      <c r="AM64" s="40"/>
      <c r="AN64" s="87"/>
      <c r="AO64" s="40" t="s">
        <v>1878</v>
      </c>
      <c r="AP64" s="40"/>
      <c r="AQ64" s="40"/>
      <c r="AR64" s="87">
        <v>46281</v>
      </c>
      <c r="AS64" s="87">
        <v>46356</v>
      </c>
      <c r="AT64" s="87">
        <v>46417</v>
      </c>
      <c r="AU64" s="87"/>
      <c r="AV64" s="106"/>
      <c r="AW64" s="106"/>
      <c r="AX64" s="101" t="s">
        <v>2851</v>
      </c>
      <c r="AY64" s="107" t="s">
        <v>2665</v>
      </c>
      <c r="AZ64" s="105"/>
      <c r="BA64" s="104" t="s">
        <v>705</v>
      </c>
      <c r="BB64" s="108">
        <f>IFERROR(IF(PAC!$AB64="F01 - CAPTAÇÃO DE RECURSO",1,""),"")</f>
        <v>1</v>
      </c>
      <c r="BC64" s="108" t="str">
        <f>IFERROR(IF(PAC!$AB64="F02 - LICITAÇÃO",1,""),"")</f>
        <v/>
      </c>
      <c r="BD64" s="109" t="str">
        <f>IFERROR(IF(PAC!$AB$6:$AB$581="F03 - EXECUÇÃO DO OBJETO",1,""),"")</f>
        <v/>
      </c>
      <c r="BE64" s="109" t="str">
        <f>IFERROR(IF(PAC!$AB$6:$AB$581="F04 - CONCLUÍDA",1,""),"")</f>
        <v/>
      </c>
      <c r="BF64" s="110">
        <f>IF(PAC!$V64&gt;0,0,PAC!$Q64)</f>
        <v>56440520.609999999</v>
      </c>
    </row>
    <row r="65" spans="1:58" s="2" customFormat="1" ht="100.5" hidden="1" customHeight="1" thickBot="1" x14ac:dyDescent="0.4">
      <c r="A65" s="111">
        <f t="shared" si="0"/>
        <v>60</v>
      </c>
      <c r="B65" s="111">
        <v>2025</v>
      </c>
      <c r="C65" s="111" t="s">
        <v>604</v>
      </c>
      <c r="D65" s="111" t="s">
        <v>995</v>
      </c>
      <c r="E65" s="129" t="s">
        <v>1704</v>
      </c>
      <c r="F65" s="114" t="s">
        <v>53</v>
      </c>
      <c r="G65" s="114" t="s">
        <v>611</v>
      </c>
      <c r="H65" s="111" t="s">
        <v>1229</v>
      </c>
      <c r="I65" s="111" t="s">
        <v>1223</v>
      </c>
      <c r="J65" s="111" t="s">
        <v>227</v>
      </c>
      <c r="K65" s="31"/>
      <c r="L65" s="31">
        <v>7322475.75</v>
      </c>
      <c r="M65" s="31">
        <v>7322475.75</v>
      </c>
      <c r="N65" s="31"/>
      <c r="O65" s="31"/>
      <c r="P65" s="31"/>
      <c r="Q65" s="33">
        <f>SUM(PAC!$M65:$P65)</f>
        <v>7322475.75</v>
      </c>
      <c r="R65" s="33"/>
      <c r="S65" s="33"/>
      <c r="T65" s="33"/>
      <c r="U65" s="33"/>
      <c r="V65" s="33"/>
      <c r="W65" s="33">
        <f>IF(PAC!$V65&gt;0,PAC!$V65,PAC!$Q65)</f>
        <v>7322475.75</v>
      </c>
      <c r="X65" s="33"/>
      <c r="Y65" s="115" t="s">
        <v>1553</v>
      </c>
      <c r="Z65" s="115"/>
      <c r="AA65" s="116">
        <v>36</v>
      </c>
      <c r="AB65" s="116" t="s">
        <v>1403</v>
      </c>
      <c r="AC65" s="112" t="s">
        <v>2349</v>
      </c>
      <c r="AD65" s="117"/>
      <c r="AE65" s="118"/>
      <c r="AF65" s="114" t="s">
        <v>1440</v>
      </c>
      <c r="AG65" s="124" t="s">
        <v>2220</v>
      </c>
      <c r="AH65" s="119"/>
      <c r="AI65" s="113" t="s">
        <v>1507</v>
      </c>
      <c r="AJ65" s="114" t="s">
        <v>1628</v>
      </c>
      <c r="AK65" s="114" t="s">
        <v>1729</v>
      </c>
      <c r="AL65" s="114" t="s">
        <v>1929</v>
      </c>
      <c r="AM65" s="114" t="s">
        <v>1824</v>
      </c>
      <c r="AN65" s="117">
        <v>46751</v>
      </c>
      <c r="AO65" s="114" t="s">
        <v>1864</v>
      </c>
      <c r="AP65" s="114"/>
      <c r="AQ65" s="114"/>
      <c r="AR65" s="117"/>
      <c r="AS65" s="117"/>
      <c r="AT65" s="117"/>
      <c r="AU65" s="117"/>
      <c r="AV65" s="120"/>
      <c r="AW65" s="120"/>
      <c r="AX65" s="126" t="s">
        <v>2854</v>
      </c>
      <c r="AY65" s="114" t="s">
        <v>947</v>
      </c>
      <c r="AZ65" s="119"/>
      <c r="BA65" s="118" t="s">
        <v>705</v>
      </c>
      <c r="BB65" s="191">
        <f>IFERROR(IF(PAC!$AB65="F01 - CAPTAÇÃO DE RECURSO",1,""),"")</f>
        <v>1</v>
      </c>
      <c r="BC65" s="191" t="str">
        <f>IFERROR(IF(PAC!$AB65="F02 - LICITAÇÃO",1,""),"")</f>
        <v/>
      </c>
      <c r="BD65" s="122" t="str">
        <f>IFERROR(IF(PAC!$AB$6:$AB$581="F03 - EXECUÇÃO DO OBJETO",1,""),"")</f>
        <v/>
      </c>
      <c r="BE65" s="122" t="str">
        <f>IFERROR(IF(PAC!$AB$6:$AB$581="F04 - CONCLUÍDA",1,""),"")</f>
        <v/>
      </c>
      <c r="BF65" s="189">
        <f>IF(PAC!$V65&gt;0,0,PAC!$Q65)</f>
        <v>7322475.75</v>
      </c>
    </row>
    <row r="66" spans="1:58" s="2" customFormat="1" ht="63.75" hidden="1" customHeight="1" thickBot="1" x14ac:dyDescent="0.4">
      <c r="A66" s="88">
        <f t="shared" si="0"/>
        <v>61</v>
      </c>
      <c r="B66" s="88">
        <v>2025</v>
      </c>
      <c r="C66" s="88" t="s">
        <v>604</v>
      </c>
      <c r="D66" s="88" t="s">
        <v>995</v>
      </c>
      <c r="E66" s="101" t="s">
        <v>1705</v>
      </c>
      <c r="F66" s="88" t="s">
        <v>53</v>
      </c>
      <c r="G66" s="88" t="s">
        <v>611</v>
      </c>
      <c r="H66" s="40" t="s">
        <v>1229</v>
      </c>
      <c r="I66" s="88" t="s">
        <v>1223</v>
      </c>
      <c r="J66" s="88" t="s">
        <v>243</v>
      </c>
      <c r="K66" s="18"/>
      <c r="L66" s="18">
        <v>49896527.090000004</v>
      </c>
      <c r="M66" s="18">
        <v>49896527.090000004</v>
      </c>
      <c r="N66" s="18"/>
      <c r="O66" s="18"/>
      <c r="P66" s="18"/>
      <c r="Q66" s="20">
        <f>SUM(PAC!$M66:$P66)</f>
        <v>49896527.090000004</v>
      </c>
      <c r="R66" s="20"/>
      <c r="S66" s="20"/>
      <c r="T66" s="20"/>
      <c r="U66" s="20"/>
      <c r="V66" s="20"/>
      <c r="W66" s="20">
        <f>IF(PAC!$V66&gt;0,PAC!$V66,PAC!$Q66)</f>
        <v>49896527.090000004</v>
      </c>
      <c r="X66" s="20"/>
      <c r="Y66" s="102" t="s">
        <v>1553</v>
      </c>
      <c r="Z66" s="102"/>
      <c r="AA66" s="103">
        <v>36</v>
      </c>
      <c r="AB66" s="103" t="s">
        <v>1403</v>
      </c>
      <c r="AC66" s="100" t="s">
        <v>2349</v>
      </c>
      <c r="AD66" s="87"/>
      <c r="AE66" s="104"/>
      <c r="AF66" s="40" t="s">
        <v>1440</v>
      </c>
      <c r="AG66" s="123" t="s">
        <v>2491</v>
      </c>
      <c r="AH66" s="105"/>
      <c r="AI66" s="101" t="s">
        <v>2109</v>
      </c>
      <c r="AJ66" s="40" t="s">
        <v>1628</v>
      </c>
      <c r="AK66" s="40" t="s">
        <v>1729</v>
      </c>
      <c r="AL66" s="40" t="s">
        <v>1929</v>
      </c>
      <c r="AM66" s="40" t="s">
        <v>1728</v>
      </c>
      <c r="AN66" s="87">
        <v>46751</v>
      </c>
      <c r="AO66" s="40" t="s">
        <v>1868</v>
      </c>
      <c r="AP66" s="40"/>
      <c r="AQ66" s="40"/>
      <c r="AR66" s="87"/>
      <c r="AS66" s="87"/>
      <c r="AT66" s="87"/>
      <c r="AU66" s="87"/>
      <c r="AV66" s="106"/>
      <c r="AW66" s="106"/>
      <c r="AX66" s="127" t="s">
        <v>2629</v>
      </c>
      <c r="AY66" s="107"/>
      <c r="AZ66" s="105"/>
      <c r="BA66" s="104" t="s">
        <v>705</v>
      </c>
      <c r="BB66" s="108">
        <f>IFERROR(IF(PAC!$AB66="F01 - CAPTAÇÃO DE RECURSO",1,""),"")</f>
        <v>1</v>
      </c>
      <c r="BC66" s="108" t="str">
        <f>IFERROR(IF(PAC!$AB66="F02 - LICITAÇÃO",1,""),"")</f>
        <v/>
      </c>
      <c r="BD66" s="109" t="str">
        <f>IFERROR(IF(PAC!$AB$6:$AB$581="F03 - EXECUÇÃO DO OBJETO",1,""),"")</f>
        <v/>
      </c>
      <c r="BE66" s="109" t="str">
        <f>IFERROR(IF(PAC!$AB$6:$AB$581="F04 - CONCLUÍDA",1,""),"")</f>
        <v/>
      </c>
      <c r="BF66" s="110">
        <f>IF(PAC!$V66&gt;0,0,PAC!$Q66)</f>
        <v>49896527.090000004</v>
      </c>
    </row>
    <row r="67" spans="1:58" s="2" customFormat="1" ht="144" hidden="1" customHeight="1" thickBot="1" x14ac:dyDescent="0.4">
      <c r="A67" s="111">
        <f t="shared" si="0"/>
        <v>62</v>
      </c>
      <c r="B67" s="111">
        <v>2025</v>
      </c>
      <c r="C67" s="111" t="s">
        <v>604</v>
      </c>
      <c r="D67" s="111" t="s">
        <v>995</v>
      </c>
      <c r="E67" s="113" t="s">
        <v>1706</v>
      </c>
      <c r="F67" s="111" t="s">
        <v>53</v>
      </c>
      <c r="G67" s="111" t="s">
        <v>611</v>
      </c>
      <c r="H67" s="114" t="s">
        <v>1229</v>
      </c>
      <c r="I67" s="111" t="s">
        <v>1223</v>
      </c>
      <c r="J67" s="111" t="s">
        <v>243</v>
      </c>
      <c r="K67" s="31"/>
      <c r="L67" s="31">
        <v>10880381.439999999</v>
      </c>
      <c r="M67" s="31">
        <v>10880381.439999999</v>
      </c>
      <c r="N67" s="31"/>
      <c r="O67" s="31"/>
      <c r="P67" s="31"/>
      <c r="Q67" s="33">
        <f>SUM(PAC!$M67:$P67)</f>
        <v>10880381.439999999</v>
      </c>
      <c r="R67" s="33"/>
      <c r="S67" s="33"/>
      <c r="T67" s="33"/>
      <c r="U67" s="33"/>
      <c r="V67" s="33"/>
      <c r="W67" s="33">
        <f>IF(PAC!$V67&gt;0,PAC!$V67,PAC!$Q67)</f>
        <v>10880381.439999999</v>
      </c>
      <c r="X67" s="33"/>
      <c r="Y67" s="115" t="s">
        <v>1553</v>
      </c>
      <c r="Z67" s="115"/>
      <c r="AA67" s="116">
        <v>36</v>
      </c>
      <c r="AB67" s="116" t="s">
        <v>1403</v>
      </c>
      <c r="AC67" s="112" t="s">
        <v>2349</v>
      </c>
      <c r="AD67" s="117"/>
      <c r="AE67" s="118"/>
      <c r="AF67" s="114" t="s">
        <v>1440</v>
      </c>
      <c r="AG67" s="124" t="s">
        <v>2486</v>
      </c>
      <c r="AH67" s="119"/>
      <c r="AI67" s="113" t="s">
        <v>2109</v>
      </c>
      <c r="AJ67" s="114" t="s">
        <v>1628</v>
      </c>
      <c r="AK67" s="114" t="s">
        <v>1729</v>
      </c>
      <c r="AL67" s="114" t="s">
        <v>1929</v>
      </c>
      <c r="AM67" s="114" t="s">
        <v>1728</v>
      </c>
      <c r="AN67" s="117">
        <v>46751</v>
      </c>
      <c r="AO67" s="114" t="s">
        <v>1867</v>
      </c>
      <c r="AP67" s="114"/>
      <c r="AQ67" s="114"/>
      <c r="AR67" s="117"/>
      <c r="AS67" s="117"/>
      <c r="AT67" s="117"/>
      <c r="AU67" s="117"/>
      <c r="AV67" s="120"/>
      <c r="AW67" s="120"/>
      <c r="AX67" s="126" t="s">
        <v>2849</v>
      </c>
      <c r="AY67" s="121"/>
      <c r="AZ67" s="119"/>
      <c r="BA67" s="118" t="s">
        <v>705</v>
      </c>
      <c r="BB67" s="191">
        <f>IFERROR(IF(PAC!$AB67="F01 - CAPTAÇÃO DE RECURSO",1,""),"")</f>
        <v>1</v>
      </c>
      <c r="BC67" s="191" t="str">
        <f>IFERROR(IF(PAC!$AB67="F02 - LICITAÇÃO",1,""),"")</f>
        <v/>
      </c>
      <c r="BD67" s="122" t="str">
        <f>IFERROR(IF(PAC!$AB$6:$AB$581="F03 - EXECUÇÃO DO OBJETO",1,""),"")</f>
        <v/>
      </c>
      <c r="BE67" s="122" t="str">
        <f>IFERROR(IF(PAC!$AB$6:$AB$581="F04 - CONCLUÍDA",1,""),"")</f>
        <v/>
      </c>
      <c r="BF67" s="189">
        <f>IF(PAC!$V67&gt;0,0,PAC!$Q67)</f>
        <v>10880381.439999999</v>
      </c>
    </row>
    <row r="68" spans="1:58" s="2" customFormat="1" ht="84.75" hidden="1" customHeight="1" thickBot="1" x14ac:dyDescent="0.4">
      <c r="A68" s="88">
        <f t="shared" si="0"/>
        <v>63</v>
      </c>
      <c r="B68" s="88">
        <v>2025</v>
      </c>
      <c r="C68" s="88" t="s">
        <v>604</v>
      </c>
      <c r="D68" s="88" t="s">
        <v>995</v>
      </c>
      <c r="E68" s="101" t="s">
        <v>2568</v>
      </c>
      <c r="F68" s="88" t="s">
        <v>53</v>
      </c>
      <c r="G68" s="88" t="s">
        <v>611</v>
      </c>
      <c r="H68" s="40" t="s">
        <v>1229</v>
      </c>
      <c r="I68" s="88" t="s">
        <v>1223</v>
      </c>
      <c r="J68" s="88" t="s">
        <v>374</v>
      </c>
      <c r="K68" s="18"/>
      <c r="L68" s="18">
        <v>11729543.73</v>
      </c>
      <c r="M68" s="18">
        <v>11729431.73</v>
      </c>
      <c r="N68" s="18"/>
      <c r="O68" s="18"/>
      <c r="P68" s="18"/>
      <c r="Q68" s="20">
        <f>SUM(PAC!$M68:$P68)</f>
        <v>11729431.73</v>
      </c>
      <c r="R68" s="20"/>
      <c r="S68" s="20"/>
      <c r="T68" s="20"/>
      <c r="U68" s="20"/>
      <c r="V68" s="20"/>
      <c r="W68" s="20">
        <f>IF(PAC!$V68&gt;0,PAC!$V68,PAC!$Q68)</f>
        <v>11729431.73</v>
      </c>
      <c r="X68" s="20"/>
      <c r="Y68" s="102" t="s">
        <v>1553</v>
      </c>
      <c r="Z68" s="102"/>
      <c r="AA68" s="103">
        <v>36</v>
      </c>
      <c r="AB68" s="103" t="s">
        <v>1402</v>
      </c>
      <c r="AC68" s="100" t="s">
        <v>2348</v>
      </c>
      <c r="AD68" s="87"/>
      <c r="AE68" s="104"/>
      <c r="AF68" s="40"/>
      <c r="AG68" s="123"/>
      <c r="AH68" s="105"/>
      <c r="AI68" s="101" t="s">
        <v>2109</v>
      </c>
      <c r="AJ68" s="40" t="s">
        <v>1640</v>
      </c>
      <c r="AK68" s="40" t="s">
        <v>1729</v>
      </c>
      <c r="AL68" s="40" t="s">
        <v>962</v>
      </c>
      <c r="AM68" s="40"/>
      <c r="AN68" s="87"/>
      <c r="AO68" s="40" t="s">
        <v>1873</v>
      </c>
      <c r="AP68" s="40" t="s">
        <v>2571</v>
      </c>
      <c r="AQ68" s="40"/>
      <c r="AR68" s="87">
        <v>46261</v>
      </c>
      <c r="AS68" s="87">
        <v>46336</v>
      </c>
      <c r="AT68" s="87">
        <v>46380</v>
      </c>
      <c r="AU68" s="87"/>
      <c r="AV68" s="106"/>
      <c r="AW68" s="106"/>
      <c r="AX68" s="127" t="s">
        <v>2570</v>
      </c>
      <c r="AY68" s="107" t="s">
        <v>2569</v>
      </c>
      <c r="AZ68" s="105"/>
      <c r="BA68" s="104" t="s">
        <v>705</v>
      </c>
      <c r="BB68" s="108" t="str">
        <f>IFERROR(IF(PAC!$AB68="F01 - CAPTAÇÃO DE RECURSO",1,""),"")</f>
        <v/>
      </c>
      <c r="BC68" s="108">
        <f>IFERROR(IF(PAC!$AB68="F02 - LICITAÇÃO",1,""),"")</f>
        <v>1</v>
      </c>
      <c r="BD68" s="109" t="str">
        <f>IFERROR(IF(PAC!$AB$6:$AB$581="F03 - EXECUÇÃO DO OBJETO",1,""),"")</f>
        <v/>
      </c>
      <c r="BE68" s="109" t="str">
        <f>IFERROR(IF(PAC!$AB$6:$AB$581="F04 - CONCLUÍDA",1,""),"")</f>
        <v/>
      </c>
      <c r="BF68" s="110">
        <f>IF(PAC!$V68&gt;0,0,PAC!$Q68)</f>
        <v>11729431.73</v>
      </c>
    </row>
    <row r="69" spans="1:58" s="2" customFormat="1" ht="315.75" hidden="1" customHeight="1" thickBot="1" x14ac:dyDescent="0.4">
      <c r="A69" s="111">
        <f t="shared" ref="A69:A132" si="1">ROW()-5</f>
        <v>64</v>
      </c>
      <c r="B69" s="111">
        <v>2025</v>
      </c>
      <c r="C69" s="111" t="s">
        <v>604</v>
      </c>
      <c r="D69" s="111" t="s">
        <v>995</v>
      </c>
      <c r="E69" s="113" t="s">
        <v>927</v>
      </c>
      <c r="F69" s="111" t="s">
        <v>53</v>
      </c>
      <c r="G69" s="111" t="s">
        <v>611</v>
      </c>
      <c r="H69" s="114" t="s">
        <v>1229</v>
      </c>
      <c r="I69" s="111" t="s">
        <v>1223</v>
      </c>
      <c r="J69" s="111" t="s">
        <v>292</v>
      </c>
      <c r="K69" s="31">
        <v>12214359.550000001</v>
      </c>
      <c r="L69" s="31"/>
      <c r="M69" s="31"/>
      <c r="N69" s="31"/>
      <c r="O69" s="31"/>
      <c r="P69" s="31">
        <v>12214359.550000001</v>
      </c>
      <c r="Q69" s="33">
        <f>SUM(PAC!$M69:$P69)</f>
        <v>12214359.550000001</v>
      </c>
      <c r="R69" s="33"/>
      <c r="S69" s="33"/>
      <c r="T69" s="33"/>
      <c r="U69" s="33"/>
      <c r="V69" s="33"/>
      <c r="W69" s="33">
        <f>IF(PAC!$V69&gt;0,PAC!$V69,PAC!$Q69)</f>
        <v>12214359.550000001</v>
      </c>
      <c r="X69" s="33"/>
      <c r="Y69" s="115" t="s">
        <v>593</v>
      </c>
      <c r="Z69" s="115" t="s">
        <v>1734</v>
      </c>
      <c r="AA69" s="116">
        <v>36</v>
      </c>
      <c r="AB69" s="116" t="s">
        <v>1403</v>
      </c>
      <c r="AC69" s="112" t="s">
        <v>2349</v>
      </c>
      <c r="AD69" s="117"/>
      <c r="AE69" s="118"/>
      <c r="AF69" s="114" t="s">
        <v>1492</v>
      </c>
      <c r="AG69" s="114" t="s">
        <v>1903</v>
      </c>
      <c r="AH69" s="119">
        <v>46325</v>
      </c>
      <c r="AI69" s="113" t="s">
        <v>1727</v>
      </c>
      <c r="AJ69" s="114" t="s">
        <v>1628</v>
      </c>
      <c r="AK69" s="114"/>
      <c r="AL69" s="114"/>
      <c r="AM69" s="114"/>
      <c r="AN69" s="117"/>
      <c r="AO69" s="114" t="s">
        <v>1869</v>
      </c>
      <c r="AP69" s="114"/>
      <c r="AQ69" s="114"/>
      <c r="AR69" s="117"/>
      <c r="AS69" s="117"/>
      <c r="AT69" s="117"/>
      <c r="AU69" s="117"/>
      <c r="AV69" s="120"/>
      <c r="AW69" s="120"/>
      <c r="AX69" s="113"/>
      <c r="AY69" s="121"/>
      <c r="AZ69" s="119"/>
      <c r="BA69" s="118" t="s">
        <v>705</v>
      </c>
      <c r="BB69" s="191">
        <f>IFERROR(IF(PAC!$AB69="F01 - CAPTAÇÃO DE RECURSO",1,""),"")</f>
        <v>1</v>
      </c>
      <c r="BC69" s="191" t="str">
        <f>IFERROR(IF(PAC!$AB69="F02 - LICITAÇÃO",1,""),"")</f>
        <v/>
      </c>
      <c r="BD69" s="122" t="str">
        <f>IFERROR(IF(PAC!$AB$6:$AB$581="F03 - EXECUÇÃO DO OBJETO",1,""),"")</f>
        <v/>
      </c>
      <c r="BE69" s="122" t="str">
        <f>IFERROR(IF(PAC!$AB$6:$AB$581="F04 - CONCLUÍDA",1,""),"")</f>
        <v/>
      </c>
      <c r="BF69" s="189">
        <f>IF(PAC!$V69&gt;0,0,PAC!$Q69)</f>
        <v>12214359.550000001</v>
      </c>
    </row>
    <row r="70" spans="1:58" s="2" customFormat="1" ht="148.5" hidden="1" customHeight="1" thickBot="1" x14ac:dyDescent="0.4">
      <c r="A70" s="88">
        <f t="shared" si="1"/>
        <v>65</v>
      </c>
      <c r="B70" s="88">
        <v>2025</v>
      </c>
      <c r="C70" s="88" t="s">
        <v>604</v>
      </c>
      <c r="D70" s="88" t="s">
        <v>995</v>
      </c>
      <c r="E70" s="101" t="s">
        <v>930</v>
      </c>
      <c r="F70" s="88" t="s">
        <v>53</v>
      </c>
      <c r="G70" s="88" t="s">
        <v>611</v>
      </c>
      <c r="H70" s="40" t="s">
        <v>1229</v>
      </c>
      <c r="I70" s="88" t="s">
        <v>1223</v>
      </c>
      <c r="J70" s="88" t="s">
        <v>361</v>
      </c>
      <c r="K70" s="18">
        <v>2183497.2999999998</v>
      </c>
      <c r="L70" s="18"/>
      <c r="M70" s="18"/>
      <c r="N70" s="18"/>
      <c r="O70" s="18"/>
      <c r="P70" s="18">
        <v>2183497.2999999998</v>
      </c>
      <c r="Q70" s="20">
        <f>SUM(PAC!$M70:$P70)</f>
        <v>2183497.2999999998</v>
      </c>
      <c r="R70" s="20"/>
      <c r="S70" s="20"/>
      <c r="T70" s="20"/>
      <c r="U70" s="20"/>
      <c r="V70" s="20"/>
      <c r="W70" s="20">
        <f>IF(PAC!$V70&gt;0,PAC!$V70,PAC!$Q70)</f>
        <v>2183497.2999999998</v>
      </c>
      <c r="X70" s="20"/>
      <c r="Y70" s="102" t="s">
        <v>593</v>
      </c>
      <c r="Z70" s="102" t="s">
        <v>1734</v>
      </c>
      <c r="AA70" s="103">
        <v>36</v>
      </c>
      <c r="AB70" s="103" t="s">
        <v>1403</v>
      </c>
      <c r="AC70" s="100" t="s">
        <v>2349</v>
      </c>
      <c r="AD70" s="87"/>
      <c r="AE70" s="104"/>
      <c r="AF70" s="40" t="s">
        <v>1492</v>
      </c>
      <c r="AG70" s="40" t="s">
        <v>1903</v>
      </c>
      <c r="AH70" s="105">
        <v>46325</v>
      </c>
      <c r="AI70" s="101" t="s">
        <v>1727</v>
      </c>
      <c r="AJ70" s="40" t="s">
        <v>1628</v>
      </c>
      <c r="AK70" s="40"/>
      <c r="AL70" s="40"/>
      <c r="AM70" s="40"/>
      <c r="AN70" s="87"/>
      <c r="AO70" s="40" t="s">
        <v>1879</v>
      </c>
      <c r="AP70" s="40"/>
      <c r="AQ70" s="40"/>
      <c r="AR70" s="87"/>
      <c r="AS70" s="87"/>
      <c r="AT70" s="87"/>
      <c r="AU70" s="87"/>
      <c r="AV70" s="106"/>
      <c r="AW70" s="106"/>
      <c r="AX70" s="101"/>
      <c r="AY70" s="107"/>
      <c r="AZ70" s="105"/>
      <c r="BA70" s="104" t="s">
        <v>705</v>
      </c>
      <c r="BB70" s="108">
        <f>IFERROR(IF(PAC!$AB70="F01 - CAPTAÇÃO DE RECURSO",1,""),"")</f>
        <v>1</v>
      </c>
      <c r="BC70" s="108" t="str">
        <f>IFERROR(IF(PAC!$AB70="F02 - LICITAÇÃO",1,""),"")</f>
        <v/>
      </c>
      <c r="BD70" s="109" t="str">
        <f>IFERROR(IF(PAC!$AB$6:$AB$581="F03 - EXECUÇÃO DO OBJETO",1,""),"")</f>
        <v/>
      </c>
      <c r="BE70" s="109" t="str">
        <f>IFERROR(IF(PAC!$AB$6:$AB$581="F04 - CONCLUÍDA",1,""),"")</f>
        <v/>
      </c>
      <c r="BF70" s="110">
        <f>IF(PAC!$V70&gt;0,0,PAC!$Q70)</f>
        <v>2183497.2999999998</v>
      </c>
    </row>
    <row r="71" spans="1:58" s="2" customFormat="1" ht="189.75" hidden="1" customHeight="1" thickBot="1" x14ac:dyDescent="0.4">
      <c r="A71" s="111">
        <f t="shared" si="1"/>
        <v>66</v>
      </c>
      <c r="B71" s="111">
        <v>2025</v>
      </c>
      <c r="C71" s="111" t="s">
        <v>604</v>
      </c>
      <c r="D71" s="111" t="s">
        <v>995</v>
      </c>
      <c r="E71" s="113" t="s">
        <v>871</v>
      </c>
      <c r="F71" s="111" t="s">
        <v>53</v>
      </c>
      <c r="G71" s="111" t="s">
        <v>611</v>
      </c>
      <c r="H71" s="114" t="s">
        <v>1229</v>
      </c>
      <c r="I71" s="111" t="s">
        <v>1223</v>
      </c>
      <c r="J71" s="111" t="s">
        <v>361</v>
      </c>
      <c r="K71" s="31">
        <v>6616162.4199999999</v>
      </c>
      <c r="L71" s="31"/>
      <c r="M71" s="31"/>
      <c r="N71" s="31"/>
      <c r="O71" s="31"/>
      <c r="P71" s="31">
        <v>6616162.4199999999</v>
      </c>
      <c r="Q71" s="33">
        <f>SUM(PAC!$M71:$P71)</f>
        <v>6616162.4199999999</v>
      </c>
      <c r="R71" s="33"/>
      <c r="S71" s="33"/>
      <c r="T71" s="33"/>
      <c r="U71" s="33"/>
      <c r="V71" s="33"/>
      <c r="W71" s="33">
        <f>IF(PAC!$V71&gt;0,PAC!$V71,PAC!$Q71)</f>
        <v>6616162.4199999999</v>
      </c>
      <c r="X71" s="33"/>
      <c r="Y71" s="115" t="s">
        <v>593</v>
      </c>
      <c r="Z71" s="115" t="s">
        <v>1734</v>
      </c>
      <c r="AA71" s="116">
        <v>36</v>
      </c>
      <c r="AB71" s="116" t="s">
        <v>1403</v>
      </c>
      <c r="AC71" s="112" t="s">
        <v>2349</v>
      </c>
      <c r="AD71" s="117"/>
      <c r="AE71" s="118"/>
      <c r="AF71" s="114" t="s">
        <v>1492</v>
      </c>
      <c r="AG71" s="114" t="s">
        <v>1903</v>
      </c>
      <c r="AH71" s="119">
        <v>46325</v>
      </c>
      <c r="AI71" s="113" t="s">
        <v>1727</v>
      </c>
      <c r="AJ71" s="114" t="s">
        <v>1628</v>
      </c>
      <c r="AK71" s="114"/>
      <c r="AL71" s="114"/>
      <c r="AM71" s="114"/>
      <c r="AN71" s="117"/>
      <c r="AO71" s="114" t="s">
        <v>1880</v>
      </c>
      <c r="AP71" s="114"/>
      <c r="AQ71" s="114"/>
      <c r="AR71" s="117"/>
      <c r="AS71" s="117"/>
      <c r="AT71" s="117"/>
      <c r="AU71" s="117"/>
      <c r="AV71" s="120"/>
      <c r="AW71" s="120"/>
      <c r="AX71" s="113"/>
      <c r="AY71" s="121"/>
      <c r="AZ71" s="119"/>
      <c r="BA71" s="118" t="s">
        <v>705</v>
      </c>
      <c r="BB71" s="191">
        <f>IFERROR(IF(PAC!$AB71="F01 - CAPTAÇÃO DE RECURSO",1,""),"")</f>
        <v>1</v>
      </c>
      <c r="BC71" s="191" t="str">
        <f>IFERROR(IF(PAC!$AB71="F02 - LICITAÇÃO",1,""),"")</f>
        <v/>
      </c>
      <c r="BD71" s="122" t="str">
        <f>IFERROR(IF(PAC!$AB$6:$AB$581="F03 - EXECUÇÃO DO OBJETO",1,""),"")</f>
        <v/>
      </c>
      <c r="BE71" s="122" t="str">
        <f>IFERROR(IF(PAC!$AB$6:$AB$581="F04 - CONCLUÍDA",1,""),"")</f>
        <v/>
      </c>
      <c r="BF71" s="189">
        <f>IF(PAC!$V71&gt;0,0,PAC!$Q71)</f>
        <v>6616162.4199999999</v>
      </c>
    </row>
    <row r="72" spans="1:58" s="2" customFormat="1" ht="170.25" hidden="1" customHeight="1" thickBot="1" x14ac:dyDescent="0.4">
      <c r="A72" s="88">
        <f t="shared" si="1"/>
        <v>67</v>
      </c>
      <c r="B72" s="88">
        <v>2025</v>
      </c>
      <c r="C72" s="88" t="s">
        <v>604</v>
      </c>
      <c r="D72" s="88" t="s">
        <v>995</v>
      </c>
      <c r="E72" s="101" t="s">
        <v>2662</v>
      </c>
      <c r="F72" s="88" t="s">
        <v>53</v>
      </c>
      <c r="G72" s="88" t="s">
        <v>611</v>
      </c>
      <c r="H72" s="40" t="s">
        <v>1229</v>
      </c>
      <c r="I72" s="88" t="s">
        <v>1223</v>
      </c>
      <c r="J72" s="88" t="s">
        <v>361</v>
      </c>
      <c r="K72" s="18"/>
      <c r="L72" s="18">
        <v>4787346.4310919996</v>
      </c>
      <c r="M72" s="18">
        <v>4787346.43</v>
      </c>
      <c r="N72" s="18"/>
      <c r="O72" s="18"/>
      <c r="P72" s="18"/>
      <c r="Q72" s="20">
        <f>SUM(PAC!$M72:$P72)</f>
        <v>4787346.43</v>
      </c>
      <c r="R72" s="20"/>
      <c r="S72" s="20"/>
      <c r="T72" s="20"/>
      <c r="U72" s="20"/>
      <c r="V72" s="20"/>
      <c r="W72" s="20">
        <f>IF(PAC!$V72&gt;0,PAC!$V72,PAC!$Q72)</f>
        <v>4787346.43</v>
      </c>
      <c r="X72" s="20"/>
      <c r="Y72" s="102" t="s">
        <v>1553</v>
      </c>
      <c r="Z72" s="102"/>
      <c r="AA72" s="103">
        <v>36</v>
      </c>
      <c r="AB72" s="103" t="s">
        <v>1402</v>
      </c>
      <c r="AC72" s="100" t="s">
        <v>2348</v>
      </c>
      <c r="AD72" s="87"/>
      <c r="AE72" s="104"/>
      <c r="AF72" s="40"/>
      <c r="AG72" s="123"/>
      <c r="AH72" s="105"/>
      <c r="AI72" s="101" t="s">
        <v>2110</v>
      </c>
      <c r="AJ72" s="40" t="s">
        <v>1641</v>
      </c>
      <c r="AK72" s="40" t="s">
        <v>1699</v>
      </c>
      <c r="AL72" s="40" t="s">
        <v>962</v>
      </c>
      <c r="AM72" s="40"/>
      <c r="AN72" s="87"/>
      <c r="AO72" s="40" t="s">
        <v>1881</v>
      </c>
      <c r="AP72" s="40"/>
      <c r="AQ72" s="40"/>
      <c r="AR72" s="87">
        <v>46281</v>
      </c>
      <c r="AS72" s="87">
        <v>46356</v>
      </c>
      <c r="AT72" s="87">
        <v>46417</v>
      </c>
      <c r="AU72" s="87"/>
      <c r="AV72" s="106"/>
      <c r="AW72" s="106"/>
      <c r="AX72" s="101" t="s">
        <v>2487</v>
      </c>
      <c r="AY72" s="107" t="s">
        <v>2663</v>
      </c>
      <c r="AZ72" s="105"/>
      <c r="BA72" s="104" t="s">
        <v>705</v>
      </c>
      <c r="BB72" s="108" t="str">
        <f>IFERROR(IF(PAC!$AB72="F01 - CAPTAÇÃO DE RECURSO",1,""),"")</f>
        <v/>
      </c>
      <c r="BC72" s="108">
        <f>IFERROR(IF(PAC!$AB72="F02 - LICITAÇÃO",1,""),"")</f>
        <v>1</v>
      </c>
      <c r="BD72" s="109" t="str">
        <f>IFERROR(IF(PAC!$AB$6:$AB$581="F03 - EXECUÇÃO DO OBJETO",1,""),"")</f>
        <v/>
      </c>
      <c r="BE72" s="109" t="str">
        <f>IFERROR(IF(PAC!$AB$6:$AB$581="F04 - CONCLUÍDA",1,""),"")</f>
        <v/>
      </c>
      <c r="BF72" s="110">
        <f>IF(PAC!$V72&gt;0,0,PAC!$Q72)</f>
        <v>4787346.43</v>
      </c>
    </row>
    <row r="73" spans="1:58" s="2" customFormat="1" ht="168.75" hidden="1" customHeight="1" thickBot="1" x14ac:dyDescent="0.4">
      <c r="A73" s="111">
        <f t="shared" si="1"/>
        <v>68</v>
      </c>
      <c r="B73" s="111">
        <v>2025</v>
      </c>
      <c r="C73" s="111" t="s">
        <v>604</v>
      </c>
      <c r="D73" s="111" t="s">
        <v>995</v>
      </c>
      <c r="E73" s="129" t="s">
        <v>1707</v>
      </c>
      <c r="F73" s="114" t="s">
        <v>53</v>
      </c>
      <c r="G73" s="114" t="s">
        <v>611</v>
      </c>
      <c r="H73" s="111" t="s">
        <v>1229</v>
      </c>
      <c r="I73" s="111" t="s">
        <v>1223</v>
      </c>
      <c r="J73" s="111" t="s">
        <v>420</v>
      </c>
      <c r="K73" s="31"/>
      <c r="L73" s="31">
        <v>8601356.0800000001</v>
      </c>
      <c r="M73" s="31">
        <v>8601356.0800000001</v>
      </c>
      <c r="N73" s="31"/>
      <c r="O73" s="31"/>
      <c r="P73" s="31"/>
      <c r="Q73" s="33">
        <f>SUM(PAC!$M73:$P73)</f>
        <v>8601356.0800000001</v>
      </c>
      <c r="R73" s="33"/>
      <c r="S73" s="33"/>
      <c r="T73" s="33"/>
      <c r="U73" s="33"/>
      <c r="V73" s="33"/>
      <c r="W73" s="33">
        <f>IF(PAC!$V73&gt;0,PAC!$V73,PAC!$Q73)</f>
        <v>8601356.0800000001</v>
      </c>
      <c r="X73" s="33"/>
      <c r="Y73" s="115" t="s">
        <v>1553</v>
      </c>
      <c r="Z73" s="115"/>
      <c r="AA73" s="116">
        <v>36</v>
      </c>
      <c r="AB73" s="116" t="s">
        <v>1403</v>
      </c>
      <c r="AC73" s="112" t="s">
        <v>2349</v>
      </c>
      <c r="AD73" s="117"/>
      <c r="AE73" s="118"/>
      <c r="AF73" s="114" t="s">
        <v>1440</v>
      </c>
      <c r="AG73" s="124" t="s">
        <v>2490</v>
      </c>
      <c r="AH73" s="119">
        <v>46322</v>
      </c>
      <c r="AI73" s="113" t="s">
        <v>2109</v>
      </c>
      <c r="AJ73" s="114" t="s">
        <v>1628</v>
      </c>
      <c r="AK73" s="114" t="s">
        <v>1729</v>
      </c>
      <c r="AL73" s="114" t="s">
        <v>1929</v>
      </c>
      <c r="AM73" s="114" t="s">
        <v>1728</v>
      </c>
      <c r="AN73" s="117">
        <v>46751</v>
      </c>
      <c r="AO73" s="114" t="s">
        <v>1874</v>
      </c>
      <c r="AP73" s="114"/>
      <c r="AQ73" s="114"/>
      <c r="AR73" s="117"/>
      <c r="AS73" s="117"/>
      <c r="AT73" s="117"/>
      <c r="AU73" s="117"/>
      <c r="AV73" s="120"/>
      <c r="AW73" s="120"/>
      <c r="AX73" s="126" t="s">
        <v>2857</v>
      </c>
      <c r="AY73" s="114" t="s">
        <v>947</v>
      </c>
      <c r="AZ73" s="119"/>
      <c r="BA73" s="118" t="s">
        <v>705</v>
      </c>
      <c r="BB73" s="191">
        <f>IFERROR(IF(PAC!$AB73="F01 - CAPTAÇÃO DE RECURSO",1,""),"")</f>
        <v>1</v>
      </c>
      <c r="BC73" s="191" t="str">
        <f>IFERROR(IF(PAC!$AB73="F02 - LICITAÇÃO",1,""),"")</f>
        <v/>
      </c>
      <c r="BD73" s="122" t="str">
        <f>IFERROR(IF(PAC!$AB$6:$AB$581="F03 - EXECUÇÃO DO OBJETO",1,""),"")</f>
        <v/>
      </c>
      <c r="BE73" s="122" t="str">
        <f>IFERROR(IF(PAC!$AB$6:$AB$581="F04 - CONCLUÍDA",1,""),"")</f>
        <v/>
      </c>
      <c r="BF73" s="189">
        <f>IF(PAC!$V73&gt;0,0,PAC!$Q73)</f>
        <v>8601356.0800000001</v>
      </c>
    </row>
    <row r="74" spans="1:58" s="2" customFormat="1" ht="169.5" hidden="1" customHeight="1" thickBot="1" x14ac:dyDescent="0.4">
      <c r="A74" s="88">
        <f t="shared" si="1"/>
        <v>69</v>
      </c>
      <c r="B74" s="100">
        <v>2023</v>
      </c>
      <c r="C74" s="88" t="s">
        <v>604</v>
      </c>
      <c r="D74" s="88" t="s">
        <v>995</v>
      </c>
      <c r="E74" s="101" t="s">
        <v>2250</v>
      </c>
      <c r="F74" s="88" t="s">
        <v>53</v>
      </c>
      <c r="G74" s="88" t="s">
        <v>611</v>
      </c>
      <c r="H74" s="40" t="s">
        <v>1229</v>
      </c>
      <c r="I74" s="88" t="s">
        <v>1223</v>
      </c>
      <c r="J74" s="88" t="s">
        <v>361</v>
      </c>
      <c r="K74" s="18"/>
      <c r="L74" s="18">
        <v>17996755.530000001</v>
      </c>
      <c r="M74" s="18">
        <v>114527564.42</v>
      </c>
      <c r="N74" s="18"/>
      <c r="O74" s="18"/>
      <c r="P74" s="18"/>
      <c r="Q74" s="20">
        <f>SUM(PAC!$M74:$P74)</f>
        <v>114527564.42</v>
      </c>
      <c r="R74" s="20"/>
      <c r="S74" s="20"/>
      <c r="T74" s="20"/>
      <c r="U74" s="20"/>
      <c r="V74" s="20">
        <v>59525759.100000001</v>
      </c>
      <c r="W74" s="20">
        <f>IF(PAC!$V74&gt;0,PAC!$V74,PAC!$Q74)</f>
        <v>59525759.100000001</v>
      </c>
      <c r="X74" s="20" t="s">
        <v>2309</v>
      </c>
      <c r="Y74" s="102" t="s">
        <v>1553</v>
      </c>
      <c r="Z74" s="102"/>
      <c r="AA74" s="103">
        <v>19</v>
      </c>
      <c r="AB74" s="103" t="s">
        <v>1402</v>
      </c>
      <c r="AC74" s="100" t="s">
        <v>2348</v>
      </c>
      <c r="AD74" s="87"/>
      <c r="AE74" s="104"/>
      <c r="AF74" s="40" t="s">
        <v>1451</v>
      </c>
      <c r="AG74" s="40" t="s">
        <v>2311</v>
      </c>
      <c r="AH74" s="105"/>
      <c r="AI74" s="101" t="s">
        <v>1821</v>
      </c>
      <c r="AJ74" s="40" t="s">
        <v>666</v>
      </c>
      <c r="AK74" s="40" t="s">
        <v>657</v>
      </c>
      <c r="AL74" s="40" t="s">
        <v>962</v>
      </c>
      <c r="AM74" s="40"/>
      <c r="AN74" s="87"/>
      <c r="AO74" s="40" t="s">
        <v>1888</v>
      </c>
      <c r="AP74" s="40" t="s">
        <v>1207</v>
      </c>
      <c r="AQ74" s="40"/>
      <c r="AR74" s="87">
        <v>46119</v>
      </c>
      <c r="AS74" s="87">
        <v>46189</v>
      </c>
      <c r="AT74" s="87"/>
      <c r="AU74" s="87"/>
      <c r="AV74" s="106"/>
      <c r="AW74" s="106"/>
      <c r="AX74" s="101" t="s">
        <v>2631</v>
      </c>
      <c r="AY74" s="107" t="s">
        <v>2310</v>
      </c>
      <c r="AZ74" s="105"/>
      <c r="BA74" s="104" t="s">
        <v>705</v>
      </c>
      <c r="BB74" s="108" t="str">
        <f>IFERROR(IF(PAC!$AB74="F01 - CAPTAÇÃO DE RECURSO",1,""),"")</f>
        <v/>
      </c>
      <c r="BC74" s="108">
        <f>IFERROR(IF(PAC!$AB74="F02 - LICITAÇÃO",1,""),"")</f>
        <v>1</v>
      </c>
      <c r="BD74" s="109" t="str">
        <f>IFERROR(IF(PAC!$AB$6:$AB$581="F03 - EXECUÇÃO DO OBJETO",1,""),"")</f>
        <v/>
      </c>
      <c r="BE74" s="109" t="str">
        <f>IFERROR(IF(PAC!$AB$6:$AB$581="F04 - CONCLUÍDA",1,""),"")</f>
        <v/>
      </c>
      <c r="BF74" s="110">
        <f>IF(PAC!$V74&gt;0,0,PAC!$Q74)</f>
        <v>0</v>
      </c>
    </row>
    <row r="75" spans="1:58" s="2" customFormat="1" ht="183" hidden="1" customHeight="1" thickBot="1" x14ac:dyDescent="0.4">
      <c r="A75" s="111">
        <f t="shared" si="1"/>
        <v>70</v>
      </c>
      <c r="B75" s="112">
        <v>2023</v>
      </c>
      <c r="C75" s="111" t="s">
        <v>604</v>
      </c>
      <c r="D75" s="111" t="s">
        <v>995</v>
      </c>
      <c r="E75" s="113" t="s">
        <v>1909</v>
      </c>
      <c r="F75" s="111" t="s">
        <v>53</v>
      </c>
      <c r="G75" s="111" t="s">
        <v>611</v>
      </c>
      <c r="H75" s="114" t="s">
        <v>1229</v>
      </c>
      <c r="I75" s="111" t="s">
        <v>1223</v>
      </c>
      <c r="J75" s="111" t="s">
        <v>361</v>
      </c>
      <c r="K75" s="31"/>
      <c r="L75" s="31">
        <v>97299327.340000004</v>
      </c>
      <c r="M75" s="31">
        <v>30187057.66</v>
      </c>
      <c r="N75" s="31"/>
      <c r="O75" s="31"/>
      <c r="P75" s="31"/>
      <c r="Q75" s="33">
        <f>SUM(PAC!$M75:$P75)</f>
        <v>30187057.66</v>
      </c>
      <c r="R75" s="33"/>
      <c r="S75" s="33"/>
      <c r="T75" s="33"/>
      <c r="U75" s="33"/>
      <c r="V75" s="33"/>
      <c r="W75" s="33">
        <f>IF(PAC!$V75&gt;0,PAC!$V75,PAC!$Q75)</f>
        <v>30187057.66</v>
      </c>
      <c r="X75" s="33" t="s">
        <v>1584</v>
      </c>
      <c r="Y75" s="115" t="s">
        <v>1553</v>
      </c>
      <c r="Z75" s="115"/>
      <c r="AA75" s="116">
        <v>17</v>
      </c>
      <c r="AB75" s="116" t="s">
        <v>1402</v>
      </c>
      <c r="AC75" s="112" t="s">
        <v>2348</v>
      </c>
      <c r="AD75" s="117"/>
      <c r="AE75" s="118"/>
      <c r="AF75" s="114" t="s">
        <v>1453</v>
      </c>
      <c r="AG75" s="114" t="s">
        <v>2414</v>
      </c>
      <c r="AH75" s="119"/>
      <c r="AI75" s="113" t="s">
        <v>2415</v>
      </c>
      <c r="AJ75" s="114" t="s">
        <v>655</v>
      </c>
      <c r="AK75" s="114" t="s">
        <v>657</v>
      </c>
      <c r="AL75" s="114" t="s">
        <v>962</v>
      </c>
      <c r="AM75" s="114"/>
      <c r="AN75" s="117"/>
      <c r="AO75" s="114" t="s">
        <v>1887</v>
      </c>
      <c r="AP75" s="114"/>
      <c r="AQ75" s="114"/>
      <c r="AR75" s="117">
        <v>44992</v>
      </c>
      <c r="AS75" s="117">
        <v>46162</v>
      </c>
      <c r="AT75" s="117">
        <v>46190</v>
      </c>
      <c r="AU75" s="117"/>
      <c r="AV75" s="120"/>
      <c r="AW75" s="120"/>
      <c r="AX75" s="113" t="s">
        <v>2853</v>
      </c>
      <c r="AY75" s="121" t="s">
        <v>2233</v>
      </c>
      <c r="AZ75" s="119"/>
      <c r="BA75" s="118" t="s">
        <v>705</v>
      </c>
      <c r="BB75" s="191" t="str">
        <f>IFERROR(IF(PAC!$AB75="F01 - CAPTAÇÃO DE RECURSO",1,""),"")</f>
        <v/>
      </c>
      <c r="BC75" s="191">
        <f>IFERROR(IF(PAC!$AB75="F02 - LICITAÇÃO",1,""),"")</f>
        <v>1</v>
      </c>
      <c r="BD75" s="122" t="str">
        <f>IFERROR(IF(PAC!$AB$6:$AB$581="F03 - EXECUÇÃO DO OBJETO",1,""),"")</f>
        <v/>
      </c>
      <c r="BE75" s="122" t="str">
        <f>IFERROR(IF(PAC!$AB$6:$AB$581="F04 - CONCLUÍDA",1,""),"")</f>
        <v/>
      </c>
      <c r="BF75" s="189">
        <f>IF(PAC!$V75&gt;0,0,PAC!$Q75)</f>
        <v>30187057.66</v>
      </c>
    </row>
    <row r="76" spans="1:58" s="2" customFormat="1" ht="140.25" hidden="1" customHeight="1" thickBot="1" x14ac:dyDescent="0.4">
      <c r="A76" s="88">
        <f t="shared" si="1"/>
        <v>71</v>
      </c>
      <c r="B76" s="100">
        <v>2023</v>
      </c>
      <c r="C76" s="88" t="s">
        <v>604</v>
      </c>
      <c r="D76" s="88" t="s">
        <v>995</v>
      </c>
      <c r="E76" s="101" t="s">
        <v>1361</v>
      </c>
      <c r="F76" s="88" t="s">
        <v>53</v>
      </c>
      <c r="G76" s="88" t="s">
        <v>503</v>
      </c>
      <c r="H76" s="40" t="s">
        <v>1229</v>
      </c>
      <c r="I76" s="88" t="s">
        <v>1223</v>
      </c>
      <c r="J76" s="88" t="s">
        <v>361</v>
      </c>
      <c r="K76" s="18"/>
      <c r="L76" s="18">
        <v>8408272.4800000004</v>
      </c>
      <c r="M76" s="18"/>
      <c r="N76" s="18">
        <v>442540.66</v>
      </c>
      <c r="O76" s="18"/>
      <c r="P76" s="18">
        <v>8408272.4800000004</v>
      </c>
      <c r="Q76" s="20">
        <f>SUM(PAC!$M76:$P76)</f>
        <v>8850813.1400000006</v>
      </c>
      <c r="R76" s="20"/>
      <c r="S76" s="20"/>
      <c r="T76" s="20"/>
      <c r="U76" s="20"/>
      <c r="V76" s="20">
        <v>2955772.49</v>
      </c>
      <c r="W76" s="20">
        <f>IF(PAC!$V76&gt;0,PAC!$V76,PAC!$Q76)</f>
        <v>2955772.49</v>
      </c>
      <c r="X76" s="20" t="s">
        <v>1570</v>
      </c>
      <c r="Y76" s="102" t="s">
        <v>1556</v>
      </c>
      <c r="Z76" s="102" t="s">
        <v>1734</v>
      </c>
      <c r="AA76" s="103">
        <v>12</v>
      </c>
      <c r="AB76" s="103" t="s">
        <v>1675</v>
      </c>
      <c r="AC76" s="100" t="s">
        <v>2346</v>
      </c>
      <c r="AD76" s="87">
        <v>46421</v>
      </c>
      <c r="AE76" s="104">
        <v>12</v>
      </c>
      <c r="AF76" s="40" t="s">
        <v>1456</v>
      </c>
      <c r="AG76" s="40" t="s">
        <v>1679</v>
      </c>
      <c r="AH76" s="105">
        <v>46421</v>
      </c>
      <c r="AI76" s="40" t="s">
        <v>1476</v>
      </c>
      <c r="AJ76" s="40" t="s">
        <v>981</v>
      </c>
      <c r="AK76" s="40" t="s">
        <v>1262</v>
      </c>
      <c r="AL76" s="40"/>
      <c r="AM76" s="40"/>
      <c r="AN76" s="87"/>
      <c r="AO76" s="40" t="s">
        <v>1140</v>
      </c>
      <c r="AP76" s="40" t="s">
        <v>1243</v>
      </c>
      <c r="AQ76" s="40"/>
      <c r="AR76" s="87">
        <v>45966</v>
      </c>
      <c r="AS76" s="87">
        <v>45993</v>
      </c>
      <c r="AT76" s="87">
        <v>46037</v>
      </c>
      <c r="AU76" s="87">
        <v>46052</v>
      </c>
      <c r="AV76" s="106">
        <v>46421</v>
      </c>
      <c r="AW76" s="106">
        <v>46421</v>
      </c>
      <c r="AX76" s="101" t="s">
        <v>2649</v>
      </c>
      <c r="AY76" s="107" t="s">
        <v>1942</v>
      </c>
      <c r="AZ76" s="105"/>
      <c r="BA76" s="104"/>
      <c r="BB76" s="108" t="str">
        <f>IFERROR(IF(PAC!$AB76="F01 - CAPTAÇÃO DE RECURSO",1,""),"")</f>
        <v/>
      </c>
      <c r="BC76" s="108" t="str">
        <f>IFERROR(IF(PAC!$AB76="F02 - LICITAÇÃO",1,""),"")</f>
        <v/>
      </c>
      <c r="BD76" s="109">
        <f>IFERROR(IF(PAC!$AB$6:$AB$581="F03 - EXECUÇÃO DO OBJETO",1,""),"")</f>
        <v>1</v>
      </c>
      <c r="BE76" s="109" t="str">
        <f>IFERROR(IF(PAC!$AB$6:$AB$581="F04 - CONCLUÍDA",1,""),"")</f>
        <v/>
      </c>
      <c r="BF76" s="110">
        <f>IF(PAC!$V76&gt;0,0,PAC!$Q76)</f>
        <v>0</v>
      </c>
    </row>
    <row r="77" spans="1:58" s="2" customFormat="1" ht="192.75" hidden="1" customHeight="1" thickBot="1" x14ac:dyDescent="0.4">
      <c r="A77" s="111">
        <f t="shared" si="1"/>
        <v>72</v>
      </c>
      <c r="B77" s="112">
        <v>2023</v>
      </c>
      <c r="C77" s="111" t="s">
        <v>604</v>
      </c>
      <c r="D77" s="111" t="s">
        <v>995</v>
      </c>
      <c r="E77" s="113" t="s">
        <v>1895</v>
      </c>
      <c r="F77" s="111" t="s">
        <v>53</v>
      </c>
      <c r="G77" s="111" t="s">
        <v>503</v>
      </c>
      <c r="H77" s="114" t="s">
        <v>1229</v>
      </c>
      <c r="I77" s="111" t="s">
        <v>1223</v>
      </c>
      <c r="J77" s="111" t="s">
        <v>361</v>
      </c>
      <c r="K77" s="31"/>
      <c r="L77" s="31">
        <v>5681949.5599999996</v>
      </c>
      <c r="M77" s="31"/>
      <c r="N77" s="31">
        <v>299049.98</v>
      </c>
      <c r="O77" s="31"/>
      <c r="P77" s="31">
        <v>5681949.5599999996</v>
      </c>
      <c r="Q77" s="33">
        <f>SUM(PAC!$M77:$P77)</f>
        <v>5980999.5399999991</v>
      </c>
      <c r="R77" s="33"/>
      <c r="S77" s="33"/>
      <c r="T77" s="33"/>
      <c r="U77" s="33"/>
      <c r="V77" s="33">
        <v>6089082.1799999997</v>
      </c>
      <c r="W77" s="33">
        <f>IF(PAC!$V77&gt;0,PAC!$V77,PAC!$Q77)</f>
        <v>6089082.1799999997</v>
      </c>
      <c r="X77" s="33" t="s">
        <v>1782</v>
      </c>
      <c r="Y77" s="115" t="s">
        <v>1556</v>
      </c>
      <c r="Z77" s="115" t="s">
        <v>1734</v>
      </c>
      <c r="AA77" s="116">
        <v>15</v>
      </c>
      <c r="AB77" s="116" t="s">
        <v>1675</v>
      </c>
      <c r="AC77" s="112" t="s">
        <v>2346</v>
      </c>
      <c r="AD77" s="117">
        <v>46417</v>
      </c>
      <c r="AE77" s="118">
        <v>1</v>
      </c>
      <c r="AF77" s="114" t="s">
        <v>1456</v>
      </c>
      <c r="AG77" s="114" t="s">
        <v>1472</v>
      </c>
      <c r="AH77" s="119"/>
      <c r="AI77" s="114" t="s">
        <v>1476</v>
      </c>
      <c r="AJ77" s="114" t="s">
        <v>981</v>
      </c>
      <c r="AK77" s="114" t="s">
        <v>1262</v>
      </c>
      <c r="AL77" s="114"/>
      <c r="AM77" s="114"/>
      <c r="AN77" s="117"/>
      <c r="AO77" s="114" t="s">
        <v>1122</v>
      </c>
      <c r="AP77" s="114" t="s">
        <v>1244</v>
      </c>
      <c r="AQ77" s="114"/>
      <c r="AR77" s="117">
        <v>45966</v>
      </c>
      <c r="AS77" s="117">
        <v>45993</v>
      </c>
      <c r="AT77" s="117">
        <v>46037</v>
      </c>
      <c r="AU77" s="117">
        <v>46052</v>
      </c>
      <c r="AV77" s="120">
        <v>46417</v>
      </c>
      <c r="AW77" s="120">
        <v>46417</v>
      </c>
      <c r="AX77" s="113" t="s">
        <v>2888</v>
      </c>
      <c r="AY77" s="121" t="s">
        <v>1943</v>
      </c>
      <c r="AZ77" s="119"/>
      <c r="BA77" s="118"/>
      <c r="BB77" s="191" t="str">
        <f>IFERROR(IF(PAC!$AB77="F01 - CAPTAÇÃO DE RECURSO",1,""),"")</f>
        <v/>
      </c>
      <c r="BC77" s="191" t="str">
        <f>IFERROR(IF(PAC!$AB77="F02 - LICITAÇÃO",1,""),"")</f>
        <v/>
      </c>
      <c r="BD77" s="122">
        <f>IFERROR(IF(PAC!$AB$6:$AB$581="F03 - EXECUÇÃO DO OBJETO",1,""),"")</f>
        <v>1</v>
      </c>
      <c r="BE77" s="122" t="str">
        <f>IFERROR(IF(PAC!$AB$6:$AB$581="F04 - CONCLUÍDA",1,""),"")</f>
        <v/>
      </c>
      <c r="BF77" s="189">
        <f>IF(PAC!$V77&gt;0,0,PAC!$Q77)</f>
        <v>0</v>
      </c>
    </row>
    <row r="78" spans="1:58" s="2" customFormat="1" ht="84.75" hidden="1" customHeight="1" thickBot="1" x14ac:dyDescent="0.4">
      <c r="A78" s="88">
        <f t="shared" si="1"/>
        <v>73</v>
      </c>
      <c r="B78" s="100">
        <v>2023</v>
      </c>
      <c r="C78" s="88" t="s">
        <v>604</v>
      </c>
      <c r="D78" s="88" t="s">
        <v>995</v>
      </c>
      <c r="E78" s="101" t="s">
        <v>1362</v>
      </c>
      <c r="F78" s="88" t="s">
        <v>53</v>
      </c>
      <c r="G78" s="88" t="s">
        <v>503</v>
      </c>
      <c r="H78" s="40" t="s">
        <v>1229</v>
      </c>
      <c r="I78" s="88" t="s">
        <v>1223</v>
      </c>
      <c r="J78" s="88" t="s">
        <v>361</v>
      </c>
      <c r="K78" s="18"/>
      <c r="L78" s="18">
        <v>5013733.16</v>
      </c>
      <c r="M78" s="18"/>
      <c r="N78" s="18">
        <v>263880.69</v>
      </c>
      <c r="O78" s="18"/>
      <c r="P78" s="18">
        <v>5013733.16</v>
      </c>
      <c r="Q78" s="20">
        <f>SUM(PAC!$M78:$P78)</f>
        <v>5277613.8500000006</v>
      </c>
      <c r="R78" s="20"/>
      <c r="S78" s="20"/>
      <c r="T78" s="20"/>
      <c r="U78" s="20"/>
      <c r="V78" s="20">
        <v>1724089.37</v>
      </c>
      <c r="W78" s="20">
        <f>IF(PAC!$V78&gt;0,PAC!$V78,PAC!$Q78)</f>
        <v>1724089.37</v>
      </c>
      <c r="X78" s="20" t="s">
        <v>1570</v>
      </c>
      <c r="Y78" s="102" t="s">
        <v>1556</v>
      </c>
      <c r="Z78" s="102" t="s">
        <v>1734</v>
      </c>
      <c r="AA78" s="103">
        <v>10</v>
      </c>
      <c r="AB78" s="103" t="s">
        <v>1675</v>
      </c>
      <c r="AC78" s="100" t="s">
        <v>2346</v>
      </c>
      <c r="AD78" s="87">
        <v>46421</v>
      </c>
      <c r="AE78" s="104">
        <v>14.5</v>
      </c>
      <c r="AF78" s="40" t="s">
        <v>1456</v>
      </c>
      <c r="AG78" s="40" t="s">
        <v>1679</v>
      </c>
      <c r="AH78" s="105">
        <v>46421</v>
      </c>
      <c r="AI78" s="40" t="s">
        <v>1988</v>
      </c>
      <c r="AJ78" s="40" t="s">
        <v>981</v>
      </c>
      <c r="AK78" s="40" t="s">
        <v>1262</v>
      </c>
      <c r="AL78" s="40"/>
      <c r="AM78" s="40"/>
      <c r="AN78" s="87"/>
      <c r="AO78" s="40" t="s">
        <v>1100</v>
      </c>
      <c r="AP78" s="40" t="s">
        <v>1245</v>
      </c>
      <c r="AQ78" s="40"/>
      <c r="AR78" s="87">
        <v>45966</v>
      </c>
      <c r="AS78" s="87">
        <v>45993</v>
      </c>
      <c r="AT78" s="87">
        <v>46037</v>
      </c>
      <c r="AU78" s="87">
        <v>46052</v>
      </c>
      <c r="AV78" s="106">
        <v>46421</v>
      </c>
      <c r="AW78" s="106">
        <v>46421</v>
      </c>
      <c r="AX78" s="101" t="s">
        <v>2650</v>
      </c>
      <c r="AY78" s="107" t="s">
        <v>1944</v>
      </c>
      <c r="AZ78" s="105"/>
      <c r="BA78" s="104"/>
      <c r="BB78" s="108" t="str">
        <f>IFERROR(IF(PAC!$AB78="F01 - CAPTAÇÃO DE RECURSO",1,""),"")</f>
        <v/>
      </c>
      <c r="BC78" s="108" t="str">
        <f>IFERROR(IF(PAC!$AB78="F02 - LICITAÇÃO",1,""),"")</f>
        <v/>
      </c>
      <c r="BD78" s="109">
        <f>IFERROR(IF(PAC!$AB$6:$AB$581="F03 - EXECUÇÃO DO OBJETO",1,""),"")</f>
        <v>1</v>
      </c>
      <c r="BE78" s="109" t="str">
        <f>IFERROR(IF(PAC!$AB$6:$AB$581="F04 - CONCLUÍDA",1,""),"")</f>
        <v/>
      </c>
      <c r="BF78" s="110">
        <f>IF(PAC!$V78&gt;0,0,PAC!$Q78)</f>
        <v>0</v>
      </c>
    </row>
    <row r="79" spans="1:58" s="2" customFormat="1" ht="105.75" hidden="1" customHeight="1" thickBot="1" x14ac:dyDescent="0.4">
      <c r="A79" s="111">
        <f t="shared" si="1"/>
        <v>74</v>
      </c>
      <c r="B79" s="112">
        <v>2023</v>
      </c>
      <c r="C79" s="111" t="s">
        <v>604</v>
      </c>
      <c r="D79" s="111" t="s">
        <v>995</v>
      </c>
      <c r="E79" s="113" t="s">
        <v>1363</v>
      </c>
      <c r="F79" s="111" t="s">
        <v>53</v>
      </c>
      <c r="G79" s="111" t="s">
        <v>503</v>
      </c>
      <c r="H79" s="114" t="s">
        <v>1229</v>
      </c>
      <c r="I79" s="111" t="s">
        <v>1223</v>
      </c>
      <c r="J79" s="111" t="s">
        <v>361</v>
      </c>
      <c r="K79" s="31"/>
      <c r="L79" s="31">
        <v>2638556.15</v>
      </c>
      <c r="M79" s="31"/>
      <c r="N79" s="31">
        <v>138871.38</v>
      </c>
      <c r="O79" s="31"/>
      <c r="P79" s="31">
        <v>2638556.15</v>
      </c>
      <c r="Q79" s="33">
        <f>SUM(PAC!$M79:$P79)</f>
        <v>2777427.53</v>
      </c>
      <c r="R79" s="33"/>
      <c r="S79" s="33"/>
      <c r="T79" s="33"/>
      <c r="U79" s="33"/>
      <c r="V79" s="33">
        <v>4803481.1100000003</v>
      </c>
      <c r="W79" s="33">
        <f>IF(PAC!$V79&gt;0,PAC!$V79,PAC!$Q79)</f>
        <v>4803481.1100000003</v>
      </c>
      <c r="X79" s="33" t="s">
        <v>1782</v>
      </c>
      <c r="Y79" s="115" t="s">
        <v>1556</v>
      </c>
      <c r="Z79" s="115" t="s">
        <v>1734</v>
      </c>
      <c r="AA79" s="116">
        <v>9</v>
      </c>
      <c r="AB79" s="116" t="s">
        <v>1675</v>
      </c>
      <c r="AC79" s="112" t="s">
        <v>2346</v>
      </c>
      <c r="AD79" s="117">
        <v>46417</v>
      </c>
      <c r="AE79" s="118">
        <v>6.5</v>
      </c>
      <c r="AF79" s="114" t="s">
        <v>1456</v>
      </c>
      <c r="AG79" s="114" t="s">
        <v>1679</v>
      </c>
      <c r="AH79" s="119">
        <v>46417</v>
      </c>
      <c r="AI79" s="114" t="s">
        <v>1404</v>
      </c>
      <c r="AJ79" s="114" t="s">
        <v>981</v>
      </c>
      <c r="AK79" s="114" t="s">
        <v>1262</v>
      </c>
      <c r="AL79" s="114"/>
      <c r="AM79" s="114"/>
      <c r="AN79" s="117"/>
      <c r="AO79" s="114" t="s">
        <v>1125</v>
      </c>
      <c r="AP79" s="114" t="s">
        <v>1246</v>
      </c>
      <c r="AQ79" s="114"/>
      <c r="AR79" s="117">
        <v>45966</v>
      </c>
      <c r="AS79" s="117">
        <v>45993</v>
      </c>
      <c r="AT79" s="117">
        <v>46037</v>
      </c>
      <c r="AU79" s="117">
        <v>46052</v>
      </c>
      <c r="AV79" s="120">
        <v>46417</v>
      </c>
      <c r="AW79" s="120">
        <v>46417</v>
      </c>
      <c r="AX79" s="113" t="s">
        <v>2651</v>
      </c>
      <c r="AY79" s="121" t="s">
        <v>1945</v>
      </c>
      <c r="AZ79" s="119"/>
      <c r="BA79" s="118"/>
      <c r="BB79" s="191" t="str">
        <f>IFERROR(IF(PAC!$AB79="F01 - CAPTAÇÃO DE RECURSO",1,""),"")</f>
        <v/>
      </c>
      <c r="BC79" s="191" t="str">
        <f>IFERROR(IF(PAC!$AB79="F02 - LICITAÇÃO",1,""),"")</f>
        <v/>
      </c>
      <c r="BD79" s="122">
        <f>IFERROR(IF(PAC!$AB$6:$AB$581="F03 - EXECUÇÃO DO OBJETO",1,""),"")</f>
        <v>1</v>
      </c>
      <c r="BE79" s="122" t="str">
        <f>IFERROR(IF(PAC!$AB$6:$AB$581="F04 - CONCLUÍDA",1,""),"")</f>
        <v/>
      </c>
      <c r="BF79" s="189">
        <f>IF(PAC!$V79&gt;0,0,PAC!$Q79)</f>
        <v>0</v>
      </c>
    </row>
    <row r="80" spans="1:58" s="2" customFormat="1" ht="101.25" hidden="1" customHeight="1" thickBot="1" x14ac:dyDescent="0.4">
      <c r="A80" s="88">
        <f t="shared" si="1"/>
        <v>75</v>
      </c>
      <c r="B80" s="100">
        <v>2023</v>
      </c>
      <c r="C80" s="88" t="s">
        <v>604</v>
      </c>
      <c r="D80" s="88" t="s">
        <v>995</v>
      </c>
      <c r="E80" s="101" t="s">
        <v>1364</v>
      </c>
      <c r="F80" s="88" t="s">
        <v>53</v>
      </c>
      <c r="G80" s="88" t="s">
        <v>503</v>
      </c>
      <c r="H80" s="40" t="s">
        <v>1229</v>
      </c>
      <c r="I80" s="88" t="s">
        <v>1223</v>
      </c>
      <c r="J80" s="88" t="s">
        <v>361</v>
      </c>
      <c r="K80" s="18"/>
      <c r="L80" s="18">
        <v>2534418</v>
      </c>
      <c r="M80" s="18"/>
      <c r="N80" s="18">
        <v>133390.42000000001</v>
      </c>
      <c r="O80" s="18"/>
      <c r="P80" s="18">
        <v>2534418</v>
      </c>
      <c r="Q80" s="20">
        <f>SUM(PAC!$M80:$P80)</f>
        <v>2667808.42</v>
      </c>
      <c r="R80" s="20"/>
      <c r="S80" s="20"/>
      <c r="T80" s="20"/>
      <c r="U80" s="20"/>
      <c r="V80" s="20">
        <v>1442346.31</v>
      </c>
      <c r="W80" s="20">
        <f>IF(PAC!$V80&gt;0,PAC!$V80,PAC!$Q80)</f>
        <v>1442346.31</v>
      </c>
      <c r="X80" s="20" t="s">
        <v>1782</v>
      </c>
      <c r="Y80" s="102" t="s">
        <v>1556</v>
      </c>
      <c r="Z80" s="102" t="s">
        <v>1734</v>
      </c>
      <c r="AA80" s="103">
        <v>8</v>
      </c>
      <c r="AB80" s="103" t="s">
        <v>1675</v>
      </c>
      <c r="AC80" s="100" t="s">
        <v>2346</v>
      </c>
      <c r="AD80" s="87">
        <v>46417</v>
      </c>
      <c r="AE80" s="104">
        <v>49</v>
      </c>
      <c r="AF80" s="40" t="s">
        <v>1456</v>
      </c>
      <c r="AG80" s="40" t="s">
        <v>1679</v>
      </c>
      <c r="AH80" s="105">
        <v>46417</v>
      </c>
      <c r="AI80" s="40" t="s">
        <v>1988</v>
      </c>
      <c r="AJ80" s="40" t="s">
        <v>981</v>
      </c>
      <c r="AK80" s="40" t="s">
        <v>1262</v>
      </c>
      <c r="AL80" s="40"/>
      <c r="AM80" s="40"/>
      <c r="AN80" s="87"/>
      <c r="AO80" s="40" t="s">
        <v>1126</v>
      </c>
      <c r="AP80" s="40" t="s">
        <v>1247</v>
      </c>
      <c r="AQ80" s="40"/>
      <c r="AR80" s="87">
        <v>45966</v>
      </c>
      <c r="AS80" s="87">
        <v>45993</v>
      </c>
      <c r="AT80" s="87">
        <v>46037</v>
      </c>
      <c r="AU80" s="87">
        <v>46052</v>
      </c>
      <c r="AV80" s="106">
        <v>46417</v>
      </c>
      <c r="AW80" s="106">
        <v>46417</v>
      </c>
      <c r="AX80" s="101" t="s">
        <v>2652</v>
      </c>
      <c r="AY80" s="107" t="s">
        <v>1945</v>
      </c>
      <c r="AZ80" s="105"/>
      <c r="BA80" s="104"/>
      <c r="BB80" s="108" t="str">
        <f>IFERROR(IF(PAC!$AB80="F01 - CAPTAÇÃO DE RECURSO",1,""),"")</f>
        <v/>
      </c>
      <c r="BC80" s="108" t="str">
        <f>IFERROR(IF(PAC!$AB80="F02 - LICITAÇÃO",1,""),"")</f>
        <v/>
      </c>
      <c r="BD80" s="109">
        <f>IFERROR(IF(PAC!$AB$6:$AB$581="F03 - EXECUÇÃO DO OBJETO",1,""),"")</f>
        <v>1</v>
      </c>
      <c r="BE80" s="109" t="str">
        <f>IFERROR(IF(PAC!$AB$6:$AB$581="F04 - CONCLUÍDA",1,""),"")</f>
        <v/>
      </c>
      <c r="BF80" s="110">
        <f>IF(PAC!$V80&gt;0,0,PAC!$Q80)</f>
        <v>0</v>
      </c>
    </row>
    <row r="81" spans="1:58" s="2" customFormat="1" ht="82.5" hidden="1" customHeight="1" thickBot="1" x14ac:dyDescent="0.4">
      <c r="A81" s="111">
        <f t="shared" si="1"/>
        <v>76</v>
      </c>
      <c r="B81" s="112">
        <v>2023</v>
      </c>
      <c r="C81" s="111" t="s">
        <v>604</v>
      </c>
      <c r="D81" s="111" t="s">
        <v>995</v>
      </c>
      <c r="E81" s="113" t="s">
        <v>1365</v>
      </c>
      <c r="F81" s="111" t="s">
        <v>53</v>
      </c>
      <c r="G81" s="111" t="s">
        <v>503</v>
      </c>
      <c r="H81" s="114" t="s">
        <v>1229</v>
      </c>
      <c r="I81" s="111" t="s">
        <v>1223</v>
      </c>
      <c r="J81" s="111" t="s">
        <v>361</v>
      </c>
      <c r="K81" s="31"/>
      <c r="L81" s="31">
        <v>2243804.5299999998</v>
      </c>
      <c r="M81" s="31"/>
      <c r="N81" s="31">
        <v>118094.97</v>
      </c>
      <c r="O81" s="31"/>
      <c r="P81" s="31">
        <v>2243804.5299999998</v>
      </c>
      <c r="Q81" s="33">
        <f>SUM(PAC!$M81:$P81)</f>
        <v>2361899.5</v>
      </c>
      <c r="R81" s="33"/>
      <c r="S81" s="33"/>
      <c r="T81" s="33"/>
      <c r="U81" s="33"/>
      <c r="V81" s="33">
        <v>881126</v>
      </c>
      <c r="W81" s="33">
        <f>IF(PAC!$V81&gt;0,PAC!$V81,PAC!$Q81)</f>
        <v>881126</v>
      </c>
      <c r="X81" s="33" t="s">
        <v>1570</v>
      </c>
      <c r="Y81" s="115" t="s">
        <v>1556</v>
      </c>
      <c r="Z81" s="115" t="s">
        <v>1734</v>
      </c>
      <c r="AA81" s="116">
        <v>10</v>
      </c>
      <c r="AB81" s="116" t="s">
        <v>1675</v>
      </c>
      <c r="AC81" s="112" t="s">
        <v>2346</v>
      </c>
      <c r="AD81" s="117">
        <v>46421</v>
      </c>
      <c r="AE81" s="118">
        <v>9</v>
      </c>
      <c r="AF81" s="114" t="s">
        <v>1456</v>
      </c>
      <c r="AG81" s="114" t="s">
        <v>1679</v>
      </c>
      <c r="AH81" s="119">
        <v>46421</v>
      </c>
      <c r="AI81" s="114" t="s">
        <v>1988</v>
      </c>
      <c r="AJ81" s="114" t="s">
        <v>981</v>
      </c>
      <c r="AK81" s="114" t="s">
        <v>1262</v>
      </c>
      <c r="AL81" s="114"/>
      <c r="AM81" s="114"/>
      <c r="AN81" s="117"/>
      <c r="AO81" s="114" t="s">
        <v>1119</v>
      </c>
      <c r="AP81" s="114" t="s">
        <v>1248</v>
      </c>
      <c r="AQ81" s="114"/>
      <c r="AR81" s="117">
        <v>45966</v>
      </c>
      <c r="AS81" s="117">
        <v>45993</v>
      </c>
      <c r="AT81" s="117">
        <v>46037</v>
      </c>
      <c r="AU81" s="117">
        <v>46052</v>
      </c>
      <c r="AV81" s="120">
        <v>46421</v>
      </c>
      <c r="AW81" s="120">
        <v>46421</v>
      </c>
      <c r="AX81" s="113" t="s">
        <v>2653</v>
      </c>
      <c r="AY81" s="121" t="s">
        <v>1944</v>
      </c>
      <c r="AZ81" s="119"/>
      <c r="BA81" s="118"/>
      <c r="BB81" s="191" t="str">
        <f>IFERROR(IF(PAC!$AB81="F01 - CAPTAÇÃO DE RECURSO",1,""),"")</f>
        <v/>
      </c>
      <c r="BC81" s="191" t="str">
        <f>IFERROR(IF(PAC!$AB81="F02 - LICITAÇÃO",1,""),"")</f>
        <v/>
      </c>
      <c r="BD81" s="122">
        <f>IFERROR(IF(PAC!$AB$6:$AB$581="F03 - EXECUÇÃO DO OBJETO",1,""),"")</f>
        <v>1</v>
      </c>
      <c r="BE81" s="122" t="str">
        <f>IFERROR(IF(PAC!$AB$6:$AB$581="F04 - CONCLUÍDA",1,""),"")</f>
        <v/>
      </c>
      <c r="BF81" s="189">
        <f>IF(PAC!$V81&gt;0,0,PAC!$Q81)</f>
        <v>0</v>
      </c>
    </row>
    <row r="82" spans="1:58" s="2" customFormat="1" ht="188.25" hidden="1" customHeight="1" thickBot="1" x14ac:dyDescent="0.4">
      <c r="A82" s="88">
        <f t="shared" si="1"/>
        <v>77</v>
      </c>
      <c r="B82" s="100">
        <v>2023</v>
      </c>
      <c r="C82" s="88" t="s">
        <v>604</v>
      </c>
      <c r="D82" s="88" t="s">
        <v>995</v>
      </c>
      <c r="E82" s="101" t="s">
        <v>1366</v>
      </c>
      <c r="F82" s="88" t="s">
        <v>53</v>
      </c>
      <c r="G82" s="88" t="s">
        <v>503</v>
      </c>
      <c r="H82" s="40" t="s">
        <v>1229</v>
      </c>
      <c r="I82" s="88" t="s">
        <v>1223</v>
      </c>
      <c r="J82" s="88" t="s">
        <v>361</v>
      </c>
      <c r="K82" s="18"/>
      <c r="L82" s="18">
        <v>2065144.23</v>
      </c>
      <c r="M82" s="18"/>
      <c r="N82" s="18">
        <v>108691.8</v>
      </c>
      <c r="O82" s="18"/>
      <c r="P82" s="18">
        <v>2065144.23</v>
      </c>
      <c r="Q82" s="20">
        <f>SUM(PAC!$M82:$P82)</f>
        <v>2173836.0299999998</v>
      </c>
      <c r="R82" s="20"/>
      <c r="S82" s="20"/>
      <c r="T82" s="20"/>
      <c r="U82" s="20"/>
      <c r="V82" s="20">
        <v>1653372.57</v>
      </c>
      <c r="W82" s="20">
        <f>IF(PAC!$V82&gt;0,PAC!$V82,PAC!$Q82)</f>
        <v>1653372.57</v>
      </c>
      <c r="X82" s="20" t="s">
        <v>1570</v>
      </c>
      <c r="Y82" s="102" t="s">
        <v>1556</v>
      </c>
      <c r="Z82" s="102" t="s">
        <v>1734</v>
      </c>
      <c r="AA82" s="103">
        <v>10</v>
      </c>
      <c r="AB82" s="103" t="s">
        <v>1675</v>
      </c>
      <c r="AC82" s="100" t="s">
        <v>2346</v>
      </c>
      <c r="AD82" s="87">
        <v>46421</v>
      </c>
      <c r="AE82" s="104">
        <v>4.5999999999999996</v>
      </c>
      <c r="AF82" s="40" t="s">
        <v>1456</v>
      </c>
      <c r="AG82" s="40" t="s">
        <v>1679</v>
      </c>
      <c r="AH82" s="105">
        <v>46421</v>
      </c>
      <c r="AI82" s="40" t="s">
        <v>1476</v>
      </c>
      <c r="AJ82" s="40" t="s">
        <v>981</v>
      </c>
      <c r="AK82" s="40" t="s">
        <v>1262</v>
      </c>
      <c r="AL82" s="40"/>
      <c r="AM82" s="40"/>
      <c r="AN82" s="87"/>
      <c r="AO82" s="40" t="s">
        <v>1101</v>
      </c>
      <c r="AP82" s="40" t="s">
        <v>1250</v>
      </c>
      <c r="AQ82" s="40"/>
      <c r="AR82" s="87">
        <v>45966</v>
      </c>
      <c r="AS82" s="87">
        <v>45993</v>
      </c>
      <c r="AT82" s="87">
        <v>46037</v>
      </c>
      <c r="AU82" s="87">
        <v>46052</v>
      </c>
      <c r="AV82" s="106">
        <v>46421</v>
      </c>
      <c r="AW82" s="106">
        <v>46421</v>
      </c>
      <c r="AX82" s="101" t="s">
        <v>2654</v>
      </c>
      <c r="AY82" s="107" t="s">
        <v>1944</v>
      </c>
      <c r="AZ82" s="105"/>
      <c r="BA82" s="104"/>
      <c r="BB82" s="108" t="str">
        <f>IFERROR(IF(PAC!$AB82="F01 - CAPTAÇÃO DE RECURSO",1,""),"")</f>
        <v/>
      </c>
      <c r="BC82" s="108" t="str">
        <f>IFERROR(IF(PAC!$AB82="F02 - LICITAÇÃO",1,""),"")</f>
        <v/>
      </c>
      <c r="BD82" s="109">
        <f>IFERROR(IF(PAC!$AB$6:$AB$581="F03 - EXECUÇÃO DO OBJETO",1,""),"")</f>
        <v>1</v>
      </c>
      <c r="BE82" s="109" t="str">
        <f>IFERROR(IF(PAC!$AB$6:$AB$581="F04 - CONCLUÍDA",1,""),"")</f>
        <v/>
      </c>
      <c r="BF82" s="110">
        <f>IF(PAC!$V82&gt;0,0,PAC!$Q82)</f>
        <v>0</v>
      </c>
    </row>
    <row r="83" spans="1:58" s="2" customFormat="1" ht="99" hidden="1" customHeight="1" thickBot="1" x14ac:dyDescent="0.4">
      <c r="A83" s="111">
        <f t="shared" si="1"/>
        <v>78</v>
      </c>
      <c r="B83" s="112">
        <v>2023</v>
      </c>
      <c r="C83" s="111" t="s">
        <v>604</v>
      </c>
      <c r="D83" s="111" t="s">
        <v>995</v>
      </c>
      <c r="E83" s="113" t="s">
        <v>1367</v>
      </c>
      <c r="F83" s="111" t="s">
        <v>53</v>
      </c>
      <c r="G83" s="111" t="s">
        <v>503</v>
      </c>
      <c r="H83" s="114" t="s">
        <v>1229</v>
      </c>
      <c r="I83" s="111" t="s">
        <v>1223</v>
      </c>
      <c r="J83" s="111" t="s">
        <v>361</v>
      </c>
      <c r="K83" s="31"/>
      <c r="L83" s="31">
        <v>1308299.82</v>
      </c>
      <c r="M83" s="31"/>
      <c r="N83" s="31">
        <v>68857.89</v>
      </c>
      <c r="O83" s="31"/>
      <c r="P83" s="31">
        <v>1308299.82</v>
      </c>
      <c r="Q83" s="33">
        <f>SUM(PAC!$M83:$P83)</f>
        <v>1377157.71</v>
      </c>
      <c r="R83" s="33"/>
      <c r="S83" s="33"/>
      <c r="T83" s="33"/>
      <c r="U83" s="33"/>
      <c r="V83" s="33">
        <v>917721.66</v>
      </c>
      <c r="W83" s="33">
        <f>IF(PAC!$V83&gt;0,PAC!$V83,PAC!$Q83)</f>
        <v>917721.66</v>
      </c>
      <c r="X83" s="33" t="s">
        <v>1570</v>
      </c>
      <c r="Y83" s="115" t="s">
        <v>1556</v>
      </c>
      <c r="Z83" s="115" t="s">
        <v>1734</v>
      </c>
      <c r="AA83" s="116">
        <v>10</v>
      </c>
      <c r="AB83" s="116" t="s">
        <v>1675</v>
      </c>
      <c r="AC83" s="112" t="s">
        <v>2346</v>
      </c>
      <c r="AD83" s="117">
        <v>46421</v>
      </c>
      <c r="AE83" s="118">
        <v>46</v>
      </c>
      <c r="AF83" s="114" t="s">
        <v>1456</v>
      </c>
      <c r="AG83" s="114" t="s">
        <v>1679</v>
      </c>
      <c r="AH83" s="119">
        <v>46421</v>
      </c>
      <c r="AI83" s="114" t="s">
        <v>1476</v>
      </c>
      <c r="AJ83" s="114" t="s">
        <v>981</v>
      </c>
      <c r="AK83" s="114" t="s">
        <v>1262</v>
      </c>
      <c r="AL83" s="114"/>
      <c r="AM83" s="114"/>
      <c r="AN83" s="117"/>
      <c r="AO83" s="114" t="s">
        <v>1102</v>
      </c>
      <c r="AP83" s="114" t="s">
        <v>1249</v>
      </c>
      <c r="AQ83" s="114"/>
      <c r="AR83" s="117">
        <v>45966</v>
      </c>
      <c r="AS83" s="117">
        <v>45993</v>
      </c>
      <c r="AT83" s="117">
        <v>46037</v>
      </c>
      <c r="AU83" s="117">
        <v>46052</v>
      </c>
      <c r="AV83" s="120">
        <v>46421</v>
      </c>
      <c r="AW83" s="120">
        <v>46421</v>
      </c>
      <c r="AX83" s="113" t="s">
        <v>2653</v>
      </c>
      <c r="AY83" s="121" t="s">
        <v>1944</v>
      </c>
      <c r="AZ83" s="119"/>
      <c r="BA83" s="118"/>
      <c r="BB83" s="191" t="str">
        <f>IFERROR(IF(PAC!$AB83="F01 - CAPTAÇÃO DE RECURSO",1,""),"")</f>
        <v/>
      </c>
      <c r="BC83" s="191" t="str">
        <f>IFERROR(IF(PAC!$AB83="F02 - LICITAÇÃO",1,""),"")</f>
        <v/>
      </c>
      <c r="BD83" s="122">
        <f>IFERROR(IF(PAC!$AB$6:$AB$581="F03 - EXECUÇÃO DO OBJETO",1,""),"")</f>
        <v>1</v>
      </c>
      <c r="BE83" s="122" t="str">
        <f>IFERROR(IF(PAC!$AB$6:$AB$581="F04 - CONCLUÍDA",1,""),"")</f>
        <v/>
      </c>
      <c r="BF83" s="189">
        <f>IF(PAC!$V83&gt;0,0,PAC!$Q83)</f>
        <v>0</v>
      </c>
    </row>
    <row r="84" spans="1:58" s="2" customFormat="1" ht="93" hidden="1" customHeight="1" thickBot="1" x14ac:dyDescent="0.4">
      <c r="A84" s="88">
        <f t="shared" si="1"/>
        <v>79</v>
      </c>
      <c r="B84" s="100">
        <v>2023</v>
      </c>
      <c r="C84" s="88" t="s">
        <v>604</v>
      </c>
      <c r="D84" s="88" t="s">
        <v>995</v>
      </c>
      <c r="E84" s="101" t="s">
        <v>1350</v>
      </c>
      <c r="F84" s="88" t="s">
        <v>53</v>
      </c>
      <c r="G84" s="88" t="s">
        <v>503</v>
      </c>
      <c r="H84" s="40" t="s">
        <v>1229</v>
      </c>
      <c r="I84" s="88" t="s">
        <v>1223</v>
      </c>
      <c r="J84" s="88" t="s">
        <v>92</v>
      </c>
      <c r="K84" s="18"/>
      <c r="L84" s="18">
        <v>1851314.58</v>
      </c>
      <c r="M84" s="18">
        <v>1851314.58</v>
      </c>
      <c r="N84" s="18"/>
      <c r="O84" s="18"/>
      <c r="P84" s="18"/>
      <c r="Q84" s="20">
        <f>SUM(PAC!$M84:$P84)</f>
        <v>1851314.58</v>
      </c>
      <c r="R84" s="20"/>
      <c r="S84" s="20"/>
      <c r="T84" s="20"/>
      <c r="U84" s="20"/>
      <c r="V84" s="20">
        <v>3991375.19</v>
      </c>
      <c r="W84" s="20">
        <f>IF(PAC!$V84&gt;0,PAC!$V84,PAC!$Q84)</f>
        <v>3991375.19</v>
      </c>
      <c r="X84" s="20" t="s">
        <v>1573</v>
      </c>
      <c r="Y84" s="102" t="s">
        <v>1553</v>
      </c>
      <c r="Z84" s="102"/>
      <c r="AA84" s="103">
        <v>12</v>
      </c>
      <c r="AB84" s="103" t="s">
        <v>1675</v>
      </c>
      <c r="AC84" s="100" t="s">
        <v>2346</v>
      </c>
      <c r="AD84" s="87">
        <v>46433</v>
      </c>
      <c r="AE84" s="104">
        <v>55</v>
      </c>
      <c r="AF84" s="40" t="s">
        <v>1456</v>
      </c>
      <c r="AG84" s="40" t="s">
        <v>1679</v>
      </c>
      <c r="AH84" s="105">
        <v>46433</v>
      </c>
      <c r="AI84" s="40" t="s">
        <v>1711</v>
      </c>
      <c r="AJ84" s="40" t="s">
        <v>647</v>
      </c>
      <c r="AK84" s="40" t="s">
        <v>511</v>
      </c>
      <c r="AL84" s="40" t="s">
        <v>962</v>
      </c>
      <c r="AM84" s="40"/>
      <c r="AN84" s="87"/>
      <c r="AO84" s="40" t="s">
        <v>1198</v>
      </c>
      <c r="AP84" s="40" t="s">
        <v>1197</v>
      </c>
      <c r="AQ84" s="40"/>
      <c r="AR84" s="87">
        <v>45882</v>
      </c>
      <c r="AS84" s="87">
        <v>45947</v>
      </c>
      <c r="AT84" s="87">
        <v>45992</v>
      </c>
      <c r="AU84" s="87">
        <v>46002</v>
      </c>
      <c r="AV84" s="106">
        <v>46433</v>
      </c>
      <c r="AW84" s="106">
        <v>46433</v>
      </c>
      <c r="AX84" s="101" t="s">
        <v>2739</v>
      </c>
      <c r="AY84" s="107" t="s">
        <v>1710</v>
      </c>
      <c r="AZ84" s="105"/>
      <c r="BA84" s="104"/>
      <c r="BB84" s="108" t="str">
        <f>IFERROR(IF(PAC!$AB84="F01 - CAPTAÇÃO DE RECURSO",1,""),"")</f>
        <v/>
      </c>
      <c r="BC84" s="108" t="str">
        <f>IFERROR(IF(PAC!$AB84="F02 - LICITAÇÃO",1,""),"")</f>
        <v/>
      </c>
      <c r="BD84" s="109">
        <f>IFERROR(IF(PAC!$AB$6:$AB$581="F03 - EXECUÇÃO DO OBJETO",1,""),"")</f>
        <v>1</v>
      </c>
      <c r="BE84" s="109" t="str">
        <f>IFERROR(IF(PAC!$AB$6:$AB$581="F04 - CONCLUÍDA",1,""),"")</f>
        <v/>
      </c>
      <c r="BF84" s="110">
        <f>IF(PAC!$V84&gt;0,0,PAC!$Q84)</f>
        <v>0</v>
      </c>
    </row>
    <row r="85" spans="1:58" s="2" customFormat="1" ht="87.75" hidden="1" customHeight="1" thickBot="1" x14ac:dyDescent="0.4">
      <c r="A85" s="111">
        <f t="shared" si="1"/>
        <v>80</v>
      </c>
      <c r="B85" s="112">
        <v>2023</v>
      </c>
      <c r="C85" s="111" t="s">
        <v>604</v>
      </c>
      <c r="D85" s="111" t="s">
        <v>995</v>
      </c>
      <c r="E85" s="113" t="s">
        <v>1351</v>
      </c>
      <c r="F85" s="111" t="s">
        <v>53</v>
      </c>
      <c r="G85" s="111" t="s">
        <v>503</v>
      </c>
      <c r="H85" s="114" t="s">
        <v>1229</v>
      </c>
      <c r="I85" s="111" t="s">
        <v>1223</v>
      </c>
      <c r="J85" s="111" t="s">
        <v>94</v>
      </c>
      <c r="K85" s="31"/>
      <c r="L85" s="31">
        <v>2112974.5499999998</v>
      </c>
      <c r="M85" s="31">
        <v>2112974.5499999998</v>
      </c>
      <c r="N85" s="31"/>
      <c r="O85" s="31"/>
      <c r="P85" s="31"/>
      <c r="Q85" s="33">
        <f>SUM(PAC!$M85:$P85)</f>
        <v>2112974.5499999998</v>
      </c>
      <c r="R85" s="33"/>
      <c r="S85" s="33"/>
      <c r="T85" s="33"/>
      <c r="U85" s="33"/>
      <c r="V85" s="33">
        <v>4388669.0199999996</v>
      </c>
      <c r="W85" s="33">
        <f>IF(PAC!$V85&gt;0,PAC!$V85,PAC!$Q85)</f>
        <v>4388669.0199999996</v>
      </c>
      <c r="X85" s="33" t="s">
        <v>1840</v>
      </c>
      <c r="Y85" s="115" t="s">
        <v>1553</v>
      </c>
      <c r="Z85" s="115"/>
      <c r="AA85" s="116">
        <v>7</v>
      </c>
      <c r="AB85" s="116" t="s">
        <v>1675</v>
      </c>
      <c r="AC85" s="112" t="s">
        <v>2346</v>
      </c>
      <c r="AD85" s="117">
        <v>46548</v>
      </c>
      <c r="AE85" s="118">
        <v>12</v>
      </c>
      <c r="AF85" s="114" t="s">
        <v>1456</v>
      </c>
      <c r="AG85" s="114" t="s">
        <v>1679</v>
      </c>
      <c r="AH85" s="119">
        <v>46548</v>
      </c>
      <c r="AI85" s="114" t="s">
        <v>1679</v>
      </c>
      <c r="AJ85" s="114" t="s">
        <v>647</v>
      </c>
      <c r="AK85" s="114" t="s">
        <v>511</v>
      </c>
      <c r="AL85" s="114" t="s">
        <v>962</v>
      </c>
      <c r="AM85" s="114"/>
      <c r="AN85" s="117"/>
      <c r="AO85" s="114" t="s">
        <v>1165</v>
      </c>
      <c r="AP85" s="114" t="s">
        <v>1189</v>
      </c>
      <c r="AQ85" s="114"/>
      <c r="AR85" s="117">
        <v>45955</v>
      </c>
      <c r="AS85" s="117">
        <v>46035</v>
      </c>
      <c r="AT85" s="117">
        <v>46088</v>
      </c>
      <c r="AU85" s="117">
        <v>46120</v>
      </c>
      <c r="AV85" s="120">
        <v>46548</v>
      </c>
      <c r="AW85" s="120">
        <v>46548</v>
      </c>
      <c r="AX85" s="113" t="s">
        <v>2740</v>
      </c>
      <c r="AY85" s="121" t="s">
        <v>1941</v>
      </c>
      <c r="AZ85" s="119"/>
      <c r="BA85" s="118"/>
      <c r="BB85" s="191" t="str">
        <f>IFERROR(IF(PAC!$AB85="F01 - CAPTAÇÃO DE RECURSO",1,""),"")</f>
        <v/>
      </c>
      <c r="BC85" s="191" t="str">
        <f>IFERROR(IF(PAC!$AB85="F02 - LICITAÇÃO",1,""),"")</f>
        <v/>
      </c>
      <c r="BD85" s="122">
        <f>IFERROR(IF(PAC!$AB$6:$AB$581="F03 - EXECUÇÃO DO OBJETO",1,""),"")</f>
        <v>1</v>
      </c>
      <c r="BE85" s="122" t="str">
        <f>IFERROR(IF(PAC!$AB$6:$AB$581="F04 - CONCLUÍDA",1,""),"")</f>
        <v/>
      </c>
      <c r="BF85" s="189">
        <f>IF(PAC!$V85&gt;0,0,PAC!$Q85)</f>
        <v>0</v>
      </c>
    </row>
    <row r="86" spans="1:58" s="2" customFormat="1" ht="84" hidden="1" customHeight="1" thickBot="1" x14ac:dyDescent="0.4">
      <c r="A86" s="88">
        <f t="shared" si="1"/>
        <v>81</v>
      </c>
      <c r="B86" s="100">
        <v>2023</v>
      </c>
      <c r="C86" s="88" t="s">
        <v>604</v>
      </c>
      <c r="D86" s="88" t="s">
        <v>995</v>
      </c>
      <c r="E86" s="101" t="s">
        <v>1313</v>
      </c>
      <c r="F86" s="88" t="s">
        <v>53</v>
      </c>
      <c r="G86" s="88" t="s">
        <v>503</v>
      </c>
      <c r="H86" s="40" t="s">
        <v>1229</v>
      </c>
      <c r="I86" s="88" t="s">
        <v>1223</v>
      </c>
      <c r="J86" s="88" t="s">
        <v>361</v>
      </c>
      <c r="K86" s="18"/>
      <c r="L86" s="18">
        <v>4303340</v>
      </c>
      <c r="M86" s="18">
        <v>4303340</v>
      </c>
      <c r="N86" s="18"/>
      <c r="O86" s="18"/>
      <c r="P86" s="18"/>
      <c r="Q86" s="20">
        <f>SUM(PAC!$M86:$P86)</f>
        <v>4303340</v>
      </c>
      <c r="R86" s="20"/>
      <c r="S86" s="20"/>
      <c r="T86" s="20"/>
      <c r="U86" s="20"/>
      <c r="V86" s="20">
        <v>5012395.63</v>
      </c>
      <c r="W86" s="20">
        <f>IF(PAC!$V86&gt;0,PAC!$V86,PAC!$Q86)</f>
        <v>5012395.63</v>
      </c>
      <c r="X86" s="20" t="s">
        <v>1572</v>
      </c>
      <c r="Y86" s="102" t="s">
        <v>1553</v>
      </c>
      <c r="Z86" s="102"/>
      <c r="AA86" s="103">
        <v>15</v>
      </c>
      <c r="AB86" s="103" t="s">
        <v>1675</v>
      </c>
      <c r="AC86" s="100" t="s">
        <v>2346</v>
      </c>
      <c r="AD86" s="87">
        <v>46507</v>
      </c>
      <c r="AE86" s="104">
        <v>9.5</v>
      </c>
      <c r="AF86" s="40" t="s">
        <v>1456</v>
      </c>
      <c r="AG86" s="40" t="s">
        <v>1679</v>
      </c>
      <c r="AH86" s="105">
        <v>46507</v>
      </c>
      <c r="AI86" s="40" t="s">
        <v>1679</v>
      </c>
      <c r="AJ86" s="40" t="s">
        <v>645</v>
      </c>
      <c r="AK86" s="40" t="s">
        <v>509</v>
      </c>
      <c r="AL86" s="40" t="s">
        <v>962</v>
      </c>
      <c r="AM86" s="40"/>
      <c r="AN86" s="87"/>
      <c r="AO86" s="40" t="s">
        <v>1117</v>
      </c>
      <c r="AP86" s="40" t="s">
        <v>1049</v>
      </c>
      <c r="AQ86" s="40"/>
      <c r="AR86" s="87">
        <v>45878</v>
      </c>
      <c r="AS86" s="87">
        <v>45946</v>
      </c>
      <c r="AT86" s="87">
        <v>45986</v>
      </c>
      <c r="AU86" s="87">
        <v>46050</v>
      </c>
      <c r="AV86" s="106">
        <v>46507</v>
      </c>
      <c r="AW86" s="106">
        <v>46507</v>
      </c>
      <c r="AX86" s="101" t="s">
        <v>2859</v>
      </c>
      <c r="AY86" s="107" t="s">
        <v>1946</v>
      </c>
      <c r="AZ86" s="105"/>
      <c r="BA86" s="104"/>
      <c r="BB86" s="108" t="str">
        <f>IFERROR(IF(PAC!$AB86="F01 - CAPTAÇÃO DE RECURSO",1,""),"")</f>
        <v/>
      </c>
      <c r="BC86" s="108" t="str">
        <f>IFERROR(IF(PAC!$AB86="F02 - LICITAÇÃO",1,""),"")</f>
        <v/>
      </c>
      <c r="BD86" s="109">
        <f>IFERROR(IF(PAC!$AB$6:$AB$581="F03 - EXECUÇÃO DO OBJETO",1,""),"")</f>
        <v>1</v>
      </c>
      <c r="BE86" s="109" t="str">
        <f>IFERROR(IF(PAC!$AB$6:$AB$581="F04 - CONCLUÍDA",1,""),"")</f>
        <v/>
      </c>
      <c r="BF86" s="110">
        <f>IF(PAC!$V86&gt;0,0,PAC!$Q86)</f>
        <v>0</v>
      </c>
    </row>
    <row r="87" spans="1:58" s="1" customFormat="1" ht="162" hidden="1" customHeight="1" thickBot="1" x14ac:dyDescent="0.4">
      <c r="A87" s="111">
        <f t="shared" si="1"/>
        <v>82</v>
      </c>
      <c r="B87" s="112">
        <v>2023</v>
      </c>
      <c r="C87" s="111" t="s">
        <v>604</v>
      </c>
      <c r="D87" s="111" t="s">
        <v>995</v>
      </c>
      <c r="E87" s="113" t="s">
        <v>1314</v>
      </c>
      <c r="F87" s="111" t="s">
        <v>53</v>
      </c>
      <c r="G87" s="111" t="s">
        <v>503</v>
      </c>
      <c r="H87" s="114" t="s">
        <v>1229</v>
      </c>
      <c r="I87" s="111" t="s">
        <v>1223</v>
      </c>
      <c r="J87" s="111" t="s">
        <v>361</v>
      </c>
      <c r="K87" s="31"/>
      <c r="L87" s="31">
        <v>3467691.4210000001</v>
      </c>
      <c r="M87" s="31">
        <v>3467691.4210000001</v>
      </c>
      <c r="N87" s="31"/>
      <c r="O87" s="31"/>
      <c r="P87" s="31"/>
      <c r="Q87" s="33">
        <f>SUM(PAC!$M87:$P87)</f>
        <v>3467691.4210000001</v>
      </c>
      <c r="R87" s="33"/>
      <c r="S87" s="33"/>
      <c r="T87" s="33"/>
      <c r="U87" s="33"/>
      <c r="V87" s="33">
        <v>1084676.6299999999</v>
      </c>
      <c r="W87" s="33">
        <f>IF(PAC!$V87&gt;0,PAC!$V87,PAC!$Q87)</f>
        <v>1084676.6299999999</v>
      </c>
      <c r="X87" s="33" t="s">
        <v>1572</v>
      </c>
      <c r="Y87" s="115" t="s">
        <v>1553</v>
      </c>
      <c r="Z87" s="115"/>
      <c r="AA87" s="116">
        <v>8</v>
      </c>
      <c r="AB87" s="116" t="s">
        <v>1675</v>
      </c>
      <c r="AC87" s="112" t="s">
        <v>2346</v>
      </c>
      <c r="AD87" s="117">
        <v>46507</v>
      </c>
      <c r="AE87" s="118">
        <v>92</v>
      </c>
      <c r="AF87" s="114" t="s">
        <v>1456</v>
      </c>
      <c r="AG87" s="114" t="s">
        <v>1679</v>
      </c>
      <c r="AH87" s="119">
        <v>46507</v>
      </c>
      <c r="AI87" s="114" t="s">
        <v>1679</v>
      </c>
      <c r="AJ87" s="114" t="s">
        <v>645</v>
      </c>
      <c r="AK87" s="114" t="s">
        <v>509</v>
      </c>
      <c r="AL87" s="114" t="s">
        <v>962</v>
      </c>
      <c r="AM87" s="114"/>
      <c r="AN87" s="117"/>
      <c r="AO87" s="114" t="s">
        <v>1144</v>
      </c>
      <c r="AP87" s="114" t="s">
        <v>1070</v>
      </c>
      <c r="AQ87" s="114"/>
      <c r="AR87" s="117">
        <v>45878</v>
      </c>
      <c r="AS87" s="117">
        <v>45946</v>
      </c>
      <c r="AT87" s="117">
        <v>45986</v>
      </c>
      <c r="AU87" s="117">
        <v>46050</v>
      </c>
      <c r="AV87" s="120">
        <v>46507</v>
      </c>
      <c r="AW87" s="120">
        <v>46507</v>
      </c>
      <c r="AX87" s="113" t="s">
        <v>2860</v>
      </c>
      <c r="AY87" s="121" t="s">
        <v>1946</v>
      </c>
      <c r="AZ87" s="119"/>
      <c r="BA87" s="118"/>
      <c r="BB87" s="191" t="str">
        <f>IFERROR(IF(PAC!$AB87="F01 - CAPTAÇÃO DE RECURSO",1,""),"")</f>
        <v/>
      </c>
      <c r="BC87" s="191" t="str">
        <f>IFERROR(IF(PAC!$AB87="F02 - LICITAÇÃO",1,""),"")</f>
        <v/>
      </c>
      <c r="BD87" s="122">
        <f>IFERROR(IF(PAC!$AB$6:$AB$581="F03 - EXECUÇÃO DO OBJETO",1,""),"")</f>
        <v>1</v>
      </c>
      <c r="BE87" s="122" t="str">
        <f>IFERROR(IF(PAC!$AB$6:$AB$581="F04 - CONCLUÍDA",1,""),"")</f>
        <v/>
      </c>
      <c r="BF87" s="189">
        <f>IF(PAC!$V87&gt;0,0,PAC!$Q87)</f>
        <v>0</v>
      </c>
    </row>
    <row r="88" spans="1:58" s="1" customFormat="1" ht="95.25" hidden="1" customHeight="1" thickBot="1" x14ac:dyDescent="0.4">
      <c r="A88" s="88">
        <f t="shared" si="1"/>
        <v>83</v>
      </c>
      <c r="B88" s="100">
        <v>2023</v>
      </c>
      <c r="C88" s="88" t="s">
        <v>604</v>
      </c>
      <c r="D88" s="88" t="s">
        <v>995</v>
      </c>
      <c r="E88" s="101" t="s">
        <v>1315</v>
      </c>
      <c r="F88" s="88" t="s">
        <v>53</v>
      </c>
      <c r="G88" s="88" t="s">
        <v>503</v>
      </c>
      <c r="H88" s="40" t="s">
        <v>1229</v>
      </c>
      <c r="I88" s="88" t="s">
        <v>1223</v>
      </c>
      <c r="J88" s="88" t="s">
        <v>361</v>
      </c>
      <c r="K88" s="18"/>
      <c r="L88" s="18">
        <v>887672.74</v>
      </c>
      <c r="M88" s="18">
        <v>887672.74</v>
      </c>
      <c r="N88" s="18"/>
      <c r="O88" s="18"/>
      <c r="P88" s="18"/>
      <c r="Q88" s="20">
        <f>SUM(PAC!$M88:$P88)</f>
        <v>887672.74</v>
      </c>
      <c r="R88" s="20"/>
      <c r="S88" s="20"/>
      <c r="T88" s="20"/>
      <c r="U88" s="20"/>
      <c r="V88" s="20">
        <v>582631.24</v>
      </c>
      <c r="W88" s="20">
        <f>IF(PAC!$V88&gt;0,PAC!$V88,PAC!$Q88)</f>
        <v>582631.24</v>
      </c>
      <c r="X88" s="20" t="s">
        <v>1566</v>
      </c>
      <c r="Y88" s="102" t="s">
        <v>1553</v>
      </c>
      <c r="Z88" s="102"/>
      <c r="AA88" s="103">
        <v>7</v>
      </c>
      <c r="AB88" s="103" t="s">
        <v>1474</v>
      </c>
      <c r="AC88" s="100" t="s">
        <v>2345</v>
      </c>
      <c r="AD88" s="87">
        <v>46158</v>
      </c>
      <c r="AE88" s="104">
        <v>100</v>
      </c>
      <c r="AF88" s="40" t="s">
        <v>1457</v>
      </c>
      <c r="AG88" s="40" t="s">
        <v>1677</v>
      </c>
      <c r="AH88" s="105"/>
      <c r="AI88" s="40"/>
      <c r="AJ88" s="40" t="s">
        <v>645</v>
      </c>
      <c r="AK88" s="40" t="s">
        <v>509</v>
      </c>
      <c r="AL88" s="40" t="s">
        <v>962</v>
      </c>
      <c r="AM88" s="40"/>
      <c r="AN88" s="87"/>
      <c r="AO88" s="40" t="s">
        <v>1116</v>
      </c>
      <c r="AP88" s="40" t="s">
        <v>1046</v>
      </c>
      <c r="AQ88" s="40"/>
      <c r="AR88" s="87">
        <v>45715</v>
      </c>
      <c r="AS88" s="87">
        <v>45762</v>
      </c>
      <c r="AT88" s="87">
        <v>45812</v>
      </c>
      <c r="AU88" s="87">
        <v>45901</v>
      </c>
      <c r="AV88" s="106">
        <v>46158</v>
      </c>
      <c r="AW88" s="106">
        <v>46158</v>
      </c>
      <c r="AX88" s="127" t="s">
        <v>2488</v>
      </c>
      <c r="AY88" s="107" t="s">
        <v>2016</v>
      </c>
      <c r="AZ88" s="105"/>
      <c r="BA88" s="104"/>
      <c r="BB88" s="108" t="str">
        <f>IFERROR(IF(PAC!$AB88="F01 - CAPTAÇÃO DE RECURSO",1,""),"")</f>
        <v/>
      </c>
      <c r="BC88" s="108" t="str">
        <f>IFERROR(IF(PAC!$AB88="F02 - LICITAÇÃO",1,""),"")</f>
        <v/>
      </c>
      <c r="BD88" s="109" t="str">
        <f>IFERROR(IF(PAC!$AB$6:$AB$581="F03 - EXECUÇÃO DO OBJETO",1,""),"")</f>
        <v/>
      </c>
      <c r="BE88" s="109">
        <f>IFERROR(IF(PAC!$AB$6:$AB$581="F04 - CONCLUÍDA",1,""),"")</f>
        <v>1</v>
      </c>
      <c r="BF88" s="110">
        <f>IF(PAC!$V88&gt;0,0,PAC!$Q88)</f>
        <v>0</v>
      </c>
    </row>
    <row r="89" spans="1:58" s="1" customFormat="1" ht="117" hidden="1" customHeight="1" thickBot="1" x14ac:dyDescent="0.4">
      <c r="A89" s="111">
        <f t="shared" si="1"/>
        <v>84</v>
      </c>
      <c r="B89" s="112">
        <v>2023</v>
      </c>
      <c r="C89" s="111" t="s">
        <v>604</v>
      </c>
      <c r="D89" s="111" t="s">
        <v>995</v>
      </c>
      <c r="E89" s="113" t="s">
        <v>1316</v>
      </c>
      <c r="F89" s="111" t="s">
        <v>53</v>
      </c>
      <c r="G89" s="111" t="s">
        <v>503</v>
      </c>
      <c r="H89" s="114" t="s">
        <v>1229</v>
      </c>
      <c r="I89" s="111" t="s">
        <v>1223</v>
      </c>
      <c r="J89" s="111" t="s">
        <v>361</v>
      </c>
      <c r="K89" s="31"/>
      <c r="L89" s="31">
        <v>5064376.93</v>
      </c>
      <c r="M89" s="31">
        <v>5064376.93</v>
      </c>
      <c r="N89" s="31"/>
      <c r="O89" s="31"/>
      <c r="P89" s="31"/>
      <c r="Q89" s="33">
        <f>SUM(PAC!$M89:$P89)</f>
        <v>5064376.93</v>
      </c>
      <c r="R89" s="33"/>
      <c r="S89" s="33"/>
      <c r="T89" s="33"/>
      <c r="U89" s="33"/>
      <c r="V89" s="33">
        <v>3352854.71</v>
      </c>
      <c r="W89" s="33">
        <f>IF(PAC!$V89&gt;0,PAC!$V89,PAC!$Q89)</f>
        <v>3352854.71</v>
      </c>
      <c r="X89" s="33" t="s">
        <v>1854</v>
      </c>
      <c r="Y89" s="115" t="s">
        <v>1553</v>
      </c>
      <c r="Z89" s="115"/>
      <c r="AA89" s="116">
        <v>13</v>
      </c>
      <c r="AB89" s="116" t="s">
        <v>1675</v>
      </c>
      <c r="AC89" s="112" t="s">
        <v>2346</v>
      </c>
      <c r="AD89" s="117">
        <v>46486</v>
      </c>
      <c r="AE89" s="118">
        <v>10</v>
      </c>
      <c r="AF89" s="114" t="s">
        <v>1456</v>
      </c>
      <c r="AG89" s="114" t="s">
        <v>1679</v>
      </c>
      <c r="AH89" s="119">
        <v>46486</v>
      </c>
      <c r="AI89" s="114" t="s">
        <v>1679</v>
      </c>
      <c r="AJ89" s="114" t="s">
        <v>645</v>
      </c>
      <c r="AK89" s="114" t="s">
        <v>509</v>
      </c>
      <c r="AL89" s="114" t="s">
        <v>962</v>
      </c>
      <c r="AM89" s="114"/>
      <c r="AN89" s="117"/>
      <c r="AO89" s="114" t="s">
        <v>1134</v>
      </c>
      <c r="AP89" s="114" t="s">
        <v>1021</v>
      </c>
      <c r="AQ89" s="114"/>
      <c r="AR89" s="117">
        <v>45946</v>
      </c>
      <c r="AS89" s="117">
        <v>46027</v>
      </c>
      <c r="AT89" s="117">
        <v>46092</v>
      </c>
      <c r="AU89" s="117">
        <v>46121</v>
      </c>
      <c r="AV89" s="120">
        <v>46486</v>
      </c>
      <c r="AW89" s="120">
        <v>46486</v>
      </c>
      <c r="AX89" s="126" t="s">
        <v>2861</v>
      </c>
      <c r="AY89" s="121" t="s">
        <v>1960</v>
      </c>
      <c r="AZ89" s="119"/>
      <c r="BA89" s="118"/>
      <c r="BB89" s="191" t="str">
        <f>IFERROR(IF(PAC!$AB89="F01 - CAPTAÇÃO DE RECURSO",1,""),"")</f>
        <v/>
      </c>
      <c r="BC89" s="191" t="str">
        <f>IFERROR(IF(PAC!$AB89="F02 - LICITAÇÃO",1,""),"")</f>
        <v/>
      </c>
      <c r="BD89" s="122">
        <f>IFERROR(IF(PAC!$AB$6:$AB$581="F03 - EXECUÇÃO DO OBJETO",1,""),"")</f>
        <v>1</v>
      </c>
      <c r="BE89" s="122" t="str">
        <f>IFERROR(IF(PAC!$AB$6:$AB$581="F04 - CONCLUÍDA",1,""),"")</f>
        <v/>
      </c>
      <c r="BF89" s="189">
        <f>IF(PAC!$V89&gt;0,0,PAC!$Q89)</f>
        <v>0</v>
      </c>
    </row>
    <row r="90" spans="1:58" s="1" customFormat="1" ht="153.75" hidden="1" customHeight="1" thickBot="1" x14ac:dyDescent="0.4">
      <c r="A90" s="88">
        <f t="shared" si="1"/>
        <v>85</v>
      </c>
      <c r="B90" s="100">
        <v>2023</v>
      </c>
      <c r="C90" s="88" t="s">
        <v>604</v>
      </c>
      <c r="D90" s="88" t="s">
        <v>995</v>
      </c>
      <c r="E90" s="101" t="s">
        <v>1317</v>
      </c>
      <c r="F90" s="88" t="s">
        <v>53</v>
      </c>
      <c r="G90" s="88" t="s">
        <v>503</v>
      </c>
      <c r="H90" s="40" t="s">
        <v>1229</v>
      </c>
      <c r="I90" s="88" t="s">
        <v>1223</v>
      </c>
      <c r="J90" s="88" t="s">
        <v>361</v>
      </c>
      <c r="K90" s="18"/>
      <c r="L90" s="18">
        <v>1737214.3</v>
      </c>
      <c r="M90" s="18">
        <v>1737214.3</v>
      </c>
      <c r="N90" s="18"/>
      <c r="O90" s="18"/>
      <c r="P90" s="18"/>
      <c r="Q90" s="20">
        <f>SUM(PAC!$M90:$P90)</f>
        <v>1737214.3</v>
      </c>
      <c r="R90" s="20"/>
      <c r="S90" s="20"/>
      <c r="T90" s="20"/>
      <c r="U90" s="20"/>
      <c r="V90" s="20">
        <v>1256096.46</v>
      </c>
      <c r="W90" s="20">
        <f>IF(PAC!$V90&gt;0,PAC!$V90,PAC!$Q90)</f>
        <v>1256096.46</v>
      </c>
      <c r="X90" s="20" t="s">
        <v>1567</v>
      </c>
      <c r="Y90" s="102" t="s">
        <v>1553</v>
      </c>
      <c r="Z90" s="102"/>
      <c r="AA90" s="103">
        <v>11</v>
      </c>
      <c r="AB90" s="103" t="s">
        <v>1675</v>
      </c>
      <c r="AC90" s="100" t="s">
        <v>2346</v>
      </c>
      <c r="AD90" s="87">
        <v>46329</v>
      </c>
      <c r="AE90" s="104">
        <v>79.73</v>
      </c>
      <c r="AF90" s="40" t="s">
        <v>1456</v>
      </c>
      <c r="AG90" s="40" t="s">
        <v>1476</v>
      </c>
      <c r="AH90" s="105">
        <v>46329</v>
      </c>
      <c r="AI90" s="40" t="s">
        <v>1476</v>
      </c>
      <c r="AJ90" s="40" t="s">
        <v>645</v>
      </c>
      <c r="AK90" s="40" t="s">
        <v>509</v>
      </c>
      <c r="AL90" s="40" t="s">
        <v>962</v>
      </c>
      <c r="AM90" s="40"/>
      <c r="AN90" s="87"/>
      <c r="AO90" s="40" t="s">
        <v>1156</v>
      </c>
      <c r="AP90" s="40" t="s">
        <v>1014</v>
      </c>
      <c r="AQ90" s="40"/>
      <c r="AR90" s="87">
        <v>45715</v>
      </c>
      <c r="AS90" s="87">
        <v>45762</v>
      </c>
      <c r="AT90" s="87">
        <v>45812</v>
      </c>
      <c r="AU90" s="87">
        <v>45901</v>
      </c>
      <c r="AV90" s="106">
        <v>46329</v>
      </c>
      <c r="AW90" s="106">
        <v>46329</v>
      </c>
      <c r="AX90" s="101" t="s">
        <v>2862</v>
      </c>
      <c r="AY90" s="107" t="s">
        <v>1952</v>
      </c>
      <c r="AZ90" s="105"/>
      <c r="BA90" s="104"/>
      <c r="BB90" s="108" t="str">
        <f>IFERROR(IF(PAC!$AB90="F01 - CAPTAÇÃO DE RECURSO",1,""),"")</f>
        <v/>
      </c>
      <c r="BC90" s="108" t="str">
        <f>IFERROR(IF(PAC!$AB90="F02 - LICITAÇÃO",1,""),"")</f>
        <v/>
      </c>
      <c r="BD90" s="109">
        <f>IFERROR(IF(PAC!$AB$6:$AB$581="F03 - EXECUÇÃO DO OBJETO",1,""),"")</f>
        <v>1</v>
      </c>
      <c r="BE90" s="109" t="str">
        <f>IFERROR(IF(PAC!$AB$6:$AB$581="F04 - CONCLUÍDA",1,""),"")</f>
        <v/>
      </c>
      <c r="BF90" s="110">
        <f>IF(PAC!$V90&gt;0,0,PAC!$Q90)</f>
        <v>0</v>
      </c>
    </row>
    <row r="91" spans="1:58" s="1" customFormat="1" ht="93.75" hidden="1" customHeight="1" thickBot="1" x14ac:dyDescent="0.4">
      <c r="A91" s="111">
        <f t="shared" si="1"/>
        <v>86</v>
      </c>
      <c r="B91" s="112">
        <v>2023</v>
      </c>
      <c r="C91" s="111" t="s">
        <v>604</v>
      </c>
      <c r="D91" s="111" t="s">
        <v>995</v>
      </c>
      <c r="E91" s="113" t="s">
        <v>1318</v>
      </c>
      <c r="F91" s="111" t="s">
        <v>53</v>
      </c>
      <c r="G91" s="111" t="s">
        <v>503</v>
      </c>
      <c r="H91" s="114" t="s">
        <v>1229</v>
      </c>
      <c r="I91" s="111" t="s">
        <v>1223</v>
      </c>
      <c r="J91" s="111" t="s">
        <v>361</v>
      </c>
      <c r="K91" s="31"/>
      <c r="L91" s="31">
        <v>4185649.63</v>
      </c>
      <c r="M91" s="31">
        <v>4185649.63</v>
      </c>
      <c r="N91" s="31"/>
      <c r="O91" s="31"/>
      <c r="P91" s="31"/>
      <c r="Q91" s="33">
        <f>SUM(PAC!$M91:$P91)</f>
        <v>4185649.63</v>
      </c>
      <c r="R91" s="33"/>
      <c r="S91" s="33"/>
      <c r="T91" s="33"/>
      <c r="U91" s="33"/>
      <c r="V91" s="33">
        <v>6905022.54</v>
      </c>
      <c r="W91" s="33">
        <f>IF(PAC!$V91&gt;0,PAC!$V91,PAC!$Q91)</f>
        <v>6905022.54</v>
      </c>
      <c r="X91" s="33" t="s">
        <v>1566</v>
      </c>
      <c r="Y91" s="115" t="s">
        <v>1553</v>
      </c>
      <c r="Z91" s="115"/>
      <c r="AA91" s="116">
        <v>20</v>
      </c>
      <c r="AB91" s="116" t="s">
        <v>1675</v>
      </c>
      <c r="AC91" s="112" t="s">
        <v>2346</v>
      </c>
      <c r="AD91" s="117">
        <v>46510</v>
      </c>
      <c r="AE91" s="118">
        <v>16.100000000000001</v>
      </c>
      <c r="AF91" s="114" t="s">
        <v>1456</v>
      </c>
      <c r="AG91" s="114" t="s">
        <v>1281</v>
      </c>
      <c r="AH91" s="119">
        <v>46510</v>
      </c>
      <c r="AI91" s="114" t="s">
        <v>1476</v>
      </c>
      <c r="AJ91" s="114" t="s">
        <v>645</v>
      </c>
      <c r="AK91" s="114" t="s">
        <v>509</v>
      </c>
      <c r="AL91" s="114" t="s">
        <v>962</v>
      </c>
      <c r="AM91" s="114"/>
      <c r="AN91" s="117"/>
      <c r="AO91" s="114" t="s">
        <v>1129</v>
      </c>
      <c r="AP91" s="114" t="s">
        <v>1051</v>
      </c>
      <c r="AQ91" s="114"/>
      <c r="AR91" s="117">
        <v>45715</v>
      </c>
      <c r="AS91" s="117">
        <v>45762</v>
      </c>
      <c r="AT91" s="117">
        <v>45812</v>
      </c>
      <c r="AU91" s="117">
        <v>45901</v>
      </c>
      <c r="AV91" s="120">
        <v>46510</v>
      </c>
      <c r="AW91" s="120">
        <v>46510</v>
      </c>
      <c r="AX91" s="113" t="s">
        <v>2863</v>
      </c>
      <c r="AY91" s="121" t="s">
        <v>1947</v>
      </c>
      <c r="AZ91" s="119"/>
      <c r="BA91" s="118"/>
      <c r="BB91" s="191" t="str">
        <f>IFERROR(IF(PAC!$AB91="F01 - CAPTAÇÃO DE RECURSO",1,""),"")</f>
        <v/>
      </c>
      <c r="BC91" s="191" t="str">
        <f>IFERROR(IF(PAC!$AB91="F02 - LICITAÇÃO",1,""),"")</f>
        <v/>
      </c>
      <c r="BD91" s="122">
        <f>IFERROR(IF(PAC!$AB$6:$AB$581="F03 - EXECUÇÃO DO OBJETO",1,""),"")</f>
        <v>1</v>
      </c>
      <c r="BE91" s="122" t="str">
        <f>IFERROR(IF(PAC!$AB$6:$AB$581="F04 - CONCLUÍDA",1,""),"")</f>
        <v/>
      </c>
      <c r="BF91" s="189">
        <f>IF(PAC!$V91&gt;0,0,PAC!$Q91)</f>
        <v>0</v>
      </c>
    </row>
    <row r="92" spans="1:58" s="1" customFormat="1" ht="122.25" hidden="1" customHeight="1" thickBot="1" x14ac:dyDescent="0.4">
      <c r="A92" s="88">
        <f t="shared" si="1"/>
        <v>87</v>
      </c>
      <c r="B92" s="100">
        <v>2023</v>
      </c>
      <c r="C92" s="88" t="s">
        <v>604</v>
      </c>
      <c r="D92" s="88" t="s">
        <v>995</v>
      </c>
      <c r="E92" s="101" t="s">
        <v>1648</v>
      </c>
      <c r="F92" s="88" t="s">
        <v>53</v>
      </c>
      <c r="G92" s="88" t="s">
        <v>503</v>
      </c>
      <c r="H92" s="40" t="s">
        <v>1229</v>
      </c>
      <c r="I92" s="88" t="s">
        <v>1223</v>
      </c>
      <c r="J92" s="88" t="s">
        <v>361</v>
      </c>
      <c r="K92" s="18"/>
      <c r="L92" s="18">
        <v>1048046.63</v>
      </c>
      <c r="M92" s="18">
        <v>1048046.63</v>
      </c>
      <c r="N92" s="18"/>
      <c r="O92" s="18"/>
      <c r="P92" s="18"/>
      <c r="Q92" s="20">
        <f>SUM(PAC!$M92:$P92)</f>
        <v>1048046.63</v>
      </c>
      <c r="R92" s="20"/>
      <c r="S92" s="20"/>
      <c r="T92" s="20"/>
      <c r="U92" s="20"/>
      <c r="V92" s="20">
        <v>1007391.14</v>
      </c>
      <c r="W92" s="20">
        <f>IF(PAC!$V92&gt;0,PAC!$V92,PAC!$Q92)</f>
        <v>1007391.14</v>
      </c>
      <c r="X92" s="20" t="s">
        <v>1567</v>
      </c>
      <c r="Y92" s="102" t="s">
        <v>1553</v>
      </c>
      <c r="Z92" s="102"/>
      <c r="AA92" s="103">
        <v>10</v>
      </c>
      <c r="AB92" s="103" t="s">
        <v>1675</v>
      </c>
      <c r="AC92" s="100" t="s">
        <v>2346</v>
      </c>
      <c r="AD92" s="87">
        <v>46329</v>
      </c>
      <c r="AE92" s="104">
        <v>33.770000000000003</v>
      </c>
      <c r="AF92" s="40" t="s">
        <v>1456</v>
      </c>
      <c r="AG92" s="40" t="s">
        <v>2412</v>
      </c>
      <c r="AH92" s="105">
        <v>46329</v>
      </c>
      <c r="AI92" s="40" t="s">
        <v>1476</v>
      </c>
      <c r="AJ92" s="40" t="s">
        <v>645</v>
      </c>
      <c r="AK92" s="40" t="s">
        <v>509</v>
      </c>
      <c r="AL92" s="40" t="s">
        <v>962</v>
      </c>
      <c r="AM92" s="40"/>
      <c r="AN92" s="87"/>
      <c r="AO92" s="40" t="s">
        <v>1127</v>
      </c>
      <c r="AP92" s="40" t="s">
        <v>1033</v>
      </c>
      <c r="AQ92" s="40"/>
      <c r="AR92" s="87">
        <v>45715</v>
      </c>
      <c r="AS92" s="87">
        <v>45762</v>
      </c>
      <c r="AT92" s="87">
        <v>45812</v>
      </c>
      <c r="AU92" s="87">
        <v>45901</v>
      </c>
      <c r="AV92" s="106">
        <v>46329</v>
      </c>
      <c r="AW92" s="106">
        <v>46329</v>
      </c>
      <c r="AX92" s="101" t="s">
        <v>2864</v>
      </c>
      <c r="AY92" s="107" t="s">
        <v>1952</v>
      </c>
      <c r="AZ92" s="105"/>
      <c r="BA92" s="104"/>
      <c r="BB92" s="108" t="str">
        <f>IFERROR(IF(PAC!$AB92="F01 - CAPTAÇÃO DE RECURSO",1,""),"")</f>
        <v/>
      </c>
      <c r="BC92" s="108" t="str">
        <f>IFERROR(IF(PAC!$AB92="F02 - LICITAÇÃO",1,""),"")</f>
        <v/>
      </c>
      <c r="BD92" s="109">
        <f>IFERROR(IF(PAC!$AB$6:$AB$581="F03 - EXECUÇÃO DO OBJETO",1,""),"")</f>
        <v>1</v>
      </c>
      <c r="BE92" s="109" t="str">
        <f>IFERROR(IF(PAC!$AB$6:$AB$581="F04 - CONCLUÍDA",1,""),"")</f>
        <v/>
      </c>
      <c r="BF92" s="110">
        <f>IF(PAC!$V92&gt;0,0,PAC!$Q92)</f>
        <v>0</v>
      </c>
    </row>
    <row r="93" spans="1:58" s="1" customFormat="1" ht="174.75" hidden="1" customHeight="1" thickBot="1" x14ac:dyDescent="0.4">
      <c r="A93" s="111">
        <f t="shared" si="1"/>
        <v>88</v>
      </c>
      <c r="B93" s="112">
        <v>2023</v>
      </c>
      <c r="C93" s="111" t="s">
        <v>604</v>
      </c>
      <c r="D93" s="111" t="s">
        <v>995</v>
      </c>
      <c r="E93" s="113" t="s">
        <v>1319</v>
      </c>
      <c r="F93" s="111" t="s">
        <v>53</v>
      </c>
      <c r="G93" s="111" t="s">
        <v>503</v>
      </c>
      <c r="H93" s="114" t="s">
        <v>1229</v>
      </c>
      <c r="I93" s="111" t="s">
        <v>1223</v>
      </c>
      <c r="J93" s="111" t="s">
        <v>361</v>
      </c>
      <c r="K93" s="31"/>
      <c r="L93" s="31">
        <v>800452.91</v>
      </c>
      <c r="M93" s="31">
        <v>800452.91</v>
      </c>
      <c r="N93" s="31"/>
      <c r="O93" s="31"/>
      <c r="P93" s="31"/>
      <c r="Q93" s="33">
        <f>SUM(PAC!$M93:$P93)</f>
        <v>800452.91</v>
      </c>
      <c r="R93" s="33"/>
      <c r="S93" s="33"/>
      <c r="T93" s="33"/>
      <c r="U93" s="33"/>
      <c r="V93" s="33">
        <v>633856.19999999995</v>
      </c>
      <c r="W93" s="33">
        <f>IF(PAC!$V93&gt;0,PAC!$V93,PAC!$Q93)</f>
        <v>633856.19999999995</v>
      </c>
      <c r="X93" s="33" t="s">
        <v>1566</v>
      </c>
      <c r="Y93" s="115" t="s">
        <v>1553</v>
      </c>
      <c r="Z93" s="115"/>
      <c r="AA93" s="116">
        <v>8</v>
      </c>
      <c r="AB93" s="116" t="s">
        <v>1474</v>
      </c>
      <c r="AC93" s="112" t="s">
        <v>2345</v>
      </c>
      <c r="AD93" s="117">
        <v>46158</v>
      </c>
      <c r="AE93" s="118">
        <v>100</v>
      </c>
      <c r="AF93" s="114" t="s">
        <v>1457</v>
      </c>
      <c r="AG93" s="114" t="s">
        <v>1677</v>
      </c>
      <c r="AH93" s="119"/>
      <c r="AI93" s="114"/>
      <c r="AJ93" s="114" t="s">
        <v>645</v>
      </c>
      <c r="AK93" s="114" t="s">
        <v>509</v>
      </c>
      <c r="AL93" s="114" t="s">
        <v>962</v>
      </c>
      <c r="AM93" s="114"/>
      <c r="AN93" s="117"/>
      <c r="AO93" s="114" t="s">
        <v>1115</v>
      </c>
      <c r="AP93" s="114" t="s">
        <v>1045</v>
      </c>
      <c r="AQ93" s="114"/>
      <c r="AR93" s="117">
        <v>45715</v>
      </c>
      <c r="AS93" s="117">
        <v>45762</v>
      </c>
      <c r="AT93" s="117">
        <v>45812</v>
      </c>
      <c r="AU93" s="117">
        <v>45901</v>
      </c>
      <c r="AV93" s="120">
        <v>46158</v>
      </c>
      <c r="AW93" s="120">
        <v>46158</v>
      </c>
      <c r="AX93" s="113" t="s">
        <v>2177</v>
      </c>
      <c r="AY93" s="121" t="s">
        <v>2016</v>
      </c>
      <c r="AZ93" s="119"/>
      <c r="BA93" s="118"/>
      <c r="BB93" s="191" t="str">
        <f>IFERROR(IF(PAC!$AB93="F01 - CAPTAÇÃO DE RECURSO",1,""),"")</f>
        <v/>
      </c>
      <c r="BC93" s="191" t="str">
        <f>IFERROR(IF(PAC!$AB93="F02 - LICITAÇÃO",1,""),"")</f>
        <v/>
      </c>
      <c r="BD93" s="122" t="str">
        <f>IFERROR(IF(PAC!$AB$6:$AB$581="F03 - EXECUÇÃO DO OBJETO",1,""),"")</f>
        <v/>
      </c>
      <c r="BE93" s="122">
        <f>IFERROR(IF(PAC!$AB$6:$AB$581="F04 - CONCLUÍDA",1,""),"")</f>
        <v>1</v>
      </c>
      <c r="BF93" s="189">
        <f>IF(PAC!$V93&gt;0,0,PAC!$Q93)</f>
        <v>0</v>
      </c>
    </row>
    <row r="94" spans="1:58" s="1" customFormat="1" ht="165.75" hidden="1" customHeight="1" thickBot="1" x14ac:dyDescent="0.4">
      <c r="A94" s="88">
        <f t="shared" si="1"/>
        <v>89</v>
      </c>
      <c r="B94" s="100">
        <v>2023</v>
      </c>
      <c r="C94" s="88" t="s">
        <v>604</v>
      </c>
      <c r="D94" s="88" t="s">
        <v>995</v>
      </c>
      <c r="E94" s="101" t="s">
        <v>1320</v>
      </c>
      <c r="F94" s="88" t="s">
        <v>53</v>
      </c>
      <c r="G94" s="88" t="s">
        <v>503</v>
      </c>
      <c r="H94" s="40" t="s">
        <v>1229</v>
      </c>
      <c r="I94" s="88" t="s">
        <v>1223</v>
      </c>
      <c r="J94" s="88" t="s">
        <v>361</v>
      </c>
      <c r="K94" s="18"/>
      <c r="L94" s="18">
        <v>852441.65</v>
      </c>
      <c r="M94" s="18">
        <v>852441.65</v>
      </c>
      <c r="N94" s="18"/>
      <c r="O94" s="18"/>
      <c r="P94" s="18"/>
      <c r="Q94" s="20">
        <f>SUM(PAC!$M94:$P94)</f>
        <v>852441.65</v>
      </c>
      <c r="R94" s="20"/>
      <c r="S94" s="20"/>
      <c r="T94" s="20"/>
      <c r="U94" s="20"/>
      <c r="V94" s="20">
        <v>1734440.47</v>
      </c>
      <c r="W94" s="20">
        <f>IF(PAC!$V94&gt;0,PAC!$V94,PAC!$Q94)</f>
        <v>1734440.47</v>
      </c>
      <c r="X94" s="20" t="s">
        <v>1572</v>
      </c>
      <c r="Y94" s="102" t="s">
        <v>1553</v>
      </c>
      <c r="Z94" s="102"/>
      <c r="AA94" s="103">
        <v>10</v>
      </c>
      <c r="AB94" s="103" t="s">
        <v>1675</v>
      </c>
      <c r="AC94" s="100" t="s">
        <v>2346</v>
      </c>
      <c r="AD94" s="87">
        <v>46507</v>
      </c>
      <c r="AE94" s="104">
        <v>9</v>
      </c>
      <c r="AF94" s="40" t="s">
        <v>1456</v>
      </c>
      <c r="AG94" s="40" t="s">
        <v>1679</v>
      </c>
      <c r="AH94" s="105">
        <v>46507</v>
      </c>
      <c r="AI94" s="40" t="s">
        <v>1679</v>
      </c>
      <c r="AJ94" s="40" t="s">
        <v>645</v>
      </c>
      <c r="AK94" s="40" t="s">
        <v>509</v>
      </c>
      <c r="AL94" s="40" t="s">
        <v>962</v>
      </c>
      <c r="AM94" s="40"/>
      <c r="AN94" s="87"/>
      <c r="AO94" s="40" t="s">
        <v>1143</v>
      </c>
      <c r="AP94" s="40" t="s">
        <v>1251</v>
      </c>
      <c r="AQ94" s="40"/>
      <c r="AR94" s="87">
        <v>45878</v>
      </c>
      <c r="AS94" s="87">
        <v>45946</v>
      </c>
      <c r="AT94" s="87">
        <v>45986</v>
      </c>
      <c r="AU94" s="87">
        <v>46050</v>
      </c>
      <c r="AV94" s="106">
        <v>46507</v>
      </c>
      <c r="AW94" s="106">
        <v>46507</v>
      </c>
      <c r="AX94" s="101" t="s">
        <v>2865</v>
      </c>
      <c r="AY94" s="107" t="s">
        <v>1946</v>
      </c>
      <c r="AZ94" s="105"/>
      <c r="BA94" s="104"/>
      <c r="BB94" s="108" t="str">
        <f>IFERROR(IF(PAC!$AB94="F01 - CAPTAÇÃO DE RECURSO",1,""),"")</f>
        <v/>
      </c>
      <c r="BC94" s="108" t="str">
        <f>IFERROR(IF(PAC!$AB94="F02 - LICITAÇÃO",1,""),"")</f>
        <v/>
      </c>
      <c r="BD94" s="109">
        <f>IFERROR(IF(PAC!$AB$6:$AB$581="F03 - EXECUÇÃO DO OBJETO",1,""),"")</f>
        <v>1</v>
      </c>
      <c r="BE94" s="109" t="str">
        <f>IFERROR(IF(PAC!$AB$6:$AB$581="F04 - CONCLUÍDA",1,""),"")</f>
        <v/>
      </c>
      <c r="BF94" s="110">
        <f>IF(PAC!$V94&gt;0,0,PAC!$Q94)</f>
        <v>0</v>
      </c>
    </row>
    <row r="95" spans="1:58" s="1" customFormat="1" ht="186" hidden="1" customHeight="1" thickBot="1" x14ac:dyDescent="0.4">
      <c r="A95" s="111">
        <f t="shared" si="1"/>
        <v>90</v>
      </c>
      <c r="B95" s="112">
        <v>2023</v>
      </c>
      <c r="C95" s="111" t="s">
        <v>604</v>
      </c>
      <c r="D95" s="111" t="s">
        <v>995</v>
      </c>
      <c r="E95" s="113" t="s">
        <v>1321</v>
      </c>
      <c r="F95" s="111" t="s">
        <v>53</v>
      </c>
      <c r="G95" s="111" t="s">
        <v>503</v>
      </c>
      <c r="H95" s="114" t="s">
        <v>1229</v>
      </c>
      <c r="I95" s="111" t="s">
        <v>1223</v>
      </c>
      <c r="J95" s="111" t="s">
        <v>361</v>
      </c>
      <c r="K95" s="31"/>
      <c r="L95" s="31">
        <v>6514271.4199999999</v>
      </c>
      <c r="M95" s="31">
        <v>6514271.4199999999</v>
      </c>
      <c r="N95" s="31"/>
      <c r="O95" s="31"/>
      <c r="P95" s="31"/>
      <c r="Q95" s="33">
        <f>SUM(PAC!$M95:$P95)</f>
        <v>6514271.4199999999</v>
      </c>
      <c r="R95" s="33"/>
      <c r="S95" s="33"/>
      <c r="T95" s="33"/>
      <c r="U95" s="33"/>
      <c r="V95" s="33">
        <v>4550964.74</v>
      </c>
      <c r="W95" s="33">
        <f>IF(PAC!$V95&gt;0,PAC!$V95,PAC!$Q95)</f>
        <v>4550964.74</v>
      </c>
      <c r="X95" s="33" t="s">
        <v>1567</v>
      </c>
      <c r="Y95" s="115" t="s">
        <v>1553</v>
      </c>
      <c r="Z95" s="115"/>
      <c r="AA95" s="116">
        <v>14</v>
      </c>
      <c r="AB95" s="116" t="s">
        <v>1675</v>
      </c>
      <c r="AC95" s="112" t="s">
        <v>2346</v>
      </c>
      <c r="AD95" s="117">
        <v>46329</v>
      </c>
      <c r="AE95" s="118">
        <v>68.62</v>
      </c>
      <c r="AF95" s="114" t="s">
        <v>1456</v>
      </c>
      <c r="AG95" s="114" t="s">
        <v>1679</v>
      </c>
      <c r="AH95" s="119">
        <v>46329</v>
      </c>
      <c r="AI95" s="114" t="s">
        <v>1476</v>
      </c>
      <c r="AJ95" s="114" t="s">
        <v>645</v>
      </c>
      <c r="AK95" s="114" t="s">
        <v>509</v>
      </c>
      <c r="AL95" s="114" t="s">
        <v>962</v>
      </c>
      <c r="AM95" s="114"/>
      <c r="AN95" s="117"/>
      <c r="AO95" s="114" t="s">
        <v>1141</v>
      </c>
      <c r="AP95" s="114" t="s">
        <v>1062</v>
      </c>
      <c r="AQ95" s="114"/>
      <c r="AR95" s="117">
        <v>45715</v>
      </c>
      <c r="AS95" s="117">
        <v>45762</v>
      </c>
      <c r="AT95" s="117">
        <v>45812</v>
      </c>
      <c r="AU95" s="117">
        <v>45901</v>
      </c>
      <c r="AV95" s="120">
        <v>46329</v>
      </c>
      <c r="AW95" s="120">
        <v>46329</v>
      </c>
      <c r="AX95" s="113" t="s">
        <v>2866</v>
      </c>
      <c r="AY95" s="121" t="s">
        <v>1952</v>
      </c>
      <c r="AZ95" s="119"/>
      <c r="BA95" s="118"/>
      <c r="BB95" s="191" t="str">
        <f>IFERROR(IF(PAC!$AB95="F01 - CAPTAÇÃO DE RECURSO",1,""),"")</f>
        <v/>
      </c>
      <c r="BC95" s="191" t="str">
        <f>IFERROR(IF(PAC!$AB95="F02 - LICITAÇÃO",1,""),"")</f>
        <v/>
      </c>
      <c r="BD95" s="122">
        <f>IFERROR(IF(PAC!$AB$6:$AB$581="F03 - EXECUÇÃO DO OBJETO",1,""),"")</f>
        <v>1</v>
      </c>
      <c r="BE95" s="122" t="str">
        <f>IFERROR(IF(PAC!$AB$6:$AB$581="F04 - CONCLUÍDA",1,""),"")</f>
        <v/>
      </c>
      <c r="BF95" s="189">
        <f>IF(PAC!$V95&gt;0,0,PAC!$Q95)</f>
        <v>0</v>
      </c>
    </row>
    <row r="96" spans="1:58" s="1" customFormat="1" ht="188.25" hidden="1" customHeight="1" thickBot="1" x14ac:dyDescent="0.4">
      <c r="A96" s="88">
        <f t="shared" si="1"/>
        <v>91</v>
      </c>
      <c r="B96" s="100">
        <v>2023</v>
      </c>
      <c r="C96" s="88" t="s">
        <v>604</v>
      </c>
      <c r="D96" s="88" t="s">
        <v>995</v>
      </c>
      <c r="E96" s="101" t="s">
        <v>1322</v>
      </c>
      <c r="F96" s="88" t="s">
        <v>53</v>
      </c>
      <c r="G96" s="88" t="s">
        <v>503</v>
      </c>
      <c r="H96" s="40" t="s">
        <v>1229</v>
      </c>
      <c r="I96" s="88" t="s">
        <v>1223</v>
      </c>
      <c r="J96" s="88" t="s">
        <v>361</v>
      </c>
      <c r="K96" s="18"/>
      <c r="L96" s="18">
        <v>1452260.94</v>
      </c>
      <c r="M96" s="18">
        <v>1452260.94</v>
      </c>
      <c r="N96" s="18"/>
      <c r="O96" s="18"/>
      <c r="P96" s="18"/>
      <c r="Q96" s="20">
        <f>SUM(PAC!$M96:$P96)</f>
        <v>1452260.94</v>
      </c>
      <c r="R96" s="20"/>
      <c r="S96" s="20"/>
      <c r="T96" s="20"/>
      <c r="U96" s="20"/>
      <c r="V96" s="20">
        <v>1359782.5</v>
      </c>
      <c r="W96" s="20">
        <f>IF(PAC!$V96&gt;0,PAC!$V96,PAC!$Q96)</f>
        <v>1359782.5</v>
      </c>
      <c r="X96" s="20" t="s">
        <v>1603</v>
      </c>
      <c r="Y96" s="102" t="s">
        <v>1553</v>
      </c>
      <c r="Z96" s="102"/>
      <c r="AA96" s="103">
        <v>6</v>
      </c>
      <c r="AB96" s="103" t="s">
        <v>1675</v>
      </c>
      <c r="AC96" s="100" t="s">
        <v>2346</v>
      </c>
      <c r="AD96" s="87">
        <v>46476</v>
      </c>
      <c r="AE96" s="104">
        <v>4.2</v>
      </c>
      <c r="AF96" s="40" t="s">
        <v>1456</v>
      </c>
      <c r="AG96" s="40" t="s">
        <v>1679</v>
      </c>
      <c r="AH96" s="105">
        <v>46476</v>
      </c>
      <c r="AI96" s="40" t="s">
        <v>1780</v>
      </c>
      <c r="AJ96" s="40" t="s">
        <v>645</v>
      </c>
      <c r="AK96" s="40" t="s">
        <v>509</v>
      </c>
      <c r="AL96" s="40" t="s">
        <v>962</v>
      </c>
      <c r="AM96" s="40"/>
      <c r="AN96" s="87"/>
      <c r="AO96" s="40" t="s">
        <v>1120</v>
      </c>
      <c r="AP96" s="40" t="s">
        <v>1063</v>
      </c>
      <c r="AQ96" s="40"/>
      <c r="AR96" s="87">
        <v>45897</v>
      </c>
      <c r="AS96" s="87">
        <v>45964</v>
      </c>
      <c r="AT96" s="87">
        <v>46011</v>
      </c>
      <c r="AU96" s="87">
        <v>46050</v>
      </c>
      <c r="AV96" s="106">
        <v>46476</v>
      </c>
      <c r="AW96" s="106">
        <v>46476</v>
      </c>
      <c r="AX96" s="101" t="s">
        <v>2867</v>
      </c>
      <c r="AY96" s="107" t="s">
        <v>1958</v>
      </c>
      <c r="AZ96" s="105"/>
      <c r="BA96" s="104"/>
      <c r="BB96" s="108" t="str">
        <f>IFERROR(IF(PAC!$AB96="F01 - CAPTAÇÃO DE RECURSO",1,""),"")</f>
        <v/>
      </c>
      <c r="BC96" s="108" t="str">
        <f>IFERROR(IF(PAC!$AB96="F02 - LICITAÇÃO",1,""),"")</f>
        <v/>
      </c>
      <c r="BD96" s="109">
        <f>IFERROR(IF(PAC!$AB$6:$AB$581="F03 - EXECUÇÃO DO OBJETO",1,""),"")</f>
        <v>1</v>
      </c>
      <c r="BE96" s="109" t="str">
        <f>IFERROR(IF(PAC!$AB$6:$AB$581="F04 - CONCLUÍDA",1,""),"")</f>
        <v/>
      </c>
      <c r="BF96" s="110">
        <f>IF(PAC!$V96&gt;0,0,PAC!$Q96)</f>
        <v>0</v>
      </c>
    </row>
    <row r="97" spans="1:58" s="1" customFormat="1" ht="124.5" hidden="1" customHeight="1" thickBot="1" x14ac:dyDescent="0.4">
      <c r="A97" s="111">
        <f t="shared" si="1"/>
        <v>92</v>
      </c>
      <c r="B97" s="112">
        <v>2023</v>
      </c>
      <c r="C97" s="111" t="s">
        <v>604</v>
      </c>
      <c r="D97" s="111" t="s">
        <v>995</v>
      </c>
      <c r="E97" s="113" t="s">
        <v>1323</v>
      </c>
      <c r="F97" s="111" t="s">
        <v>53</v>
      </c>
      <c r="G97" s="111" t="s">
        <v>503</v>
      </c>
      <c r="H97" s="114" t="s">
        <v>1229</v>
      </c>
      <c r="I97" s="111" t="s">
        <v>1223</v>
      </c>
      <c r="J97" s="111" t="s">
        <v>361</v>
      </c>
      <c r="K97" s="31"/>
      <c r="L97" s="31">
        <v>1793636.85</v>
      </c>
      <c r="M97" s="31">
        <v>1793636.85</v>
      </c>
      <c r="N97" s="31"/>
      <c r="O97" s="31"/>
      <c r="P97" s="31"/>
      <c r="Q97" s="33">
        <f>SUM(PAC!$M97:$P97)</f>
        <v>1793636.85</v>
      </c>
      <c r="R97" s="33"/>
      <c r="S97" s="33"/>
      <c r="T97" s="33"/>
      <c r="U97" s="33"/>
      <c r="V97" s="33">
        <v>3371545.18</v>
      </c>
      <c r="W97" s="33">
        <f>IF(PAC!$V97&gt;0,PAC!$V97,PAC!$Q97)</f>
        <v>3371545.18</v>
      </c>
      <c r="X97" s="33" t="s">
        <v>1572</v>
      </c>
      <c r="Y97" s="115" t="s">
        <v>1553</v>
      </c>
      <c r="Z97" s="115"/>
      <c r="AA97" s="116">
        <v>14</v>
      </c>
      <c r="AB97" s="116" t="s">
        <v>1675</v>
      </c>
      <c r="AC97" s="112" t="s">
        <v>2346</v>
      </c>
      <c r="AD97" s="117">
        <v>46507</v>
      </c>
      <c r="AE97" s="118">
        <v>8</v>
      </c>
      <c r="AF97" s="114" t="s">
        <v>1456</v>
      </c>
      <c r="AG97" s="114" t="s">
        <v>1679</v>
      </c>
      <c r="AH97" s="119">
        <v>46507</v>
      </c>
      <c r="AI97" s="114" t="s">
        <v>1679</v>
      </c>
      <c r="AJ97" s="114" t="s">
        <v>645</v>
      </c>
      <c r="AK97" s="114" t="s">
        <v>509</v>
      </c>
      <c r="AL97" s="114" t="s">
        <v>962</v>
      </c>
      <c r="AM97" s="114"/>
      <c r="AN97" s="117"/>
      <c r="AO97" s="114" t="s">
        <v>1202</v>
      </c>
      <c r="AP97" s="114" t="s">
        <v>1252</v>
      </c>
      <c r="AQ97" s="114"/>
      <c r="AR97" s="117">
        <v>45878</v>
      </c>
      <c r="AS97" s="117">
        <v>45946</v>
      </c>
      <c r="AT97" s="117">
        <v>45986</v>
      </c>
      <c r="AU97" s="117">
        <v>46050</v>
      </c>
      <c r="AV97" s="120">
        <v>46507</v>
      </c>
      <c r="AW97" s="120">
        <v>46507</v>
      </c>
      <c r="AX97" s="113" t="s">
        <v>2868</v>
      </c>
      <c r="AY97" s="121" t="s">
        <v>1946</v>
      </c>
      <c r="AZ97" s="119"/>
      <c r="BA97" s="118"/>
      <c r="BB97" s="191" t="str">
        <f>IFERROR(IF(PAC!$AB97="F01 - CAPTAÇÃO DE RECURSO",1,""),"")</f>
        <v/>
      </c>
      <c r="BC97" s="191" t="str">
        <f>IFERROR(IF(PAC!$AB97="F02 - LICITAÇÃO",1,""),"")</f>
        <v/>
      </c>
      <c r="BD97" s="122">
        <f>IFERROR(IF(PAC!$AB$6:$AB$581="F03 - EXECUÇÃO DO OBJETO",1,""),"")</f>
        <v>1</v>
      </c>
      <c r="BE97" s="122" t="str">
        <f>IFERROR(IF(PAC!$AB$6:$AB$581="F04 - CONCLUÍDA",1,""),"")</f>
        <v/>
      </c>
      <c r="BF97" s="189">
        <f>IF(PAC!$V97&gt;0,0,PAC!$Q97)</f>
        <v>0</v>
      </c>
    </row>
    <row r="98" spans="1:58" s="1" customFormat="1" ht="158.25" hidden="1" customHeight="1" thickBot="1" x14ac:dyDescent="0.4">
      <c r="A98" s="88">
        <f t="shared" si="1"/>
        <v>93</v>
      </c>
      <c r="B98" s="100">
        <v>2023</v>
      </c>
      <c r="C98" s="88" t="s">
        <v>604</v>
      </c>
      <c r="D98" s="88" t="s">
        <v>995</v>
      </c>
      <c r="E98" s="101" t="s">
        <v>1324</v>
      </c>
      <c r="F98" s="88" t="s">
        <v>53</v>
      </c>
      <c r="G98" s="88" t="s">
        <v>503</v>
      </c>
      <c r="H98" s="40" t="s">
        <v>1229</v>
      </c>
      <c r="I98" s="88" t="s">
        <v>1223</v>
      </c>
      <c r="J98" s="88" t="s">
        <v>361</v>
      </c>
      <c r="K98" s="18"/>
      <c r="L98" s="18">
        <v>1616314.19</v>
      </c>
      <c r="M98" s="18">
        <v>1616314.19</v>
      </c>
      <c r="N98" s="18"/>
      <c r="O98" s="18"/>
      <c r="P98" s="18"/>
      <c r="Q98" s="20">
        <f>SUM(PAC!$M98:$P98)</f>
        <v>1616314.19</v>
      </c>
      <c r="R98" s="20"/>
      <c r="S98" s="20"/>
      <c r="T98" s="20"/>
      <c r="U98" s="20"/>
      <c r="V98" s="20">
        <v>1432645.14</v>
      </c>
      <c r="W98" s="20">
        <f>IF(PAC!$V98&gt;0,PAC!$V98,PAC!$Q98)</f>
        <v>1432645.14</v>
      </c>
      <c r="X98" s="20" t="s">
        <v>1603</v>
      </c>
      <c r="Y98" s="102" t="s">
        <v>1553</v>
      </c>
      <c r="Z98" s="102"/>
      <c r="AA98" s="103">
        <v>6</v>
      </c>
      <c r="AB98" s="103" t="s">
        <v>1675</v>
      </c>
      <c r="AC98" s="100" t="s">
        <v>2346</v>
      </c>
      <c r="AD98" s="87">
        <v>46476</v>
      </c>
      <c r="AE98" s="104">
        <v>3.3</v>
      </c>
      <c r="AF98" s="40" t="s">
        <v>1456</v>
      </c>
      <c r="AG98" s="40" t="s">
        <v>2827</v>
      </c>
      <c r="AH98" s="105"/>
      <c r="AI98" s="40" t="s">
        <v>1780</v>
      </c>
      <c r="AJ98" s="40" t="s">
        <v>645</v>
      </c>
      <c r="AK98" s="40" t="s">
        <v>509</v>
      </c>
      <c r="AL98" s="40" t="s">
        <v>962</v>
      </c>
      <c r="AM98" s="40"/>
      <c r="AN98" s="87"/>
      <c r="AO98" s="40" t="s">
        <v>1118</v>
      </c>
      <c r="AP98" s="40" t="s">
        <v>1052</v>
      </c>
      <c r="AQ98" s="40"/>
      <c r="AR98" s="87">
        <v>45897</v>
      </c>
      <c r="AS98" s="87">
        <v>45964</v>
      </c>
      <c r="AT98" s="87">
        <v>46011</v>
      </c>
      <c r="AU98" s="87">
        <v>46050</v>
      </c>
      <c r="AV98" s="106">
        <v>46476</v>
      </c>
      <c r="AW98" s="106">
        <v>46476</v>
      </c>
      <c r="AX98" s="101" t="s">
        <v>2755</v>
      </c>
      <c r="AY98" s="107" t="s">
        <v>1959</v>
      </c>
      <c r="AZ98" s="105"/>
      <c r="BA98" s="104"/>
      <c r="BB98" s="108" t="str">
        <f>IFERROR(IF(PAC!$AB98="F01 - CAPTAÇÃO DE RECURSO",1,""),"")</f>
        <v/>
      </c>
      <c r="BC98" s="108" t="str">
        <f>IFERROR(IF(PAC!$AB98="F02 - LICITAÇÃO",1,""),"")</f>
        <v/>
      </c>
      <c r="BD98" s="109">
        <f>IFERROR(IF(PAC!$AB$6:$AB$581="F03 - EXECUÇÃO DO OBJETO",1,""),"")</f>
        <v>1</v>
      </c>
      <c r="BE98" s="109" t="str">
        <f>IFERROR(IF(PAC!$AB$6:$AB$581="F04 - CONCLUÍDA",1,""),"")</f>
        <v/>
      </c>
      <c r="BF98" s="110">
        <f>IF(PAC!$V98&gt;0,0,PAC!$Q98)</f>
        <v>0</v>
      </c>
    </row>
    <row r="99" spans="1:58" s="1" customFormat="1" ht="81.75" hidden="1" customHeight="1" thickBot="1" x14ac:dyDescent="0.4">
      <c r="A99" s="111">
        <f t="shared" si="1"/>
        <v>94</v>
      </c>
      <c r="B99" s="112">
        <v>2023</v>
      </c>
      <c r="C99" s="111" t="s">
        <v>604</v>
      </c>
      <c r="D99" s="111" t="s">
        <v>995</v>
      </c>
      <c r="E99" s="113" t="s">
        <v>1325</v>
      </c>
      <c r="F99" s="111" t="s">
        <v>53</v>
      </c>
      <c r="G99" s="111" t="s">
        <v>503</v>
      </c>
      <c r="H99" s="114" t="s">
        <v>1229</v>
      </c>
      <c r="I99" s="111" t="s">
        <v>1223</v>
      </c>
      <c r="J99" s="111" t="s">
        <v>361</v>
      </c>
      <c r="K99" s="31"/>
      <c r="L99" s="31">
        <v>626014.43000000005</v>
      </c>
      <c r="M99" s="31">
        <v>626014.43000000005</v>
      </c>
      <c r="N99" s="31"/>
      <c r="O99" s="31"/>
      <c r="P99" s="31"/>
      <c r="Q99" s="33">
        <f>SUM(PAC!$M99:$P99)</f>
        <v>626014.43000000005</v>
      </c>
      <c r="R99" s="33"/>
      <c r="S99" s="33"/>
      <c r="T99" s="33"/>
      <c r="U99" s="33"/>
      <c r="V99" s="33">
        <v>410637.61</v>
      </c>
      <c r="W99" s="33">
        <f>IF(PAC!$V99&gt;0,PAC!$V99,PAC!$Q99)</f>
        <v>410637.61</v>
      </c>
      <c r="X99" s="33" t="s">
        <v>1854</v>
      </c>
      <c r="Y99" s="115" t="s">
        <v>1553</v>
      </c>
      <c r="Z99" s="115"/>
      <c r="AA99" s="116">
        <v>4</v>
      </c>
      <c r="AB99" s="116" t="s">
        <v>1675</v>
      </c>
      <c r="AC99" s="112" t="s">
        <v>2346</v>
      </c>
      <c r="AD99" s="117">
        <v>46486</v>
      </c>
      <c r="AE99" s="118">
        <v>1</v>
      </c>
      <c r="AF99" s="114" t="s">
        <v>1456</v>
      </c>
      <c r="AG99" s="114" t="s">
        <v>1472</v>
      </c>
      <c r="AH99" s="119"/>
      <c r="AI99" s="114" t="s">
        <v>1930</v>
      </c>
      <c r="AJ99" s="114" t="s">
        <v>645</v>
      </c>
      <c r="AK99" s="114" t="s">
        <v>509</v>
      </c>
      <c r="AL99" s="114" t="s">
        <v>962</v>
      </c>
      <c r="AM99" s="114"/>
      <c r="AN99" s="117"/>
      <c r="AO99" s="114" t="s">
        <v>1133</v>
      </c>
      <c r="AP99" s="114" t="s">
        <v>1253</v>
      </c>
      <c r="AQ99" s="114"/>
      <c r="AR99" s="117">
        <v>45946</v>
      </c>
      <c r="AS99" s="117">
        <v>46027</v>
      </c>
      <c r="AT99" s="117">
        <v>46092</v>
      </c>
      <c r="AU99" s="117">
        <v>46121</v>
      </c>
      <c r="AV99" s="120">
        <v>46486</v>
      </c>
      <c r="AW99" s="120">
        <v>46486</v>
      </c>
      <c r="AX99" s="113" t="s">
        <v>2756</v>
      </c>
      <c r="AY99" s="121" t="s">
        <v>1960</v>
      </c>
      <c r="AZ99" s="119"/>
      <c r="BA99" s="118"/>
      <c r="BB99" s="191" t="str">
        <f>IFERROR(IF(PAC!$AB99="F01 - CAPTAÇÃO DE RECURSO",1,""),"")</f>
        <v/>
      </c>
      <c r="BC99" s="191" t="str">
        <f>IFERROR(IF(PAC!$AB99="F02 - LICITAÇÃO",1,""),"")</f>
        <v/>
      </c>
      <c r="BD99" s="122">
        <f>IFERROR(IF(PAC!$AB$6:$AB$581="F03 - EXECUÇÃO DO OBJETO",1,""),"")</f>
        <v>1</v>
      </c>
      <c r="BE99" s="122" t="str">
        <f>IFERROR(IF(PAC!$AB$6:$AB$581="F04 - CONCLUÍDA",1,""),"")</f>
        <v/>
      </c>
      <c r="BF99" s="189">
        <f>IF(PAC!$V99&gt;0,0,PAC!$Q99)</f>
        <v>0</v>
      </c>
    </row>
    <row r="100" spans="1:58" s="1" customFormat="1" ht="180.75" hidden="1" customHeight="1" thickBot="1" x14ac:dyDescent="0.4">
      <c r="A100" s="88">
        <f t="shared" si="1"/>
        <v>95</v>
      </c>
      <c r="B100" s="100">
        <v>2023</v>
      </c>
      <c r="C100" s="88" t="s">
        <v>604</v>
      </c>
      <c r="D100" s="88" t="s">
        <v>995</v>
      </c>
      <c r="E100" s="101" t="s">
        <v>1326</v>
      </c>
      <c r="F100" s="88" t="s">
        <v>53</v>
      </c>
      <c r="G100" s="88" t="s">
        <v>503</v>
      </c>
      <c r="H100" s="40" t="s">
        <v>1229</v>
      </c>
      <c r="I100" s="88" t="s">
        <v>1223</v>
      </c>
      <c r="J100" s="88" t="s">
        <v>361</v>
      </c>
      <c r="K100" s="18"/>
      <c r="L100" s="18">
        <v>1733145.57</v>
      </c>
      <c r="M100" s="18">
        <v>1733145.57</v>
      </c>
      <c r="N100" s="18"/>
      <c r="O100" s="18"/>
      <c r="P100" s="18"/>
      <c r="Q100" s="20">
        <f>SUM(PAC!$M100:$P100)</f>
        <v>1733145.57</v>
      </c>
      <c r="R100" s="20"/>
      <c r="S100" s="20"/>
      <c r="T100" s="20"/>
      <c r="U100" s="20"/>
      <c r="V100" s="20">
        <v>1572818.29</v>
      </c>
      <c r="W100" s="20">
        <f>IF(PAC!$V100&gt;0,PAC!$V100,PAC!$Q100)</f>
        <v>1572818.29</v>
      </c>
      <c r="X100" s="20" t="s">
        <v>1567</v>
      </c>
      <c r="Y100" s="102" t="s">
        <v>1553</v>
      </c>
      <c r="Z100" s="102"/>
      <c r="AA100" s="103">
        <v>10</v>
      </c>
      <c r="AB100" s="103" t="s">
        <v>1675</v>
      </c>
      <c r="AC100" s="100" t="s">
        <v>2346</v>
      </c>
      <c r="AD100" s="87">
        <v>46329</v>
      </c>
      <c r="AE100" s="104">
        <v>75.709999999999994</v>
      </c>
      <c r="AF100" s="40" t="s">
        <v>1456</v>
      </c>
      <c r="AG100" s="40" t="s">
        <v>1679</v>
      </c>
      <c r="AH100" s="105">
        <v>46329</v>
      </c>
      <c r="AI100" s="40" t="s">
        <v>1476</v>
      </c>
      <c r="AJ100" s="40" t="s">
        <v>645</v>
      </c>
      <c r="AK100" s="40" t="s">
        <v>509</v>
      </c>
      <c r="AL100" s="40" t="s">
        <v>962</v>
      </c>
      <c r="AM100" s="40"/>
      <c r="AN100" s="87"/>
      <c r="AO100" s="40" t="s">
        <v>1157</v>
      </c>
      <c r="AP100" s="40" t="s">
        <v>1254</v>
      </c>
      <c r="AQ100" s="40"/>
      <c r="AR100" s="87">
        <v>45715</v>
      </c>
      <c r="AS100" s="87">
        <v>45762</v>
      </c>
      <c r="AT100" s="87">
        <v>45812</v>
      </c>
      <c r="AU100" s="87">
        <v>45901</v>
      </c>
      <c r="AV100" s="106">
        <v>46329</v>
      </c>
      <c r="AW100" s="106">
        <v>46329</v>
      </c>
      <c r="AX100" s="101" t="s">
        <v>2869</v>
      </c>
      <c r="AY100" s="107" t="s">
        <v>1952</v>
      </c>
      <c r="AZ100" s="105"/>
      <c r="BA100" s="104"/>
      <c r="BB100" s="108" t="str">
        <f>IFERROR(IF(PAC!$AB100="F01 - CAPTAÇÃO DE RECURSO",1,""),"")</f>
        <v/>
      </c>
      <c r="BC100" s="108" t="str">
        <f>IFERROR(IF(PAC!$AB100="F02 - LICITAÇÃO",1,""),"")</f>
        <v/>
      </c>
      <c r="BD100" s="109">
        <f>IFERROR(IF(PAC!$AB$6:$AB$581="F03 - EXECUÇÃO DO OBJETO",1,""),"")</f>
        <v>1</v>
      </c>
      <c r="BE100" s="109" t="str">
        <f>IFERROR(IF(PAC!$AB$6:$AB$581="F04 - CONCLUÍDA",1,""),"")</f>
        <v/>
      </c>
      <c r="BF100" s="110">
        <f>IF(PAC!$V100&gt;0,0,PAC!$Q100)</f>
        <v>0</v>
      </c>
    </row>
    <row r="101" spans="1:58" s="1" customFormat="1" ht="154.5" hidden="1" customHeight="1" thickBot="1" x14ac:dyDescent="0.4">
      <c r="A101" s="111">
        <f t="shared" si="1"/>
        <v>96</v>
      </c>
      <c r="B101" s="112">
        <v>2023</v>
      </c>
      <c r="C101" s="111" t="s">
        <v>604</v>
      </c>
      <c r="D101" s="111" t="s">
        <v>995</v>
      </c>
      <c r="E101" s="113" t="s">
        <v>1327</v>
      </c>
      <c r="F101" s="111" t="s">
        <v>53</v>
      </c>
      <c r="G101" s="111" t="s">
        <v>503</v>
      </c>
      <c r="H101" s="114" t="s">
        <v>1229</v>
      </c>
      <c r="I101" s="111" t="s">
        <v>1223</v>
      </c>
      <c r="J101" s="111" t="s">
        <v>361</v>
      </c>
      <c r="K101" s="31"/>
      <c r="L101" s="31">
        <v>1450240</v>
      </c>
      <c r="M101" s="31">
        <v>1450240</v>
      </c>
      <c r="N101" s="31"/>
      <c r="O101" s="31"/>
      <c r="P101" s="31"/>
      <c r="Q101" s="33">
        <f>SUM(PAC!$M101:$P101)</f>
        <v>1450240</v>
      </c>
      <c r="R101" s="33"/>
      <c r="S101" s="33"/>
      <c r="T101" s="33"/>
      <c r="U101" s="33"/>
      <c r="V101" s="33">
        <v>1504355.24</v>
      </c>
      <c r="W101" s="33">
        <f>IF(PAC!$V101&gt;0,PAC!$V101,PAC!$Q101)</f>
        <v>1504355.24</v>
      </c>
      <c r="X101" s="33" t="s">
        <v>1854</v>
      </c>
      <c r="Y101" s="115" t="s">
        <v>1553</v>
      </c>
      <c r="Z101" s="115"/>
      <c r="AA101" s="116">
        <v>6</v>
      </c>
      <c r="AB101" s="116" t="s">
        <v>1675</v>
      </c>
      <c r="AC101" s="112" t="s">
        <v>2346</v>
      </c>
      <c r="AD101" s="117">
        <v>46486</v>
      </c>
      <c r="AE101" s="118">
        <v>3</v>
      </c>
      <c r="AF101" s="114" t="s">
        <v>1456</v>
      </c>
      <c r="AG101" s="114" t="s">
        <v>1679</v>
      </c>
      <c r="AH101" s="119">
        <v>46486</v>
      </c>
      <c r="AI101" s="114" t="s">
        <v>1930</v>
      </c>
      <c r="AJ101" s="114" t="s">
        <v>645</v>
      </c>
      <c r="AK101" s="114" t="s">
        <v>509</v>
      </c>
      <c r="AL101" s="114" t="s">
        <v>962</v>
      </c>
      <c r="AM101" s="114"/>
      <c r="AN101" s="117"/>
      <c r="AO101" s="114" t="s">
        <v>1166</v>
      </c>
      <c r="AP101" s="114" t="s">
        <v>1048</v>
      </c>
      <c r="AQ101" s="114"/>
      <c r="AR101" s="117">
        <v>45946</v>
      </c>
      <c r="AS101" s="117">
        <v>46027</v>
      </c>
      <c r="AT101" s="117">
        <v>46092</v>
      </c>
      <c r="AU101" s="117">
        <v>46121</v>
      </c>
      <c r="AV101" s="120">
        <v>46486</v>
      </c>
      <c r="AW101" s="120">
        <v>46486</v>
      </c>
      <c r="AX101" s="113" t="s">
        <v>2870</v>
      </c>
      <c r="AY101" s="121" t="s">
        <v>1960</v>
      </c>
      <c r="AZ101" s="119"/>
      <c r="BA101" s="118"/>
      <c r="BB101" s="191" t="str">
        <f>IFERROR(IF(PAC!$AB101="F01 - CAPTAÇÃO DE RECURSO",1,""),"")</f>
        <v/>
      </c>
      <c r="BC101" s="191" t="str">
        <f>IFERROR(IF(PAC!$AB101="F02 - LICITAÇÃO",1,""),"")</f>
        <v/>
      </c>
      <c r="BD101" s="122">
        <f>IFERROR(IF(PAC!$AB$6:$AB$581="F03 - EXECUÇÃO DO OBJETO",1,""),"")</f>
        <v>1</v>
      </c>
      <c r="BE101" s="122" t="str">
        <f>IFERROR(IF(PAC!$AB$6:$AB$581="F04 - CONCLUÍDA",1,""),"")</f>
        <v/>
      </c>
      <c r="BF101" s="189">
        <f>IF(PAC!$V101&gt;0,0,PAC!$Q101)</f>
        <v>0</v>
      </c>
    </row>
    <row r="102" spans="1:58" s="1" customFormat="1" ht="173.25" hidden="1" customHeight="1" thickBot="1" x14ac:dyDescent="0.4">
      <c r="A102" s="88">
        <f t="shared" si="1"/>
        <v>97</v>
      </c>
      <c r="B102" s="100">
        <v>2023</v>
      </c>
      <c r="C102" s="88" t="s">
        <v>604</v>
      </c>
      <c r="D102" s="88" t="s">
        <v>995</v>
      </c>
      <c r="E102" s="101" t="s">
        <v>1328</v>
      </c>
      <c r="F102" s="88" t="s">
        <v>53</v>
      </c>
      <c r="G102" s="88" t="s">
        <v>503</v>
      </c>
      <c r="H102" s="40" t="s">
        <v>1229</v>
      </c>
      <c r="I102" s="88" t="s">
        <v>1223</v>
      </c>
      <c r="J102" s="88" t="s">
        <v>361</v>
      </c>
      <c r="K102" s="18"/>
      <c r="L102" s="18">
        <v>3516928.43</v>
      </c>
      <c r="M102" s="18">
        <v>3516928.43</v>
      </c>
      <c r="N102" s="18"/>
      <c r="O102" s="18"/>
      <c r="P102" s="18"/>
      <c r="Q102" s="20">
        <f>SUM(PAC!$M102:$P102)</f>
        <v>3516928.43</v>
      </c>
      <c r="R102" s="20"/>
      <c r="S102" s="20"/>
      <c r="T102" s="20"/>
      <c r="U102" s="20"/>
      <c r="V102" s="20">
        <v>1683980.15</v>
      </c>
      <c r="W102" s="20">
        <f>IF(PAC!$V102&gt;0,PAC!$V102,PAC!$Q102)</f>
        <v>1683980.15</v>
      </c>
      <c r="X102" s="20" t="s">
        <v>1566</v>
      </c>
      <c r="Y102" s="102" t="s">
        <v>1553</v>
      </c>
      <c r="Z102" s="102"/>
      <c r="AA102" s="103">
        <v>10</v>
      </c>
      <c r="AB102" s="103" t="s">
        <v>1675</v>
      </c>
      <c r="AC102" s="100" t="s">
        <v>2346</v>
      </c>
      <c r="AD102" s="87">
        <v>46510</v>
      </c>
      <c r="AE102" s="104">
        <v>12.2</v>
      </c>
      <c r="AF102" s="40" t="s">
        <v>1456</v>
      </c>
      <c r="AG102" s="40" t="s">
        <v>1638</v>
      </c>
      <c r="AH102" s="105">
        <v>46510</v>
      </c>
      <c r="AI102" s="40" t="s">
        <v>1404</v>
      </c>
      <c r="AJ102" s="40" t="s">
        <v>645</v>
      </c>
      <c r="AK102" s="40" t="s">
        <v>509</v>
      </c>
      <c r="AL102" s="40" t="s">
        <v>962</v>
      </c>
      <c r="AM102" s="40"/>
      <c r="AN102" s="87"/>
      <c r="AO102" s="40" t="s">
        <v>1203</v>
      </c>
      <c r="AP102" s="40" t="s">
        <v>1054</v>
      </c>
      <c r="AQ102" s="40"/>
      <c r="AR102" s="87">
        <v>45715</v>
      </c>
      <c r="AS102" s="87">
        <v>45762</v>
      </c>
      <c r="AT102" s="87">
        <v>45812</v>
      </c>
      <c r="AU102" s="87">
        <v>45901</v>
      </c>
      <c r="AV102" s="106">
        <v>46510</v>
      </c>
      <c r="AW102" s="106">
        <v>46510</v>
      </c>
      <c r="AX102" s="101" t="s">
        <v>2871</v>
      </c>
      <c r="AY102" s="107" t="s">
        <v>1947</v>
      </c>
      <c r="AZ102" s="105"/>
      <c r="BA102" s="104"/>
      <c r="BB102" s="108" t="str">
        <f>IFERROR(IF(PAC!$AB102="F01 - CAPTAÇÃO DE RECURSO",1,""),"")</f>
        <v/>
      </c>
      <c r="BC102" s="108" t="str">
        <f>IFERROR(IF(PAC!$AB102="F02 - LICITAÇÃO",1,""),"")</f>
        <v/>
      </c>
      <c r="BD102" s="109">
        <f>IFERROR(IF(PAC!$AB$6:$AB$581="F03 - EXECUÇÃO DO OBJETO",1,""),"")</f>
        <v>1</v>
      </c>
      <c r="BE102" s="109" t="str">
        <f>IFERROR(IF(PAC!$AB$6:$AB$581="F04 - CONCLUÍDA",1,""),"")</f>
        <v/>
      </c>
      <c r="BF102" s="110">
        <f>IF(PAC!$V102&gt;0,0,PAC!$Q102)</f>
        <v>0</v>
      </c>
    </row>
    <row r="103" spans="1:58" s="1" customFormat="1" ht="207" hidden="1" customHeight="1" thickBot="1" x14ac:dyDescent="0.4">
      <c r="A103" s="111">
        <f t="shared" si="1"/>
        <v>98</v>
      </c>
      <c r="B103" s="112">
        <v>2023</v>
      </c>
      <c r="C103" s="111" t="s">
        <v>604</v>
      </c>
      <c r="D103" s="111" t="s">
        <v>995</v>
      </c>
      <c r="E103" s="113" t="s">
        <v>1329</v>
      </c>
      <c r="F103" s="111" t="s">
        <v>53</v>
      </c>
      <c r="G103" s="111" t="s">
        <v>503</v>
      </c>
      <c r="H103" s="114" t="s">
        <v>1229</v>
      </c>
      <c r="I103" s="111" t="s">
        <v>1223</v>
      </c>
      <c r="J103" s="111" t="s">
        <v>361</v>
      </c>
      <c r="K103" s="31"/>
      <c r="L103" s="31">
        <v>5943872.5</v>
      </c>
      <c r="M103" s="31">
        <v>5943872.5</v>
      </c>
      <c r="N103" s="31"/>
      <c r="O103" s="31"/>
      <c r="P103" s="31"/>
      <c r="Q103" s="33">
        <f>SUM(PAC!$M103:$P103)</f>
        <v>5943872.5</v>
      </c>
      <c r="R103" s="33"/>
      <c r="S103" s="33"/>
      <c r="T103" s="33"/>
      <c r="U103" s="33"/>
      <c r="V103" s="33">
        <v>3654743.06</v>
      </c>
      <c r="W103" s="33">
        <f>IF(PAC!$V103&gt;0,PAC!$V103,PAC!$Q103)</f>
        <v>3654743.06</v>
      </c>
      <c r="X103" s="33" t="s">
        <v>1854</v>
      </c>
      <c r="Y103" s="115" t="s">
        <v>1553</v>
      </c>
      <c r="Z103" s="115"/>
      <c r="AA103" s="116">
        <v>15</v>
      </c>
      <c r="AB103" s="116" t="s">
        <v>1675</v>
      </c>
      <c r="AC103" s="112" t="s">
        <v>2346</v>
      </c>
      <c r="AD103" s="117">
        <v>46486</v>
      </c>
      <c r="AE103" s="118">
        <v>1</v>
      </c>
      <c r="AF103" s="114" t="s">
        <v>1456</v>
      </c>
      <c r="AG103" s="114" t="s">
        <v>1472</v>
      </c>
      <c r="AH103" s="119"/>
      <c r="AI103" s="114" t="s">
        <v>1781</v>
      </c>
      <c r="AJ103" s="114" t="s">
        <v>645</v>
      </c>
      <c r="AK103" s="114" t="s">
        <v>509</v>
      </c>
      <c r="AL103" s="114" t="s">
        <v>962</v>
      </c>
      <c r="AM103" s="114"/>
      <c r="AN103" s="117"/>
      <c r="AO103" s="114" t="s">
        <v>1149</v>
      </c>
      <c r="AP103" s="114" t="s">
        <v>1072</v>
      </c>
      <c r="AQ103" s="114"/>
      <c r="AR103" s="117">
        <v>45946</v>
      </c>
      <c r="AS103" s="117">
        <v>46027</v>
      </c>
      <c r="AT103" s="117">
        <v>46092</v>
      </c>
      <c r="AU103" s="117">
        <v>46121</v>
      </c>
      <c r="AV103" s="120">
        <v>46486</v>
      </c>
      <c r="AW103" s="120">
        <v>46486</v>
      </c>
      <c r="AX103" s="113" t="s">
        <v>2757</v>
      </c>
      <c r="AY103" s="121" t="s">
        <v>1960</v>
      </c>
      <c r="AZ103" s="119"/>
      <c r="BA103" s="118"/>
      <c r="BB103" s="191" t="str">
        <f>IFERROR(IF(PAC!$AB103="F01 - CAPTAÇÃO DE RECURSO",1,""),"")</f>
        <v/>
      </c>
      <c r="BC103" s="191" t="str">
        <f>IFERROR(IF(PAC!$AB103="F02 - LICITAÇÃO",1,""),"")</f>
        <v/>
      </c>
      <c r="BD103" s="122">
        <f>IFERROR(IF(PAC!$AB$6:$AB$581="F03 - EXECUÇÃO DO OBJETO",1,""),"")</f>
        <v>1</v>
      </c>
      <c r="BE103" s="122" t="str">
        <f>IFERROR(IF(PAC!$AB$6:$AB$581="F04 - CONCLUÍDA",1,""),"")</f>
        <v/>
      </c>
      <c r="BF103" s="189">
        <f>IF(PAC!$V103&gt;0,0,PAC!$Q103)</f>
        <v>0</v>
      </c>
    </row>
    <row r="104" spans="1:58" s="1" customFormat="1" ht="111" hidden="1" customHeight="1" thickBot="1" x14ac:dyDescent="0.4">
      <c r="A104" s="88">
        <f t="shared" si="1"/>
        <v>99</v>
      </c>
      <c r="B104" s="100">
        <v>2023</v>
      </c>
      <c r="C104" s="88" t="s">
        <v>604</v>
      </c>
      <c r="D104" s="88" t="s">
        <v>995</v>
      </c>
      <c r="E104" s="101" t="s">
        <v>1538</v>
      </c>
      <c r="F104" s="88" t="s">
        <v>53</v>
      </c>
      <c r="G104" s="88" t="s">
        <v>503</v>
      </c>
      <c r="H104" s="40" t="s">
        <v>1229</v>
      </c>
      <c r="I104" s="88" t="s">
        <v>1223</v>
      </c>
      <c r="J104" s="88" t="s">
        <v>361</v>
      </c>
      <c r="K104" s="18"/>
      <c r="L104" s="18">
        <v>6657325.8200000003</v>
      </c>
      <c r="M104" s="18">
        <v>6657325.8200000003</v>
      </c>
      <c r="N104" s="18"/>
      <c r="O104" s="18"/>
      <c r="P104" s="18"/>
      <c r="Q104" s="20">
        <f>SUM(PAC!$M104:$P104)</f>
        <v>6657325.8200000003</v>
      </c>
      <c r="R104" s="20"/>
      <c r="S104" s="20"/>
      <c r="T104" s="20"/>
      <c r="U104" s="20"/>
      <c r="V104" s="20">
        <v>14559546.42</v>
      </c>
      <c r="W104" s="20">
        <f>IF(PAC!$V104&gt;0,PAC!$V104,PAC!$Q104)</f>
        <v>14559546.42</v>
      </c>
      <c r="X104" s="20" t="s">
        <v>2206</v>
      </c>
      <c r="Y104" s="102" t="s">
        <v>1553</v>
      </c>
      <c r="Z104" s="102"/>
      <c r="AA104" s="103">
        <v>16</v>
      </c>
      <c r="AB104" s="103" t="s">
        <v>1402</v>
      </c>
      <c r="AC104" s="100" t="s">
        <v>2348</v>
      </c>
      <c r="AD104" s="87"/>
      <c r="AE104" s="104"/>
      <c r="AF104" s="40" t="s">
        <v>1450</v>
      </c>
      <c r="AG104" s="40" t="s">
        <v>2284</v>
      </c>
      <c r="AH104" s="105"/>
      <c r="AI104" s="101" t="s">
        <v>2285</v>
      </c>
      <c r="AJ104" s="40" t="s">
        <v>645</v>
      </c>
      <c r="AK104" s="40" t="s">
        <v>509</v>
      </c>
      <c r="AL104" s="40" t="s">
        <v>962</v>
      </c>
      <c r="AM104" s="40"/>
      <c r="AN104" s="87"/>
      <c r="AO104" s="40" t="s">
        <v>1139</v>
      </c>
      <c r="AP104" s="40" t="s">
        <v>1053</v>
      </c>
      <c r="AQ104" s="40"/>
      <c r="AR104" s="87">
        <v>46058</v>
      </c>
      <c r="AS104" s="87">
        <v>46134</v>
      </c>
      <c r="AT104" s="87"/>
      <c r="AU104" s="87"/>
      <c r="AV104" s="106"/>
      <c r="AW104" s="106"/>
      <c r="AX104" s="101" t="s">
        <v>2829</v>
      </c>
      <c r="AY104" s="107" t="s">
        <v>2208</v>
      </c>
      <c r="AZ104" s="105"/>
      <c r="BA104" s="104"/>
      <c r="BB104" s="108" t="str">
        <f>IFERROR(IF(PAC!$AB104="F01 - CAPTAÇÃO DE RECURSO",1,""),"")</f>
        <v/>
      </c>
      <c r="BC104" s="108">
        <f>IFERROR(IF(PAC!$AB104="F02 - LICITAÇÃO",1,""),"")</f>
        <v>1</v>
      </c>
      <c r="BD104" s="109" t="str">
        <f>IFERROR(IF(PAC!$AB$6:$AB$581="F03 - EXECUÇÃO DO OBJETO",1,""),"")</f>
        <v/>
      </c>
      <c r="BE104" s="109" t="str">
        <f>IFERROR(IF(PAC!$AB$6:$AB$581="F04 - CONCLUÍDA",1,""),"")</f>
        <v/>
      </c>
      <c r="BF104" s="110">
        <f>IF(PAC!$V104&gt;0,0,PAC!$Q104)</f>
        <v>0</v>
      </c>
    </row>
    <row r="105" spans="1:58" s="1" customFormat="1" ht="137.25" hidden="1" customHeight="1" thickBot="1" x14ac:dyDescent="0.4">
      <c r="A105" s="111">
        <f t="shared" si="1"/>
        <v>100</v>
      </c>
      <c r="B105" s="112">
        <v>2023</v>
      </c>
      <c r="C105" s="111" t="s">
        <v>604</v>
      </c>
      <c r="D105" s="111" t="s">
        <v>995</v>
      </c>
      <c r="E105" s="113" t="s">
        <v>1330</v>
      </c>
      <c r="F105" s="111" t="s">
        <v>53</v>
      </c>
      <c r="G105" s="111" t="s">
        <v>503</v>
      </c>
      <c r="H105" s="114" t="s">
        <v>1229</v>
      </c>
      <c r="I105" s="111" t="s">
        <v>1223</v>
      </c>
      <c r="J105" s="111" t="s">
        <v>361</v>
      </c>
      <c r="K105" s="31"/>
      <c r="L105" s="31">
        <v>4631446.5</v>
      </c>
      <c r="M105" s="31">
        <v>4631446.5</v>
      </c>
      <c r="N105" s="31"/>
      <c r="O105" s="31"/>
      <c r="P105" s="31"/>
      <c r="Q105" s="33">
        <f>SUM(PAC!$M105:$P105)</f>
        <v>4631446.5</v>
      </c>
      <c r="R105" s="33"/>
      <c r="S105" s="33"/>
      <c r="T105" s="33"/>
      <c r="U105" s="33"/>
      <c r="V105" s="33">
        <v>6380323.3700000001</v>
      </c>
      <c r="W105" s="33">
        <f>IF(PAC!$V105&gt;0,PAC!$V105,PAC!$Q105)</f>
        <v>6380323.3700000001</v>
      </c>
      <c r="X105" s="33" t="s">
        <v>1603</v>
      </c>
      <c r="Y105" s="115" t="s">
        <v>1553</v>
      </c>
      <c r="Z105" s="115"/>
      <c r="AA105" s="116">
        <v>14</v>
      </c>
      <c r="AB105" s="116" t="s">
        <v>1675</v>
      </c>
      <c r="AC105" s="112" t="s">
        <v>2346</v>
      </c>
      <c r="AD105" s="117">
        <v>46476</v>
      </c>
      <c r="AE105" s="118">
        <v>40.5</v>
      </c>
      <c r="AF105" s="114" t="s">
        <v>1456</v>
      </c>
      <c r="AG105" s="114" t="s">
        <v>1679</v>
      </c>
      <c r="AH105" s="119">
        <v>46476</v>
      </c>
      <c r="AI105" s="114" t="s">
        <v>1679</v>
      </c>
      <c r="AJ105" s="114" t="s">
        <v>645</v>
      </c>
      <c r="AK105" s="114" t="s">
        <v>509</v>
      </c>
      <c r="AL105" s="114" t="s">
        <v>962</v>
      </c>
      <c r="AM105" s="114"/>
      <c r="AN105" s="117"/>
      <c r="AO105" s="114" t="s">
        <v>1105</v>
      </c>
      <c r="AP105" s="114" t="s">
        <v>1071</v>
      </c>
      <c r="AQ105" s="114"/>
      <c r="AR105" s="117">
        <v>45897</v>
      </c>
      <c r="AS105" s="117">
        <v>45964</v>
      </c>
      <c r="AT105" s="117">
        <v>46011</v>
      </c>
      <c r="AU105" s="117">
        <v>46050</v>
      </c>
      <c r="AV105" s="120">
        <v>46476</v>
      </c>
      <c r="AW105" s="120">
        <v>46476</v>
      </c>
      <c r="AX105" s="113" t="s">
        <v>2872</v>
      </c>
      <c r="AY105" s="121" t="s">
        <v>1959</v>
      </c>
      <c r="AZ105" s="119"/>
      <c r="BA105" s="118"/>
      <c r="BB105" s="191" t="str">
        <f>IFERROR(IF(PAC!$AB105="F01 - CAPTAÇÃO DE RECURSO",1,""),"")</f>
        <v/>
      </c>
      <c r="BC105" s="191" t="str">
        <f>IFERROR(IF(PAC!$AB105="F02 - LICITAÇÃO",1,""),"")</f>
        <v/>
      </c>
      <c r="BD105" s="122">
        <f>IFERROR(IF(PAC!$AB$6:$AB$581="F03 - EXECUÇÃO DO OBJETO",1,""),"")</f>
        <v>1</v>
      </c>
      <c r="BE105" s="122" t="str">
        <f>IFERROR(IF(PAC!$AB$6:$AB$581="F04 - CONCLUÍDA",1,""),"")</f>
        <v/>
      </c>
      <c r="BF105" s="189">
        <f>IF(PAC!$V105&gt;0,0,PAC!$Q105)</f>
        <v>0</v>
      </c>
    </row>
    <row r="106" spans="1:58" s="1" customFormat="1" ht="102" hidden="1" customHeight="1" thickBot="1" x14ac:dyDescent="0.4">
      <c r="A106" s="88">
        <f t="shared" si="1"/>
        <v>101</v>
      </c>
      <c r="B106" s="100">
        <v>2023</v>
      </c>
      <c r="C106" s="88" t="s">
        <v>604</v>
      </c>
      <c r="D106" s="88" t="s">
        <v>995</v>
      </c>
      <c r="E106" s="101" t="s">
        <v>1331</v>
      </c>
      <c r="F106" s="88" t="s">
        <v>53</v>
      </c>
      <c r="G106" s="88" t="s">
        <v>503</v>
      </c>
      <c r="H106" s="40" t="s">
        <v>1229</v>
      </c>
      <c r="I106" s="88" t="s">
        <v>1223</v>
      </c>
      <c r="J106" s="88" t="s">
        <v>361</v>
      </c>
      <c r="K106" s="18"/>
      <c r="L106" s="18">
        <v>4946217.38</v>
      </c>
      <c r="M106" s="18">
        <v>4946217.38</v>
      </c>
      <c r="N106" s="18"/>
      <c r="O106" s="18"/>
      <c r="P106" s="18"/>
      <c r="Q106" s="20">
        <f>SUM(PAC!$M106:$P106)</f>
        <v>4946217.38</v>
      </c>
      <c r="R106" s="20"/>
      <c r="S106" s="20"/>
      <c r="T106" s="20"/>
      <c r="U106" s="20"/>
      <c r="V106" s="20">
        <v>4676380.28</v>
      </c>
      <c r="W106" s="20">
        <f>IF(PAC!$V106&gt;0,PAC!$V106,PAC!$Q106)</f>
        <v>4676380.28</v>
      </c>
      <c r="X106" s="20" t="s">
        <v>1854</v>
      </c>
      <c r="Y106" s="102" t="s">
        <v>1553</v>
      </c>
      <c r="Z106" s="102"/>
      <c r="AA106" s="103">
        <v>13</v>
      </c>
      <c r="AB106" s="103" t="s">
        <v>1675</v>
      </c>
      <c r="AC106" s="100" t="s">
        <v>2346</v>
      </c>
      <c r="AD106" s="87">
        <v>46486</v>
      </c>
      <c r="AE106" s="104">
        <v>20.46</v>
      </c>
      <c r="AF106" s="40" t="s">
        <v>1456</v>
      </c>
      <c r="AG106" s="40" t="s">
        <v>1679</v>
      </c>
      <c r="AH106" s="105">
        <v>46486</v>
      </c>
      <c r="AI106" s="40" t="s">
        <v>1780</v>
      </c>
      <c r="AJ106" s="40" t="s">
        <v>645</v>
      </c>
      <c r="AK106" s="40" t="s">
        <v>509</v>
      </c>
      <c r="AL106" s="40" t="s">
        <v>962</v>
      </c>
      <c r="AM106" s="40"/>
      <c r="AN106" s="87"/>
      <c r="AO106" s="40" t="s">
        <v>1150</v>
      </c>
      <c r="AP106" s="40" t="s">
        <v>1073</v>
      </c>
      <c r="AQ106" s="40"/>
      <c r="AR106" s="87">
        <v>45946</v>
      </c>
      <c r="AS106" s="87">
        <v>46027</v>
      </c>
      <c r="AT106" s="87">
        <v>46092</v>
      </c>
      <c r="AU106" s="87">
        <v>46121</v>
      </c>
      <c r="AV106" s="106">
        <v>46486</v>
      </c>
      <c r="AW106" s="106">
        <v>46486</v>
      </c>
      <c r="AX106" s="101" t="s">
        <v>2873</v>
      </c>
      <c r="AY106" s="107" t="s">
        <v>1960</v>
      </c>
      <c r="AZ106" s="105"/>
      <c r="BA106" s="104"/>
      <c r="BB106" s="108" t="str">
        <f>IFERROR(IF(PAC!$AB106="F01 - CAPTAÇÃO DE RECURSO",1,""),"")</f>
        <v/>
      </c>
      <c r="BC106" s="108" t="str">
        <f>IFERROR(IF(PAC!$AB106="F02 - LICITAÇÃO",1,""),"")</f>
        <v/>
      </c>
      <c r="BD106" s="109">
        <f>IFERROR(IF(PAC!$AB$6:$AB$581="F03 - EXECUÇÃO DO OBJETO",1,""),"")</f>
        <v>1</v>
      </c>
      <c r="BE106" s="109" t="str">
        <f>IFERROR(IF(PAC!$AB$6:$AB$581="F04 - CONCLUÍDA",1,""),"")</f>
        <v/>
      </c>
      <c r="BF106" s="110">
        <f>IF(PAC!$V106&gt;0,0,PAC!$Q106)</f>
        <v>0</v>
      </c>
    </row>
    <row r="107" spans="1:58" s="1" customFormat="1" ht="124.5" hidden="1" customHeight="1" thickBot="1" x14ac:dyDescent="0.4">
      <c r="A107" s="111">
        <f t="shared" si="1"/>
        <v>102</v>
      </c>
      <c r="B107" s="112">
        <v>2023</v>
      </c>
      <c r="C107" s="111" t="s">
        <v>604</v>
      </c>
      <c r="D107" s="111" t="s">
        <v>995</v>
      </c>
      <c r="E107" s="113" t="s">
        <v>1332</v>
      </c>
      <c r="F107" s="111" t="s">
        <v>53</v>
      </c>
      <c r="G107" s="111" t="s">
        <v>503</v>
      </c>
      <c r="H107" s="114" t="s">
        <v>1229</v>
      </c>
      <c r="I107" s="111" t="s">
        <v>1223</v>
      </c>
      <c r="J107" s="111" t="s">
        <v>361</v>
      </c>
      <c r="K107" s="31"/>
      <c r="L107" s="31">
        <v>1450240</v>
      </c>
      <c r="M107" s="31">
        <v>1450240</v>
      </c>
      <c r="N107" s="31"/>
      <c r="O107" s="31"/>
      <c r="P107" s="31"/>
      <c r="Q107" s="33">
        <f>SUM(PAC!$M107:$P107)</f>
        <v>1450240</v>
      </c>
      <c r="R107" s="33"/>
      <c r="S107" s="33"/>
      <c r="T107" s="33"/>
      <c r="U107" s="33"/>
      <c r="V107" s="33">
        <v>2501249.94</v>
      </c>
      <c r="W107" s="33">
        <f>IF(PAC!$V107&gt;0,PAC!$V107,PAC!$Q107)</f>
        <v>2501249.94</v>
      </c>
      <c r="X107" s="33" t="s">
        <v>1570</v>
      </c>
      <c r="Y107" s="115" t="s">
        <v>1553</v>
      </c>
      <c r="Z107" s="115"/>
      <c r="AA107" s="116">
        <v>6</v>
      </c>
      <c r="AB107" s="116" t="s">
        <v>1675</v>
      </c>
      <c r="AC107" s="112" t="s">
        <v>2346</v>
      </c>
      <c r="AD107" s="117">
        <v>46569</v>
      </c>
      <c r="AE107" s="118">
        <v>27.7</v>
      </c>
      <c r="AF107" s="114" t="s">
        <v>1456</v>
      </c>
      <c r="AG107" s="114" t="s">
        <v>1679</v>
      </c>
      <c r="AH107" s="119">
        <v>46569</v>
      </c>
      <c r="AI107" s="114" t="s">
        <v>1476</v>
      </c>
      <c r="AJ107" s="114" t="s">
        <v>646</v>
      </c>
      <c r="AK107" s="114" t="s">
        <v>510</v>
      </c>
      <c r="AL107" s="114" t="s">
        <v>962</v>
      </c>
      <c r="AM107" s="114"/>
      <c r="AN107" s="117"/>
      <c r="AO107" s="114" t="s">
        <v>1121</v>
      </c>
      <c r="AP107" s="114" t="s">
        <v>1176</v>
      </c>
      <c r="AQ107" s="114"/>
      <c r="AR107" s="117">
        <v>45787</v>
      </c>
      <c r="AS107" s="117">
        <v>45835</v>
      </c>
      <c r="AT107" s="117">
        <v>45911</v>
      </c>
      <c r="AU107" s="117">
        <v>45931</v>
      </c>
      <c r="AV107" s="120">
        <v>46569</v>
      </c>
      <c r="AW107" s="120">
        <v>46569</v>
      </c>
      <c r="AX107" s="126" t="s">
        <v>2874</v>
      </c>
      <c r="AY107" s="121" t="s">
        <v>1953</v>
      </c>
      <c r="AZ107" s="119"/>
      <c r="BA107" s="118"/>
      <c r="BB107" s="191" t="str">
        <f>IFERROR(IF(PAC!$AB107="F01 - CAPTAÇÃO DE RECURSO",1,""),"")</f>
        <v/>
      </c>
      <c r="BC107" s="191" t="str">
        <f>IFERROR(IF(PAC!$AB107="F02 - LICITAÇÃO",1,""),"")</f>
        <v/>
      </c>
      <c r="BD107" s="122">
        <f>IFERROR(IF(PAC!$AB$6:$AB$581="F03 - EXECUÇÃO DO OBJETO",1,""),"")</f>
        <v>1</v>
      </c>
      <c r="BE107" s="122" t="str">
        <f>IFERROR(IF(PAC!$AB$6:$AB$581="F04 - CONCLUÍDA",1,""),"")</f>
        <v/>
      </c>
      <c r="BF107" s="189">
        <f>IF(PAC!$V107&gt;0,0,PAC!$Q107)</f>
        <v>0</v>
      </c>
    </row>
    <row r="108" spans="1:58" s="1" customFormat="1" ht="158.25" hidden="1" customHeight="1" thickBot="1" x14ac:dyDescent="0.4">
      <c r="A108" s="88">
        <f t="shared" si="1"/>
        <v>103</v>
      </c>
      <c r="B108" s="100">
        <v>2023</v>
      </c>
      <c r="C108" s="88" t="s">
        <v>604</v>
      </c>
      <c r="D108" s="88" t="s">
        <v>995</v>
      </c>
      <c r="E108" s="101" t="s">
        <v>1333</v>
      </c>
      <c r="F108" s="88" t="s">
        <v>53</v>
      </c>
      <c r="G108" s="88" t="s">
        <v>503</v>
      </c>
      <c r="H108" s="40" t="s">
        <v>1229</v>
      </c>
      <c r="I108" s="88" t="s">
        <v>1223</v>
      </c>
      <c r="J108" s="88" t="s">
        <v>361</v>
      </c>
      <c r="K108" s="18"/>
      <c r="L108" s="18">
        <v>1428683.24</v>
      </c>
      <c r="M108" s="18">
        <v>1428683.24</v>
      </c>
      <c r="N108" s="18"/>
      <c r="O108" s="18"/>
      <c r="P108" s="18"/>
      <c r="Q108" s="20">
        <f>SUM(PAC!$M108:$P108)</f>
        <v>1428683.24</v>
      </c>
      <c r="R108" s="20"/>
      <c r="S108" s="20"/>
      <c r="T108" s="20"/>
      <c r="U108" s="20"/>
      <c r="V108" s="20">
        <v>937293.53</v>
      </c>
      <c r="W108" s="20">
        <f>IF(PAC!$V108&gt;0,PAC!$V108,PAC!$Q108)</f>
        <v>937293.53</v>
      </c>
      <c r="X108" s="20" t="s">
        <v>1828</v>
      </c>
      <c r="Y108" s="102" t="s">
        <v>1553</v>
      </c>
      <c r="Z108" s="102"/>
      <c r="AA108" s="103">
        <v>6</v>
      </c>
      <c r="AB108" s="103" t="s">
        <v>1675</v>
      </c>
      <c r="AC108" s="100" t="s">
        <v>2346</v>
      </c>
      <c r="AD108" s="87">
        <v>46431</v>
      </c>
      <c r="AE108" s="104">
        <v>4.0599999999999996</v>
      </c>
      <c r="AF108" s="40" t="s">
        <v>1456</v>
      </c>
      <c r="AG108" s="40" t="s">
        <v>1679</v>
      </c>
      <c r="AH108" s="105">
        <v>46431</v>
      </c>
      <c r="AI108" s="40" t="s">
        <v>1781</v>
      </c>
      <c r="AJ108" s="40" t="s">
        <v>646</v>
      </c>
      <c r="AK108" s="40" t="s">
        <v>510</v>
      </c>
      <c r="AL108" s="40" t="s">
        <v>962</v>
      </c>
      <c r="AM108" s="40"/>
      <c r="AN108" s="87"/>
      <c r="AO108" s="40" t="s">
        <v>1114</v>
      </c>
      <c r="AP108" s="40" t="s">
        <v>1076</v>
      </c>
      <c r="AQ108" s="40"/>
      <c r="AR108" s="87">
        <v>45945</v>
      </c>
      <c r="AS108" s="87">
        <v>46014</v>
      </c>
      <c r="AT108" s="87">
        <v>46065</v>
      </c>
      <c r="AU108" s="87">
        <v>46125</v>
      </c>
      <c r="AV108" s="106">
        <v>46431</v>
      </c>
      <c r="AW108" s="106">
        <v>46431</v>
      </c>
      <c r="AX108" s="101" t="s">
        <v>2875</v>
      </c>
      <c r="AY108" s="107" t="s">
        <v>1961</v>
      </c>
      <c r="AZ108" s="105"/>
      <c r="BA108" s="104"/>
      <c r="BB108" s="108" t="str">
        <f>IFERROR(IF(PAC!$AB108="F01 - CAPTAÇÃO DE RECURSO",1,""),"")</f>
        <v/>
      </c>
      <c r="BC108" s="108" t="str">
        <f>IFERROR(IF(PAC!$AB108="F02 - LICITAÇÃO",1,""),"")</f>
        <v/>
      </c>
      <c r="BD108" s="109">
        <f>IFERROR(IF(PAC!$AB$6:$AB$581="F03 - EXECUÇÃO DO OBJETO",1,""),"")</f>
        <v>1</v>
      </c>
      <c r="BE108" s="109" t="str">
        <f>IFERROR(IF(PAC!$AB$6:$AB$581="F04 - CONCLUÍDA",1,""),"")</f>
        <v/>
      </c>
      <c r="BF108" s="110">
        <f>IF(PAC!$V108&gt;0,0,PAC!$Q108)</f>
        <v>0</v>
      </c>
    </row>
    <row r="109" spans="1:58" s="1" customFormat="1" ht="165.75" hidden="1" customHeight="1" thickBot="1" x14ac:dyDescent="0.4">
      <c r="A109" s="111">
        <f t="shared" si="1"/>
        <v>104</v>
      </c>
      <c r="B109" s="112">
        <v>2023</v>
      </c>
      <c r="C109" s="111" t="s">
        <v>604</v>
      </c>
      <c r="D109" s="111" t="s">
        <v>995</v>
      </c>
      <c r="E109" s="113" t="s">
        <v>1334</v>
      </c>
      <c r="F109" s="111" t="s">
        <v>53</v>
      </c>
      <c r="G109" s="111" t="s">
        <v>503</v>
      </c>
      <c r="H109" s="114" t="s">
        <v>1229</v>
      </c>
      <c r="I109" s="111" t="s">
        <v>1223</v>
      </c>
      <c r="J109" s="111" t="s">
        <v>361</v>
      </c>
      <c r="K109" s="31"/>
      <c r="L109" s="31">
        <v>2484066.7200000002</v>
      </c>
      <c r="M109" s="31">
        <v>2484066.7200000002</v>
      </c>
      <c r="N109" s="31"/>
      <c r="O109" s="31"/>
      <c r="P109" s="31"/>
      <c r="Q109" s="33">
        <f>SUM(PAC!$M109:$P109)</f>
        <v>2484066.7200000002</v>
      </c>
      <c r="R109" s="33"/>
      <c r="S109" s="33"/>
      <c r="T109" s="33"/>
      <c r="U109" s="33"/>
      <c r="V109" s="33">
        <v>2486321.5</v>
      </c>
      <c r="W109" s="33">
        <f>IF(PAC!$V109&gt;0,PAC!$V109,PAC!$Q109)</f>
        <v>2486321.5</v>
      </c>
      <c r="X109" s="33" t="s">
        <v>1570</v>
      </c>
      <c r="Y109" s="115" t="s">
        <v>1553</v>
      </c>
      <c r="Z109" s="115"/>
      <c r="AA109" s="116">
        <v>12</v>
      </c>
      <c r="AB109" s="116" t="s">
        <v>1675</v>
      </c>
      <c r="AC109" s="112" t="s">
        <v>2346</v>
      </c>
      <c r="AD109" s="117">
        <v>46614</v>
      </c>
      <c r="AE109" s="118">
        <v>3</v>
      </c>
      <c r="AF109" s="114" t="s">
        <v>1456</v>
      </c>
      <c r="AG109" s="114" t="s">
        <v>1679</v>
      </c>
      <c r="AH109" s="119">
        <v>46614</v>
      </c>
      <c r="AI109" s="114" t="s">
        <v>1780</v>
      </c>
      <c r="AJ109" s="114" t="s">
        <v>646</v>
      </c>
      <c r="AK109" s="114" t="s">
        <v>510</v>
      </c>
      <c r="AL109" s="114" t="s">
        <v>962</v>
      </c>
      <c r="AM109" s="114"/>
      <c r="AN109" s="117"/>
      <c r="AO109" s="114" t="s">
        <v>1168</v>
      </c>
      <c r="AP109" s="114" t="s">
        <v>1098</v>
      </c>
      <c r="AQ109" s="114"/>
      <c r="AR109" s="117">
        <v>45972</v>
      </c>
      <c r="AS109" s="117">
        <v>46002</v>
      </c>
      <c r="AT109" s="117">
        <v>46078</v>
      </c>
      <c r="AU109" s="117">
        <v>46125</v>
      </c>
      <c r="AV109" s="120">
        <v>46614</v>
      </c>
      <c r="AW109" s="120">
        <v>46614</v>
      </c>
      <c r="AX109" s="113" t="s">
        <v>2876</v>
      </c>
      <c r="AY109" s="121" t="s">
        <v>1950</v>
      </c>
      <c r="AZ109" s="119"/>
      <c r="BA109" s="118"/>
      <c r="BB109" s="191" t="str">
        <f>IFERROR(IF(PAC!$AB109="F01 - CAPTAÇÃO DE RECURSO",1,""),"")</f>
        <v/>
      </c>
      <c r="BC109" s="191" t="str">
        <f>IFERROR(IF(PAC!$AB109="F02 - LICITAÇÃO",1,""),"")</f>
        <v/>
      </c>
      <c r="BD109" s="122">
        <f>IFERROR(IF(PAC!$AB$6:$AB$581="F03 - EXECUÇÃO DO OBJETO",1,""),"")</f>
        <v>1</v>
      </c>
      <c r="BE109" s="122" t="str">
        <f>IFERROR(IF(PAC!$AB$6:$AB$581="F04 - CONCLUÍDA",1,""),"")</f>
        <v/>
      </c>
      <c r="BF109" s="189">
        <f>IF(PAC!$V109&gt;0,0,PAC!$Q109)</f>
        <v>0</v>
      </c>
    </row>
    <row r="110" spans="1:58" s="1" customFormat="1" ht="148.5" hidden="1" customHeight="1" thickBot="1" x14ac:dyDescent="0.4">
      <c r="A110" s="88">
        <f t="shared" si="1"/>
        <v>105</v>
      </c>
      <c r="B110" s="100">
        <v>2023</v>
      </c>
      <c r="C110" s="88" t="s">
        <v>604</v>
      </c>
      <c r="D110" s="88" t="s">
        <v>995</v>
      </c>
      <c r="E110" s="101" t="s">
        <v>1335</v>
      </c>
      <c r="F110" s="88" t="s">
        <v>53</v>
      </c>
      <c r="G110" s="88" t="s">
        <v>503</v>
      </c>
      <c r="H110" s="40" t="s">
        <v>1229</v>
      </c>
      <c r="I110" s="88" t="s">
        <v>1223</v>
      </c>
      <c r="J110" s="88" t="s">
        <v>361</v>
      </c>
      <c r="K110" s="18"/>
      <c r="L110" s="18">
        <v>1491609.95</v>
      </c>
      <c r="M110" s="18">
        <v>1491609.95</v>
      </c>
      <c r="N110" s="18"/>
      <c r="O110" s="18"/>
      <c r="P110" s="18"/>
      <c r="Q110" s="20">
        <f>SUM(PAC!$M110:$P110)</f>
        <v>1491609.95</v>
      </c>
      <c r="R110" s="20"/>
      <c r="S110" s="20"/>
      <c r="T110" s="20"/>
      <c r="U110" s="20"/>
      <c r="V110" s="20">
        <v>2353178.33</v>
      </c>
      <c r="W110" s="20">
        <f>IF(PAC!$V110&gt;0,PAC!$V110,PAC!$Q110)</f>
        <v>2353178.33</v>
      </c>
      <c r="X110" s="20" t="s">
        <v>1570</v>
      </c>
      <c r="Y110" s="102" t="s">
        <v>1553</v>
      </c>
      <c r="Z110" s="102"/>
      <c r="AA110" s="103">
        <v>11</v>
      </c>
      <c r="AB110" s="103" t="s">
        <v>1675</v>
      </c>
      <c r="AC110" s="100" t="s">
        <v>2346</v>
      </c>
      <c r="AD110" s="87">
        <v>46614</v>
      </c>
      <c r="AE110" s="104">
        <v>21</v>
      </c>
      <c r="AF110" s="40" t="s">
        <v>1456</v>
      </c>
      <c r="AG110" s="40" t="s">
        <v>1679</v>
      </c>
      <c r="AH110" s="105">
        <v>46614</v>
      </c>
      <c r="AI110" s="40" t="s">
        <v>1679</v>
      </c>
      <c r="AJ110" s="40" t="s">
        <v>646</v>
      </c>
      <c r="AK110" s="40" t="s">
        <v>510</v>
      </c>
      <c r="AL110" s="40" t="s">
        <v>962</v>
      </c>
      <c r="AM110" s="40"/>
      <c r="AN110" s="87"/>
      <c r="AO110" s="40" t="s">
        <v>1167</v>
      </c>
      <c r="AP110" s="40" t="s">
        <v>1096</v>
      </c>
      <c r="AQ110" s="40"/>
      <c r="AR110" s="87">
        <v>45972</v>
      </c>
      <c r="AS110" s="87">
        <v>46002</v>
      </c>
      <c r="AT110" s="87">
        <v>46078</v>
      </c>
      <c r="AU110" s="87">
        <v>46125</v>
      </c>
      <c r="AV110" s="106">
        <v>46614</v>
      </c>
      <c r="AW110" s="106">
        <v>46614</v>
      </c>
      <c r="AX110" s="101" t="s">
        <v>2877</v>
      </c>
      <c r="AY110" s="107" t="s">
        <v>1951</v>
      </c>
      <c r="AZ110" s="105"/>
      <c r="BA110" s="104"/>
      <c r="BB110" s="108" t="str">
        <f>IFERROR(IF(PAC!$AB110="F01 - CAPTAÇÃO DE RECURSO",1,""),"")</f>
        <v/>
      </c>
      <c r="BC110" s="108" t="str">
        <f>IFERROR(IF(PAC!$AB110="F02 - LICITAÇÃO",1,""),"")</f>
        <v/>
      </c>
      <c r="BD110" s="109">
        <f>IFERROR(IF(PAC!$AB$6:$AB$581="F03 - EXECUÇÃO DO OBJETO",1,""),"")</f>
        <v>1</v>
      </c>
      <c r="BE110" s="109" t="str">
        <f>IFERROR(IF(PAC!$AB$6:$AB$581="F04 - CONCLUÍDA",1,""),"")</f>
        <v/>
      </c>
      <c r="BF110" s="110">
        <f>IF(PAC!$V110&gt;0,0,PAC!$Q110)</f>
        <v>0</v>
      </c>
    </row>
    <row r="111" spans="1:58" s="1" customFormat="1" ht="132" hidden="1" customHeight="1" thickBot="1" x14ac:dyDescent="0.4">
      <c r="A111" s="111">
        <f t="shared" si="1"/>
        <v>106</v>
      </c>
      <c r="B111" s="112">
        <v>2023</v>
      </c>
      <c r="C111" s="111" t="s">
        <v>604</v>
      </c>
      <c r="D111" s="111" t="s">
        <v>995</v>
      </c>
      <c r="E111" s="113" t="s">
        <v>1336</v>
      </c>
      <c r="F111" s="111" t="s">
        <v>53</v>
      </c>
      <c r="G111" s="111" t="s">
        <v>503</v>
      </c>
      <c r="H111" s="114" t="s">
        <v>1229</v>
      </c>
      <c r="I111" s="111" t="s">
        <v>1223</v>
      </c>
      <c r="J111" s="111" t="s">
        <v>361</v>
      </c>
      <c r="K111" s="31"/>
      <c r="L111" s="31">
        <v>4283166.83</v>
      </c>
      <c r="M111" s="31">
        <v>4283166.83</v>
      </c>
      <c r="N111" s="31"/>
      <c r="O111" s="31"/>
      <c r="P111" s="31"/>
      <c r="Q111" s="33">
        <f>SUM(PAC!$M111:$P111)</f>
        <v>4283166.83</v>
      </c>
      <c r="R111" s="33"/>
      <c r="S111" s="33"/>
      <c r="T111" s="33"/>
      <c r="U111" s="33"/>
      <c r="V111" s="33">
        <v>5011578.9800000004</v>
      </c>
      <c r="W111" s="33">
        <f>IF(PAC!$V111&gt;0,PAC!$V111,PAC!$Q111)</f>
        <v>5011578.9800000004</v>
      </c>
      <c r="X111" s="33" t="s">
        <v>1570</v>
      </c>
      <c r="Y111" s="115" t="s">
        <v>1553</v>
      </c>
      <c r="Z111" s="115"/>
      <c r="AA111" s="116">
        <v>12</v>
      </c>
      <c r="AB111" s="116" t="s">
        <v>1675</v>
      </c>
      <c r="AC111" s="112" t="s">
        <v>2346</v>
      </c>
      <c r="AD111" s="117">
        <v>46569</v>
      </c>
      <c r="AE111" s="118">
        <v>31.2</v>
      </c>
      <c r="AF111" s="114" t="s">
        <v>1456</v>
      </c>
      <c r="AG111" s="114" t="s">
        <v>1679</v>
      </c>
      <c r="AH111" s="119">
        <v>46569</v>
      </c>
      <c r="AI111" s="114" t="s">
        <v>1476</v>
      </c>
      <c r="AJ111" s="114" t="s">
        <v>646</v>
      </c>
      <c r="AK111" s="114" t="s">
        <v>510</v>
      </c>
      <c r="AL111" s="114" t="s">
        <v>962</v>
      </c>
      <c r="AM111" s="114"/>
      <c r="AN111" s="117"/>
      <c r="AO111" s="114" t="s">
        <v>1099</v>
      </c>
      <c r="AP111" s="114" t="s">
        <v>1074</v>
      </c>
      <c r="AQ111" s="114"/>
      <c r="AR111" s="117">
        <v>45787</v>
      </c>
      <c r="AS111" s="117">
        <v>45835</v>
      </c>
      <c r="AT111" s="117">
        <v>45911</v>
      </c>
      <c r="AU111" s="117">
        <v>45931</v>
      </c>
      <c r="AV111" s="120">
        <v>46569</v>
      </c>
      <c r="AW111" s="120">
        <v>46569</v>
      </c>
      <c r="AX111" s="113" t="s">
        <v>2878</v>
      </c>
      <c r="AY111" s="121" t="s">
        <v>1953</v>
      </c>
      <c r="AZ111" s="119"/>
      <c r="BA111" s="118"/>
      <c r="BB111" s="191" t="str">
        <f>IFERROR(IF(PAC!$AB111="F01 - CAPTAÇÃO DE RECURSO",1,""),"")</f>
        <v/>
      </c>
      <c r="BC111" s="191" t="str">
        <f>IFERROR(IF(PAC!$AB111="F02 - LICITAÇÃO",1,""),"")</f>
        <v/>
      </c>
      <c r="BD111" s="122">
        <f>IFERROR(IF(PAC!$AB$6:$AB$581="F03 - EXECUÇÃO DO OBJETO",1,""),"")</f>
        <v>1</v>
      </c>
      <c r="BE111" s="122" t="str">
        <f>IFERROR(IF(PAC!$AB$6:$AB$581="F04 - CONCLUÍDA",1,""),"")</f>
        <v/>
      </c>
      <c r="BF111" s="189">
        <f>IF(PAC!$V111&gt;0,0,PAC!$Q111)</f>
        <v>0</v>
      </c>
    </row>
    <row r="112" spans="1:58" s="1" customFormat="1" ht="167.25" hidden="1" customHeight="1" thickBot="1" x14ac:dyDescent="0.4">
      <c r="A112" s="88">
        <f t="shared" si="1"/>
        <v>107</v>
      </c>
      <c r="B112" s="100">
        <v>2023</v>
      </c>
      <c r="C112" s="88" t="s">
        <v>604</v>
      </c>
      <c r="D112" s="88" t="s">
        <v>995</v>
      </c>
      <c r="E112" s="101" t="s">
        <v>1337</v>
      </c>
      <c r="F112" s="88" t="s">
        <v>53</v>
      </c>
      <c r="G112" s="88" t="s">
        <v>503</v>
      </c>
      <c r="H112" s="40" t="s">
        <v>1229</v>
      </c>
      <c r="I112" s="88" t="s">
        <v>1223</v>
      </c>
      <c r="J112" s="88" t="s">
        <v>361</v>
      </c>
      <c r="K112" s="18"/>
      <c r="L112" s="18">
        <v>3716696.91</v>
      </c>
      <c r="M112" s="18">
        <v>3716696.91</v>
      </c>
      <c r="N112" s="18"/>
      <c r="O112" s="18"/>
      <c r="P112" s="18"/>
      <c r="Q112" s="20">
        <f>SUM(PAC!$M112:$P112)</f>
        <v>3716696.91</v>
      </c>
      <c r="R112" s="20"/>
      <c r="S112" s="20"/>
      <c r="T112" s="20"/>
      <c r="U112" s="20"/>
      <c r="V112" s="20">
        <v>1804342.57</v>
      </c>
      <c r="W112" s="20">
        <f>IF(PAC!$V112&gt;0,PAC!$V112,PAC!$Q112)</f>
        <v>1804342.57</v>
      </c>
      <c r="X112" s="20" t="s">
        <v>1901</v>
      </c>
      <c r="Y112" s="102" t="s">
        <v>1553</v>
      </c>
      <c r="Z112" s="102"/>
      <c r="AA112" s="103">
        <v>10</v>
      </c>
      <c r="AB112" s="103" t="s">
        <v>1675</v>
      </c>
      <c r="AC112" s="100" t="s">
        <v>2346</v>
      </c>
      <c r="AD112" s="87">
        <v>46526</v>
      </c>
      <c r="AE112" s="104">
        <v>1</v>
      </c>
      <c r="AF112" s="40" t="s">
        <v>1456</v>
      </c>
      <c r="AG112" s="40" t="s">
        <v>1472</v>
      </c>
      <c r="AH112" s="105"/>
      <c r="AI112" s="101" t="s">
        <v>1781</v>
      </c>
      <c r="AJ112" s="40" t="s">
        <v>646</v>
      </c>
      <c r="AK112" s="40" t="s">
        <v>510</v>
      </c>
      <c r="AL112" s="40" t="s">
        <v>962</v>
      </c>
      <c r="AM112" s="40"/>
      <c r="AN112" s="87"/>
      <c r="AO112" s="40" t="s">
        <v>1158</v>
      </c>
      <c r="AP112" s="40" t="s">
        <v>1180</v>
      </c>
      <c r="AQ112" s="40"/>
      <c r="AR112" s="87">
        <v>45890</v>
      </c>
      <c r="AS112" s="87">
        <v>45958</v>
      </c>
      <c r="AT112" s="87">
        <v>46112</v>
      </c>
      <c r="AU112" s="87">
        <v>46157</v>
      </c>
      <c r="AV112" s="106">
        <v>46526</v>
      </c>
      <c r="AW112" s="106">
        <v>46526</v>
      </c>
      <c r="AX112" s="101" t="s">
        <v>2768</v>
      </c>
      <c r="AY112" s="107" t="s">
        <v>2029</v>
      </c>
      <c r="AZ112" s="105"/>
      <c r="BA112" s="104"/>
      <c r="BB112" s="108" t="str">
        <f>IFERROR(IF(PAC!$AB112="F01 - CAPTAÇÃO DE RECURSO",1,""),"")</f>
        <v/>
      </c>
      <c r="BC112" s="108" t="str">
        <f>IFERROR(IF(PAC!$AB112="F02 - LICITAÇÃO",1,""),"")</f>
        <v/>
      </c>
      <c r="BD112" s="109">
        <f>IFERROR(IF(PAC!$AB$6:$AB$581="F03 - EXECUÇÃO DO OBJETO",1,""),"")</f>
        <v>1</v>
      </c>
      <c r="BE112" s="109" t="str">
        <f>IFERROR(IF(PAC!$AB$6:$AB$581="F04 - CONCLUÍDA",1,""),"")</f>
        <v/>
      </c>
      <c r="BF112" s="110">
        <f>IF(PAC!$V112&gt;0,0,PAC!$Q112)</f>
        <v>0</v>
      </c>
    </row>
    <row r="113" spans="1:58" s="1" customFormat="1" ht="129.75" hidden="1" customHeight="1" thickBot="1" x14ac:dyDescent="0.4">
      <c r="A113" s="111">
        <f t="shared" si="1"/>
        <v>108</v>
      </c>
      <c r="B113" s="112">
        <v>2023</v>
      </c>
      <c r="C113" s="111" t="s">
        <v>604</v>
      </c>
      <c r="D113" s="111" t="s">
        <v>995</v>
      </c>
      <c r="E113" s="113" t="s">
        <v>1338</v>
      </c>
      <c r="F113" s="111" t="s">
        <v>53</v>
      </c>
      <c r="G113" s="111" t="s">
        <v>503</v>
      </c>
      <c r="H113" s="114" t="s">
        <v>1229</v>
      </c>
      <c r="I113" s="111" t="s">
        <v>1223</v>
      </c>
      <c r="J113" s="111" t="s">
        <v>361</v>
      </c>
      <c r="K113" s="31"/>
      <c r="L113" s="31">
        <v>7996103.4199999999</v>
      </c>
      <c r="M113" s="31">
        <v>7996103.4199999999</v>
      </c>
      <c r="N113" s="31"/>
      <c r="O113" s="31"/>
      <c r="P113" s="31"/>
      <c r="Q113" s="33">
        <f>SUM(PAC!$M113:$P113)</f>
        <v>7996103.4199999999</v>
      </c>
      <c r="R113" s="33"/>
      <c r="S113" s="33"/>
      <c r="T113" s="33"/>
      <c r="U113" s="33"/>
      <c r="V113" s="33">
        <v>3041090.06</v>
      </c>
      <c r="W113" s="33">
        <f>IF(PAC!$V113&gt;0,PAC!$V113,PAC!$Q113)</f>
        <v>3041090.06</v>
      </c>
      <c r="X113" s="33" t="s">
        <v>1570</v>
      </c>
      <c r="Y113" s="115" t="s">
        <v>1553</v>
      </c>
      <c r="Z113" s="115"/>
      <c r="AA113" s="116">
        <v>19</v>
      </c>
      <c r="AB113" s="116" t="s">
        <v>1675</v>
      </c>
      <c r="AC113" s="112" t="s">
        <v>2346</v>
      </c>
      <c r="AD113" s="117">
        <v>46569</v>
      </c>
      <c r="AE113" s="118">
        <v>38.49</v>
      </c>
      <c r="AF113" s="114" t="s">
        <v>1456</v>
      </c>
      <c r="AG113" s="114" t="s">
        <v>1679</v>
      </c>
      <c r="AH113" s="119">
        <v>46569</v>
      </c>
      <c r="AI113" s="114" t="s">
        <v>1476</v>
      </c>
      <c r="AJ113" s="114" t="s">
        <v>646</v>
      </c>
      <c r="AK113" s="114" t="s">
        <v>510</v>
      </c>
      <c r="AL113" s="114" t="s">
        <v>962</v>
      </c>
      <c r="AM113" s="114"/>
      <c r="AN113" s="117"/>
      <c r="AO113" s="114" t="s">
        <v>1145</v>
      </c>
      <c r="AP113" s="114" t="s">
        <v>1255</v>
      </c>
      <c r="AQ113" s="114"/>
      <c r="AR113" s="117">
        <v>45787</v>
      </c>
      <c r="AS113" s="117">
        <v>45835</v>
      </c>
      <c r="AT113" s="117">
        <v>45911</v>
      </c>
      <c r="AU113" s="117">
        <v>45931</v>
      </c>
      <c r="AV113" s="120">
        <v>46569</v>
      </c>
      <c r="AW113" s="120">
        <v>46569</v>
      </c>
      <c r="AX113" s="113" t="s">
        <v>2879</v>
      </c>
      <c r="AY113" s="121" t="s">
        <v>1953</v>
      </c>
      <c r="AZ113" s="119"/>
      <c r="BA113" s="118"/>
      <c r="BB113" s="191" t="str">
        <f>IFERROR(IF(PAC!$AB113="F01 - CAPTAÇÃO DE RECURSO",1,""),"")</f>
        <v/>
      </c>
      <c r="BC113" s="191" t="str">
        <f>IFERROR(IF(PAC!$AB113="F02 - LICITAÇÃO",1,""),"")</f>
        <v/>
      </c>
      <c r="BD113" s="122">
        <f>IFERROR(IF(PAC!$AB$6:$AB$581="F03 - EXECUÇÃO DO OBJETO",1,""),"")</f>
        <v>1</v>
      </c>
      <c r="BE113" s="122" t="str">
        <f>IFERROR(IF(PAC!$AB$6:$AB$581="F04 - CONCLUÍDA",1,""),"")</f>
        <v/>
      </c>
      <c r="BF113" s="189">
        <f>IF(PAC!$V113&gt;0,0,PAC!$Q113)</f>
        <v>0</v>
      </c>
    </row>
    <row r="114" spans="1:58" s="1" customFormat="1" ht="128.25" hidden="1" customHeight="1" thickBot="1" x14ac:dyDescent="0.4">
      <c r="A114" s="88">
        <f t="shared" si="1"/>
        <v>109</v>
      </c>
      <c r="B114" s="100">
        <v>2023</v>
      </c>
      <c r="C114" s="88" t="s">
        <v>604</v>
      </c>
      <c r="D114" s="88" t="s">
        <v>995</v>
      </c>
      <c r="E114" s="101" t="s">
        <v>1339</v>
      </c>
      <c r="F114" s="88" t="s">
        <v>53</v>
      </c>
      <c r="G114" s="88" t="s">
        <v>503</v>
      </c>
      <c r="H114" s="40" t="s">
        <v>1229</v>
      </c>
      <c r="I114" s="88" t="s">
        <v>1223</v>
      </c>
      <c r="J114" s="88" t="s">
        <v>361</v>
      </c>
      <c r="K114" s="18"/>
      <c r="L114" s="18">
        <v>6991666.7800000003</v>
      </c>
      <c r="M114" s="18">
        <v>6991666.7800000003</v>
      </c>
      <c r="N114" s="18"/>
      <c r="O114" s="18"/>
      <c r="P114" s="18"/>
      <c r="Q114" s="20">
        <f>SUM(PAC!$M114:$P114)</f>
        <v>6991666.7800000003</v>
      </c>
      <c r="R114" s="20"/>
      <c r="S114" s="20"/>
      <c r="T114" s="20"/>
      <c r="U114" s="20"/>
      <c r="V114" s="20">
        <v>2420510.3199999998</v>
      </c>
      <c r="W114" s="20">
        <f>IF(PAC!$V114&gt;0,PAC!$V114,PAC!$Q114)</f>
        <v>2420510.3199999998</v>
      </c>
      <c r="X114" s="20" t="s">
        <v>1901</v>
      </c>
      <c r="Y114" s="102" t="s">
        <v>1553</v>
      </c>
      <c r="Z114" s="102"/>
      <c r="AA114" s="103">
        <v>17</v>
      </c>
      <c r="AB114" s="103" t="s">
        <v>1675</v>
      </c>
      <c r="AC114" s="100" t="s">
        <v>2346</v>
      </c>
      <c r="AD114" s="87">
        <v>46526</v>
      </c>
      <c r="AE114" s="104">
        <v>1</v>
      </c>
      <c r="AF114" s="40" t="s">
        <v>1456</v>
      </c>
      <c r="AG114" s="40" t="s">
        <v>1472</v>
      </c>
      <c r="AH114" s="105"/>
      <c r="AI114" s="101" t="s">
        <v>1780</v>
      </c>
      <c r="AJ114" s="40" t="s">
        <v>646</v>
      </c>
      <c r="AK114" s="40" t="s">
        <v>510</v>
      </c>
      <c r="AL114" s="40" t="s">
        <v>962</v>
      </c>
      <c r="AM114" s="40"/>
      <c r="AN114" s="87"/>
      <c r="AO114" s="40" t="s">
        <v>1146</v>
      </c>
      <c r="AP114" s="40" t="s">
        <v>1177</v>
      </c>
      <c r="AQ114" s="40"/>
      <c r="AR114" s="87">
        <v>45890</v>
      </c>
      <c r="AS114" s="87">
        <v>45958</v>
      </c>
      <c r="AT114" s="87">
        <v>46112</v>
      </c>
      <c r="AU114" s="87">
        <v>46157</v>
      </c>
      <c r="AV114" s="106">
        <v>46526</v>
      </c>
      <c r="AW114" s="106">
        <v>46526</v>
      </c>
      <c r="AX114" s="101" t="s">
        <v>2769</v>
      </c>
      <c r="AY114" s="107" t="s">
        <v>2029</v>
      </c>
      <c r="AZ114" s="105"/>
      <c r="BA114" s="104"/>
      <c r="BB114" s="108" t="str">
        <f>IFERROR(IF(PAC!$AB114="F01 - CAPTAÇÃO DE RECURSO",1,""),"")</f>
        <v/>
      </c>
      <c r="BC114" s="108" t="str">
        <f>IFERROR(IF(PAC!$AB114="F02 - LICITAÇÃO",1,""),"")</f>
        <v/>
      </c>
      <c r="BD114" s="109">
        <f>IFERROR(IF(PAC!$AB$6:$AB$581="F03 - EXECUÇÃO DO OBJETO",1,""),"")</f>
        <v>1</v>
      </c>
      <c r="BE114" s="109" t="str">
        <f>IFERROR(IF(PAC!$AB$6:$AB$581="F04 - CONCLUÍDA",1,""),"")</f>
        <v/>
      </c>
      <c r="BF114" s="110">
        <f>IF(PAC!$V114&gt;0,0,PAC!$Q114)</f>
        <v>0</v>
      </c>
    </row>
    <row r="115" spans="1:58" s="1" customFormat="1" ht="170.25" hidden="1" customHeight="1" thickBot="1" x14ac:dyDescent="0.4">
      <c r="A115" s="111">
        <f t="shared" si="1"/>
        <v>110</v>
      </c>
      <c r="B115" s="112">
        <v>2023</v>
      </c>
      <c r="C115" s="111" t="s">
        <v>604</v>
      </c>
      <c r="D115" s="111" t="s">
        <v>995</v>
      </c>
      <c r="E115" s="113" t="s">
        <v>1340</v>
      </c>
      <c r="F115" s="111" t="s">
        <v>53</v>
      </c>
      <c r="G115" s="111" t="s">
        <v>503</v>
      </c>
      <c r="H115" s="114" t="s">
        <v>1229</v>
      </c>
      <c r="I115" s="111" t="s">
        <v>1223</v>
      </c>
      <c r="J115" s="111" t="s">
        <v>361</v>
      </c>
      <c r="K115" s="31"/>
      <c r="L115" s="31">
        <v>2621556.4300000002</v>
      </c>
      <c r="M115" s="31">
        <v>2621556.4300000002</v>
      </c>
      <c r="N115" s="31"/>
      <c r="O115" s="31"/>
      <c r="P115" s="31"/>
      <c r="Q115" s="33">
        <f>SUM(PAC!$M115:$P115)</f>
        <v>2621556.4300000002</v>
      </c>
      <c r="R115" s="33"/>
      <c r="S115" s="33"/>
      <c r="T115" s="33"/>
      <c r="U115" s="33"/>
      <c r="V115" s="33">
        <v>3685281.91</v>
      </c>
      <c r="W115" s="33">
        <f>IF(PAC!$V115&gt;0,PAC!$V115,PAC!$Q115)</f>
        <v>3685281.91</v>
      </c>
      <c r="X115" s="33" t="s">
        <v>1901</v>
      </c>
      <c r="Y115" s="115" t="s">
        <v>1553</v>
      </c>
      <c r="Z115" s="115"/>
      <c r="AA115" s="116">
        <v>8</v>
      </c>
      <c r="AB115" s="116" t="s">
        <v>1675</v>
      </c>
      <c r="AC115" s="112" t="s">
        <v>2346</v>
      </c>
      <c r="AD115" s="117">
        <v>46526</v>
      </c>
      <c r="AE115" s="118">
        <v>1</v>
      </c>
      <c r="AF115" s="114" t="s">
        <v>1456</v>
      </c>
      <c r="AG115" s="114" t="s">
        <v>1472</v>
      </c>
      <c r="AH115" s="119"/>
      <c r="AI115" s="113" t="s">
        <v>1781</v>
      </c>
      <c r="AJ115" s="114" t="s">
        <v>646</v>
      </c>
      <c r="AK115" s="114" t="s">
        <v>510</v>
      </c>
      <c r="AL115" s="114" t="s">
        <v>962</v>
      </c>
      <c r="AM115" s="114"/>
      <c r="AN115" s="117"/>
      <c r="AO115" s="114" t="s">
        <v>1169</v>
      </c>
      <c r="AP115" s="114" t="s">
        <v>1097</v>
      </c>
      <c r="AQ115" s="114"/>
      <c r="AR115" s="117">
        <v>45890</v>
      </c>
      <c r="AS115" s="117">
        <v>45958</v>
      </c>
      <c r="AT115" s="117">
        <v>46112</v>
      </c>
      <c r="AU115" s="117">
        <v>46157</v>
      </c>
      <c r="AV115" s="120">
        <v>46526</v>
      </c>
      <c r="AW115" s="120">
        <v>46526</v>
      </c>
      <c r="AX115" s="113" t="s">
        <v>2770</v>
      </c>
      <c r="AY115" s="121" t="s">
        <v>2029</v>
      </c>
      <c r="AZ115" s="119"/>
      <c r="BA115" s="118"/>
      <c r="BB115" s="191" t="str">
        <f>IFERROR(IF(PAC!$AB115="F01 - CAPTAÇÃO DE RECURSO",1,""),"")</f>
        <v/>
      </c>
      <c r="BC115" s="191" t="str">
        <f>IFERROR(IF(PAC!$AB115="F02 - LICITAÇÃO",1,""),"")</f>
        <v/>
      </c>
      <c r="BD115" s="122">
        <f>IFERROR(IF(PAC!$AB$6:$AB$581="F03 - EXECUÇÃO DO OBJETO",1,""),"")</f>
        <v>1</v>
      </c>
      <c r="BE115" s="122" t="str">
        <f>IFERROR(IF(PAC!$AB$6:$AB$581="F04 - CONCLUÍDA",1,""),"")</f>
        <v/>
      </c>
      <c r="BF115" s="189">
        <f>IF(PAC!$V115&gt;0,0,PAC!$Q115)</f>
        <v>0</v>
      </c>
    </row>
    <row r="116" spans="1:58" s="1" customFormat="1" ht="206.25" hidden="1" customHeight="1" thickBot="1" x14ac:dyDescent="0.4">
      <c r="A116" s="88">
        <f t="shared" si="1"/>
        <v>111</v>
      </c>
      <c r="B116" s="100">
        <v>2023</v>
      </c>
      <c r="C116" s="88" t="s">
        <v>604</v>
      </c>
      <c r="D116" s="88" t="s">
        <v>995</v>
      </c>
      <c r="E116" s="101" t="s">
        <v>1341</v>
      </c>
      <c r="F116" s="88" t="s">
        <v>53</v>
      </c>
      <c r="G116" s="88" t="s">
        <v>503</v>
      </c>
      <c r="H116" s="40" t="s">
        <v>1229</v>
      </c>
      <c r="I116" s="88" t="s">
        <v>1223</v>
      </c>
      <c r="J116" s="88" t="s">
        <v>361</v>
      </c>
      <c r="K116" s="18"/>
      <c r="L116" s="18">
        <v>323557.40999999997</v>
      </c>
      <c r="M116" s="18">
        <v>323557.40999999997</v>
      </c>
      <c r="N116" s="18"/>
      <c r="O116" s="18"/>
      <c r="P116" s="18"/>
      <c r="Q116" s="20">
        <f>SUM(PAC!$M116:$P116)</f>
        <v>323557.40999999997</v>
      </c>
      <c r="R116" s="20"/>
      <c r="S116" s="20"/>
      <c r="T116" s="20"/>
      <c r="U116" s="20"/>
      <c r="V116" s="20">
        <v>277065.71999999997</v>
      </c>
      <c r="W116" s="20">
        <f>IF(PAC!$V116&gt;0,PAC!$V116,PAC!$Q116)</f>
        <v>277065.71999999997</v>
      </c>
      <c r="X116" s="20" t="s">
        <v>1901</v>
      </c>
      <c r="Y116" s="102" t="s">
        <v>1553</v>
      </c>
      <c r="Z116" s="102"/>
      <c r="AA116" s="103">
        <v>4</v>
      </c>
      <c r="AB116" s="103" t="s">
        <v>1675</v>
      </c>
      <c r="AC116" s="100" t="s">
        <v>2346</v>
      </c>
      <c r="AD116" s="87">
        <v>46526</v>
      </c>
      <c r="AE116" s="104">
        <v>99</v>
      </c>
      <c r="AF116" s="40" t="s">
        <v>1456</v>
      </c>
      <c r="AG116" s="40" t="s">
        <v>1780</v>
      </c>
      <c r="AH116" s="105">
        <v>46526</v>
      </c>
      <c r="AI116" s="101" t="s">
        <v>1781</v>
      </c>
      <c r="AJ116" s="40" t="s">
        <v>646</v>
      </c>
      <c r="AK116" s="40" t="s">
        <v>510</v>
      </c>
      <c r="AL116" s="40" t="s">
        <v>962</v>
      </c>
      <c r="AM116" s="40"/>
      <c r="AN116" s="87"/>
      <c r="AO116" s="40" t="s">
        <v>1113</v>
      </c>
      <c r="AP116" s="40" t="s">
        <v>1075</v>
      </c>
      <c r="AQ116" s="40"/>
      <c r="AR116" s="87">
        <v>45890</v>
      </c>
      <c r="AS116" s="87">
        <v>45958</v>
      </c>
      <c r="AT116" s="87">
        <v>46112</v>
      </c>
      <c r="AU116" s="87">
        <v>46157</v>
      </c>
      <c r="AV116" s="106">
        <v>46526</v>
      </c>
      <c r="AW116" s="106">
        <v>46526</v>
      </c>
      <c r="AX116" s="101" t="s">
        <v>2880</v>
      </c>
      <c r="AY116" s="107" t="s">
        <v>2029</v>
      </c>
      <c r="AZ116" s="105"/>
      <c r="BA116" s="104"/>
      <c r="BB116" s="108" t="str">
        <f>IFERROR(IF(PAC!$AB116="F01 - CAPTAÇÃO DE RECURSO",1,""),"")</f>
        <v/>
      </c>
      <c r="BC116" s="108" t="str">
        <f>IFERROR(IF(PAC!$AB116="F02 - LICITAÇÃO",1,""),"")</f>
        <v/>
      </c>
      <c r="BD116" s="109">
        <f>IFERROR(IF(PAC!$AB$6:$AB$581="F03 - EXECUÇÃO DO OBJETO",1,""),"")</f>
        <v>1</v>
      </c>
      <c r="BE116" s="109" t="str">
        <f>IFERROR(IF(PAC!$AB$6:$AB$581="F04 - CONCLUÍDA",1,""),"")</f>
        <v/>
      </c>
      <c r="BF116" s="110">
        <f>IF(PAC!$V116&gt;0,0,PAC!$Q116)</f>
        <v>0</v>
      </c>
    </row>
    <row r="117" spans="1:58" s="1" customFormat="1" ht="163.5" hidden="1" customHeight="1" thickBot="1" x14ac:dyDescent="0.4">
      <c r="A117" s="111">
        <f t="shared" si="1"/>
        <v>112</v>
      </c>
      <c r="B117" s="112">
        <v>2023</v>
      </c>
      <c r="C117" s="111" t="s">
        <v>604</v>
      </c>
      <c r="D117" s="111" t="s">
        <v>995</v>
      </c>
      <c r="E117" s="113" t="s">
        <v>1342</v>
      </c>
      <c r="F117" s="111" t="s">
        <v>53</v>
      </c>
      <c r="G117" s="111" t="s">
        <v>503</v>
      </c>
      <c r="H117" s="114" t="s">
        <v>1229</v>
      </c>
      <c r="I117" s="111" t="s">
        <v>1223</v>
      </c>
      <c r="J117" s="111" t="s">
        <v>361</v>
      </c>
      <c r="K117" s="31"/>
      <c r="L117" s="31">
        <v>2520152.5</v>
      </c>
      <c r="M117" s="31">
        <v>2520152.5</v>
      </c>
      <c r="N117" s="31"/>
      <c r="O117" s="31"/>
      <c r="P117" s="31"/>
      <c r="Q117" s="33">
        <f>SUM(PAC!$M117:$P117)</f>
        <v>2520152.5</v>
      </c>
      <c r="R117" s="33"/>
      <c r="S117" s="33"/>
      <c r="T117" s="33"/>
      <c r="U117" s="33"/>
      <c r="V117" s="33">
        <v>1775227.74</v>
      </c>
      <c r="W117" s="33">
        <f>IF(PAC!$V117&gt;0,PAC!$V117,PAC!$Q117)</f>
        <v>1775227.74</v>
      </c>
      <c r="X117" s="33" t="s">
        <v>1828</v>
      </c>
      <c r="Y117" s="115" t="s">
        <v>1553</v>
      </c>
      <c r="Z117" s="115"/>
      <c r="AA117" s="116">
        <v>8</v>
      </c>
      <c r="AB117" s="116" t="s">
        <v>1675</v>
      </c>
      <c r="AC117" s="112" t="s">
        <v>2346</v>
      </c>
      <c r="AD117" s="117">
        <v>46431</v>
      </c>
      <c r="AE117" s="118">
        <v>7</v>
      </c>
      <c r="AF117" s="114" t="s">
        <v>1456</v>
      </c>
      <c r="AG117" s="114" t="s">
        <v>1679</v>
      </c>
      <c r="AH117" s="119">
        <v>46431</v>
      </c>
      <c r="AI117" s="114" t="s">
        <v>1679</v>
      </c>
      <c r="AJ117" s="114" t="s">
        <v>646</v>
      </c>
      <c r="AK117" s="114" t="s">
        <v>510</v>
      </c>
      <c r="AL117" s="114" t="s">
        <v>962</v>
      </c>
      <c r="AM117" s="114"/>
      <c r="AN117" s="117"/>
      <c r="AO117" s="114" t="s">
        <v>1160</v>
      </c>
      <c r="AP117" s="114" t="s">
        <v>1184</v>
      </c>
      <c r="AQ117" s="114"/>
      <c r="AR117" s="117">
        <v>45945</v>
      </c>
      <c r="AS117" s="117">
        <v>46014</v>
      </c>
      <c r="AT117" s="117">
        <v>46065</v>
      </c>
      <c r="AU117" s="117">
        <v>46125</v>
      </c>
      <c r="AV117" s="120">
        <v>46431</v>
      </c>
      <c r="AW117" s="120">
        <v>46431</v>
      </c>
      <c r="AX117" s="113" t="s">
        <v>2881</v>
      </c>
      <c r="AY117" s="121" t="s">
        <v>1961</v>
      </c>
      <c r="AZ117" s="119"/>
      <c r="BA117" s="118"/>
      <c r="BB117" s="191" t="str">
        <f>IFERROR(IF(PAC!$AB117="F01 - CAPTAÇÃO DE RECURSO",1,""),"")</f>
        <v/>
      </c>
      <c r="BC117" s="191" t="str">
        <f>IFERROR(IF(PAC!$AB117="F02 - LICITAÇÃO",1,""),"")</f>
        <v/>
      </c>
      <c r="BD117" s="122">
        <f>IFERROR(IF(PAC!$AB$6:$AB$581="F03 - EXECUÇÃO DO OBJETO",1,""),"")</f>
        <v>1</v>
      </c>
      <c r="BE117" s="122" t="str">
        <f>IFERROR(IF(PAC!$AB$6:$AB$581="F04 - CONCLUÍDA",1,""),"")</f>
        <v/>
      </c>
      <c r="BF117" s="189">
        <f>IF(PAC!$V117&gt;0,0,PAC!$Q117)</f>
        <v>0</v>
      </c>
    </row>
    <row r="118" spans="1:58" s="1" customFormat="1" ht="139.5" hidden="1" customHeight="1" thickBot="1" x14ac:dyDescent="0.4">
      <c r="A118" s="88">
        <f t="shared" si="1"/>
        <v>113</v>
      </c>
      <c r="B118" s="100">
        <v>2023</v>
      </c>
      <c r="C118" s="88" t="s">
        <v>604</v>
      </c>
      <c r="D118" s="88" t="s">
        <v>995</v>
      </c>
      <c r="E118" s="101" t="s">
        <v>1343</v>
      </c>
      <c r="F118" s="88" t="s">
        <v>53</v>
      </c>
      <c r="G118" s="88" t="s">
        <v>503</v>
      </c>
      <c r="H118" s="40" t="s">
        <v>1229</v>
      </c>
      <c r="I118" s="88" t="s">
        <v>1223</v>
      </c>
      <c r="J118" s="88" t="s">
        <v>361</v>
      </c>
      <c r="K118" s="18"/>
      <c r="L118" s="18">
        <v>1509679.58</v>
      </c>
      <c r="M118" s="18">
        <v>1509679.58</v>
      </c>
      <c r="N118" s="18"/>
      <c r="O118" s="18"/>
      <c r="P118" s="18"/>
      <c r="Q118" s="20">
        <f>SUM(PAC!$M118:$P118)</f>
        <v>1509679.58</v>
      </c>
      <c r="R118" s="20"/>
      <c r="S118" s="20"/>
      <c r="T118" s="20"/>
      <c r="U118" s="20"/>
      <c r="V118" s="20">
        <v>2691657.2</v>
      </c>
      <c r="W118" s="20">
        <f>IF(PAC!$V118&gt;0,PAC!$V118,PAC!$Q118)</f>
        <v>2691657.2</v>
      </c>
      <c r="X118" s="20" t="s">
        <v>1828</v>
      </c>
      <c r="Y118" s="102" t="s">
        <v>1553</v>
      </c>
      <c r="Z118" s="102"/>
      <c r="AA118" s="103">
        <v>6</v>
      </c>
      <c r="AB118" s="103" t="s">
        <v>1675</v>
      </c>
      <c r="AC118" s="100" t="s">
        <v>2346</v>
      </c>
      <c r="AD118" s="87">
        <v>46431</v>
      </c>
      <c r="AE118" s="104">
        <v>3.05</v>
      </c>
      <c r="AF118" s="40" t="s">
        <v>1456</v>
      </c>
      <c r="AG118" s="40" t="s">
        <v>1679</v>
      </c>
      <c r="AH118" s="105">
        <v>46431</v>
      </c>
      <c r="AI118" s="40" t="s">
        <v>1780</v>
      </c>
      <c r="AJ118" s="40" t="s">
        <v>646</v>
      </c>
      <c r="AK118" s="40" t="s">
        <v>510</v>
      </c>
      <c r="AL118" s="40" t="s">
        <v>962</v>
      </c>
      <c r="AM118" s="40"/>
      <c r="AN118" s="87"/>
      <c r="AO118" s="40" t="s">
        <v>1103</v>
      </c>
      <c r="AP118" s="40" t="s">
        <v>1175</v>
      </c>
      <c r="AQ118" s="40"/>
      <c r="AR118" s="87">
        <v>45945</v>
      </c>
      <c r="AS118" s="87">
        <v>46014</v>
      </c>
      <c r="AT118" s="87">
        <v>46065</v>
      </c>
      <c r="AU118" s="87">
        <v>46125</v>
      </c>
      <c r="AV118" s="106">
        <v>46431</v>
      </c>
      <c r="AW118" s="106">
        <v>46431</v>
      </c>
      <c r="AX118" s="101" t="s">
        <v>2882</v>
      </c>
      <c r="AY118" s="107" t="s">
        <v>1961</v>
      </c>
      <c r="AZ118" s="105"/>
      <c r="BA118" s="104"/>
      <c r="BB118" s="108" t="str">
        <f>IFERROR(IF(PAC!$AB118="F01 - CAPTAÇÃO DE RECURSO",1,""),"")</f>
        <v/>
      </c>
      <c r="BC118" s="108" t="str">
        <f>IFERROR(IF(PAC!$AB118="F02 - LICITAÇÃO",1,""),"")</f>
        <v/>
      </c>
      <c r="BD118" s="109">
        <f>IFERROR(IF(PAC!$AB$6:$AB$581="F03 - EXECUÇÃO DO OBJETO",1,""),"")</f>
        <v>1</v>
      </c>
      <c r="BE118" s="109" t="str">
        <f>IFERROR(IF(PAC!$AB$6:$AB$581="F04 - CONCLUÍDA",1,""),"")</f>
        <v/>
      </c>
      <c r="BF118" s="110">
        <f>IF(PAC!$V118&gt;0,0,PAC!$Q118)</f>
        <v>0</v>
      </c>
    </row>
    <row r="119" spans="1:58" s="1" customFormat="1" ht="151.5" hidden="1" customHeight="1" thickBot="1" x14ac:dyDescent="0.4">
      <c r="A119" s="111">
        <f t="shared" si="1"/>
        <v>114</v>
      </c>
      <c r="B119" s="112">
        <v>2023</v>
      </c>
      <c r="C119" s="111" t="s">
        <v>604</v>
      </c>
      <c r="D119" s="111" t="s">
        <v>995</v>
      </c>
      <c r="E119" s="113" t="s">
        <v>1539</v>
      </c>
      <c r="F119" s="111" t="s">
        <v>53</v>
      </c>
      <c r="G119" s="111" t="s">
        <v>503</v>
      </c>
      <c r="H119" s="114" t="s">
        <v>1229</v>
      </c>
      <c r="I119" s="111" t="s">
        <v>1223</v>
      </c>
      <c r="J119" s="111" t="s">
        <v>361</v>
      </c>
      <c r="K119" s="31"/>
      <c r="L119" s="31">
        <v>11089599.439999999</v>
      </c>
      <c r="M119" s="31">
        <v>11089599.439999999</v>
      </c>
      <c r="N119" s="31"/>
      <c r="O119" s="31"/>
      <c r="P119" s="31"/>
      <c r="Q119" s="33">
        <f>SUM(PAC!$M119:$P119)</f>
        <v>11089599.439999999</v>
      </c>
      <c r="R119" s="33"/>
      <c r="S119" s="33"/>
      <c r="T119" s="33"/>
      <c r="U119" s="33"/>
      <c r="V119" s="33">
        <v>17154422.789999999</v>
      </c>
      <c r="W119" s="33">
        <f>IF(PAC!$V119&gt;0,PAC!$V119,PAC!$Q119)</f>
        <v>17154422.789999999</v>
      </c>
      <c r="X119" s="33" t="s">
        <v>2206</v>
      </c>
      <c r="Y119" s="115" t="s">
        <v>1553</v>
      </c>
      <c r="Z119" s="115"/>
      <c r="AA119" s="116">
        <v>25</v>
      </c>
      <c r="AB119" s="116" t="s">
        <v>1402</v>
      </c>
      <c r="AC119" s="112" t="s">
        <v>2348</v>
      </c>
      <c r="AD119" s="117"/>
      <c r="AE119" s="118"/>
      <c r="AF119" s="114" t="s">
        <v>1450</v>
      </c>
      <c r="AG119" s="114" t="s">
        <v>2284</v>
      </c>
      <c r="AH119" s="119"/>
      <c r="AI119" s="113" t="s">
        <v>2286</v>
      </c>
      <c r="AJ119" s="114" t="s">
        <v>646</v>
      </c>
      <c r="AK119" s="114" t="s">
        <v>510</v>
      </c>
      <c r="AL119" s="114" t="s">
        <v>962</v>
      </c>
      <c r="AM119" s="114"/>
      <c r="AN119" s="117"/>
      <c r="AO119" s="114" t="s">
        <v>1142</v>
      </c>
      <c r="AP119" s="114" t="s">
        <v>1170</v>
      </c>
      <c r="AQ119" s="114"/>
      <c r="AR119" s="117">
        <v>46058</v>
      </c>
      <c r="AS119" s="117">
        <v>46134</v>
      </c>
      <c r="AT119" s="117"/>
      <c r="AU119" s="117"/>
      <c r="AV119" s="120"/>
      <c r="AW119" s="120"/>
      <c r="AX119" s="113" t="s">
        <v>2771</v>
      </c>
      <c r="AY119" s="121" t="s">
        <v>2209</v>
      </c>
      <c r="AZ119" s="119"/>
      <c r="BA119" s="118"/>
      <c r="BB119" s="191" t="str">
        <f>IFERROR(IF(PAC!$AB119="F01 - CAPTAÇÃO DE RECURSO",1,""),"")</f>
        <v/>
      </c>
      <c r="BC119" s="191">
        <f>IFERROR(IF(PAC!$AB119="F02 - LICITAÇÃO",1,""),"")</f>
        <v>1</v>
      </c>
      <c r="BD119" s="122" t="str">
        <f>IFERROR(IF(PAC!$AB$6:$AB$581="F03 - EXECUÇÃO DO OBJETO",1,""),"")</f>
        <v/>
      </c>
      <c r="BE119" s="122" t="str">
        <f>IFERROR(IF(PAC!$AB$6:$AB$581="F04 - CONCLUÍDA",1,""),"")</f>
        <v/>
      </c>
      <c r="BF119" s="189">
        <f>IF(PAC!$V119&gt;0,0,PAC!$Q119)</f>
        <v>0</v>
      </c>
    </row>
    <row r="120" spans="1:58" s="1" customFormat="1" ht="143.25" hidden="1" customHeight="1" thickBot="1" x14ac:dyDescent="0.4">
      <c r="A120" s="88">
        <f t="shared" si="1"/>
        <v>115</v>
      </c>
      <c r="B120" s="100">
        <v>2023</v>
      </c>
      <c r="C120" s="88" t="s">
        <v>604</v>
      </c>
      <c r="D120" s="88" t="s">
        <v>995</v>
      </c>
      <c r="E120" s="101" t="s">
        <v>1344</v>
      </c>
      <c r="F120" s="88" t="s">
        <v>53</v>
      </c>
      <c r="G120" s="88" t="s">
        <v>503</v>
      </c>
      <c r="H120" s="40" t="s">
        <v>1229</v>
      </c>
      <c r="I120" s="88" t="s">
        <v>1223</v>
      </c>
      <c r="J120" s="88" t="s">
        <v>361</v>
      </c>
      <c r="K120" s="18"/>
      <c r="L120" s="18">
        <v>2150957.4500000002</v>
      </c>
      <c r="M120" s="18">
        <v>2150957.4500000002</v>
      </c>
      <c r="N120" s="18"/>
      <c r="O120" s="18"/>
      <c r="P120" s="18"/>
      <c r="Q120" s="20">
        <f>SUM(PAC!$M120:$P120)</f>
        <v>2150957.4500000002</v>
      </c>
      <c r="R120" s="20"/>
      <c r="S120" s="20"/>
      <c r="T120" s="20"/>
      <c r="U120" s="20"/>
      <c r="V120" s="20">
        <v>1069825.79</v>
      </c>
      <c r="W120" s="20">
        <f>IF(PAC!$V120&gt;0,PAC!$V120,PAC!$Q120)</f>
        <v>1069825.79</v>
      </c>
      <c r="X120" s="20" t="s">
        <v>1828</v>
      </c>
      <c r="Y120" s="102" t="s">
        <v>1553</v>
      </c>
      <c r="Z120" s="102"/>
      <c r="AA120" s="103">
        <v>7</v>
      </c>
      <c r="AB120" s="103" t="s">
        <v>1675</v>
      </c>
      <c r="AC120" s="100" t="s">
        <v>2346</v>
      </c>
      <c r="AD120" s="87">
        <v>46431</v>
      </c>
      <c r="AE120" s="104">
        <v>3.02</v>
      </c>
      <c r="AF120" s="40" t="s">
        <v>1456</v>
      </c>
      <c r="AG120" s="40" t="s">
        <v>1679</v>
      </c>
      <c r="AH120" s="105">
        <v>46431</v>
      </c>
      <c r="AI120" s="40" t="s">
        <v>1679</v>
      </c>
      <c r="AJ120" s="40" t="s">
        <v>646</v>
      </c>
      <c r="AK120" s="40" t="s">
        <v>510</v>
      </c>
      <c r="AL120" s="40" t="s">
        <v>962</v>
      </c>
      <c r="AM120" s="40"/>
      <c r="AN120" s="87"/>
      <c r="AO120" s="40" t="s">
        <v>1162</v>
      </c>
      <c r="AP120" s="40" t="s">
        <v>1185</v>
      </c>
      <c r="AQ120" s="40"/>
      <c r="AR120" s="87">
        <v>45945</v>
      </c>
      <c r="AS120" s="87">
        <v>46014</v>
      </c>
      <c r="AT120" s="87">
        <v>46065</v>
      </c>
      <c r="AU120" s="87">
        <v>46125</v>
      </c>
      <c r="AV120" s="106">
        <v>46431</v>
      </c>
      <c r="AW120" s="106">
        <v>46431</v>
      </c>
      <c r="AX120" s="101" t="s">
        <v>2883</v>
      </c>
      <c r="AY120" s="107" t="s">
        <v>1961</v>
      </c>
      <c r="AZ120" s="105"/>
      <c r="BA120" s="104"/>
      <c r="BB120" s="108" t="str">
        <f>IFERROR(IF(PAC!$AB120="F01 - CAPTAÇÃO DE RECURSO",1,""),"")</f>
        <v/>
      </c>
      <c r="BC120" s="108" t="str">
        <f>IFERROR(IF(PAC!$AB120="F02 - LICITAÇÃO",1,""),"")</f>
        <v/>
      </c>
      <c r="BD120" s="109">
        <f>IFERROR(IF(PAC!$AB$6:$AB$581="F03 - EXECUÇÃO DO OBJETO",1,""),"")</f>
        <v>1</v>
      </c>
      <c r="BE120" s="109" t="str">
        <f>IFERROR(IF(PAC!$AB$6:$AB$581="F04 - CONCLUÍDA",1,""),"")</f>
        <v/>
      </c>
      <c r="BF120" s="110">
        <f>IF(PAC!$V120&gt;0,0,PAC!$Q120)</f>
        <v>0</v>
      </c>
    </row>
    <row r="121" spans="1:58" s="1" customFormat="1" ht="108.75" hidden="1" customHeight="1" thickBot="1" x14ac:dyDescent="0.4">
      <c r="A121" s="111">
        <f t="shared" si="1"/>
        <v>116</v>
      </c>
      <c r="B121" s="112">
        <v>2023</v>
      </c>
      <c r="C121" s="111" t="s">
        <v>604</v>
      </c>
      <c r="D121" s="111" t="s">
        <v>995</v>
      </c>
      <c r="E121" s="113" t="s">
        <v>1345</v>
      </c>
      <c r="F121" s="111" t="s">
        <v>53</v>
      </c>
      <c r="G121" s="111" t="s">
        <v>503</v>
      </c>
      <c r="H121" s="114" t="s">
        <v>1229</v>
      </c>
      <c r="I121" s="111" t="s">
        <v>1223</v>
      </c>
      <c r="J121" s="111" t="s">
        <v>361</v>
      </c>
      <c r="K121" s="31"/>
      <c r="L121" s="31">
        <v>1899144.9</v>
      </c>
      <c r="M121" s="31">
        <v>1899144.9</v>
      </c>
      <c r="N121" s="31"/>
      <c r="O121" s="31"/>
      <c r="P121" s="31"/>
      <c r="Q121" s="33">
        <f>SUM(PAC!$M121:$P121)</f>
        <v>1899144.9</v>
      </c>
      <c r="R121" s="33"/>
      <c r="S121" s="33"/>
      <c r="T121" s="33"/>
      <c r="U121" s="33"/>
      <c r="V121" s="33">
        <v>880203.06</v>
      </c>
      <c r="W121" s="33">
        <f>IF(PAC!$V121&gt;0,PAC!$V121,PAC!$Q121)</f>
        <v>880203.06</v>
      </c>
      <c r="X121" s="33" t="s">
        <v>1828</v>
      </c>
      <c r="Y121" s="115" t="s">
        <v>1553</v>
      </c>
      <c r="Z121" s="115"/>
      <c r="AA121" s="116">
        <v>6</v>
      </c>
      <c r="AB121" s="116" t="s">
        <v>1675</v>
      </c>
      <c r="AC121" s="112" t="s">
        <v>2346</v>
      </c>
      <c r="AD121" s="117">
        <v>46431</v>
      </c>
      <c r="AE121" s="118">
        <v>65</v>
      </c>
      <c r="AF121" s="114" t="s">
        <v>1456</v>
      </c>
      <c r="AG121" s="114" t="s">
        <v>1679</v>
      </c>
      <c r="AH121" s="119">
        <v>46431</v>
      </c>
      <c r="AI121" s="114" t="s">
        <v>1780</v>
      </c>
      <c r="AJ121" s="114" t="s">
        <v>646</v>
      </c>
      <c r="AK121" s="114" t="s">
        <v>510</v>
      </c>
      <c r="AL121" s="114" t="s">
        <v>962</v>
      </c>
      <c r="AM121" s="114"/>
      <c r="AN121" s="117"/>
      <c r="AO121" s="114" t="s">
        <v>1163</v>
      </c>
      <c r="AP121" s="114" t="s">
        <v>1186</v>
      </c>
      <c r="AQ121" s="114"/>
      <c r="AR121" s="117">
        <v>45945</v>
      </c>
      <c r="AS121" s="117">
        <v>46014</v>
      </c>
      <c r="AT121" s="117">
        <v>46065</v>
      </c>
      <c r="AU121" s="117">
        <v>46125</v>
      </c>
      <c r="AV121" s="120">
        <v>46431</v>
      </c>
      <c r="AW121" s="120">
        <v>46431</v>
      </c>
      <c r="AX121" s="113" t="s">
        <v>2884</v>
      </c>
      <c r="AY121" s="121" t="s">
        <v>1961</v>
      </c>
      <c r="AZ121" s="119"/>
      <c r="BA121" s="118"/>
      <c r="BB121" s="191" t="str">
        <f>IFERROR(IF(PAC!$AB121="F01 - CAPTAÇÃO DE RECURSO",1,""),"")</f>
        <v/>
      </c>
      <c r="BC121" s="191" t="str">
        <f>IFERROR(IF(PAC!$AB121="F02 - LICITAÇÃO",1,""),"")</f>
        <v/>
      </c>
      <c r="BD121" s="122">
        <f>IFERROR(IF(PAC!$AB$6:$AB$581="F03 - EXECUÇÃO DO OBJETO",1,""),"")</f>
        <v>1</v>
      </c>
      <c r="BE121" s="122" t="str">
        <f>IFERROR(IF(PAC!$AB$6:$AB$581="F04 - CONCLUÍDA",1,""),"")</f>
        <v/>
      </c>
      <c r="BF121" s="189">
        <f>IF(PAC!$V121&gt;0,0,PAC!$Q121)</f>
        <v>0</v>
      </c>
    </row>
    <row r="122" spans="1:58" s="1" customFormat="1" ht="107.25" hidden="1" customHeight="1" thickBot="1" x14ac:dyDescent="0.4">
      <c r="A122" s="88">
        <f t="shared" si="1"/>
        <v>117</v>
      </c>
      <c r="B122" s="100">
        <v>2023</v>
      </c>
      <c r="C122" s="88" t="s">
        <v>604</v>
      </c>
      <c r="D122" s="88" t="s">
        <v>995</v>
      </c>
      <c r="E122" s="101" t="s">
        <v>1346</v>
      </c>
      <c r="F122" s="88" t="s">
        <v>53</v>
      </c>
      <c r="G122" s="88" t="s">
        <v>503</v>
      </c>
      <c r="H122" s="40" t="s">
        <v>1229</v>
      </c>
      <c r="I122" s="88" t="s">
        <v>1223</v>
      </c>
      <c r="J122" s="88" t="s">
        <v>361</v>
      </c>
      <c r="K122" s="18"/>
      <c r="L122" s="18">
        <v>5779027.5899999999</v>
      </c>
      <c r="M122" s="18">
        <v>5779027.5899999999</v>
      </c>
      <c r="N122" s="18"/>
      <c r="O122" s="18"/>
      <c r="P122" s="18"/>
      <c r="Q122" s="20">
        <f>SUM(PAC!$M122:$P122)</f>
        <v>5779027.5899999999</v>
      </c>
      <c r="R122" s="20"/>
      <c r="S122" s="20"/>
      <c r="T122" s="20"/>
      <c r="U122" s="20"/>
      <c r="V122" s="20">
        <v>4346240.95</v>
      </c>
      <c r="W122" s="20">
        <f>IF(PAC!$V122&gt;0,PAC!$V122,PAC!$Q122)</f>
        <v>4346240.95</v>
      </c>
      <c r="X122" s="20" t="s">
        <v>1570</v>
      </c>
      <c r="Y122" s="102" t="s">
        <v>1553</v>
      </c>
      <c r="Z122" s="102"/>
      <c r="AA122" s="103">
        <v>16</v>
      </c>
      <c r="AB122" s="103" t="s">
        <v>1675</v>
      </c>
      <c r="AC122" s="100" t="s">
        <v>2346</v>
      </c>
      <c r="AD122" s="87">
        <v>46614</v>
      </c>
      <c r="AE122" s="104">
        <v>2</v>
      </c>
      <c r="AF122" s="40" t="s">
        <v>1456</v>
      </c>
      <c r="AG122" s="40" t="s">
        <v>1472</v>
      </c>
      <c r="AH122" s="105"/>
      <c r="AI122" s="40" t="s">
        <v>1781</v>
      </c>
      <c r="AJ122" s="40" t="s">
        <v>646</v>
      </c>
      <c r="AK122" s="40" t="s">
        <v>510</v>
      </c>
      <c r="AL122" s="40" t="s">
        <v>962</v>
      </c>
      <c r="AM122" s="40"/>
      <c r="AN122" s="87"/>
      <c r="AO122" s="40" t="s">
        <v>1147</v>
      </c>
      <c r="AP122" s="40" t="s">
        <v>1181</v>
      </c>
      <c r="AQ122" s="40"/>
      <c r="AR122" s="87">
        <v>45972</v>
      </c>
      <c r="AS122" s="87">
        <v>46002</v>
      </c>
      <c r="AT122" s="87">
        <v>46078</v>
      </c>
      <c r="AU122" s="87">
        <v>46125</v>
      </c>
      <c r="AV122" s="106">
        <v>46614</v>
      </c>
      <c r="AW122" s="106">
        <v>46614</v>
      </c>
      <c r="AX122" s="101" t="s">
        <v>2772</v>
      </c>
      <c r="AY122" s="107" t="s">
        <v>1951</v>
      </c>
      <c r="AZ122" s="105"/>
      <c r="BA122" s="104"/>
      <c r="BB122" s="108" t="str">
        <f>IFERROR(IF(PAC!$AB122="F01 - CAPTAÇÃO DE RECURSO",1,""),"")</f>
        <v/>
      </c>
      <c r="BC122" s="108" t="str">
        <f>IFERROR(IF(PAC!$AB122="F02 - LICITAÇÃO",1,""),"")</f>
        <v/>
      </c>
      <c r="BD122" s="109">
        <f>IFERROR(IF(PAC!$AB$6:$AB$581="F03 - EXECUÇÃO DO OBJETO",1,""),"")</f>
        <v>1</v>
      </c>
      <c r="BE122" s="109" t="str">
        <f>IFERROR(IF(PAC!$AB$6:$AB$581="F04 - CONCLUÍDA",1,""),"")</f>
        <v/>
      </c>
      <c r="BF122" s="110">
        <f>IF(PAC!$V122&gt;0,0,PAC!$Q122)</f>
        <v>0</v>
      </c>
    </row>
    <row r="123" spans="1:58" s="1" customFormat="1" ht="177" hidden="1" customHeight="1" thickBot="1" x14ac:dyDescent="0.4">
      <c r="A123" s="111">
        <f t="shared" si="1"/>
        <v>118</v>
      </c>
      <c r="B123" s="112">
        <v>2023</v>
      </c>
      <c r="C123" s="111" t="s">
        <v>604</v>
      </c>
      <c r="D123" s="111" t="s">
        <v>995</v>
      </c>
      <c r="E123" s="113" t="s">
        <v>1347</v>
      </c>
      <c r="F123" s="111" t="s">
        <v>53</v>
      </c>
      <c r="G123" s="111" t="s">
        <v>503</v>
      </c>
      <c r="H123" s="114" t="s">
        <v>1229</v>
      </c>
      <c r="I123" s="111" t="s">
        <v>1223</v>
      </c>
      <c r="J123" s="111" t="s">
        <v>361</v>
      </c>
      <c r="K123" s="31"/>
      <c r="L123" s="31">
        <v>990368.9</v>
      </c>
      <c r="M123" s="31">
        <v>990368.9</v>
      </c>
      <c r="N123" s="31"/>
      <c r="O123" s="31"/>
      <c r="P123" s="31"/>
      <c r="Q123" s="33">
        <f>SUM(PAC!$M123:$P123)</f>
        <v>990368.9</v>
      </c>
      <c r="R123" s="33"/>
      <c r="S123" s="33"/>
      <c r="T123" s="33"/>
      <c r="U123" s="33"/>
      <c r="V123" s="33">
        <v>1975958.15</v>
      </c>
      <c r="W123" s="33">
        <f>IF(PAC!$V123&gt;0,PAC!$V123,PAC!$Q123)</f>
        <v>1975958.15</v>
      </c>
      <c r="X123" s="33" t="s">
        <v>1570</v>
      </c>
      <c r="Y123" s="115" t="s">
        <v>1553</v>
      </c>
      <c r="Z123" s="115"/>
      <c r="AA123" s="116">
        <v>7</v>
      </c>
      <c r="AB123" s="116" t="s">
        <v>1675</v>
      </c>
      <c r="AC123" s="112" t="s">
        <v>2346</v>
      </c>
      <c r="AD123" s="117">
        <v>46614</v>
      </c>
      <c r="AE123" s="118">
        <v>2</v>
      </c>
      <c r="AF123" s="114" t="s">
        <v>1456</v>
      </c>
      <c r="AG123" s="114" t="s">
        <v>1472</v>
      </c>
      <c r="AH123" s="119"/>
      <c r="AI123" s="114" t="s">
        <v>1781</v>
      </c>
      <c r="AJ123" s="114" t="s">
        <v>646</v>
      </c>
      <c r="AK123" s="114" t="s">
        <v>510</v>
      </c>
      <c r="AL123" s="114" t="s">
        <v>962</v>
      </c>
      <c r="AM123" s="114"/>
      <c r="AN123" s="117"/>
      <c r="AO123" s="114" t="s">
        <v>1148</v>
      </c>
      <c r="AP123" s="114" t="s">
        <v>1182</v>
      </c>
      <c r="AQ123" s="114"/>
      <c r="AR123" s="117">
        <v>45972</v>
      </c>
      <c r="AS123" s="117">
        <v>46002</v>
      </c>
      <c r="AT123" s="117">
        <v>46078</v>
      </c>
      <c r="AU123" s="117">
        <v>46125</v>
      </c>
      <c r="AV123" s="120">
        <v>46614</v>
      </c>
      <c r="AW123" s="120">
        <v>46614</v>
      </c>
      <c r="AX123" s="113" t="s">
        <v>2773</v>
      </c>
      <c r="AY123" s="121" t="s">
        <v>1951</v>
      </c>
      <c r="AZ123" s="119"/>
      <c r="BA123" s="118"/>
      <c r="BB123" s="191" t="str">
        <f>IFERROR(IF(PAC!$AB123="F01 - CAPTAÇÃO DE RECURSO",1,""),"")</f>
        <v/>
      </c>
      <c r="BC123" s="191" t="str">
        <f>IFERROR(IF(PAC!$AB123="F02 - LICITAÇÃO",1,""),"")</f>
        <v/>
      </c>
      <c r="BD123" s="122">
        <f>IFERROR(IF(PAC!$AB$6:$AB$581="F03 - EXECUÇÃO DO OBJETO",1,""),"")</f>
        <v>1</v>
      </c>
      <c r="BE123" s="122" t="str">
        <f>IFERROR(IF(PAC!$AB$6:$AB$581="F04 - CONCLUÍDA",1,""),"")</f>
        <v/>
      </c>
      <c r="BF123" s="189">
        <f>IF(PAC!$V123&gt;0,0,PAC!$Q123)</f>
        <v>0</v>
      </c>
    </row>
    <row r="124" spans="1:58" s="1" customFormat="1" ht="173.25" hidden="1" customHeight="1" thickBot="1" x14ac:dyDescent="0.4">
      <c r="A124" s="88">
        <f t="shared" si="1"/>
        <v>119</v>
      </c>
      <c r="B124" s="100">
        <v>2023</v>
      </c>
      <c r="C124" s="88" t="s">
        <v>604</v>
      </c>
      <c r="D124" s="88" t="s">
        <v>995</v>
      </c>
      <c r="E124" s="101" t="s">
        <v>1348</v>
      </c>
      <c r="F124" s="88" t="s">
        <v>53</v>
      </c>
      <c r="G124" s="88" t="s">
        <v>503</v>
      </c>
      <c r="H124" s="40" t="s">
        <v>1229</v>
      </c>
      <c r="I124" s="88" t="s">
        <v>1223</v>
      </c>
      <c r="J124" s="88" t="s">
        <v>361</v>
      </c>
      <c r="K124" s="18"/>
      <c r="L124" s="18">
        <v>1387079.16</v>
      </c>
      <c r="M124" s="18">
        <v>1387079.16</v>
      </c>
      <c r="N124" s="18"/>
      <c r="O124" s="18"/>
      <c r="P124" s="18"/>
      <c r="Q124" s="20">
        <f>SUM(PAC!$M124:$P124)</f>
        <v>1387079.16</v>
      </c>
      <c r="R124" s="20"/>
      <c r="S124" s="20"/>
      <c r="T124" s="20"/>
      <c r="U124" s="20"/>
      <c r="V124" s="20">
        <v>1439328.09</v>
      </c>
      <c r="W124" s="20">
        <f>IF(PAC!$V124&gt;0,PAC!$V124,PAC!$Q124)</f>
        <v>1439328.09</v>
      </c>
      <c r="X124" s="20" t="s">
        <v>1901</v>
      </c>
      <c r="Y124" s="102" t="s">
        <v>1553</v>
      </c>
      <c r="Z124" s="102"/>
      <c r="AA124" s="103">
        <v>7</v>
      </c>
      <c r="AB124" s="103" t="s">
        <v>1675</v>
      </c>
      <c r="AC124" s="100" t="s">
        <v>2346</v>
      </c>
      <c r="AD124" s="87">
        <v>46526</v>
      </c>
      <c r="AE124" s="104">
        <v>3.5</v>
      </c>
      <c r="AF124" s="40" t="s">
        <v>1456</v>
      </c>
      <c r="AG124" s="40" t="s">
        <v>1780</v>
      </c>
      <c r="AH124" s="105">
        <v>46526</v>
      </c>
      <c r="AI124" s="40" t="s">
        <v>1781</v>
      </c>
      <c r="AJ124" s="40" t="s">
        <v>646</v>
      </c>
      <c r="AK124" s="40" t="s">
        <v>510</v>
      </c>
      <c r="AL124" s="40" t="s">
        <v>962</v>
      </c>
      <c r="AM124" s="40"/>
      <c r="AN124" s="87"/>
      <c r="AO124" s="40" t="s">
        <v>1159</v>
      </c>
      <c r="AP124" s="40" t="s">
        <v>1183</v>
      </c>
      <c r="AQ124" s="40"/>
      <c r="AR124" s="87">
        <v>45890</v>
      </c>
      <c r="AS124" s="87">
        <v>45958</v>
      </c>
      <c r="AT124" s="87">
        <v>46112</v>
      </c>
      <c r="AU124" s="87">
        <v>46157</v>
      </c>
      <c r="AV124" s="106">
        <v>46526</v>
      </c>
      <c r="AW124" s="106">
        <v>46526</v>
      </c>
      <c r="AX124" s="101" t="s">
        <v>2885</v>
      </c>
      <c r="AY124" s="107" t="s">
        <v>2029</v>
      </c>
      <c r="AZ124" s="105"/>
      <c r="BA124" s="104"/>
      <c r="BB124" s="108" t="str">
        <f>IFERROR(IF(PAC!$AB124="F01 - CAPTAÇÃO DE RECURSO",1,""),"")</f>
        <v/>
      </c>
      <c r="BC124" s="108" t="str">
        <f>IFERROR(IF(PAC!$AB124="F02 - LICITAÇÃO",1,""),"")</f>
        <v/>
      </c>
      <c r="BD124" s="109">
        <f>IFERROR(IF(PAC!$AB$6:$AB$581="F03 - EXECUÇÃO DO OBJETO",1,""),"")</f>
        <v>1</v>
      </c>
      <c r="BE124" s="109" t="str">
        <f>IFERROR(IF(PAC!$AB$6:$AB$581="F04 - CONCLUÍDA",1,""),"")</f>
        <v/>
      </c>
      <c r="BF124" s="110">
        <f>IF(PAC!$V124&gt;0,0,PAC!$Q124)</f>
        <v>0</v>
      </c>
    </row>
    <row r="125" spans="1:58" s="1" customFormat="1" ht="126" hidden="1" customHeight="1" thickBot="1" x14ac:dyDescent="0.4">
      <c r="A125" s="111">
        <f t="shared" si="1"/>
        <v>120</v>
      </c>
      <c r="B125" s="112">
        <v>2023</v>
      </c>
      <c r="C125" s="111" t="s">
        <v>604</v>
      </c>
      <c r="D125" s="111" t="s">
        <v>995</v>
      </c>
      <c r="E125" s="113" t="s">
        <v>1349</v>
      </c>
      <c r="F125" s="111" t="s">
        <v>53</v>
      </c>
      <c r="G125" s="111" t="s">
        <v>503</v>
      </c>
      <c r="H125" s="114" t="s">
        <v>1229</v>
      </c>
      <c r="I125" s="111" t="s">
        <v>1223</v>
      </c>
      <c r="J125" s="111" t="s">
        <v>361</v>
      </c>
      <c r="K125" s="31"/>
      <c r="L125" s="31">
        <v>834216.98</v>
      </c>
      <c r="M125" s="31">
        <v>834216.98</v>
      </c>
      <c r="N125" s="31"/>
      <c r="O125" s="31"/>
      <c r="P125" s="31"/>
      <c r="Q125" s="33">
        <f>SUM(PAC!$M125:$P125)</f>
        <v>834216.98</v>
      </c>
      <c r="R125" s="33"/>
      <c r="S125" s="33"/>
      <c r="T125" s="33"/>
      <c r="U125" s="33"/>
      <c r="V125" s="33">
        <v>740439.58</v>
      </c>
      <c r="W125" s="33">
        <f>IF(PAC!$V125&gt;0,PAC!$V125,PAC!$Q125)</f>
        <v>740439.58</v>
      </c>
      <c r="X125" s="33" t="s">
        <v>1570</v>
      </c>
      <c r="Y125" s="115" t="s">
        <v>1553</v>
      </c>
      <c r="Z125" s="115"/>
      <c r="AA125" s="116">
        <v>5</v>
      </c>
      <c r="AB125" s="116" t="s">
        <v>1675</v>
      </c>
      <c r="AC125" s="112" t="s">
        <v>2346</v>
      </c>
      <c r="AD125" s="117">
        <v>46614</v>
      </c>
      <c r="AE125" s="118">
        <v>2</v>
      </c>
      <c r="AF125" s="114" t="s">
        <v>1456</v>
      </c>
      <c r="AG125" s="114" t="s">
        <v>1472</v>
      </c>
      <c r="AH125" s="119"/>
      <c r="AI125" s="114" t="s">
        <v>1781</v>
      </c>
      <c r="AJ125" s="114" t="s">
        <v>646</v>
      </c>
      <c r="AK125" s="114" t="s">
        <v>510</v>
      </c>
      <c r="AL125" s="114" t="s">
        <v>962</v>
      </c>
      <c r="AM125" s="114"/>
      <c r="AN125" s="117"/>
      <c r="AO125" s="114" t="s">
        <v>1128</v>
      </c>
      <c r="AP125" s="114" t="s">
        <v>1187</v>
      </c>
      <c r="AQ125" s="114"/>
      <c r="AR125" s="117">
        <v>45972</v>
      </c>
      <c r="AS125" s="117">
        <v>46002</v>
      </c>
      <c r="AT125" s="117">
        <v>46078</v>
      </c>
      <c r="AU125" s="117">
        <v>46125</v>
      </c>
      <c r="AV125" s="120">
        <v>46614</v>
      </c>
      <c r="AW125" s="120">
        <v>46614</v>
      </c>
      <c r="AX125" s="113" t="s">
        <v>2774</v>
      </c>
      <c r="AY125" s="121" t="s">
        <v>1951</v>
      </c>
      <c r="AZ125" s="119"/>
      <c r="BA125" s="118"/>
      <c r="BB125" s="191" t="str">
        <f>IFERROR(IF(PAC!$AB125="F01 - CAPTAÇÃO DE RECURSO",1,""),"")</f>
        <v/>
      </c>
      <c r="BC125" s="191" t="str">
        <f>IFERROR(IF(PAC!$AB125="F02 - LICITAÇÃO",1,""),"")</f>
        <v/>
      </c>
      <c r="BD125" s="122">
        <f>IFERROR(IF(PAC!$AB$6:$AB$581="F03 - EXECUÇÃO DO OBJETO",1,""),"")</f>
        <v>1</v>
      </c>
      <c r="BE125" s="122" t="str">
        <f>IFERROR(IF(PAC!$AB$6:$AB$581="F04 - CONCLUÍDA",1,""),"")</f>
        <v/>
      </c>
      <c r="BF125" s="189">
        <f>IF(PAC!$V125&gt;0,0,PAC!$Q125)</f>
        <v>0</v>
      </c>
    </row>
    <row r="126" spans="1:58" s="1" customFormat="1" ht="134.25" hidden="1" customHeight="1" thickBot="1" x14ac:dyDescent="0.4">
      <c r="A126" s="88">
        <f t="shared" si="1"/>
        <v>121</v>
      </c>
      <c r="B126" s="100">
        <v>2023</v>
      </c>
      <c r="C126" s="88" t="s">
        <v>604</v>
      </c>
      <c r="D126" s="88" t="s">
        <v>995</v>
      </c>
      <c r="E126" s="101" t="s">
        <v>1352</v>
      </c>
      <c r="F126" s="88" t="s">
        <v>53</v>
      </c>
      <c r="G126" s="88" t="s">
        <v>503</v>
      </c>
      <c r="H126" s="40" t="s">
        <v>1229</v>
      </c>
      <c r="I126" s="88" t="s">
        <v>1223</v>
      </c>
      <c r="J126" s="88" t="s">
        <v>96</v>
      </c>
      <c r="K126" s="18"/>
      <c r="L126" s="18">
        <v>1339248.8466666667</v>
      </c>
      <c r="M126" s="18">
        <v>1339248.8466666667</v>
      </c>
      <c r="N126" s="18"/>
      <c r="O126" s="18"/>
      <c r="P126" s="18"/>
      <c r="Q126" s="20">
        <f>SUM(PAC!$M126:$P126)</f>
        <v>1339248.8466666667</v>
      </c>
      <c r="R126" s="20"/>
      <c r="S126" s="20"/>
      <c r="T126" s="20"/>
      <c r="U126" s="20"/>
      <c r="V126" s="20">
        <v>2098685.44</v>
      </c>
      <c r="W126" s="20">
        <f>IF(PAC!$V126&gt;0,PAC!$V126,PAC!$Q126)</f>
        <v>2098685.44</v>
      </c>
      <c r="X126" s="20" t="s">
        <v>1840</v>
      </c>
      <c r="Y126" s="102" t="s">
        <v>1553</v>
      </c>
      <c r="Z126" s="102"/>
      <c r="AA126" s="103">
        <v>9</v>
      </c>
      <c r="AB126" s="103" t="s">
        <v>1675</v>
      </c>
      <c r="AC126" s="100" t="s">
        <v>2346</v>
      </c>
      <c r="AD126" s="87">
        <v>46548</v>
      </c>
      <c r="AE126" s="104">
        <v>4</v>
      </c>
      <c r="AF126" s="40" t="s">
        <v>1456</v>
      </c>
      <c r="AG126" s="40" t="s">
        <v>1679</v>
      </c>
      <c r="AH126" s="105">
        <v>46548</v>
      </c>
      <c r="AI126" s="40" t="s">
        <v>1780</v>
      </c>
      <c r="AJ126" s="40" t="s">
        <v>647</v>
      </c>
      <c r="AK126" s="40" t="s">
        <v>511</v>
      </c>
      <c r="AL126" s="40" t="s">
        <v>962</v>
      </c>
      <c r="AM126" s="40"/>
      <c r="AN126" s="87"/>
      <c r="AO126" s="40" t="s">
        <v>1131</v>
      </c>
      <c r="AP126" s="40" t="s">
        <v>1190</v>
      </c>
      <c r="AQ126" s="40"/>
      <c r="AR126" s="87">
        <v>45955</v>
      </c>
      <c r="AS126" s="87">
        <v>46035</v>
      </c>
      <c r="AT126" s="87">
        <v>46088</v>
      </c>
      <c r="AU126" s="87">
        <v>46120</v>
      </c>
      <c r="AV126" s="106">
        <v>46548</v>
      </c>
      <c r="AW126" s="106">
        <v>46548</v>
      </c>
      <c r="AX126" s="101" t="s">
        <v>2741</v>
      </c>
      <c r="AY126" s="107" t="s">
        <v>1941</v>
      </c>
      <c r="AZ126" s="105"/>
      <c r="BA126" s="104"/>
      <c r="BB126" s="108" t="str">
        <f>IFERROR(IF(PAC!$AB126="F01 - CAPTAÇÃO DE RECURSO",1,""),"")</f>
        <v/>
      </c>
      <c r="BC126" s="108" t="str">
        <f>IFERROR(IF(PAC!$AB126="F02 - LICITAÇÃO",1,""),"")</f>
        <v/>
      </c>
      <c r="BD126" s="109">
        <f>IFERROR(IF(PAC!$AB$6:$AB$581="F03 - EXECUÇÃO DO OBJETO",1,""),"")</f>
        <v>1</v>
      </c>
      <c r="BE126" s="109" t="str">
        <f>IFERROR(IF(PAC!$AB$6:$AB$581="F04 - CONCLUÍDA",1,""),"")</f>
        <v/>
      </c>
      <c r="BF126" s="110">
        <f>IF(PAC!$V126&gt;0,0,PAC!$Q126)</f>
        <v>0</v>
      </c>
    </row>
    <row r="127" spans="1:58" s="1" customFormat="1" ht="119.25" hidden="1" customHeight="1" thickBot="1" x14ac:dyDescent="0.4">
      <c r="A127" s="111">
        <f t="shared" si="1"/>
        <v>122</v>
      </c>
      <c r="B127" s="112">
        <v>2023</v>
      </c>
      <c r="C127" s="111" t="s">
        <v>604</v>
      </c>
      <c r="D127" s="111" t="s">
        <v>995</v>
      </c>
      <c r="E127" s="113" t="s">
        <v>1353</v>
      </c>
      <c r="F127" s="111" t="s">
        <v>53</v>
      </c>
      <c r="G127" s="111" t="s">
        <v>503</v>
      </c>
      <c r="H127" s="114" t="s">
        <v>1229</v>
      </c>
      <c r="I127" s="111" t="s">
        <v>1223</v>
      </c>
      <c r="J127" s="111" t="s">
        <v>161</v>
      </c>
      <c r="K127" s="31"/>
      <c r="L127" s="31">
        <v>3435342.11</v>
      </c>
      <c r="M127" s="31">
        <v>3435342.11</v>
      </c>
      <c r="N127" s="31"/>
      <c r="O127" s="31"/>
      <c r="P127" s="31"/>
      <c r="Q127" s="33">
        <f>SUM(PAC!$M127:$P127)</f>
        <v>3435342.11</v>
      </c>
      <c r="R127" s="33"/>
      <c r="S127" s="33"/>
      <c r="T127" s="33"/>
      <c r="U127" s="33"/>
      <c r="V127" s="33">
        <v>3399775.32</v>
      </c>
      <c r="W127" s="33">
        <f>IF(PAC!$V127&gt;0,PAC!$V127,PAC!$Q127)</f>
        <v>3399775.32</v>
      </c>
      <c r="X127" s="33" t="s">
        <v>1574</v>
      </c>
      <c r="Y127" s="115" t="s">
        <v>1553</v>
      </c>
      <c r="Z127" s="115"/>
      <c r="AA127" s="116">
        <v>10</v>
      </c>
      <c r="AB127" s="116" t="s">
        <v>1675</v>
      </c>
      <c r="AC127" s="112" t="s">
        <v>2346</v>
      </c>
      <c r="AD127" s="117">
        <v>46433</v>
      </c>
      <c r="AE127" s="118">
        <v>51</v>
      </c>
      <c r="AF127" s="114" t="s">
        <v>1456</v>
      </c>
      <c r="AG127" s="114" t="s">
        <v>1679</v>
      </c>
      <c r="AH127" s="119">
        <v>46433</v>
      </c>
      <c r="AI127" s="114" t="s">
        <v>1780</v>
      </c>
      <c r="AJ127" s="114" t="s">
        <v>647</v>
      </c>
      <c r="AK127" s="114" t="s">
        <v>511</v>
      </c>
      <c r="AL127" s="114" t="s">
        <v>962</v>
      </c>
      <c r="AM127" s="114"/>
      <c r="AN127" s="117"/>
      <c r="AO127" s="114" t="s">
        <v>1161</v>
      </c>
      <c r="AP127" s="114" t="s">
        <v>1195</v>
      </c>
      <c r="AQ127" s="114"/>
      <c r="AR127" s="117">
        <v>45882</v>
      </c>
      <c r="AS127" s="117">
        <v>45947</v>
      </c>
      <c r="AT127" s="117">
        <v>45992</v>
      </c>
      <c r="AU127" s="117">
        <v>46002</v>
      </c>
      <c r="AV127" s="120">
        <v>46433</v>
      </c>
      <c r="AW127" s="120">
        <v>46433</v>
      </c>
      <c r="AX127" s="113" t="s">
        <v>2742</v>
      </c>
      <c r="AY127" s="121" t="s">
        <v>1956</v>
      </c>
      <c r="AZ127" s="119"/>
      <c r="BA127" s="118"/>
      <c r="BB127" s="191" t="str">
        <f>IFERROR(IF(PAC!$AB127="F01 - CAPTAÇÃO DE RECURSO",1,""),"")</f>
        <v/>
      </c>
      <c r="BC127" s="191" t="str">
        <f>IFERROR(IF(PAC!$AB127="F02 - LICITAÇÃO",1,""),"")</f>
        <v/>
      </c>
      <c r="BD127" s="122">
        <f>IFERROR(IF(PAC!$AB$6:$AB$581="F03 - EXECUÇÃO DO OBJETO",1,""),"")</f>
        <v>1</v>
      </c>
      <c r="BE127" s="122" t="str">
        <f>IFERROR(IF(PAC!$AB$6:$AB$581="F04 - CONCLUÍDA",1,""),"")</f>
        <v/>
      </c>
      <c r="BF127" s="189">
        <f>IF(PAC!$V127&gt;0,0,PAC!$Q127)</f>
        <v>0</v>
      </c>
    </row>
    <row r="128" spans="1:58" s="1" customFormat="1" ht="197.25" hidden="1" customHeight="1" thickBot="1" x14ac:dyDescent="0.4">
      <c r="A128" s="88">
        <f t="shared" si="1"/>
        <v>123</v>
      </c>
      <c r="B128" s="100">
        <v>2023</v>
      </c>
      <c r="C128" s="88" t="s">
        <v>604</v>
      </c>
      <c r="D128" s="88" t="s">
        <v>995</v>
      </c>
      <c r="E128" s="101" t="s">
        <v>1368</v>
      </c>
      <c r="F128" s="88" t="s">
        <v>53</v>
      </c>
      <c r="G128" s="88" t="s">
        <v>503</v>
      </c>
      <c r="H128" s="40" t="s">
        <v>1229</v>
      </c>
      <c r="I128" s="88" t="s">
        <v>1223</v>
      </c>
      <c r="J128" s="88" t="s">
        <v>189</v>
      </c>
      <c r="K128" s="18"/>
      <c r="L128" s="18">
        <v>1947850.57</v>
      </c>
      <c r="M128" s="18"/>
      <c r="N128" s="18">
        <v>102518.45</v>
      </c>
      <c r="O128" s="18"/>
      <c r="P128" s="18">
        <v>1947850.57</v>
      </c>
      <c r="Q128" s="20">
        <f>SUM(PAC!$M128:$P128)</f>
        <v>2050369.02</v>
      </c>
      <c r="R128" s="20"/>
      <c r="S128" s="20"/>
      <c r="T128" s="20"/>
      <c r="U128" s="20"/>
      <c r="V128" s="20">
        <v>3099609.31</v>
      </c>
      <c r="W128" s="20">
        <f>IF(PAC!$V128&gt;0,PAC!$V128,PAC!$Q128)</f>
        <v>3099609.31</v>
      </c>
      <c r="X128" s="20" t="s">
        <v>1571</v>
      </c>
      <c r="Y128" s="102" t="s">
        <v>1556</v>
      </c>
      <c r="Z128" s="102" t="s">
        <v>1734</v>
      </c>
      <c r="AA128" s="103">
        <v>9</v>
      </c>
      <c r="AB128" s="103" t="s">
        <v>1675</v>
      </c>
      <c r="AC128" s="100" t="s">
        <v>2346</v>
      </c>
      <c r="AD128" s="87">
        <v>46449</v>
      </c>
      <c r="AE128" s="104">
        <v>43.5</v>
      </c>
      <c r="AF128" s="40" t="s">
        <v>1456</v>
      </c>
      <c r="AG128" s="40" t="s">
        <v>1679</v>
      </c>
      <c r="AH128" s="105">
        <v>46449</v>
      </c>
      <c r="AI128" s="40" t="s">
        <v>1679</v>
      </c>
      <c r="AJ128" s="40" t="s">
        <v>982</v>
      </c>
      <c r="AK128" s="40" t="s">
        <v>1262</v>
      </c>
      <c r="AL128" s="40"/>
      <c r="AM128" s="40"/>
      <c r="AN128" s="87"/>
      <c r="AO128" s="40" t="s">
        <v>1204</v>
      </c>
      <c r="AP128" s="40" t="s">
        <v>1256</v>
      </c>
      <c r="AQ128" s="40"/>
      <c r="AR128" s="87">
        <v>45874</v>
      </c>
      <c r="AS128" s="87">
        <v>45940</v>
      </c>
      <c r="AT128" s="87">
        <v>45969</v>
      </c>
      <c r="AU128" s="87">
        <v>46013</v>
      </c>
      <c r="AV128" s="106">
        <v>46449</v>
      </c>
      <c r="AW128" s="106">
        <v>46449</v>
      </c>
      <c r="AX128" s="101" t="s">
        <v>2886</v>
      </c>
      <c r="AY128" s="107" t="s">
        <v>1954</v>
      </c>
      <c r="AZ128" s="105"/>
      <c r="BA128" s="104"/>
      <c r="BB128" s="108" t="str">
        <f>IFERROR(IF(PAC!$AB128="F01 - CAPTAÇÃO DE RECURSO",1,""),"")</f>
        <v/>
      </c>
      <c r="BC128" s="108" t="str">
        <f>IFERROR(IF(PAC!$AB128="F02 - LICITAÇÃO",1,""),"")</f>
        <v/>
      </c>
      <c r="BD128" s="109">
        <f>IFERROR(IF(PAC!$AB$6:$AB$581="F03 - EXECUÇÃO DO OBJETO",1,""),"")</f>
        <v>1</v>
      </c>
      <c r="BE128" s="109" t="str">
        <f>IFERROR(IF(PAC!$AB$6:$AB$581="F04 - CONCLUÍDA",1,""),"")</f>
        <v/>
      </c>
      <c r="BF128" s="110">
        <f>IF(PAC!$V128&gt;0,0,PAC!$Q128)</f>
        <v>0</v>
      </c>
    </row>
    <row r="129" spans="1:58" s="1" customFormat="1" ht="164.25" hidden="1" customHeight="1" thickBot="1" x14ac:dyDescent="0.4">
      <c r="A129" s="111">
        <f t="shared" si="1"/>
        <v>124</v>
      </c>
      <c r="B129" s="112">
        <v>2023</v>
      </c>
      <c r="C129" s="111" t="s">
        <v>604</v>
      </c>
      <c r="D129" s="111" t="s">
        <v>995</v>
      </c>
      <c r="E129" s="113" t="s">
        <v>1354</v>
      </c>
      <c r="F129" s="111" t="s">
        <v>53</v>
      </c>
      <c r="G129" s="111" t="s">
        <v>503</v>
      </c>
      <c r="H129" s="114" t="s">
        <v>1229</v>
      </c>
      <c r="I129" s="111" t="s">
        <v>1223</v>
      </c>
      <c r="J129" s="111" t="s">
        <v>189</v>
      </c>
      <c r="K129" s="31"/>
      <c r="L129" s="31">
        <v>1644167.1125</v>
      </c>
      <c r="M129" s="31">
        <v>1644167.1125</v>
      </c>
      <c r="N129" s="31"/>
      <c r="O129" s="31"/>
      <c r="P129" s="31"/>
      <c r="Q129" s="33">
        <f>SUM(PAC!$M129:$P129)</f>
        <v>1644167.1125</v>
      </c>
      <c r="R129" s="33"/>
      <c r="S129" s="33"/>
      <c r="T129" s="33"/>
      <c r="U129" s="33"/>
      <c r="V129" s="33">
        <v>1928710.93</v>
      </c>
      <c r="W129" s="33">
        <f>IF(PAC!$V129&gt;0,PAC!$V129,PAC!$Q129)</f>
        <v>1928710.93</v>
      </c>
      <c r="X129" s="33" t="s">
        <v>1840</v>
      </c>
      <c r="Y129" s="115" t="s">
        <v>1553</v>
      </c>
      <c r="Z129" s="115"/>
      <c r="AA129" s="116">
        <v>10</v>
      </c>
      <c r="AB129" s="116" t="s">
        <v>1675</v>
      </c>
      <c r="AC129" s="112" t="s">
        <v>2346</v>
      </c>
      <c r="AD129" s="117">
        <v>46548</v>
      </c>
      <c r="AE129" s="118">
        <v>90</v>
      </c>
      <c r="AF129" s="114" t="s">
        <v>1456</v>
      </c>
      <c r="AG129" s="114" t="s">
        <v>1679</v>
      </c>
      <c r="AH129" s="119">
        <v>46548</v>
      </c>
      <c r="AI129" s="114" t="s">
        <v>1930</v>
      </c>
      <c r="AJ129" s="114" t="s">
        <v>647</v>
      </c>
      <c r="AK129" s="114" t="s">
        <v>1762</v>
      </c>
      <c r="AL129" s="114" t="s">
        <v>962</v>
      </c>
      <c r="AM129" s="114"/>
      <c r="AN129" s="117"/>
      <c r="AO129" s="114" t="s">
        <v>1152</v>
      </c>
      <c r="AP129" s="114" t="s">
        <v>1194</v>
      </c>
      <c r="AQ129" s="114"/>
      <c r="AR129" s="117">
        <v>45955</v>
      </c>
      <c r="AS129" s="117">
        <v>46035</v>
      </c>
      <c r="AT129" s="117">
        <v>46088</v>
      </c>
      <c r="AU129" s="117">
        <v>46120</v>
      </c>
      <c r="AV129" s="120">
        <v>46548</v>
      </c>
      <c r="AW129" s="120">
        <v>46548</v>
      </c>
      <c r="AX129" s="113" t="s">
        <v>2743</v>
      </c>
      <c r="AY129" s="121" t="s">
        <v>1941</v>
      </c>
      <c r="AZ129" s="119"/>
      <c r="BA129" s="118"/>
      <c r="BB129" s="191" t="str">
        <f>IFERROR(IF(PAC!$AB129="F01 - CAPTAÇÃO DE RECURSO",1,""),"")</f>
        <v/>
      </c>
      <c r="BC129" s="191" t="str">
        <f>IFERROR(IF(PAC!$AB129="F02 - LICITAÇÃO",1,""),"")</f>
        <v/>
      </c>
      <c r="BD129" s="122">
        <f>IFERROR(IF(PAC!$AB$6:$AB$581="F03 - EXECUÇÃO DO OBJETO",1,""),"")</f>
        <v>1</v>
      </c>
      <c r="BE129" s="122" t="str">
        <f>IFERROR(IF(PAC!$AB$6:$AB$581="F04 - CONCLUÍDA",1,""),"")</f>
        <v/>
      </c>
      <c r="BF129" s="189">
        <f>IF(PAC!$V129&gt;0,0,PAC!$Q129)</f>
        <v>0</v>
      </c>
    </row>
    <row r="130" spans="1:58" s="1" customFormat="1" ht="162" hidden="1" customHeight="1" thickBot="1" x14ac:dyDescent="0.4">
      <c r="A130" s="88">
        <f t="shared" si="1"/>
        <v>125</v>
      </c>
      <c r="B130" s="100">
        <v>2023</v>
      </c>
      <c r="C130" s="88" t="s">
        <v>604</v>
      </c>
      <c r="D130" s="88" t="s">
        <v>995</v>
      </c>
      <c r="E130" s="101" t="s">
        <v>1369</v>
      </c>
      <c r="F130" s="88" t="s">
        <v>53</v>
      </c>
      <c r="G130" s="88" t="s">
        <v>503</v>
      </c>
      <c r="H130" s="40" t="s">
        <v>1229</v>
      </c>
      <c r="I130" s="88" t="s">
        <v>1223</v>
      </c>
      <c r="J130" s="88" t="s">
        <v>202</v>
      </c>
      <c r="K130" s="18"/>
      <c r="L130" s="18">
        <v>580882.81000000006</v>
      </c>
      <c r="M130" s="18"/>
      <c r="N130" s="18">
        <v>30572.77</v>
      </c>
      <c r="O130" s="18"/>
      <c r="P130" s="18">
        <v>580882.81000000006</v>
      </c>
      <c r="Q130" s="20">
        <f>SUM(PAC!$M130:$P130)</f>
        <v>611455.58000000007</v>
      </c>
      <c r="R130" s="20"/>
      <c r="S130" s="20"/>
      <c r="T130" s="20"/>
      <c r="U130" s="20"/>
      <c r="V130" s="20">
        <v>749278.33</v>
      </c>
      <c r="W130" s="20">
        <f>IF(PAC!$V130&gt;0,PAC!$V130,PAC!$Q130)</f>
        <v>749278.33</v>
      </c>
      <c r="X130" s="20" t="s">
        <v>1571</v>
      </c>
      <c r="Y130" s="102" t="s">
        <v>1556</v>
      </c>
      <c r="Z130" s="102" t="s">
        <v>1734</v>
      </c>
      <c r="AA130" s="103">
        <v>7</v>
      </c>
      <c r="AB130" s="103" t="s">
        <v>1675</v>
      </c>
      <c r="AC130" s="100" t="s">
        <v>2346</v>
      </c>
      <c r="AD130" s="87">
        <v>46449</v>
      </c>
      <c r="AE130" s="104">
        <v>33.5</v>
      </c>
      <c r="AF130" s="40" t="s">
        <v>1456</v>
      </c>
      <c r="AG130" s="40" t="s">
        <v>1679</v>
      </c>
      <c r="AH130" s="105">
        <v>46449</v>
      </c>
      <c r="AI130" s="40" t="s">
        <v>1940</v>
      </c>
      <c r="AJ130" s="40" t="s">
        <v>982</v>
      </c>
      <c r="AK130" s="40" t="s">
        <v>1262</v>
      </c>
      <c r="AL130" s="40"/>
      <c r="AM130" s="40"/>
      <c r="AN130" s="87"/>
      <c r="AO130" s="40" t="s">
        <v>1164</v>
      </c>
      <c r="AP130" s="40" t="s">
        <v>1257</v>
      </c>
      <c r="AQ130" s="40"/>
      <c r="AR130" s="87">
        <v>45874</v>
      </c>
      <c r="AS130" s="87">
        <v>45940</v>
      </c>
      <c r="AT130" s="87">
        <v>45969</v>
      </c>
      <c r="AU130" s="87">
        <v>46013</v>
      </c>
      <c r="AV130" s="106">
        <v>46449</v>
      </c>
      <c r="AW130" s="106">
        <v>46449</v>
      </c>
      <c r="AX130" s="101" t="s">
        <v>2887</v>
      </c>
      <c r="AY130" s="107" t="s">
        <v>1955</v>
      </c>
      <c r="AZ130" s="105"/>
      <c r="BA130" s="104"/>
      <c r="BB130" s="108" t="str">
        <f>IFERROR(IF(PAC!$AB130="F01 - CAPTAÇÃO DE RECURSO",1,""),"")</f>
        <v/>
      </c>
      <c r="BC130" s="108" t="str">
        <f>IFERROR(IF(PAC!$AB130="F02 - LICITAÇÃO",1,""),"")</f>
        <v/>
      </c>
      <c r="BD130" s="109">
        <f>IFERROR(IF(PAC!$AB$6:$AB$581="F03 - EXECUÇÃO DO OBJETO",1,""),"")</f>
        <v>1</v>
      </c>
      <c r="BE130" s="109" t="str">
        <f>IFERROR(IF(PAC!$AB$6:$AB$581="F04 - CONCLUÍDA",1,""),"")</f>
        <v/>
      </c>
      <c r="BF130" s="110">
        <f>IF(PAC!$V130&gt;0,0,PAC!$Q130)</f>
        <v>0</v>
      </c>
    </row>
    <row r="131" spans="1:58" s="1" customFormat="1" ht="105" hidden="1" customHeight="1" thickBot="1" x14ac:dyDescent="0.4">
      <c r="A131" s="111">
        <f t="shared" si="1"/>
        <v>126</v>
      </c>
      <c r="B131" s="112">
        <v>2023</v>
      </c>
      <c r="C131" s="111" t="s">
        <v>604</v>
      </c>
      <c r="D131" s="111" t="s">
        <v>995</v>
      </c>
      <c r="E131" s="113" t="s">
        <v>1355</v>
      </c>
      <c r="F131" s="111" t="s">
        <v>53</v>
      </c>
      <c r="G131" s="111" t="s">
        <v>503</v>
      </c>
      <c r="H131" s="114" t="s">
        <v>1229</v>
      </c>
      <c r="I131" s="111" t="s">
        <v>1223</v>
      </c>
      <c r="J131" s="111" t="s">
        <v>203</v>
      </c>
      <c r="K131" s="31"/>
      <c r="L131" s="31">
        <v>1280516.0325</v>
      </c>
      <c r="M131" s="31">
        <v>1280516.0325</v>
      </c>
      <c r="N131" s="31"/>
      <c r="O131" s="31"/>
      <c r="P131" s="31"/>
      <c r="Q131" s="33">
        <f>SUM(PAC!$M131:$P131)</f>
        <v>1280516.0325</v>
      </c>
      <c r="R131" s="33"/>
      <c r="S131" s="33"/>
      <c r="T131" s="33"/>
      <c r="U131" s="33"/>
      <c r="V131" s="33">
        <v>1130830.6200000001</v>
      </c>
      <c r="W131" s="33">
        <f>IF(PAC!$V131&gt;0,PAC!$V131,PAC!$Q131)</f>
        <v>1130830.6200000001</v>
      </c>
      <c r="X131" s="33" t="s">
        <v>1574</v>
      </c>
      <c r="Y131" s="115" t="s">
        <v>1553</v>
      </c>
      <c r="Z131" s="115"/>
      <c r="AA131" s="116">
        <v>7</v>
      </c>
      <c r="AB131" s="116" t="s">
        <v>1675</v>
      </c>
      <c r="AC131" s="112" t="s">
        <v>2346</v>
      </c>
      <c r="AD131" s="117">
        <v>46433</v>
      </c>
      <c r="AE131" s="118">
        <v>38</v>
      </c>
      <c r="AF131" s="114" t="s">
        <v>1456</v>
      </c>
      <c r="AG131" s="114" t="s">
        <v>1679</v>
      </c>
      <c r="AH131" s="119">
        <v>46433</v>
      </c>
      <c r="AI131" s="114" t="s">
        <v>1780</v>
      </c>
      <c r="AJ131" s="114" t="s">
        <v>647</v>
      </c>
      <c r="AK131" s="114" t="s">
        <v>511</v>
      </c>
      <c r="AL131" s="114" t="s">
        <v>962</v>
      </c>
      <c r="AM131" s="114"/>
      <c r="AN131" s="117"/>
      <c r="AO131" s="114" t="s">
        <v>1151</v>
      </c>
      <c r="AP131" s="114" t="s">
        <v>1193</v>
      </c>
      <c r="AQ131" s="114"/>
      <c r="AR131" s="117">
        <v>45882</v>
      </c>
      <c r="AS131" s="117">
        <v>45947</v>
      </c>
      <c r="AT131" s="117">
        <v>45992</v>
      </c>
      <c r="AU131" s="117">
        <v>46002</v>
      </c>
      <c r="AV131" s="120">
        <v>46433</v>
      </c>
      <c r="AW131" s="120">
        <v>46433</v>
      </c>
      <c r="AX131" s="113" t="s">
        <v>2744</v>
      </c>
      <c r="AY131" s="121" t="s">
        <v>1957</v>
      </c>
      <c r="AZ131" s="119"/>
      <c r="BA131" s="118"/>
      <c r="BB131" s="191" t="str">
        <f>IFERROR(IF(PAC!$AB131="F01 - CAPTAÇÃO DE RECURSO",1,""),"")</f>
        <v/>
      </c>
      <c r="BC131" s="191" t="str">
        <f>IFERROR(IF(PAC!$AB131="F02 - LICITAÇÃO",1,""),"")</f>
        <v/>
      </c>
      <c r="BD131" s="122">
        <f>IFERROR(IF(PAC!$AB$6:$AB$581="F03 - EXECUÇÃO DO OBJETO",1,""),"")</f>
        <v>1</v>
      </c>
      <c r="BE131" s="122" t="str">
        <f>IFERROR(IF(PAC!$AB$6:$AB$581="F04 - CONCLUÍDA",1,""),"")</f>
        <v/>
      </c>
      <c r="BF131" s="189">
        <f>IF(PAC!$V131&gt;0,0,PAC!$Q131)</f>
        <v>0</v>
      </c>
    </row>
    <row r="132" spans="1:58" s="1" customFormat="1" ht="409.5" hidden="1" customHeight="1" thickBot="1" x14ac:dyDescent="0.4">
      <c r="A132" s="88">
        <f t="shared" si="1"/>
        <v>127</v>
      </c>
      <c r="B132" s="100">
        <v>2023</v>
      </c>
      <c r="C132" s="88" t="s">
        <v>604</v>
      </c>
      <c r="D132" s="88" t="s">
        <v>995</v>
      </c>
      <c r="E132" s="101" t="s">
        <v>1356</v>
      </c>
      <c r="F132" s="88" t="s">
        <v>53</v>
      </c>
      <c r="G132" s="88" t="s">
        <v>503</v>
      </c>
      <c r="H132" s="40" t="s">
        <v>1229</v>
      </c>
      <c r="I132" s="88" t="s">
        <v>1223</v>
      </c>
      <c r="J132" s="88" t="s">
        <v>211</v>
      </c>
      <c r="K132" s="18"/>
      <c r="L132" s="18">
        <v>1264689.825</v>
      </c>
      <c r="M132" s="18">
        <v>1264689.825</v>
      </c>
      <c r="N132" s="18"/>
      <c r="O132" s="18"/>
      <c r="P132" s="18"/>
      <c r="Q132" s="20">
        <f>SUM(PAC!$M132:$P132)</f>
        <v>1264689.825</v>
      </c>
      <c r="R132" s="20"/>
      <c r="S132" s="20"/>
      <c r="T132" s="20"/>
      <c r="U132" s="20"/>
      <c r="V132" s="20">
        <v>1831635.29</v>
      </c>
      <c r="W132" s="20">
        <f>IF(PAC!$V132&gt;0,PAC!$V132,PAC!$Q132)</f>
        <v>1831635.29</v>
      </c>
      <c r="X132" s="20" t="s">
        <v>1825</v>
      </c>
      <c r="Y132" s="102" t="s">
        <v>1553</v>
      </c>
      <c r="Z132" s="102"/>
      <c r="AA132" s="103">
        <v>8</v>
      </c>
      <c r="AB132" s="103" t="s">
        <v>1675</v>
      </c>
      <c r="AC132" s="100" t="s">
        <v>2346</v>
      </c>
      <c r="AD132" s="87">
        <v>46632</v>
      </c>
      <c r="AE132" s="104">
        <v>7.5</v>
      </c>
      <c r="AF132" s="40" t="s">
        <v>1456</v>
      </c>
      <c r="AG132" s="40" t="s">
        <v>1679</v>
      </c>
      <c r="AH132" s="105">
        <v>46632</v>
      </c>
      <c r="AI132" s="40" t="s">
        <v>1781</v>
      </c>
      <c r="AJ132" s="40" t="s">
        <v>647</v>
      </c>
      <c r="AK132" s="40" t="s">
        <v>511</v>
      </c>
      <c r="AL132" s="40" t="s">
        <v>962</v>
      </c>
      <c r="AM132" s="40"/>
      <c r="AN132" s="87"/>
      <c r="AO132" s="40" t="s">
        <v>1153</v>
      </c>
      <c r="AP132" s="40" t="s">
        <v>1196</v>
      </c>
      <c r="AQ132" s="40"/>
      <c r="AR132" s="87">
        <v>45955</v>
      </c>
      <c r="AS132" s="87">
        <v>46035</v>
      </c>
      <c r="AT132" s="87">
        <v>46063</v>
      </c>
      <c r="AU132" s="87">
        <v>46112</v>
      </c>
      <c r="AV132" s="106">
        <v>46632</v>
      </c>
      <c r="AW132" s="106">
        <v>46632</v>
      </c>
      <c r="AX132" s="101" t="s">
        <v>2745</v>
      </c>
      <c r="AY132" s="107" t="s">
        <v>1948</v>
      </c>
      <c r="AZ132" s="105"/>
      <c r="BA132" s="104"/>
      <c r="BB132" s="108" t="str">
        <f>IFERROR(IF(PAC!$AB132="F01 - CAPTAÇÃO DE RECURSO",1,""),"")</f>
        <v/>
      </c>
      <c r="BC132" s="108" t="str">
        <f>IFERROR(IF(PAC!$AB132="F02 - LICITAÇÃO",1,""),"")</f>
        <v/>
      </c>
      <c r="BD132" s="109">
        <f>IFERROR(IF(PAC!$AB$6:$AB$581="F03 - EXECUÇÃO DO OBJETO",1,""),"")</f>
        <v>1</v>
      </c>
      <c r="BE132" s="109" t="str">
        <f>IFERROR(IF(PAC!$AB$6:$AB$581="F04 - CONCLUÍDA",1,""),"")</f>
        <v/>
      </c>
      <c r="BF132" s="110">
        <f>IF(PAC!$V132&gt;0,0,PAC!$Q132)</f>
        <v>0</v>
      </c>
    </row>
    <row r="133" spans="1:58" s="1" customFormat="1" ht="189.75" hidden="1" customHeight="1" thickBot="1" x14ac:dyDescent="0.4">
      <c r="A133" s="111">
        <f t="shared" ref="A133:A196" si="2">ROW()-5</f>
        <v>128</v>
      </c>
      <c r="B133" s="112">
        <v>2023</v>
      </c>
      <c r="C133" s="111" t="s">
        <v>604</v>
      </c>
      <c r="D133" s="111" t="s">
        <v>995</v>
      </c>
      <c r="E133" s="113" t="s">
        <v>1357</v>
      </c>
      <c r="F133" s="111" t="s">
        <v>53</v>
      </c>
      <c r="G133" s="111" t="s">
        <v>503</v>
      </c>
      <c r="H133" s="114" t="s">
        <v>1229</v>
      </c>
      <c r="I133" s="111" t="s">
        <v>1223</v>
      </c>
      <c r="J133" s="111" t="s">
        <v>256</v>
      </c>
      <c r="K133" s="31"/>
      <c r="L133" s="31">
        <v>3005466</v>
      </c>
      <c r="M133" s="31">
        <v>3005466</v>
      </c>
      <c r="N133" s="31"/>
      <c r="O133" s="31"/>
      <c r="P133" s="31"/>
      <c r="Q133" s="33">
        <f>SUM(PAC!$M133:$P133)</f>
        <v>3005466</v>
      </c>
      <c r="R133" s="33"/>
      <c r="S133" s="33"/>
      <c r="T133" s="33"/>
      <c r="U133" s="33"/>
      <c r="V133" s="33">
        <v>4947133.43</v>
      </c>
      <c r="W133" s="33">
        <f>IF(PAC!$V133&gt;0,PAC!$V133,PAC!$Q133)</f>
        <v>4947133.43</v>
      </c>
      <c r="X133" s="33" t="s">
        <v>1573</v>
      </c>
      <c r="Y133" s="115" t="s">
        <v>1553</v>
      </c>
      <c r="Z133" s="115"/>
      <c r="AA133" s="116">
        <v>14</v>
      </c>
      <c r="AB133" s="116" t="s">
        <v>1675</v>
      </c>
      <c r="AC133" s="112" t="s">
        <v>2346</v>
      </c>
      <c r="AD133" s="117">
        <v>46433</v>
      </c>
      <c r="AE133" s="118">
        <v>62</v>
      </c>
      <c r="AF133" s="114" t="s">
        <v>1456</v>
      </c>
      <c r="AG133" s="114" t="s">
        <v>1679</v>
      </c>
      <c r="AH133" s="119">
        <v>46433</v>
      </c>
      <c r="AI133" s="114" t="s">
        <v>1404</v>
      </c>
      <c r="AJ133" s="114" t="s">
        <v>647</v>
      </c>
      <c r="AK133" s="114" t="s">
        <v>511</v>
      </c>
      <c r="AL133" s="114" t="s">
        <v>962</v>
      </c>
      <c r="AM133" s="114"/>
      <c r="AN133" s="117"/>
      <c r="AO133" s="114" t="s">
        <v>1154</v>
      </c>
      <c r="AP133" s="114" t="s">
        <v>1258</v>
      </c>
      <c r="AQ133" s="114"/>
      <c r="AR133" s="117">
        <v>45882</v>
      </c>
      <c r="AS133" s="117">
        <v>45947</v>
      </c>
      <c r="AT133" s="117">
        <v>45992</v>
      </c>
      <c r="AU133" s="117">
        <v>46002</v>
      </c>
      <c r="AV133" s="120">
        <v>46433</v>
      </c>
      <c r="AW133" s="120">
        <v>46433</v>
      </c>
      <c r="AX133" s="113" t="s">
        <v>2746</v>
      </c>
      <c r="AY133" s="121" t="s">
        <v>1710</v>
      </c>
      <c r="AZ133" s="119"/>
      <c r="BA133" s="118"/>
      <c r="BB133" s="191" t="str">
        <f>IFERROR(IF(PAC!$AB133="F01 - CAPTAÇÃO DE RECURSO",1,""),"")</f>
        <v/>
      </c>
      <c r="BC133" s="191" t="str">
        <f>IFERROR(IF(PAC!$AB133="F02 - LICITAÇÃO",1,""),"")</f>
        <v/>
      </c>
      <c r="BD133" s="122">
        <f>IFERROR(IF(PAC!$AB$6:$AB$581="F03 - EXECUÇÃO DO OBJETO",1,""),"")</f>
        <v>1</v>
      </c>
      <c r="BE133" s="122" t="str">
        <f>IFERROR(IF(PAC!$AB$6:$AB$581="F04 - CONCLUÍDA",1,""),"")</f>
        <v/>
      </c>
      <c r="BF133" s="189">
        <f>IF(PAC!$V133&gt;0,0,PAC!$Q133)</f>
        <v>0</v>
      </c>
    </row>
    <row r="134" spans="1:58" s="1" customFormat="1" ht="409.5" hidden="1" customHeight="1" thickBot="1" x14ac:dyDescent="0.4">
      <c r="A134" s="88">
        <f t="shared" si="2"/>
        <v>129</v>
      </c>
      <c r="B134" s="100">
        <v>2023</v>
      </c>
      <c r="C134" s="88" t="s">
        <v>604</v>
      </c>
      <c r="D134" s="88" t="s">
        <v>995</v>
      </c>
      <c r="E134" s="101" t="s">
        <v>1358</v>
      </c>
      <c r="F134" s="88" t="s">
        <v>53</v>
      </c>
      <c r="G134" s="88" t="s">
        <v>503</v>
      </c>
      <c r="H134" s="40" t="s">
        <v>1229</v>
      </c>
      <c r="I134" s="88" t="s">
        <v>1223</v>
      </c>
      <c r="J134" s="88" t="s">
        <v>280</v>
      </c>
      <c r="K134" s="18"/>
      <c r="L134" s="18">
        <v>8108233.46</v>
      </c>
      <c r="M134" s="18">
        <v>8108233.46</v>
      </c>
      <c r="N134" s="18"/>
      <c r="O134" s="18"/>
      <c r="P134" s="18"/>
      <c r="Q134" s="20">
        <f>SUM(PAC!$M134:$P134)</f>
        <v>8108233.46</v>
      </c>
      <c r="R134" s="20"/>
      <c r="S134" s="20"/>
      <c r="T134" s="20"/>
      <c r="U134" s="20"/>
      <c r="V134" s="20">
        <v>5999749.6900000004</v>
      </c>
      <c r="W134" s="20">
        <f>IF(PAC!$V134&gt;0,PAC!$V134,PAC!$Q134)</f>
        <v>5999749.6900000004</v>
      </c>
      <c r="X134" s="20" t="s">
        <v>1825</v>
      </c>
      <c r="Y134" s="102" t="s">
        <v>1553</v>
      </c>
      <c r="Z134" s="102"/>
      <c r="AA134" s="103">
        <v>17</v>
      </c>
      <c r="AB134" s="103" t="s">
        <v>1675</v>
      </c>
      <c r="AC134" s="100" t="s">
        <v>2346</v>
      </c>
      <c r="AD134" s="87">
        <v>46632</v>
      </c>
      <c r="AE134" s="104">
        <v>93.25</v>
      </c>
      <c r="AF134" s="40" t="s">
        <v>1456</v>
      </c>
      <c r="AG134" s="40" t="s">
        <v>1679</v>
      </c>
      <c r="AH134" s="105">
        <v>46632</v>
      </c>
      <c r="AI134" s="40" t="s">
        <v>1781</v>
      </c>
      <c r="AJ134" s="40" t="s">
        <v>647</v>
      </c>
      <c r="AK134" s="40" t="s">
        <v>511</v>
      </c>
      <c r="AL134" s="40" t="s">
        <v>962</v>
      </c>
      <c r="AM134" s="40"/>
      <c r="AN134" s="87"/>
      <c r="AO134" s="40" t="s">
        <v>1130</v>
      </c>
      <c r="AP134" s="40" t="s">
        <v>1192</v>
      </c>
      <c r="AQ134" s="40"/>
      <c r="AR134" s="87">
        <v>45955</v>
      </c>
      <c r="AS134" s="87">
        <v>46035</v>
      </c>
      <c r="AT134" s="87">
        <v>46063</v>
      </c>
      <c r="AU134" s="87">
        <v>46112</v>
      </c>
      <c r="AV134" s="106">
        <v>46632</v>
      </c>
      <c r="AW134" s="106">
        <v>46632</v>
      </c>
      <c r="AX134" s="101" t="s">
        <v>2747</v>
      </c>
      <c r="AY134" s="107" t="s">
        <v>1949</v>
      </c>
      <c r="AZ134" s="105"/>
      <c r="BA134" s="104"/>
      <c r="BB134" s="108" t="str">
        <f>IFERROR(IF(PAC!$AB134="F01 - CAPTAÇÃO DE RECURSO",1,""),"")</f>
        <v/>
      </c>
      <c r="BC134" s="108" t="str">
        <f>IFERROR(IF(PAC!$AB134="F02 - LICITAÇÃO",1,""),"")</f>
        <v/>
      </c>
      <c r="BD134" s="109">
        <f>IFERROR(IF(PAC!$AB$6:$AB$581="F03 - EXECUÇÃO DO OBJETO",1,""),"")</f>
        <v>1</v>
      </c>
      <c r="BE134" s="109" t="str">
        <f>IFERROR(IF(PAC!$AB$6:$AB$581="F04 - CONCLUÍDA",1,""),"")</f>
        <v/>
      </c>
      <c r="BF134" s="110">
        <f>IF(PAC!$V134&gt;0,0,PAC!$Q134)</f>
        <v>0</v>
      </c>
    </row>
    <row r="135" spans="1:58" s="1" customFormat="1" ht="358.5" hidden="1" customHeight="1" thickBot="1" x14ac:dyDescent="0.4">
      <c r="A135" s="111">
        <f t="shared" si="2"/>
        <v>130</v>
      </c>
      <c r="B135" s="112">
        <v>2023</v>
      </c>
      <c r="C135" s="111" t="s">
        <v>604</v>
      </c>
      <c r="D135" s="111" t="s">
        <v>995</v>
      </c>
      <c r="E135" s="113" t="s">
        <v>1359</v>
      </c>
      <c r="F135" s="111" t="s">
        <v>53</v>
      </c>
      <c r="G135" s="111" t="s">
        <v>503</v>
      </c>
      <c r="H135" s="114" t="s">
        <v>1229</v>
      </c>
      <c r="I135" s="111" t="s">
        <v>1223</v>
      </c>
      <c r="J135" s="111" t="s">
        <v>415</v>
      </c>
      <c r="K135" s="31"/>
      <c r="L135" s="31">
        <v>4635019.0999999996</v>
      </c>
      <c r="M135" s="31">
        <v>4635019.0999999996</v>
      </c>
      <c r="N135" s="31"/>
      <c r="O135" s="31"/>
      <c r="P135" s="31"/>
      <c r="Q135" s="33">
        <f>SUM(PAC!$M135:$P135)</f>
        <v>4635019.0999999996</v>
      </c>
      <c r="R135" s="33"/>
      <c r="S135" s="33"/>
      <c r="T135" s="33"/>
      <c r="U135" s="33"/>
      <c r="V135" s="33">
        <v>4255156.09</v>
      </c>
      <c r="W135" s="33">
        <f>IF(PAC!$V135&gt;0,PAC!$V135,PAC!$Q135)</f>
        <v>4255156.09</v>
      </c>
      <c r="X135" s="33" t="s">
        <v>1574</v>
      </c>
      <c r="Y135" s="115" t="s">
        <v>1553</v>
      </c>
      <c r="Z135" s="115"/>
      <c r="AA135" s="116">
        <v>14</v>
      </c>
      <c r="AB135" s="116" t="s">
        <v>1675</v>
      </c>
      <c r="AC135" s="112" t="s">
        <v>2346</v>
      </c>
      <c r="AD135" s="117">
        <v>46433</v>
      </c>
      <c r="AE135" s="118">
        <v>17</v>
      </c>
      <c r="AF135" s="114" t="s">
        <v>1456</v>
      </c>
      <c r="AG135" s="114" t="s">
        <v>1679</v>
      </c>
      <c r="AH135" s="119">
        <v>46433</v>
      </c>
      <c r="AI135" s="114" t="s">
        <v>1780</v>
      </c>
      <c r="AJ135" s="114" t="s">
        <v>647</v>
      </c>
      <c r="AK135" s="114" t="s">
        <v>511</v>
      </c>
      <c r="AL135" s="114" t="s">
        <v>962</v>
      </c>
      <c r="AM135" s="114"/>
      <c r="AN135" s="117"/>
      <c r="AO135" s="114" t="s">
        <v>1111</v>
      </c>
      <c r="AP135" s="114" t="s">
        <v>1188</v>
      </c>
      <c r="AQ135" s="114"/>
      <c r="AR135" s="117">
        <v>45882</v>
      </c>
      <c r="AS135" s="117">
        <v>45947</v>
      </c>
      <c r="AT135" s="117">
        <v>45992</v>
      </c>
      <c r="AU135" s="117">
        <v>46002</v>
      </c>
      <c r="AV135" s="120">
        <v>46433</v>
      </c>
      <c r="AW135" s="120">
        <v>46433</v>
      </c>
      <c r="AX135" s="113" t="s">
        <v>2748</v>
      </c>
      <c r="AY135" s="121" t="s">
        <v>1956</v>
      </c>
      <c r="AZ135" s="119"/>
      <c r="BA135" s="118"/>
      <c r="BB135" s="191" t="str">
        <f>IFERROR(IF(PAC!$AB135="F01 - CAPTAÇÃO DE RECURSO",1,""),"")</f>
        <v/>
      </c>
      <c r="BC135" s="191" t="str">
        <f>IFERROR(IF(PAC!$AB135="F02 - LICITAÇÃO",1,""),"")</f>
        <v/>
      </c>
      <c r="BD135" s="122">
        <f>IFERROR(IF(PAC!$AB$6:$AB$581="F03 - EXECUÇÃO DO OBJETO",1,""),"")</f>
        <v>1</v>
      </c>
      <c r="BE135" s="122" t="str">
        <f>IFERROR(IF(PAC!$AB$6:$AB$581="F04 - CONCLUÍDA",1,""),"")</f>
        <v/>
      </c>
      <c r="BF135" s="189">
        <f>IF(PAC!$V135&gt;0,0,PAC!$Q135)</f>
        <v>0</v>
      </c>
    </row>
    <row r="136" spans="1:58" s="1" customFormat="1" ht="409.5" hidden="1" customHeight="1" thickBot="1" x14ac:dyDescent="0.4">
      <c r="A136" s="88">
        <f t="shared" si="2"/>
        <v>131</v>
      </c>
      <c r="B136" s="100">
        <v>2023</v>
      </c>
      <c r="C136" s="88" t="s">
        <v>604</v>
      </c>
      <c r="D136" s="88" t="s">
        <v>995</v>
      </c>
      <c r="E136" s="101" t="s">
        <v>1360</v>
      </c>
      <c r="F136" s="88" t="s">
        <v>53</v>
      </c>
      <c r="G136" s="88" t="s">
        <v>503</v>
      </c>
      <c r="H136" s="40" t="s">
        <v>1229</v>
      </c>
      <c r="I136" s="88" t="s">
        <v>1223</v>
      </c>
      <c r="J136" s="88" t="s">
        <v>421</v>
      </c>
      <c r="K136" s="18"/>
      <c r="L136" s="18">
        <v>1685877.9620000001</v>
      </c>
      <c r="M136" s="18">
        <v>1685877.9620000001</v>
      </c>
      <c r="N136" s="18"/>
      <c r="O136" s="18"/>
      <c r="P136" s="18"/>
      <c r="Q136" s="20">
        <f>SUM(PAC!$M136:$P136)</f>
        <v>1685877.9620000001</v>
      </c>
      <c r="R136" s="20"/>
      <c r="S136" s="20"/>
      <c r="T136" s="20"/>
      <c r="U136" s="20"/>
      <c r="V136" s="20">
        <v>891516.32</v>
      </c>
      <c r="W136" s="20">
        <f>IF(PAC!$V136&gt;0,PAC!$V136,PAC!$Q136)</f>
        <v>891516.32</v>
      </c>
      <c r="X136" s="20" t="s">
        <v>1840</v>
      </c>
      <c r="Y136" s="102" t="s">
        <v>1553</v>
      </c>
      <c r="Z136" s="102"/>
      <c r="AA136" s="103">
        <v>14</v>
      </c>
      <c r="AB136" s="103" t="s">
        <v>1675</v>
      </c>
      <c r="AC136" s="100" t="s">
        <v>2346</v>
      </c>
      <c r="AD136" s="87">
        <v>46548</v>
      </c>
      <c r="AE136" s="104">
        <v>3</v>
      </c>
      <c r="AF136" s="40" t="s">
        <v>1456</v>
      </c>
      <c r="AG136" s="40" t="s">
        <v>1472</v>
      </c>
      <c r="AH136" s="105"/>
      <c r="AI136" s="40" t="s">
        <v>1781</v>
      </c>
      <c r="AJ136" s="40" t="s">
        <v>647</v>
      </c>
      <c r="AK136" s="40" t="s">
        <v>511</v>
      </c>
      <c r="AL136" s="40" t="s">
        <v>962</v>
      </c>
      <c r="AM136" s="40"/>
      <c r="AN136" s="87"/>
      <c r="AO136" s="40" t="s">
        <v>1155</v>
      </c>
      <c r="AP136" s="40" t="s">
        <v>1191</v>
      </c>
      <c r="AQ136" s="40"/>
      <c r="AR136" s="87">
        <v>45955</v>
      </c>
      <c r="AS136" s="87">
        <v>46035</v>
      </c>
      <c r="AT136" s="87">
        <v>46088</v>
      </c>
      <c r="AU136" s="87">
        <v>46120</v>
      </c>
      <c r="AV136" s="106">
        <v>46548</v>
      </c>
      <c r="AW136" s="106">
        <v>46548</v>
      </c>
      <c r="AX136" s="101" t="s">
        <v>2749</v>
      </c>
      <c r="AY136" s="107" t="s">
        <v>1941</v>
      </c>
      <c r="AZ136" s="105"/>
      <c r="BA136" s="104"/>
      <c r="BB136" s="108" t="str">
        <f>IFERROR(IF(PAC!$AB136="F01 - CAPTAÇÃO DE RECURSO",1,""),"")</f>
        <v/>
      </c>
      <c r="BC136" s="108" t="str">
        <f>IFERROR(IF(PAC!$AB136="F02 - LICITAÇÃO",1,""),"")</f>
        <v/>
      </c>
      <c r="BD136" s="109">
        <f>IFERROR(IF(PAC!$AB$6:$AB$581="F03 - EXECUÇÃO DO OBJETO",1,""),"")</f>
        <v>1</v>
      </c>
      <c r="BE136" s="109" t="str">
        <f>IFERROR(IF(PAC!$AB$6:$AB$581="F04 - CONCLUÍDA",1,""),"")</f>
        <v/>
      </c>
      <c r="BF136" s="110">
        <f>IF(PAC!$V136&gt;0,0,PAC!$Q136)</f>
        <v>0</v>
      </c>
    </row>
    <row r="137" spans="1:58" s="1" customFormat="1" ht="409.5" hidden="1" customHeight="1" thickBot="1" x14ac:dyDescent="0.4">
      <c r="A137" s="111">
        <f t="shared" si="2"/>
        <v>132</v>
      </c>
      <c r="B137" s="112">
        <v>2023</v>
      </c>
      <c r="C137" s="111" t="s">
        <v>604</v>
      </c>
      <c r="D137" s="111" t="s">
        <v>995</v>
      </c>
      <c r="E137" s="113" t="s">
        <v>1311</v>
      </c>
      <c r="F137" s="111" t="s">
        <v>53</v>
      </c>
      <c r="G137" s="111" t="s">
        <v>503</v>
      </c>
      <c r="H137" s="114" t="s">
        <v>1229</v>
      </c>
      <c r="I137" s="111" t="s">
        <v>1223</v>
      </c>
      <c r="J137" s="111" t="s">
        <v>361</v>
      </c>
      <c r="K137" s="31"/>
      <c r="L137" s="31">
        <v>201574.1827</v>
      </c>
      <c r="M137" s="31">
        <v>201574.1827</v>
      </c>
      <c r="N137" s="194"/>
      <c r="O137" s="194"/>
      <c r="P137" s="194"/>
      <c r="Q137" s="33">
        <f>SUM(PAC!$M137:$P137)</f>
        <v>201574.1827</v>
      </c>
      <c r="R137" s="33"/>
      <c r="S137" s="33"/>
      <c r="T137" s="33"/>
      <c r="U137" s="33"/>
      <c r="V137" s="33">
        <v>27755.98</v>
      </c>
      <c r="W137" s="33">
        <f>IF(PAC!$V137&gt;0,PAC!$V137,PAC!$Q137)</f>
        <v>27755.98</v>
      </c>
      <c r="X137" s="33" t="s">
        <v>1564</v>
      </c>
      <c r="Y137" s="115" t="s">
        <v>1553</v>
      </c>
      <c r="Z137" s="115"/>
      <c r="AA137" s="116">
        <v>9</v>
      </c>
      <c r="AB137" s="116" t="s">
        <v>1474</v>
      </c>
      <c r="AC137" s="112" t="s">
        <v>2345</v>
      </c>
      <c r="AD137" s="117">
        <v>45777</v>
      </c>
      <c r="AE137" s="118">
        <v>100</v>
      </c>
      <c r="AF137" s="114" t="s">
        <v>1457</v>
      </c>
      <c r="AG137" s="114" t="s">
        <v>1677</v>
      </c>
      <c r="AH137" s="119"/>
      <c r="AI137" s="114"/>
      <c r="AJ137" s="114" t="s">
        <v>648</v>
      </c>
      <c r="AK137" s="114" t="s">
        <v>512</v>
      </c>
      <c r="AL137" s="114" t="s">
        <v>962</v>
      </c>
      <c r="AM137" s="114"/>
      <c r="AN137" s="117"/>
      <c r="AO137" s="114" t="s">
        <v>1124</v>
      </c>
      <c r="AP137" s="114" t="s">
        <v>1200</v>
      </c>
      <c r="AQ137" s="114"/>
      <c r="AR137" s="117">
        <v>45371</v>
      </c>
      <c r="AS137" s="117">
        <v>45394</v>
      </c>
      <c r="AT137" s="117">
        <v>45401</v>
      </c>
      <c r="AU137" s="117">
        <v>45407</v>
      </c>
      <c r="AV137" s="120">
        <v>45777</v>
      </c>
      <c r="AW137" s="120">
        <v>45777</v>
      </c>
      <c r="AX137" s="126" t="s">
        <v>2750</v>
      </c>
      <c r="AY137" s="121" t="s">
        <v>1773</v>
      </c>
      <c r="AZ137" s="119"/>
      <c r="BA137" s="118"/>
      <c r="BB137" s="191" t="str">
        <f>IFERROR(IF(PAC!$AB137="F01 - CAPTAÇÃO DE RECURSO",1,""),"")</f>
        <v/>
      </c>
      <c r="BC137" s="191" t="str">
        <f>IFERROR(IF(PAC!$AB137="F02 - LICITAÇÃO",1,""),"")</f>
        <v/>
      </c>
      <c r="BD137" s="122" t="str">
        <f>IFERROR(IF(PAC!$AB$6:$AB$581="F03 - EXECUÇÃO DO OBJETO",1,""),"")</f>
        <v/>
      </c>
      <c r="BE137" s="122">
        <f>IFERROR(IF(PAC!$AB$6:$AB$581="F04 - CONCLUÍDA",1,""),"")</f>
        <v>1</v>
      </c>
      <c r="BF137" s="189">
        <f>IF(PAC!$V137&gt;0,0,PAC!$Q137)</f>
        <v>0</v>
      </c>
    </row>
    <row r="138" spans="1:58" s="1" customFormat="1" ht="409.5" hidden="1" customHeight="1" thickBot="1" x14ac:dyDescent="0.4">
      <c r="A138" s="88">
        <f t="shared" si="2"/>
        <v>133</v>
      </c>
      <c r="B138" s="100">
        <v>2023</v>
      </c>
      <c r="C138" s="88" t="s">
        <v>604</v>
      </c>
      <c r="D138" s="88" t="s">
        <v>995</v>
      </c>
      <c r="E138" s="101" t="s">
        <v>1310</v>
      </c>
      <c r="F138" s="88" t="s">
        <v>53</v>
      </c>
      <c r="G138" s="88" t="s">
        <v>503</v>
      </c>
      <c r="H138" s="40" t="s">
        <v>1229</v>
      </c>
      <c r="I138" s="88" t="s">
        <v>1223</v>
      </c>
      <c r="J138" s="88" t="s">
        <v>361</v>
      </c>
      <c r="K138" s="18"/>
      <c r="L138" s="18">
        <v>393895.98</v>
      </c>
      <c r="M138" s="18">
        <v>393895.98</v>
      </c>
      <c r="N138" s="18"/>
      <c r="O138" s="18"/>
      <c r="P138" s="18"/>
      <c r="Q138" s="20">
        <f>SUM(PAC!$M138:$P138)</f>
        <v>393895.98</v>
      </c>
      <c r="R138" s="20"/>
      <c r="S138" s="20"/>
      <c r="T138" s="20"/>
      <c r="U138" s="20"/>
      <c r="V138" s="20">
        <v>510840.8</v>
      </c>
      <c r="W138" s="20">
        <f>IF(PAC!$V138&gt;0,PAC!$V138,PAC!$Q138)</f>
        <v>510840.8</v>
      </c>
      <c r="X138" s="20" t="s">
        <v>1564</v>
      </c>
      <c r="Y138" s="102" t="s">
        <v>1553</v>
      </c>
      <c r="Z138" s="102"/>
      <c r="AA138" s="103">
        <v>9</v>
      </c>
      <c r="AB138" s="103" t="s">
        <v>1474</v>
      </c>
      <c r="AC138" s="100" t="s">
        <v>2345</v>
      </c>
      <c r="AD138" s="87">
        <v>45978</v>
      </c>
      <c r="AE138" s="104">
        <v>100</v>
      </c>
      <c r="AF138" s="40" t="s">
        <v>1457</v>
      </c>
      <c r="AG138" s="40" t="s">
        <v>1677</v>
      </c>
      <c r="AH138" s="105"/>
      <c r="AI138" s="40"/>
      <c r="AJ138" s="40" t="s">
        <v>648</v>
      </c>
      <c r="AK138" s="40" t="s">
        <v>512</v>
      </c>
      <c r="AL138" s="40" t="s">
        <v>962</v>
      </c>
      <c r="AM138" s="40"/>
      <c r="AN138" s="87"/>
      <c r="AO138" s="40" t="s">
        <v>1123</v>
      </c>
      <c r="AP138" s="40" t="s">
        <v>1259</v>
      </c>
      <c r="AQ138" s="40"/>
      <c r="AR138" s="87">
        <v>45371</v>
      </c>
      <c r="AS138" s="87">
        <v>45394</v>
      </c>
      <c r="AT138" s="87">
        <v>45401</v>
      </c>
      <c r="AU138" s="87">
        <v>45407</v>
      </c>
      <c r="AV138" s="106">
        <v>45867</v>
      </c>
      <c r="AW138" s="106">
        <v>45978</v>
      </c>
      <c r="AX138" s="127" t="s">
        <v>2751</v>
      </c>
      <c r="AY138" s="107" t="s">
        <v>1678</v>
      </c>
      <c r="AZ138" s="105"/>
      <c r="BA138" s="104"/>
      <c r="BB138" s="108" t="str">
        <f>IFERROR(IF(PAC!$AB138="F01 - CAPTAÇÃO DE RECURSO",1,""),"")</f>
        <v/>
      </c>
      <c r="BC138" s="108" t="str">
        <f>IFERROR(IF(PAC!$AB138="F02 - LICITAÇÃO",1,""),"")</f>
        <v/>
      </c>
      <c r="BD138" s="109" t="str">
        <f>IFERROR(IF(PAC!$AB$6:$AB$581="F03 - EXECUÇÃO DO OBJETO",1,""),"")</f>
        <v/>
      </c>
      <c r="BE138" s="109">
        <f>IFERROR(IF(PAC!$AB$6:$AB$581="F04 - CONCLUÍDA",1,""),"")</f>
        <v>1</v>
      </c>
      <c r="BF138" s="110">
        <f>IF(PAC!$V138&gt;0,0,PAC!$Q138)</f>
        <v>0</v>
      </c>
    </row>
    <row r="139" spans="1:58" s="1" customFormat="1" ht="409.5" hidden="1" customHeight="1" thickBot="1" x14ac:dyDescent="0.4">
      <c r="A139" s="111">
        <f t="shared" si="2"/>
        <v>134</v>
      </c>
      <c r="B139" s="112">
        <v>2023</v>
      </c>
      <c r="C139" s="111" t="s">
        <v>604</v>
      </c>
      <c r="D139" s="111" t="s">
        <v>995</v>
      </c>
      <c r="E139" s="113" t="s">
        <v>1309</v>
      </c>
      <c r="F139" s="111" t="s">
        <v>53</v>
      </c>
      <c r="G139" s="111" t="s">
        <v>503</v>
      </c>
      <c r="H139" s="114" t="s">
        <v>1229</v>
      </c>
      <c r="I139" s="111" t="s">
        <v>1223</v>
      </c>
      <c r="J139" s="111" t="s">
        <v>296</v>
      </c>
      <c r="K139" s="31"/>
      <c r="L139" s="31">
        <v>7928503.1500000004</v>
      </c>
      <c r="M139" s="31">
        <v>7928503.1500000004</v>
      </c>
      <c r="N139" s="31"/>
      <c r="O139" s="31"/>
      <c r="P139" s="31"/>
      <c r="Q139" s="33">
        <f>SUM(PAC!$M139:$P139)</f>
        <v>7928503.1500000004</v>
      </c>
      <c r="R139" s="33"/>
      <c r="S139" s="33"/>
      <c r="T139" s="33"/>
      <c r="U139" s="33"/>
      <c r="V139" s="33">
        <v>7928503.1500000004</v>
      </c>
      <c r="W139" s="33">
        <f>IF(PAC!$V139&gt;0,PAC!$V139,PAC!$Q139)</f>
        <v>7928503.1500000004</v>
      </c>
      <c r="X139" s="33" t="s">
        <v>1565</v>
      </c>
      <c r="Y139" s="115" t="s">
        <v>1553</v>
      </c>
      <c r="Z139" s="115"/>
      <c r="AA139" s="116">
        <v>16</v>
      </c>
      <c r="AB139" s="116" t="s">
        <v>1474</v>
      </c>
      <c r="AC139" s="112" t="s">
        <v>2345</v>
      </c>
      <c r="AD139" s="117">
        <v>46175</v>
      </c>
      <c r="AE139" s="118">
        <v>100</v>
      </c>
      <c r="AF139" s="114" t="s">
        <v>1457</v>
      </c>
      <c r="AG139" s="114" t="s">
        <v>1677</v>
      </c>
      <c r="AH139" s="119"/>
      <c r="AI139" s="114"/>
      <c r="AJ139" s="114" t="s">
        <v>648</v>
      </c>
      <c r="AK139" s="114" t="s">
        <v>512</v>
      </c>
      <c r="AL139" s="114" t="s">
        <v>962</v>
      </c>
      <c r="AM139" s="114"/>
      <c r="AN139" s="117"/>
      <c r="AO139" s="114" t="s">
        <v>1110</v>
      </c>
      <c r="AP139" s="114" t="s">
        <v>1199</v>
      </c>
      <c r="AQ139" s="114"/>
      <c r="AR139" s="117">
        <v>45388</v>
      </c>
      <c r="AS139" s="117">
        <v>45412</v>
      </c>
      <c r="AT139" s="117">
        <v>45489</v>
      </c>
      <c r="AU139" s="117">
        <v>45498</v>
      </c>
      <c r="AV139" s="120">
        <v>45990</v>
      </c>
      <c r="AW139" s="120">
        <v>46175</v>
      </c>
      <c r="AX139" s="126" t="s">
        <v>2752</v>
      </c>
      <c r="AY139" s="121" t="s">
        <v>2192</v>
      </c>
      <c r="AZ139" s="119"/>
      <c r="BA139" s="118"/>
      <c r="BB139" s="191" t="str">
        <f>IFERROR(IF(PAC!$AB139="F01 - CAPTAÇÃO DE RECURSO",1,""),"")</f>
        <v/>
      </c>
      <c r="BC139" s="191" t="str">
        <f>IFERROR(IF(PAC!$AB139="F02 - LICITAÇÃO",1,""),"")</f>
        <v/>
      </c>
      <c r="BD139" s="122" t="str">
        <f>IFERROR(IF(PAC!$AB$6:$AB$581="F03 - EXECUÇÃO DO OBJETO",1,""),"")</f>
        <v/>
      </c>
      <c r="BE139" s="122">
        <f>IFERROR(IF(PAC!$AB$6:$AB$581="F04 - CONCLUÍDA",1,""),"")</f>
        <v>1</v>
      </c>
      <c r="BF139" s="189">
        <f>IF(PAC!$V139&gt;0,0,PAC!$Q139)</f>
        <v>0</v>
      </c>
    </row>
    <row r="140" spans="1:58" s="1" customFormat="1" ht="409.5" hidden="1" customHeight="1" thickBot="1" x14ac:dyDescent="0.4">
      <c r="A140" s="88">
        <f t="shared" si="2"/>
        <v>135</v>
      </c>
      <c r="B140" s="100">
        <v>2023</v>
      </c>
      <c r="C140" s="88" t="s">
        <v>604</v>
      </c>
      <c r="D140" s="88" t="s">
        <v>995</v>
      </c>
      <c r="E140" s="101" t="s">
        <v>1308</v>
      </c>
      <c r="F140" s="88" t="s">
        <v>53</v>
      </c>
      <c r="G140" s="88" t="s">
        <v>503</v>
      </c>
      <c r="H140" s="40" t="s">
        <v>1229</v>
      </c>
      <c r="I140" s="88" t="s">
        <v>1223</v>
      </c>
      <c r="J140" s="88" t="s">
        <v>415</v>
      </c>
      <c r="K140" s="18"/>
      <c r="L140" s="18">
        <v>7872071.3200000003</v>
      </c>
      <c r="M140" s="18">
        <v>7872071.3200000003</v>
      </c>
      <c r="N140" s="18"/>
      <c r="O140" s="18"/>
      <c r="P140" s="18"/>
      <c r="Q140" s="20">
        <f>SUM(PAC!$M140:$P140)</f>
        <v>7872071.3200000003</v>
      </c>
      <c r="R140" s="20"/>
      <c r="S140" s="20"/>
      <c r="T140" s="20"/>
      <c r="U140" s="20"/>
      <c r="V140" s="20">
        <v>5703002.2999999998</v>
      </c>
      <c r="W140" s="20">
        <f>IF(PAC!$V140&gt;0,PAC!$V140,PAC!$Q140)</f>
        <v>5703002.2999999998</v>
      </c>
      <c r="X140" s="20" t="s">
        <v>1565</v>
      </c>
      <c r="Y140" s="102" t="s">
        <v>1553</v>
      </c>
      <c r="Z140" s="102"/>
      <c r="AA140" s="103">
        <v>18</v>
      </c>
      <c r="AB140" s="103" t="s">
        <v>1474</v>
      </c>
      <c r="AC140" s="100" t="s">
        <v>2345</v>
      </c>
      <c r="AD140" s="87">
        <v>45905</v>
      </c>
      <c r="AE140" s="104">
        <v>100</v>
      </c>
      <c r="AF140" s="40" t="s">
        <v>1457</v>
      </c>
      <c r="AG140" s="40" t="s">
        <v>1677</v>
      </c>
      <c r="AH140" s="105"/>
      <c r="AI140" s="40"/>
      <c r="AJ140" s="40" t="s">
        <v>648</v>
      </c>
      <c r="AK140" s="40" t="s">
        <v>512</v>
      </c>
      <c r="AL140" s="40" t="s">
        <v>962</v>
      </c>
      <c r="AM140" s="40"/>
      <c r="AN140" s="87"/>
      <c r="AO140" s="40" t="s">
        <v>1112</v>
      </c>
      <c r="AP140" s="40" t="s">
        <v>1201</v>
      </c>
      <c r="AQ140" s="40"/>
      <c r="AR140" s="87">
        <v>45248</v>
      </c>
      <c r="AS140" s="87">
        <v>45272</v>
      </c>
      <c r="AT140" s="87">
        <v>45295</v>
      </c>
      <c r="AU140" s="87">
        <v>45300</v>
      </c>
      <c r="AV140" s="106">
        <v>45905</v>
      </c>
      <c r="AW140" s="106">
        <v>45905</v>
      </c>
      <c r="AX140" s="127" t="s">
        <v>2753</v>
      </c>
      <c r="AY140" s="107" t="s">
        <v>1471</v>
      </c>
      <c r="AZ140" s="105"/>
      <c r="BA140" s="104"/>
      <c r="BB140" s="108" t="str">
        <f>IFERROR(IF(PAC!$AB140="F01 - CAPTAÇÃO DE RECURSO",1,""),"")</f>
        <v/>
      </c>
      <c r="BC140" s="108" t="str">
        <f>IFERROR(IF(PAC!$AB140="F02 - LICITAÇÃO",1,""),"")</f>
        <v/>
      </c>
      <c r="BD140" s="109" t="str">
        <f>IFERROR(IF(PAC!$AB$6:$AB$581="F03 - EXECUÇÃO DO OBJETO",1,""),"")</f>
        <v/>
      </c>
      <c r="BE140" s="109">
        <f>IFERROR(IF(PAC!$AB$6:$AB$581="F04 - CONCLUÍDA",1,""),"")</f>
        <v>1</v>
      </c>
      <c r="BF140" s="110">
        <f>IF(PAC!$V140&gt;0,0,PAC!$Q140)</f>
        <v>0</v>
      </c>
    </row>
    <row r="141" spans="1:58" s="1" customFormat="1" ht="399" hidden="1" customHeight="1" thickBot="1" x14ac:dyDescent="0.4">
      <c r="A141" s="111">
        <f t="shared" si="2"/>
        <v>136</v>
      </c>
      <c r="B141" s="112">
        <v>2023</v>
      </c>
      <c r="C141" s="111" t="s">
        <v>604</v>
      </c>
      <c r="D141" s="111" t="s">
        <v>995</v>
      </c>
      <c r="E141" s="113" t="s">
        <v>1312</v>
      </c>
      <c r="F141" s="111" t="s">
        <v>53</v>
      </c>
      <c r="G141" s="111" t="s">
        <v>503</v>
      </c>
      <c r="H141" s="114" t="s">
        <v>1229</v>
      </c>
      <c r="I141" s="111" t="s">
        <v>1223</v>
      </c>
      <c r="J141" s="111" t="s">
        <v>361</v>
      </c>
      <c r="K141" s="31"/>
      <c r="L141" s="31">
        <v>6779480.75</v>
      </c>
      <c r="M141" s="31">
        <v>7888547.9699999997</v>
      </c>
      <c r="N141" s="31"/>
      <c r="O141" s="31"/>
      <c r="P141" s="31"/>
      <c r="Q141" s="33">
        <f>SUM(PAC!$M141:$P141)</f>
        <v>7888547.9699999997</v>
      </c>
      <c r="R141" s="33"/>
      <c r="S141" s="33"/>
      <c r="T141" s="33"/>
      <c r="U141" s="33"/>
      <c r="V141" s="33">
        <v>3068958.39</v>
      </c>
      <c r="W141" s="33">
        <f>IF(PAC!$V141&gt;0,PAC!$V141,PAC!$Q141)</f>
        <v>3068958.39</v>
      </c>
      <c r="X141" s="33" t="s">
        <v>1825</v>
      </c>
      <c r="Y141" s="115" t="s">
        <v>1553</v>
      </c>
      <c r="Z141" s="115"/>
      <c r="AA141" s="116">
        <v>18</v>
      </c>
      <c r="AB141" s="116" t="s">
        <v>1675</v>
      </c>
      <c r="AC141" s="112" t="s">
        <v>2346</v>
      </c>
      <c r="AD141" s="117">
        <v>46541</v>
      </c>
      <c r="AE141" s="118">
        <v>3.56</v>
      </c>
      <c r="AF141" s="114" t="s">
        <v>1456</v>
      </c>
      <c r="AG141" s="114" t="s">
        <v>1780</v>
      </c>
      <c r="AH141" s="119"/>
      <c r="AI141" s="113" t="s">
        <v>1930</v>
      </c>
      <c r="AJ141" s="114" t="s">
        <v>983</v>
      </c>
      <c r="AK141" s="114" t="s">
        <v>984</v>
      </c>
      <c r="AL141" s="114" t="s">
        <v>962</v>
      </c>
      <c r="AM141" s="114"/>
      <c r="AN141" s="117"/>
      <c r="AO141" s="114" t="s">
        <v>1205</v>
      </c>
      <c r="AP141" s="114" t="s">
        <v>1260</v>
      </c>
      <c r="AQ141" s="114"/>
      <c r="AR141" s="117">
        <v>46058</v>
      </c>
      <c r="AS141" s="117">
        <v>46087</v>
      </c>
      <c r="AT141" s="117">
        <v>46114</v>
      </c>
      <c r="AU141" s="117">
        <v>46176</v>
      </c>
      <c r="AV141" s="120">
        <v>46541</v>
      </c>
      <c r="AW141" s="120">
        <v>46541</v>
      </c>
      <c r="AX141" s="113" t="s">
        <v>2828</v>
      </c>
      <c r="AY141" s="121" t="s">
        <v>2178</v>
      </c>
      <c r="AZ141" s="119"/>
      <c r="BA141" s="118"/>
      <c r="BB141" s="191" t="str">
        <f>IFERROR(IF(PAC!$AB141="F01 - CAPTAÇÃO DE RECURSO",1,""),"")</f>
        <v/>
      </c>
      <c r="BC141" s="191" t="str">
        <f>IFERROR(IF(PAC!$AB141="F02 - LICITAÇÃO",1,""),"")</f>
        <v/>
      </c>
      <c r="BD141" s="122">
        <f>IFERROR(IF(PAC!$AB$6:$AB$581="F03 - EXECUÇÃO DO OBJETO",1,""),"")</f>
        <v>1</v>
      </c>
      <c r="BE141" s="122" t="str">
        <f>IFERROR(IF(PAC!$AB$6:$AB$581="F04 - CONCLUÍDA",1,""),"")</f>
        <v/>
      </c>
      <c r="BF141" s="189">
        <f>IF(PAC!$V141&gt;0,0,PAC!$Q141)</f>
        <v>0</v>
      </c>
    </row>
    <row r="142" spans="1:58" s="1" customFormat="1" ht="409.5" hidden="1" customHeight="1" thickBot="1" x14ac:dyDescent="0.4">
      <c r="A142" s="88">
        <f t="shared" si="2"/>
        <v>137</v>
      </c>
      <c r="B142" s="88">
        <v>2025</v>
      </c>
      <c r="C142" s="88" t="s">
        <v>604</v>
      </c>
      <c r="D142" s="88" t="s">
        <v>995</v>
      </c>
      <c r="E142" s="101" t="s">
        <v>716</v>
      </c>
      <c r="F142" s="88" t="s">
        <v>53</v>
      </c>
      <c r="G142" s="88" t="s">
        <v>503</v>
      </c>
      <c r="H142" s="40" t="s">
        <v>1229</v>
      </c>
      <c r="I142" s="88" t="s">
        <v>1223</v>
      </c>
      <c r="J142" s="88" t="s">
        <v>72</v>
      </c>
      <c r="K142" s="18">
        <v>6858023.2500000009</v>
      </c>
      <c r="L142" s="18">
        <v>6858023.2500000009</v>
      </c>
      <c r="M142" s="18"/>
      <c r="N142" s="18"/>
      <c r="O142" s="18"/>
      <c r="P142" s="18"/>
      <c r="Q142" s="20">
        <f>SUM(PAC!$M142:$P142)</f>
        <v>0</v>
      </c>
      <c r="R142" s="20"/>
      <c r="S142" s="20"/>
      <c r="T142" s="20"/>
      <c r="U142" s="20"/>
      <c r="V142" s="20"/>
      <c r="W142" s="20">
        <f>IF(PAC!$V142&gt;0,PAC!$V142,PAC!$Q142)</f>
        <v>0</v>
      </c>
      <c r="X142" s="20"/>
      <c r="Y142" s="102" t="s">
        <v>1557</v>
      </c>
      <c r="Z142" s="102"/>
      <c r="AA142" s="103"/>
      <c r="AB142" s="103" t="s">
        <v>1403</v>
      </c>
      <c r="AC142" s="100" t="s">
        <v>2354</v>
      </c>
      <c r="AD142" s="87"/>
      <c r="AE142" s="104"/>
      <c r="AF142" s="107"/>
      <c r="AG142" s="40"/>
      <c r="AH142" s="105"/>
      <c r="AI142" s="101"/>
      <c r="AJ142" s="40" t="s">
        <v>972</v>
      </c>
      <c r="AK142" s="40"/>
      <c r="AL142" s="40"/>
      <c r="AM142" s="40"/>
      <c r="AN142" s="87"/>
      <c r="AO142" s="40"/>
      <c r="AP142" s="40"/>
      <c r="AQ142" s="40"/>
      <c r="AR142" s="87"/>
      <c r="AS142" s="87"/>
      <c r="AT142" s="87"/>
      <c r="AU142" s="87"/>
      <c r="AV142" s="106"/>
      <c r="AW142" s="106"/>
      <c r="AX142" s="102" t="s">
        <v>518</v>
      </c>
      <c r="AY142" s="107"/>
      <c r="AZ142" s="105"/>
      <c r="BA142" s="131" t="s">
        <v>821</v>
      </c>
      <c r="BB142" s="108">
        <f>IFERROR(IF(PAC!$AB142="F01 - CAPTAÇÃO DE RECURSO",1,""),"")</f>
        <v>1</v>
      </c>
      <c r="BC142" s="108" t="str">
        <f>IFERROR(IF(PAC!$AB142="F02 - LICITAÇÃO",1,""),"")</f>
        <v/>
      </c>
      <c r="BD142" s="109" t="str">
        <f>IFERROR(IF(PAC!$AB$6:$AB$581="F03 - EXECUÇÃO DO OBJETO",1,""),"")</f>
        <v/>
      </c>
      <c r="BE142" s="109" t="str">
        <f>IFERROR(IF(PAC!$AB$6:$AB$581="F04 - CONCLUÍDA",1,""),"")</f>
        <v/>
      </c>
      <c r="BF142" s="110">
        <f>IF(PAC!$V142&gt;0,0,PAC!$Q142)</f>
        <v>0</v>
      </c>
    </row>
    <row r="143" spans="1:58" s="1" customFormat="1" ht="409.5" hidden="1" customHeight="1" thickBot="1" x14ac:dyDescent="0.4">
      <c r="A143" s="111">
        <f t="shared" si="2"/>
        <v>138</v>
      </c>
      <c r="B143" s="111">
        <v>2025</v>
      </c>
      <c r="C143" s="111" t="s">
        <v>604</v>
      </c>
      <c r="D143" s="111" t="s">
        <v>995</v>
      </c>
      <c r="E143" s="113" t="s">
        <v>717</v>
      </c>
      <c r="F143" s="111" t="s">
        <v>53</v>
      </c>
      <c r="G143" s="111" t="s">
        <v>503</v>
      </c>
      <c r="H143" s="114" t="s">
        <v>1229</v>
      </c>
      <c r="I143" s="111" t="s">
        <v>1223</v>
      </c>
      <c r="J143" s="111" t="s">
        <v>92</v>
      </c>
      <c r="K143" s="31">
        <v>15289880.23</v>
      </c>
      <c r="L143" s="31">
        <v>15289880.23</v>
      </c>
      <c r="M143" s="31"/>
      <c r="N143" s="31"/>
      <c r="O143" s="31"/>
      <c r="P143" s="31"/>
      <c r="Q143" s="33">
        <f>SUM(PAC!$M143:$P143)</f>
        <v>0</v>
      </c>
      <c r="R143" s="33"/>
      <c r="S143" s="33"/>
      <c r="T143" s="33"/>
      <c r="U143" s="33"/>
      <c r="V143" s="33"/>
      <c r="W143" s="33">
        <f>IF(PAC!$V143&gt;0,PAC!$V143,PAC!$Q143)</f>
        <v>0</v>
      </c>
      <c r="X143" s="33"/>
      <c r="Y143" s="115" t="s">
        <v>1557</v>
      </c>
      <c r="Z143" s="115"/>
      <c r="AA143" s="116"/>
      <c r="AB143" s="116" t="s">
        <v>1403</v>
      </c>
      <c r="AC143" s="112" t="s">
        <v>2354</v>
      </c>
      <c r="AD143" s="117"/>
      <c r="AE143" s="118"/>
      <c r="AF143" s="121"/>
      <c r="AG143" s="114"/>
      <c r="AH143" s="119"/>
      <c r="AI143" s="113"/>
      <c r="AJ143" s="114" t="s">
        <v>972</v>
      </c>
      <c r="AK143" s="114"/>
      <c r="AL143" s="114"/>
      <c r="AM143" s="114"/>
      <c r="AN143" s="117"/>
      <c r="AO143" s="114"/>
      <c r="AP143" s="114"/>
      <c r="AQ143" s="114" t="s">
        <v>714</v>
      </c>
      <c r="AR143" s="117"/>
      <c r="AS143" s="117"/>
      <c r="AT143" s="117"/>
      <c r="AU143" s="117"/>
      <c r="AV143" s="120"/>
      <c r="AW143" s="120"/>
      <c r="AX143" s="115" t="s">
        <v>518</v>
      </c>
      <c r="AY143" s="121"/>
      <c r="AZ143" s="119"/>
      <c r="BA143" s="132" t="s">
        <v>821</v>
      </c>
      <c r="BB143" s="191">
        <f>IFERROR(IF(PAC!$AB143="F01 - CAPTAÇÃO DE RECURSO",1,""),"")</f>
        <v>1</v>
      </c>
      <c r="BC143" s="191" t="str">
        <f>IFERROR(IF(PAC!$AB143="F02 - LICITAÇÃO",1,""),"")</f>
        <v/>
      </c>
      <c r="BD143" s="122" t="str">
        <f>IFERROR(IF(PAC!$AB$6:$AB$581="F03 - EXECUÇÃO DO OBJETO",1,""),"")</f>
        <v/>
      </c>
      <c r="BE143" s="122" t="str">
        <f>IFERROR(IF(PAC!$AB$6:$AB$581="F04 - CONCLUÍDA",1,""),"")</f>
        <v/>
      </c>
      <c r="BF143" s="189">
        <f>IF(PAC!$V143&gt;0,0,PAC!$Q143)</f>
        <v>0</v>
      </c>
    </row>
    <row r="144" spans="1:58" s="1" customFormat="1" ht="120.75" hidden="1" customHeight="1" thickBot="1" x14ac:dyDescent="0.4">
      <c r="A144" s="88">
        <f t="shared" si="2"/>
        <v>139</v>
      </c>
      <c r="B144" s="88">
        <v>2025</v>
      </c>
      <c r="C144" s="88" t="s">
        <v>604</v>
      </c>
      <c r="D144" s="88" t="s">
        <v>995</v>
      </c>
      <c r="E144" s="101" t="s">
        <v>718</v>
      </c>
      <c r="F144" s="88" t="s">
        <v>53</v>
      </c>
      <c r="G144" s="88" t="s">
        <v>503</v>
      </c>
      <c r="H144" s="40" t="s">
        <v>1229</v>
      </c>
      <c r="I144" s="88" t="s">
        <v>1223</v>
      </c>
      <c r="J144" s="88" t="s">
        <v>92</v>
      </c>
      <c r="K144" s="18">
        <v>2832786.44</v>
      </c>
      <c r="L144" s="18">
        <v>2832786.44</v>
      </c>
      <c r="M144" s="18"/>
      <c r="N144" s="18"/>
      <c r="O144" s="18"/>
      <c r="P144" s="18"/>
      <c r="Q144" s="20">
        <f>SUM(PAC!$M144:$P144)</f>
        <v>0</v>
      </c>
      <c r="R144" s="20"/>
      <c r="S144" s="20"/>
      <c r="T144" s="20"/>
      <c r="U144" s="20"/>
      <c r="V144" s="20"/>
      <c r="W144" s="20">
        <f>IF(PAC!$V144&gt;0,PAC!$V144,PAC!$Q144)</f>
        <v>0</v>
      </c>
      <c r="X144" s="20"/>
      <c r="Y144" s="102" t="s">
        <v>1557</v>
      </c>
      <c r="Z144" s="102"/>
      <c r="AA144" s="103"/>
      <c r="AB144" s="103" t="s">
        <v>1403</v>
      </c>
      <c r="AC144" s="100" t="s">
        <v>2354</v>
      </c>
      <c r="AD144" s="87"/>
      <c r="AE144" s="104"/>
      <c r="AF144" s="107"/>
      <c r="AG144" s="40"/>
      <c r="AH144" s="105"/>
      <c r="AI144" s="101"/>
      <c r="AJ144" s="40" t="s">
        <v>972</v>
      </c>
      <c r="AK144" s="40"/>
      <c r="AL144" s="40"/>
      <c r="AM144" s="40"/>
      <c r="AN144" s="87"/>
      <c r="AO144" s="40"/>
      <c r="AP144" s="40"/>
      <c r="AQ144" s="40"/>
      <c r="AR144" s="87"/>
      <c r="AS144" s="87"/>
      <c r="AT144" s="87"/>
      <c r="AU144" s="87"/>
      <c r="AV144" s="106"/>
      <c r="AW144" s="106"/>
      <c r="AX144" s="102" t="s">
        <v>518</v>
      </c>
      <c r="AY144" s="107"/>
      <c r="AZ144" s="105"/>
      <c r="BA144" s="131" t="s">
        <v>822</v>
      </c>
      <c r="BB144" s="108">
        <f>IFERROR(IF(PAC!$AB144="F01 - CAPTAÇÃO DE RECURSO",1,""),"")</f>
        <v>1</v>
      </c>
      <c r="BC144" s="108" t="str">
        <f>IFERROR(IF(PAC!$AB144="F02 - LICITAÇÃO",1,""),"")</f>
        <v/>
      </c>
      <c r="BD144" s="109" t="str">
        <f>IFERROR(IF(PAC!$AB$6:$AB$581="F03 - EXECUÇÃO DO OBJETO",1,""),"")</f>
        <v/>
      </c>
      <c r="BE144" s="109" t="str">
        <f>IFERROR(IF(PAC!$AB$6:$AB$581="F04 - CONCLUÍDA",1,""),"")</f>
        <v/>
      </c>
      <c r="BF144" s="110">
        <f>IF(PAC!$V144&gt;0,0,PAC!$Q144)</f>
        <v>0</v>
      </c>
    </row>
    <row r="145" spans="1:58" s="1" customFormat="1" ht="409.5" hidden="1" customHeight="1" thickBot="1" x14ac:dyDescent="0.4">
      <c r="A145" s="111">
        <f t="shared" si="2"/>
        <v>140</v>
      </c>
      <c r="B145" s="111">
        <v>2025</v>
      </c>
      <c r="C145" s="111" t="s">
        <v>604</v>
      </c>
      <c r="D145" s="111" t="s">
        <v>995</v>
      </c>
      <c r="E145" s="113" t="s">
        <v>719</v>
      </c>
      <c r="F145" s="111" t="s">
        <v>53</v>
      </c>
      <c r="G145" s="111" t="s">
        <v>503</v>
      </c>
      <c r="H145" s="114" t="s">
        <v>1229</v>
      </c>
      <c r="I145" s="111" t="s">
        <v>1223</v>
      </c>
      <c r="J145" s="111" t="s">
        <v>95</v>
      </c>
      <c r="K145" s="31">
        <v>1614127.2</v>
      </c>
      <c r="L145" s="31">
        <v>1614127.2</v>
      </c>
      <c r="M145" s="31"/>
      <c r="N145" s="31"/>
      <c r="O145" s="31"/>
      <c r="P145" s="31"/>
      <c r="Q145" s="33">
        <f>SUM(PAC!$M145:$P145)</f>
        <v>0</v>
      </c>
      <c r="R145" s="33"/>
      <c r="S145" s="33"/>
      <c r="T145" s="33"/>
      <c r="U145" s="33"/>
      <c r="V145" s="33"/>
      <c r="W145" s="33">
        <f>IF(PAC!$V145&gt;0,PAC!$V145,PAC!$Q145)</f>
        <v>0</v>
      </c>
      <c r="X145" s="33"/>
      <c r="Y145" s="115" t="s">
        <v>1557</v>
      </c>
      <c r="Z145" s="115"/>
      <c r="AA145" s="116"/>
      <c r="AB145" s="116" t="s">
        <v>1403</v>
      </c>
      <c r="AC145" s="112" t="s">
        <v>2354</v>
      </c>
      <c r="AD145" s="117"/>
      <c r="AE145" s="118"/>
      <c r="AF145" s="121"/>
      <c r="AG145" s="114"/>
      <c r="AH145" s="119"/>
      <c r="AI145" s="113"/>
      <c r="AJ145" s="114" t="s">
        <v>972</v>
      </c>
      <c r="AK145" s="114"/>
      <c r="AL145" s="114"/>
      <c r="AM145" s="114"/>
      <c r="AN145" s="117"/>
      <c r="AO145" s="114"/>
      <c r="AP145" s="114"/>
      <c r="AQ145" s="114"/>
      <c r="AR145" s="117"/>
      <c r="AS145" s="117"/>
      <c r="AT145" s="117"/>
      <c r="AU145" s="117"/>
      <c r="AV145" s="120"/>
      <c r="AW145" s="120"/>
      <c r="AX145" s="115" t="s">
        <v>518</v>
      </c>
      <c r="AY145" s="121"/>
      <c r="AZ145" s="119"/>
      <c r="BA145" s="132" t="s">
        <v>821</v>
      </c>
      <c r="BB145" s="191">
        <f>IFERROR(IF(PAC!$AB145="F01 - CAPTAÇÃO DE RECURSO",1,""),"")</f>
        <v>1</v>
      </c>
      <c r="BC145" s="191" t="str">
        <f>IFERROR(IF(PAC!$AB145="F02 - LICITAÇÃO",1,""),"")</f>
        <v/>
      </c>
      <c r="BD145" s="122" t="str">
        <f>IFERROR(IF(PAC!$AB$6:$AB$581="F03 - EXECUÇÃO DO OBJETO",1,""),"")</f>
        <v/>
      </c>
      <c r="BE145" s="122" t="str">
        <f>IFERROR(IF(PAC!$AB$6:$AB$581="F04 - CONCLUÍDA",1,""),"")</f>
        <v/>
      </c>
      <c r="BF145" s="189">
        <f>IF(PAC!$V145&gt;0,0,PAC!$Q145)</f>
        <v>0</v>
      </c>
    </row>
    <row r="146" spans="1:58" s="1" customFormat="1" ht="225.75" hidden="1" customHeight="1" thickBot="1" x14ac:dyDescent="0.4">
      <c r="A146" s="88">
        <f t="shared" si="2"/>
        <v>141</v>
      </c>
      <c r="B146" s="88">
        <v>2025</v>
      </c>
      <c r="C146" s="88" t="s">
        <v>604</v>
      </c>
      <c r="D146" s="88" t="s">
        <v>995</v>
      </c>
      <c r="E146" s="101" t="s">
        <v>720</v>
      </c>
      <c r="F146" s="88" t="s">
        <v>53</v>
      </c>
      <c r="G146" s="88" t="s">
        <v>503</v>
      </c>
      <c r="H146" s="40" t="s">
        <v>1229</v>
      </c>
      <c r="I146" s="88" t="s">
        <v>1223</v>
      </c>
      <c r="J146" s="88" t="s">
        <v>95</v>
      </c>
      <c r="K146" s="18">
        <v>2008873.27</v>
      </c>
      <c r="L146" s="18">
        <v>2008873.27</v>
      </c>
      <c r="M146" s="18"/>
      <c r="N146" s="18"/>
      <c r="O146" s="18"/>
      <c r="P146" s="18"/>
      <c r="Q146" s="20">
        <f>SUM(PAC!$M146:$P146)</f>
        <v>0</v>
      </c>
      <c r="R146" s="20"/>
      <c r="S146" s="20"/>
      <c r="T146" s="20"/>
      <c r="U146" s="20"/>
      <c r="V146" s="20"/>
      <c r="W146" s="20">
        <f>IF(PAC!$V146&gt;0,PAC!$V146,PAC!$Q146)</f>
        <v>0</v>
      </c>
      <c r="X146" s="20"/>
      <c r="Y146" s="102" t="s">
        <v>1557</v>
      </c>
      <c r="Z146" s="102"/>
      <c r="AA146" s="103"/>
      <c r="AB146" s="103" t="s">
        <v>1403</v>
      </c>
      <c r="AC146" s="100" t="s">
        <v>2354</v>
      </c>
      <c r="AD146" s="87"/>
      <c r="AE146" s="104"/>
      <c r="AF146" s="107"/>
      <c r="AG146" s="40"/>
      <c r="AH146" s="105"/>
      <c r="AI146" s="101"/>
      <c r="AJ146" s="40" t="s">
        <v>972</v>
      </c>
      <c r="AK146" s="40"/>
      <c r="AL146" s="40"/>
      <c r="AM146" s="40"/>
      <c r="AN146" s="87"/>
      <c r="AO146" s="40"/>
      <c r="AP146" s="40"/>
      <c r="AQ146" s="40" t="s">
        <v>714</v>
      </c>
      <c r="AR146" s="87"/>
      <c r="AS146" s="87"/>
      <c r="AT146" s="87"/>
      <c r="AU146" s="87"/>
      <c r="AV146" s="106"/>
      <c r="AW146" s="106"/>
      <c r="AX146" s="102" t="s">
        <v>518</v>
      </c>
      <c r="AY146" s="107"/>
      <c r="AZ146" s="105"/>
      <c r="BA146" s="131" t="s">
        <v>705</v>
      </c>
      <c r="BB146" s="108">
        <f>IFERROR(IF(PAC!$AB146="F01 - CAPTAÇÃO DE RECURSO",1,""),"")</f>
        <v>1</v>
      </c>
      <c r="BC146" s="108" t="str">
        <f>IFERROR(IF(PAC!$AB146="F02 - LICITAÇÃO",1,""),"")</f>
        <v/>
      </c>
      <c r="BD146" s="109" t="str">
        <f>IFERROR(IF(PAC!$AB$6:$AB$581="F03 - EXECUÇÃO DO OBJETO",1,""),"")</f>
        <v/>
      </c>
      <c r="BE146" s="109" t="str">
        <f>IFERROR(IF(PAC!$AB$6:$AB$581="F04 - CONCLUÍDA",1,""),"")</f>
        <v/>
      </c>
      <c r="BF146" s="110">
        <f>IF(PAC!$V146&gt;0,0,PAC!$Q146)</f>
        <v>0</v>
      </c>
    </row>
    <row r="147" spans="1:58" s="1" customFormat="1" ht="409.6" hidden="1" customHeight="1" thickBot="1" x14ac:dyDescent="0.4">
      <c r="A147" s="111">
        <f t="shared" si="2"/>
        <v>142</v>
      </c>
      <c r="B147" s="111">
        <v>2025</v>
      </c>
      <c r="C147" s="111" t="s">
        <v>604</v>
      </c>
      <c r="D147" s="111" t="s">
        <v>995</v>
      </c>
      <c r="E147" s="113" t="s">
        <v>721</v>
      </c>
      <c r="F147" s="111" t="s">
        <v>53</v>
      </c>
      <c r="G147" s="111" t="s">
        <v>503</v>
      </c>
      <c r="H147" s="114" t="s">
        <v>1229</v>
      </c>
      <c r="I147" s="111" t="s">
        <v>1223</v>
      </c>
      <c r="J147" s="111" t="s">
        <v>95</v>
      </c>
      <c r="K147" s="31">
        <v>1498832.4</v>
      </c>
      <c r="L147" s="31">
        <v>1498832.4</v>
      </c>
      <c r="M147" s="31"/>
      <c r="N147" s="31"/>
      <c r="O147" s="31"/>
      <c r="P147" s="31"/>
      <c r="Q147" s="33">
        <f>SUM(PAC!$M147:$P147)</f>
        <v>0</v>
      </c>
      <c r="R147" s="33"/>
      <c r="S147" s="33"/>
      <c r="T147" s="33"/>
      <c r="U147" s="33"/>
      <c r="V147" s="33"/>
      <c r="W147" s="33">
        <f>IF(PAC!$V147&gt;0,PAC!$V147,PAC!$Q147)</f>
        <v>0</v>
      </c>
      <c r="X147" s="33"/>
      <c r="Y147" s="115" t="s">
        <v>1557</v>
      </c>
      <c r="Z147" s="115"/>
      <c r="AA147" s="116"/>
      <c r="AB147" s="116" t="s">
        <v>1403</v>
      </c>
      <c r="AC147" s="112" t="s">
        <v>2354</v>
      </c>
      <c r="AD147" s="117"/>
      <c r="AE147" s="118"/>
      <c r="AF147" s="121"/>
      <c r="AG147" s="114"/>
      <c r="AH147" s="119"/>
      <c r="AI147" s="113"/>
      <c r="AJ147" s="114" t="s">
        <v>972</v>
      </c>
      <c r="AK147" s="114"/>
      <c r="AL147" s="114"/>
      <c r="AM147" s="114"/>
      <c r="AN147" s="117"/>
      <c r="AO147" s="114"/>
      <c r="AP147" s="114"/>
      <c r="AQ147" s="114"/>
      <c r="AR147" s="117"/>
      <c r="AS147" s="117"/>
      <c r="AT147" s="117"/>
      <c r="AU147" s="117"/>
      <c r="AV147" s="120"/>
      <c r="AW147" s="120"/>
      <c r="AX147" s="115" t="s">
        <v>518</v>
      </c>
      <c r="AY147" s="121"/>
      <c r="AZ147" s="119"/>
      <c r="BA147" s="132" t="s">
        <v>821</v>
      </c>
      <c r="BB147" s="191">
        <f>IFERROR(IF(PAC!$AB147="F01 - CAPTAÇÃO DE RECURSO",1,""),"")</f>
        <v>1</v>
      </c>
      <c r="BC147" s="191" t="str">
        <f>IFERROR(IF(PAC!$AB147="F02 - LICITAÇÃO",1,""),"")</f>
        <v/>
      </c>
      <c r="BD147" s="122" t="str">
        <f>IFERROR(IF(PAC!$AB$6:$AB$581="F03 - EXECUÇÃO DO OBJETO",1,""),"")</f>
        <v/>
      </c>
      <c r="BE147" s="122" t="str">
        <f>IFERROR(IF(PAC!$AB$6:$AB$581="F04 - CONCLUÍDA",1,""),"")</f>
        <v/>
      </c>
      <c r="BF147" s="189">
        <f>IF(PAC!$V147&gt;0,0,PAC!$Q147)</f>
        <v>0</v>
      </c>
    </row>
    <row r="148" spans="1:58" s="1" customFormat="1" ht="409.5" hidden="1" customHeight="1" thickBot="1" x14ac:dyDescent="0.4">
      <c r="A148" s="88">
        <f t="shared" si="2"/>
        <v>143</v>
      </c>
      <c r="B148" s="88">
        <v>2025</v>
      </c>
      <c r="C148" s="88" t="s">
        <v>604</v>
      </c>
      <c r="D148" s="88" t="s">
        <v>995</v>
      </c>
      <c r="E148" s="101" t="s">
        <v>722</v>
      </c>
      <c r="F148" s="88" t="s">
        <v>53</v>
      </c>
      <c r="G148" s="88" t="s">
        <v>503</v>
      </c>
      <c r="H148" s="40" t="s">
        <v>1229</v>
      </c>
      <c r="I148" s="88" t="s">
        <v>1223</v>
      </c>
      <c r="J148" s="88" t="s">
        <v>96</v>
      </c>
      <c r="K148" s="18">
        <v>3105466</v>
      </c>
      <c r="L148" s="18">
        <v>3105466</v>
      </c>
      <c r="M148" s="18"/>
      <c r="N148" s="18"/>
      <c r="O148" s="18"/>
      <c r="P148" s="18"/>
      <c r="Q148" s="20">
        <f>SUM(PAC!$M148:$P148)</f>
        <v>0</v>
      </c>
      <c r="R148" s="20"/>
      <c r="S148" s="20"/>
      <c r="T148" s="20"/>
      <c r="U148" s="20"/>
      <c r="V148" s="20"/>
      <c r="W148" s="20">
        <f>IF(PAC!$V148&gt;0,PAC!$V148,PAC!$Q148)</f>
        <v>0</v>
      </c>
      <c r="X148" s="20"/>
      <c r="Y148" s="102" t="s">
        <v>1557</v>
      </c>
      <c r="Z148" s="102"/>
      <c r="AA148" s="103"/>
      <c r="AB148" s="103" t="s">
        <v>1403</v>
      </c>
      <c r="AC148" s="100" t="s">
        <v>2354</v>
      </c>
      <c r="AD148" s="87"/>
      <c r="AE148" s="104"/>
      <c r="AF148" s="107"/>
      <c r="AG148" s="40"/>
      <c r="AH148" s="105"/>
      <c r="AI148" s="101"/>
      <c r="AJ148" s="40" t="s">
        <v>972</v>
      </c>
      <c r="AK148" s="40"/>
      <c r="AL148" s="40"/>
      <c r="AM148" s="40"/>
      <c r="AN148" s="87"/>
      <c r="AO148" s="40"/>
      <c r="AP148" s="40"/>
      <c r="AQ148" s="40" t="s">
        <v>714</v>
      </c>
      <c r="AR148" s="87"/>
      <c r="AS148" s="87"/>
      <c r="AT148" s="87"/>
      <c r="AU148" s="87"/>
      <c r="AV148" s="106"/>
      <c r="AW148" s="106"/>
      <c r="AX148" s="102" t="s">
        <v>518</v>
      </c>
      <c r="AY148" s="107"/>
      <c r="AZ148" s="105"/>
      <c r="BA148" s="131" t="s">
        <v>821</v>
      </c>
      <c r="BB148" s="108">
        <f>IFERROR(IF(PAC!$AB148="F01 - CAPTAÇÃO DE RECURSO",1,""),"")</f>
        <v>1</v>
      </c>
      <c r="BC148" s="108" t="str">
        <f>IFERROR(IF(PAC!$AB148="F02 - LICITAÇÃO",1,""),"")</f>
        <v/>
      </c>
      <c r="BD148" s="109" t="str">
        <f>IFERROR(IF(PAC!$AB$6:$AB$581="F03 - EXECUÇÃO DO OBJETO",1,""),"")</f>
        <v/>
      </c>
      <c r="BE148" s="109" t="str">
        <f>IFERROR(IF(PAC!$AB$6:$AB$581="F04 - CONCLUÍDA",1,""),"")</f>
        <v/>
      </c>
      <c r="BF148" s="110">
        <f>IF(PAC!$V148&gt;0,0,PAC!$Q148)</f>
        <v>0</v>
      </c>
    </row>
    <row r="149" spans="1:58" s="1" customFormat="1" ht="177.75" hidden="1" customHeight="1" thickBot="1" x14ac:dyDescent="0.4">
      <c r="A149" s="111">
        <f t="shared" si="2"/>
        <v>144</v>
      </c>
      <c r="B149" s="111">
        <v>2025</v>
      </c>
      <c r="C149" s="111" t="s">
        <v>604</v>
      </c>
      <c r="D149" s="111" t="s">
        <v>995</v>
      </c>
      <c r="E149" s="113" t="s">
        <v>723</v>
      </c>
      <c r="F149" s="111" t="s">
        <v>53</v>
      </c>
      <c r="G149" s="111" t="s">
        <v>503</v>
      </c>
      <c r="H149" s="114" t="s">
        <v>1229</v>
      </c>
      <c r="I149" s="111" t="s">
        <v>1223</v>
      </c>
      <c r="J149" s="111" t="s">
        <v>96</v>
      </c>
      <c r="K149" s="31">
        <v>2458414</v>
      </c>
      <c r="L149" s="31">
        <v>2458414</v>
      </c>
      <c r="M149" s="31"/>
      <c r="N149" s="31"/>
      <c r="O149" s="31"/>
      <c r="P149" s="31"/>
      <c r="Q149" s="33">
        <f>SUM(PAC!$M149:$P149)</f>
        <v>0</v>
      </c>
      <c r="R149" s="33"/>
      <c r="S149" s="33"/>
      <c r="T149" s="33"/>
      <c r="U149" s="33"/>
      <c r="V149" s="33"/>
      <c r="W149" s="33">
        <f>IF(PAC!$V149&gt;0,PAC!$V149,PAC!$Q149)</f>
        <v>0</v>
      </c>
      <c r="X149" s="33"/>
      <c r="Y149" s="115" t="s">
        <v>1557</v>
      </c>
      <c r="Z149" s="115"/>
      <c r="AA149" s="116"/>
      <c r="AB149" s="116" t="s">
        <v>1403</v>
      </c>
      <c r="AC149" s="112" t="s">
        <v>2354</v>
      </c>
      <c r="AD149" s="117"/>
      <c r="AE149" s="118"/>
      <c r="AF149" s="121"/>
      <c r="AG149" s="114"/>
      <c r="AH149" s="119"/>
      <c r="AI149" s="113"/>
      <c r="AJ149" s="114" t="s">
        <v>972</v>
      </c>
      <c r="AK149" s="114"/>
      <c r="AL149" s="114"/>
      <c r="AM149" s="114"/>
      <c r="AN149" s="117"/>
      <c r="AO149" s="114"/>
      <c r="AP149" s="114"/>
      <c r="AQ149" s="114" t="s">
        <v>714</v>
      </c>
      <c r="AR149" s="117"/>
      <c r="AS149" s="117"/>
      <c r="AT149" s="117"/>
      <c r="AU149" s="117"/>
      <c r="AV149" s="120"/>
      <c r="AW149" s="120"/>
      <c r="AX149" s="115" t="s">
        <v>518</v>
      </c>
      <c r="AY149" s="121"/>
      <c r="AZ149" s="119"/>
      <c r="BA149" s="132" t="s">
        <v>821</v>
      </c>
      <c r="BB149" s="191">
        <f>IFERROR(IF(PAC!$AB149="F01 - CAPTAÇÃO DE RECURSO",1,""),"")</f>
        <v>1</v>
      </c>
      <c r="BC149" s="191" t="str">
        <f>IFERROR(IF(PAC!$AB149="F02 - LICITAÇÃO",1,""),"")</f>
        <v/>
      </c>
      <c r="BD149" s="122" t="str">
        <f>IFERROR(IF(PAC!$AB$6:$AB$581="F03 - EXECUÇÃO DO OBJETO",1,""),"")</f>
        <v/>
      </c>
      <c r="BE149" s="122" t="str">
        <f>IFERROR(IF(PAC!$AB$6:$AB$581="F04 - CONCLUÍDA",1,""),"")</f>
        <v/>
      </c>
      <c r="BF149" s="189">
        <f>IF(PAC!$V149&gt;0,0,PAC!$Q149)</f>
        <v>0</v>
      </c>
    </row>
    <row r="150" spans="1:58" s="1" customFormat="1" ht="409.5" hidden="1" customHeight="1" thickBot="1" x14ac:dyDescent="0.4">
      <c r="A150" s="88">
        <f t="shared" si="2"/>
        <v>145</v>
      </c>
      <c r="B150" s="88">
        <v>2025</v>
      </c>
      <c r="C150" s="88" t="s">
        <v>604</v>
      </c>
      <c r="D150" s="88" t="s">
        <v>995</v>
      </c>
      <c r="E150" s="101" t="s">
        <v>724</v>
      </c>
      <c r="F150" s="88" t="s">
        <v>53</v>
      </c>
      <c r="G150" s="88" t="s">
        <v>503</v>
      </c>
      <c r="H150" s="40" t="s">
        <v>1229</v>
      </c>
      <c r="I150" s="88" t="s">
        <v>1223</v>
      </c>
      <c r="J150" s="88" t="s">
        <v>103</v>
      </c>
      <c r="K150" s="18">
        <v>818580.6</v>
      </c>
      <c r="L150" s="18">
        <v>818580.6</v>
      </c>
      <c r="M150" s="18"/>
      <c r="N150" s="18"/>
      <c r="O150" s="18"/>
      <c r="P150" s="18"/>
      <c r="Q150" s="20">
        <f>SUM(PAC!$M150:$P150)</f>
        <v>0</v>
      </c>
      <c r="R150" s="20"/>
      <c r="S150" s="20"/>
      <c r="T150" s="20"/>
      <c r="U150" s="20"/>
      <c r="V150" s="20"/>
      <c r="W150" s="20">
        <f>IF(PAC!$V150&gt;0,PAC!$V150,PAC!$Q150)</f>
        <v>0</v>
      </c>
      <c r="X150" s="20"/>
      <c r="Y150" s="102" t="s">
        <v>1557</v>
      </c>
      <c r="Z150" s="102"/>
      <c r="AA150" s="103"/>
      <c r="AB150" s="103" t="s">
        <v>1403</v>
      </c>
      <c r="AC150" s="100" t="s">
        <v>2354</v>
      </c>
      <c r="AD150" s="87"/>
      <c r="AE150" s="104"/>
      <c r="AF150" s="107"/>
      <c r="AG150" s="40"/>
      <c r="AH150" s="105"/>
      <c r="AI150" s="101"/>
      <c r="AJ150" s="40" t="s">
        <v>972</v>
      </c>
      <c r="AK150" s="40"/>
      <c r="AL150" s="40"/>
      <c r="AM150" s="40"/>
      <c r="AN150" s="87"/>
      <c r="AO150" s="40"/>
      <c r="AP150" s="40"/>
      <c r="AQ150" s="40"/>
      <c r="AR150" s="87"/>
      <c r="AS150" s="87"/>
      <c r="AT150" s="87"/>
      <c r="AU150" s="87"/>
      <c r="AV150" s="106"/>
      <c r="AW150" s="106"/>
      <c r="AX150" s="102" t="s">
        <v>518</v>
      </c>
      <c r="AY150" s="107"/>
      <c r="AZ150" s="105"/>
      <c r="BA150" s="131" t="s">
        <v>821</v>
      </c>
      <c r="BB150" s="108">
        <f>IFERROR(IF(PAC!$AB150="F01 - CAPTAÇÃO DE RECURSO",1,""),"")</f>
        <v>1</v>
      </c>
      <c r="BC150" s="108" t="str">
        <f>IFERROR(IF(PAC!$AB150="F02 - LICITAÇÃO",1,""),"")</f>
        <v/>
      </c>
      <c r="BD150" s="109" t="str">
        <f>IFERROR(IF(PAC!$AB$6:$AB$581="F03 - EXECUÇÃO DO OBJETO",1,""),"")</f>
        <v/>
      </c>
      <c r="BE150" s="109" t="str">
        <f>IFERROR(IF(PAC!$AB$6:$AB$581="F04 - CONCLUÍDA",1,""),"")</f>
        <v/>
      </c>
      <c r="BF150" s="110">
        <f>IF(PAC!$V150&gt;0,0,PAC!$Q150)</f>
        <v>0</v>
      </c>
    </row>
    <row r="151" spans="1:58" s="1" customFormat="1" ht="299.25" hidden="1" customHeight="1" thickBot="1" x14ac:dyDescent="0.4">
      <c r="A151" s="111">
        <f t="shared" si="2"/>
        <v>146</v>
      </c>
      <c r="B151" s="111">
        <v>2025</v>
      </c>
      <c r="C151" s="111" t="s">
        <v>604</v>
      </c>
      <c r="D151" s="111" t="s">
        <v>995</v>
      </c>
      <c r="E151" s="113" t="s">
        <v>2644</v>
      </c>
      <c r="F151" s="111" t="s">
        <v>53</v>
      </c>
      <c r="G151" s="111" t="s">
        <v>503</v>
      </c>
      <c r="H151" s="114" t="s">
        <v>1229</v>
      </c>
      <c r="I151" s="111" t="s">
        <v>1223</v>
      </c>
      <c r="J151" s="111" t="s">
        <v>103</v>
      </c>
      <c r="K151" s="31"/>
      <c r="L151" s="31">
        <v>1227870.93</v>
      </c>
      <c r="M151" s="31">
        <v>1227870.93</v>
      </c>
      <c r="N151" s="31"/>
      <c r="O151" s="31"/>
      <c r="P151" s="31"/>
      <c r="Q151" s="33">
        <f>SUM(PAC!$M151:$P151)</f>
        <v>1227870.93</v>
      </c>
      <c r="R151" s="33"/>
      <c r="S151" s="33"/>
      <c r="T151" s="33"/>
      <c r="U151" s="33"/>
      <c r="V151" s="33"/>
      <c r="W151" s="33">
        <f>IF(PAC!$V151&gt;0,PAC!$V151,PAC!$Q151)</f>
        <v>1227870.93</v>
      </c>
      <c r="X151" s="33" t="s">
        <v>1825</v>
      </c>
      <c r="Y151" s="115" t="s">
        <v>1553</v>
      </c>
      <c r="Z151" s="115"/>
      <c r="AA151" s="116">
        <v>6</v>
      </c>
      <c r="AB151" s="116" t="s">
        <v>1402</v>
      </c>
      <c r="AC151" s="112" t="s">
        <v>2348</v>
      </c>
      <c r="AD151" s="117"/>
      <c r="AE151" s="118"/>
      <c r="AF151" s="121" t="s">
        <v>1451</v>
      </c>
      <c r="AG151" s="114" t="s">
        <v>2645</v>
      </c>
      <c r="AH151" s="119"/>
      <c r="AI151" s="113" t="s">
        <v>2646</v>
      </c>
      <c r="AJ151" s="114" t="s">
        <v>1621</v>
      </c>
      <c r="AK151" s="114" t="s">
        <v>1700</v>
      </c>
      <c r="AL151" s="114" t="s">
        <v>962</v>
      </c>
      <c r="AM151" s="114"/>
      <c r="AN151" s="117"/>
      <c r="AO151" s="114" t="s">
        <v>1651</v>
      </c>
      <c r="AP151" s="114" t="s">
        <v>2055</v>
      </c>
      <c r="AQ151" s="114" t="s">
        <v>714</v>
      </c>
      <c r="AR151" s="117">
        <v>46247</v>
      </c>
      <c r="AS151" s="117">
        <v>46274</v>
      </c>
      <c r="AT151" s="117"/>
      <c r="AU151" s="117"/>
      <c r="AV151" s="120"/>
      <c r="AW151" s="120"/>
      <c r="AX151" s="115" t="s">
        <v>2726</v>
      </c>
      <c r="AY151" s="121" t="s">
        <v>2648</v>
      </c>
      <c r="AZ151" s="119"/>
      <c r="BA151" s="132" t="s">
        <v>705</v>
      </c>
      <c r="BB151" s="191" t="str">
        <f>IFERROR(IF(PAC!$AB151="F01 - CAPTAÇÃO DE RECURSO",1,""),"")</f>
        <v/>
      </c>
      <c r="BC151" s="191">
        <f>IFERROR(IF(PAC!$AB151="F02 - LICITAÇÃO",1,""),"")</f>
        <v>1</v>
      </c>
      <c r="BD151" s="122" t="str">
        <f>IFERROR(IF(PAC!$AB$6:$AB$581="F03 - EXECUÇÃO DO OBJETO",1,""),"")</f>
        <v/>
      </c>
      <c r="BE151" s="122" t="str">
        <f>IFERROR(IF(PAC!$AB$6:$AB$581="F04 - CONCLUÍDA",1,""),"")</f>
        <v/>
      </c>
      <c r="BF151" s="189">
        <f>IF(PAC!$V151&gt;0,0,PAC!$Q151)</f>
        <v>1227870.93</v>
      </c>
    </row>
    <row r="152" spans="1:58" s="1" customFormat="1" ht="409.5" hidden="1" customHeight="1" thickBot="1" x14ac:dyDescent="0.4">
      <c r="A152" s="88">
        <f t="shared" si="2"/>
        <v>147</v>
      </c>
      <c r="B152" s="88">
        <v>2025</v>
      </c>
      <c r="C152" s="88" t="s">
        <v>604</v>
      </c>
      <c r="D152" s="88" t="s">
        <v>995</v>
      </c>
      <c r="E152" s="101" t="s">
        <v>725</v>
      </c>
      <c r="F152" s="88" t="s">
        <v>53</v>
      </c>
      <c r="G152" s="88" t="s">
        <v>503</v>
      </c>
      <c r="H152" s="40" t="s">
        <v>1229</v>
      </c>
      <c r="I152" s="88" t="s">
        <v>1223</v>
      </c>
      <c r="J152" s="88" t="s">
        <v>103</v>
      </c>
      <c r="K152" s="18">
        <v>645581.61</v>
      </c>
      <c r="L152" s="18">
        <v>645581.61</v>
      </c>
      <c r="M152" s="18"/>
      <c r="N152" s="18"/>
      <c r="O152" s="18"/>
      <c r="P152" s="18"/>
      <c r="Q152" s="20">
        <f>SUM(PAC!$M152:$P152)</f>
        <v>0</v>
      </c>
      <c r="R152" s="20"/>
      <c r="S152" s="20"/>
      <c r="T152" s="20"/>
      <c r="U152" s="20"/>
      <c r="V152" s="20"/>
      <c r="W152" s="20">
        <f>IF(PAC!$V152&gt;0,PAC!$V152,PAC!$Q152)</f>
        <v>0</v>
      </c>
      <c r="X152" s="20"/>
      <c r="Y152" s="102" t="s">
        <v>1557</v>
      </c>
      <c r="Z152" s="102"/>
      <c r="AA152" s="103"/>
      <c r="AB152" s="103" t="s">
        <v>1403</v>
      </c>
      <c r="AC152" s="100" t="s">
        <v>2354</v>
      </c>
      <c r="AD152" s="87"/>
      <c r="AE152" s="104"/>
      <c r="AF152" s="107"/>
      <c r="AG152" s="40"/>
      <c r="AH152" s="105"/>
      <c r="AI152" s="101"/>
      <c r="AJ152" s="40" t="s">
        <v>972</v>
      </c>
      <c r="AK152" s="40"/>
      <c r="AL152" s="40"/>
      <c r="AM152" s="40"/>
      <c r="AN152" s="87"/>
      <c r="AO152" s="40"/>
      <c r="AP152" s="40"/>
      <c r="AQ152" s="40" t="s">
        <v>714</v>
      </c>
      <c r="AR152" s="87"/>
      <c r="AS152" s="87"/>
      <c r="AT152" s="87"/>
      <c r="AU152" s="87"/>
      <c r="AV152" s="106"/>
      <c r="AW152" s="106"/>
      <c r="AX152" s="102" t="s">
        <v>518</v>
      </c>
      <c r="AY152" s="107"/>
      <c r="AZ152" s="105"/>
      <c r="BA152" s="131" t="s">
        <v>821</v>
      </c>
      <c r="BB152" s="108">
        <f>IFERROR(IF(PAC!$AB152="F01 - CAPTAÇÃO DE RECURSO",1,""),"")</f>
        <v>1</v>
      </c>
      <c r="BC152" s="108" t="str">
        <f>IFERROR(IF(PAC!$AB152="F02 - LICITAÇÃO",1,""),"")</f>
        <v/>
      </c>
      <c r="BD152" s="109" t="str">
        <f>IFERROR(IF(PAC!$AB$6:$AB$581="F03 - EXECUÇÃO DO OBJETO",1,""),"")</f>
        <v/>
      </c>
      <c r="BE152" s="109" t="str">
        <f>IFERROR(IF(PAC!$AB$6:$AB$581="F04 - CONCLUÍDA",1,""),"")</f>
        <v/>
      </c>
      <c r="BF152" s="110">
        <f>IF(PAC!$V152&gt;0,0,PAC!$Q152)</f>
        <v>0</v>
      </c>
    </row>
    <row r="153" spans="1:58" s="1" customFormat="1" ht="63" hidden="1" customHeight="1" thickBot="1" x14ac:dyDescent="0.4">
      <c r="A153" s="111">
        <f t="shared" si="2"/>
        <v>148</v>
      </c>
      <c r="B153" s="111">
        <v>2025</v>
      </c>
      <c r="C153" s="111" t="s">
        <v>604</v>
      </c>
      <c r="D153" s="111" t="s">
        <v>995</v>
      </c>
      <c r="E153" s="113" t="s">
        <v>726</v>
      </c>
      <c r="F153" s="111" t="s">
        <v>53</v>
      </c>
      <c r="G153" s="111" t="s">
        <v>503</v>
      </c>
      <c r="H153" s="114" t="s">
        <v>1229</v>
      </c>
      <c r="I153" s="111" t="s">
        <v>1223</v>
      </c>
      <c r="J153" s="111" t="s">
        <v>103</v>
      </c>
      <c r="K153" s="31">
        <v>2298776.91</v>
      </c>
      <c r="L153" s="31">
        <v>2298776.91</v>
      </c>
      <c r="M153" s="31"/>
      <c r="N153" s="31"/>
      <c r="O153" s="31"/>
      <c r="P153" s="31"/>
      <c r="Q153" s="33">
        <f>SUM(PAC!$M153:$P153)</f>
        <v>0</v>
      </c>
      <c r="R153" s="33"/>
      <c r="S153" s="33"/>
      <c r="T153" s="33"/>
      <c r="U153" s="33"/>
      <c r="V153" s="33"/>
      <c r="W153" s="33">
        <f>IF(PAC!$V153&gt;0,PAC!$V153,PAC!$Q153)</f>
        <v>0</v>
      </c>
      <c r="X153" s="33"/>
      <c r="Y153" s="115" t="s">
        <v>1557</v>
      </c>
      <c r="Z153" s="115"/>
      <c r="AA153" s="116"/>
      <c r="AB153" s="116" t="s">
        <v>1403</v>
      </c>
      <c r="AC153" s="112" t="s">
        <v>2354</v>
      </c>
      <c r="AD153" s="117"/>
      <c r="AE153" s="118"/>
      <c r="AF153" s="121"/>
      <c r="AG153" s="114"/>
      <c r="AH153" s="119"/>
      <c r="AI153" s="113"/>
      <c r="AJ153" s="114" t="s">
        <v>972</v>
      </c>
      <c r="AK153" s="114"/>
      <c r="AL153" s="114"/>
      <c r="AM153" s="114"/>
      <c r="AN153" s="117"/>
      <c r="AO153" s="114"/>
      <c r="AP153" s="114"/>
      <c r="AQ153" s="114" t="s">
        <v>714</v>
      </c>
      <c r="AR153" s="117"/>
      <c r="AS153" s="117"/>
      <c r="AT153" s="117"/>
      <c r="AU153" s="117"/>
      <c r="AV153" s="120"/>
      <c r="AW153" s="120"/>
      <c r="AX153" s="115" t="s">
        <v>518</v>
      </c>
      <c r="AY153" s="121"/>
      <c r="AZ153" s="119"/>
      <c r="BA153" s="132" t="s">
        <v>821</v>
      </c>
      <c r="BB153" s="191">
        <f>IFERROR(IF(PAC!$AB153="F01 - CAPTAÇÃO DE RECURSO",1,""),"")</f>
        <v>1</v>
      </c>
      <c r="BC153" s="191" t="str">
        <f>IFERROR(IF(PAC!$AB153="F02 - LICITAÇÃO",1,""),"")</f>
        <v/>
      </c>
      <c r="BD153" s="122" t="str">
        <f>IFERROR(IF(PAC!$AB$6:$AB$581="F03 - EXECUÇÃO DO OBJETO",1,""),"")</f>
        <v/>
      </c>
      <c r="BE153" s="122" t="str">
        <f>IFERROR(IF(PAC!$AB$6:$AB$581="F04 - CONCLUÍDA",1,""),"")</f>
        <v/>
      </c>
      <c r="BF153" s="189">
        <f>IF(PAC!$V153&gt;0,0,PAC!$Q153)</f>
        <v>0</v>
      </c>
    </row>
    <row r="154" spans="1:58" s="1" customFormat="1" ht="200.25" hidden="1" customHeight="1" thickBot="1" x14ac:dyDescent="0.4">
      <c r="A154" s="88">
        <f t="shared" si="2"/>
        <v>149</v>
      </c>
      <c r="B154" s="88">
        <v>2025</v>
      </c>
      <c r="C154" s="88" t="s">
        <v>604</v>
      </c>
      <c r="D154" s="88" t="s">
        <v>995</v>
      </c>
      <c r="E154" s="101" t="s">
        <v>2632</v>
      </c>
      <c r="F154" s="88" t="s">
        <v>53</v>
      </c>
      <c r="G154" s="88" t="s">
        <v>503</v>
      </c>
      <c r="H154" s="40" t="s">
        <v>1229</v>
      </c>
      <c r="I154" s="88" t="s">
        <v>1223</v>
      </c>
      <c r="J154" s="88" t="s">
        <v>153</v>
      </c>
      <c r="K154" s="18"/>
      <c r="L154" s="18">
        <v>1757529.65</v>
      </c>
      <c r="M154" s="18">
        <v>1757529.65</v>
      </c>
      <c r="N154" s="18"/>
      <c r="O154" s="18"/>
      <c r="P154" s="18"/>
      <c r="Q154" s="20">
        <f>SUM(PAC!$M154:$P154)</f>
        <v>1757529.65</v>
      </c>
      <c r="R154" s="20"/>
      <c r="S154" s="20"/>
      <c r="T154" s="20"/>
      <c r="U154" s="20"/>
      <c r="V154" s="20"/>
      <c r="W154" s="20">
        <f>IF(PAC!$V154&gt;0,PAC!$V154,PAC!$Q154)</f>
        <v>1757529.65</v>
      </c>
      <c r="X154" s="20"/>
      <c r="Y154" s="102" t="s">
        <v>1553</v>
      </c>
      <c r="Z154" s="102"/>
      <c r="AA154" s="103">
        <v>8</v>
      </c>
      <c r="AB154" s="103" t="s">
        <v>1402</v>
      </c>
      <c r="AC154" s="100" t="s">
        <v>2348</v>
      </c>
      <c r="AD154" s="87"/>
      <c r="AE154" s="104"/>
      <c r="AF154" s="107" t="s">
        <v>1449</v>
      </c>
      <c r="AG154" s="40" t="s">
        <v>2845</v>
      </c>
      <c r="AH154" s="105"/>
      <c r="AI154" s="101" t="s">
        <v>2461</v>
      </c>
      <c r="AJ154" s="40" t="s">
        <v>1621</v>
      </c>
      <c r="AK154" s="40" t="s">
        <v>1701</v>
      </c>
      <c r="AL154" s="40" t="s">
        <v>962</v>
      </c>
      <c r="AM154" s="40"/>
      <c r="AN154" s="87"/>
      <c r="AO154" s="40" t="s">
        <v>1899</v>
      </c>
      <c r="AP154" s="40" t="s">
        <v>2056</v>
      </c>
      <c r="AQ154" s="40" t="s">
        <v>714</v>
      </c>
      <c r="AR154" s="87">
        <v>46247</v>
      </c>
      <c r="AS154" s="87">
        <v>46274</v>
      </c>
      <c r="AT154" s="87"/>
      <c r="AU154" s="87"/>
      <c r="AV154" s="106"/>
      <c r="AW154" s="106"/>
      <c r="AX154" s="102" t="s">
        <v>2727</v>
      </c>
      <c r="AY154" s="107" t="s">
        <v>2846</v>
      </c>
      <c r="AZ154" s="105"/>
      <c r="BA154" s="131" t="s">
        <v>705</v>
      </c>
      <c r="BB154" s="108" t="str">
        <f>IFERROR(IF(PAC!$AB154="F01 - CAPTAÇÃO DE RECURSO",1,""),"")</f>
        <v/>
      </c>
      <c r="BC154" s="108">
        <f>IFERROR(IF(PAC!$AB154="F02 - LICITAÇÃO",1,""),"")</f>
        <v>1</v>
      </c>
      <c r="BD154" s="109" t="str">
        <f>IFERROR(IF(PAC!$AB$6:$AB$581="F03 - EXECUÇÃO DO OBJETO",1,""),"")</f>
        <v/>
      </c>
      <c r="BE154" s="109" t="str">
        <f>IFERROR(IF(PAC!$AB$6:$AB$581="F04 - CONCLUÍDA",1,""),"")</f>
        <v/>
      </c>
      <c r="BF154" s="110">
        <f>IF(PAC!$V154&gt;0,0,PAC!$Q154)</f>
        <v>1757529.65</v>
      </c>
    </row>
    <row r="155" spans="1:58" s="1" customFormat="1" ht="186.75" hidden="1" customHeight="1" thickBot="1" x14ac:dyDescent="0.4">
      <c r="A155" s="111">
        <f t="shared" si="2"/>
        <v>150</v>
      </c>
      <c r="B155" s="111">
        <v>2025</v>
      </c>
      <c r="C155" s="111" t="s">
        <v>604</v>
      </c>
      <c r="D155" s="111" t="s">
        <v>995</v>
      </c>
      <c r="E155" s="113" t="s">
        <v>727</v>
      </c>
      <c r="F155" s="111" t="s">
        <v>53</v>
      </c>
      <c r="G155" s="111" t="s">
        <v>503</v>
      </c>
      <c r="H155" s="114" t="s">
        <v>1229</v>
      </c>
      <c r="I155" s="111" t="s">
        <v>1223</v>
      </c>
      <c r="J155" s="111" t="s">
        <v>169</v>
      </c>
      <c r="K155" s="31">
        <v>2261169.2599999998</v>
      </c>
      <c r="L155" s="31">
        <v>2261169.2599999998</v>
      </c>
      <c r="M155" s="31"/>
      <c r="N155" s="31"/>
      <c r="O155" s="31"/>
      <c r="P155" s="31"/>
      <c r="Q155" s="33">
        <f>SUM(PAC!$M155:$P155)</f>
        <v>0</v>
      </c>
      <c r="R155" s="33"/>
      <c r="S155" s="33"/>
      <c r="T155" s="33"/>
      <c r="U155" s="33"/>
      <c r="V155" s="33"/>
      <c r="W155" s="33">
        <f>IF(PAC!$V155&gt;0,PAC!$V155,PAC!$Q155)</f>
        <v>0</v>
      </c>
      <c r="X155" s="33"/>
      <c r="Y155" s="115" t="s">
        <v>1557</v>
      </c>
      <c r="Z155" s="115"/>
      <c r="AA155" s="116"/>
      <c r="AB155" s="116" t="s">
        <v>1403</v>
      </c>
      <c r="AC155" s="112" t="s">
        <v>2354</v>
      </c>
      <c r="AD155" s="117"/>
      <c r="AE155" s="118"/>
      <c r="AF155" s="121"/>
      <c r="AG155" s="114"/>
      <c r="AH155" s="119"/>
      <c r="AI155" s="113" t="s">
        <v>2323</v>
      </c>
      <c r="AJ155" s="114" t="s">
        <v>972</v>
      </c>
      <c r="AK155" s="114"/>
      <c r="AL155" s="114"/>
      <c r="AM155" s="114"/>
      <c r="AN155" s="117"/>
      <c r="AO155" s="114"/>
      <c r="AP155" s="114"/>
      <c r="AQ155" s="114" t="s">
        <v>714</v>
      </c>
      <c r="AR155" s="117"/>
      <c r="AS155" s="117"/>
      <c r="AT155" s="117"/>
      <c r="AU155" s="117"/>
      <c r="AV155" s="120"/>
      <c r="AW155" s="120"/>
      <c r="AX155" s="115" t="s">
        <v>518</v>
      </c>
      <c r="AY155" s="121"/>
      <c r="AZ155" s="119"/>
      <c r="BA155" s="132" t="s">
        <v>705</v>
      </c>
      <c r="BB155" s="191">
        <f>IFERROR(IF(PAC!$AB155="F01 - CAPTAÇÃO DE RECURSO",1,""),"")</f>
        <v>1</v>
      </c>
      <c r="BC155" s="191" t="str">
        <f>IFERROR(IF(PAC!$AB155="F02 - LICITAÇÃO",1,""),"")</f>
        <v/>
      </c>
      <c r="BD155" s="122" t="str">
        <f>IFERROR(IF(PAC!$AB$6:$AB$581="F03 - EXECUÇÃO DO OBJETO",1,""),"")</f>
        <v/>
      </c>
      <c r="BE155" s="122" t="str">
        <f>IFERROR(IF(PAC!$AB$6:$AB$581="F04 - CONCLUÍDA",1,""),"")</f>
        <v/>
      </c>
      <c r="BF155" s="189">
        <f>IF(PAC!$V155&gt;0,0,PAC!$Q155)</f>
        <v>0</v>
      </c>
    </row>
    <row r="156" spans="1:58" s="1" customFormat="1" ht="250.5" hidden="1" customHeight="1" thickBot="1" x14ac:dyDescent="0.4">
      <c r="A156" s="88">
        <f t="shared" si="2"/>
        <v>151</v>
      </c>
      <c r="B156" s="88">
        <v>2025</v>
      </c>
      <c r="C156" s="88" t="s">
        <v>604</v>
      </c>
      <c r="D156" s="88" t="s">
        <v>995</v>
      </c>
      <c r="E156" s="101" t="s">
        <v>2637</v>
      </c>
      <c r="F156" s="88" t="s">
        <v>53</v>
      </c>
      <c r="G156" s="88" t="s">
        <v>503</v>
      </c>
      <c r="H156" s="40" t="s">
        <v>1229</v>
      </c>
      <c r="I156" s="88" t="s">
        <v>1223</v>
      </c>
      <c r="J156" s="88" t="s">
        <v>173</v>
      </c>
      <c r="K156" s="18"/>
      <c r="L156" s="18">
        <v>1306541.3500000001</v>
      </c>
      <c r="M156" s="18">
        <v>1306541.3500000001</v>
      </c>
      <c r="N156" s="18"/>
      <c r="O156" s="18"/>
      <c r="P156" s="18"/>
      <c r="Q156" s="20">
        <f>SUM(PAC!$M156:$P156)</f>
        <v>1306541.3500000001</v>
      </c>
      <c r="R156" s="20"/>
      <c r="S156" s="20"/>
      <c r="T156" s="20"/>
      <c r="U156" s="20"/>
      <c r="V156" s="20"/>
      <c r="W156" s="20">
        <f>IF(PAC!$V156&gt;0,PAC!$V156,PAC!$Q156)</f>
        <v>1306541.3500000001</v>
      </c>
      <c r="X156" s="20"/>
      <c r="Y156" s="102" t="s">
        <v>1553</v>
      </c>
      <c r="Z156" s="102"/>
      <c r="AA156" s="103">
        <v>9</v>
      </c>
      <c r="AB156" s="103" t="s">
        <v>1402</v>
      </c>
      <c r="AC156" s="100" t="s">
        <v>2348</v>
      </c>
      <c r="AD156" s="87"/>
      <c r="AE156" s="104"/>
      <c r="AF156" s="107" t="s">
        <v>1449</v>
      </c>
      <c r="AG156" s="40" t="s">
        <v>2845</v>
      </c>
      <c r="AH156" s="105"/>
      <c r="AI156" s="101" t="s">
        <v>2461</v>
      </c>
      <c r="AJ156" s="40" t="s">
        <v>1621</v>
      </c>
      <c r="AK156" s="40" t="s">
        <v>1701</v>
      </c>
      <c r="AL156" s="40" t="s">
        <v>962</v>
      </c>
      <c r="AM156" s="40"/>
      <c r="AN156" s="87"/>
      <c r="AO156" s="40" t="s">
        <v>1652</v>
      </c>
      <c r="AP156" s="40" t="s">
        <v>2057</v>
      </c>
      <c r="AQ156" s="40" t="s">
        <v>714</v>
      </c>
      <c r="AR156" s="87">
        <v>46247</v>
      </c>
      <c r="AS156" s="87">
        <v>46274</v>
      </c>
      <c r="AT156" s="87"/>
      <c r="AU156" s="87"/>
      <c r="AV156" s="106"/>
      <c r="AW156" s="106"/>
      <c r="AX156" s="102" t="s">
        <v>2728</v>
      </c>
      <c r="AY156" s="107" t="s">
        <v>2846</v>
      </c>
      <c r="AZ156" s="105"/>
      <c r="BA156" s="131" t="s">
        <v>705</v>
      </c>
      <c r="BB156" s="108" t="str">
        <f>IFERROR(IF(PAC!$AB156="F01 - CAPTAÇÃO DE RECURSO",1,""),"")</f>
        <v/>
      </c>
      <c r="BC156" s="108">
        <f>IFERROR(IF(PAC!$AB156="F02 - LICITAÇÃO",1,""),"")</f>
        <v>1</v>
      </c>
      <c r="BD156" s="109" t="str">
        <f>IFERROR(IF(PAC!$AB$6:$AB$581="F03 - EXECUÇÃO DO OBJETO",1,""),"")</f>
        <v/>
      </c>
      <c r="BE156" s="109" t="str">
        <f>IFERROR(IF(PAC!$AB$6:$AB$581="F04 - CONCLUÍDA",1,""),"")</f>
        <v/>
      </c>
      <c r="BF156" s="110">
        <f>IF(PAC!$V156&gt;0,0,PAC!$Q156)</f>
        <v>1306541.3500000001</v>
      </c>
    </row>
    <row r="157" spans="1:58" s="1" customFormat="1" ht="63" hidden="1" customHeight="1" thickBot="1" x14ac:dyDescent="0.4">
      <c r="A157" s="111">
        <f t="shared" si="2"/>
        <v>152</v>
      </c>
      <c r="B157" s="111">
        <v>2025</v>
      </c>
      <c r="C157" s="111" t="s">
        <v>604</v>
      </c>
      <c r="D157" s="111" t="s">
        <v>995</v>
      </c>
      <c r="E157" s="113" t="s">
        <v>2638</v>
      </c>
      <c r="F157" s="111" t="s">
        <v>53</v>
      </c>
      <c r="G157" s="111" t="s">
        <v>503</v>
      </c>
      <c r="H157" s="114" t="s">
        <v>1229</v>
      </c>
      <c r="I157" s="111" t="s">
        <v>1223</v>
      </c>
      <c r="J157" s="111" t="s">
        <v>189</v>
      </c>
      <c r="K157" s="31"/>
      <c r="L157" s="31">
        <v>4884770.1100000003</v>
      </c>
      <c r="M157" s="31">
        <v>4884770.1100000003</v>
      </c>
      <c r="N157" s="31"/>
      <c r="O157" s="31"/>
      <c r="P157" s="31"/>
      <c r="Q157" s="33">
        <f>SUM(PAC!$M157:$P157)</f>
        <v>4884770.1100000003</v>
      </c>
      <c r="R157" s="33"/>
      <c r="S157" s="33"/>
      <c r="T157" s="33"/>
      <c r="U157" s="33"/>
      <c r="V157" s="33"/>
      <c r="W157" s="33">
        <f>IF(PAC!$V157&gt;0,PAC!$V157,PAC!$Q157)</f>
        <v>4884770.1100000003</v>
      </c>
      <c r="X157" s="33"/>
      <c r="Y157" s="115" t="s">
        <v>1553</v>
      </c>
      <c r="Z157" s="115"/>
      <c r="AA157" s="116">
        <v>15</v>
      </c>
      <c r="AB157" s="116" t="s">
        <v>1402</v>
      </c>
      <c r="AC157" s="112" t="s">
        <v>2348</v>
      </c>
      <c r="AD157" s="117"/>
      <c r="AE157" s="118"/>
      <c r="AF157" s="121" t="s">
        <v>1449</v>
      </c>
      <c r="AG157" s="114" t="s">
        <v>2845</v>
      </c>
      <c r="AH157" s="119"/>
      <c r="AI157" s="113" t="s">
        <v>2461</v>
      </c>
      <c r="AJ157" s="114" t="s">
        <v>1621</v>
      </c>
      <c r="AK157" s="114" t="s">
        <v>1701</v>
      </c>
      <c r="AL157" s="114" t="s">
        <v>962</v>
      </c>
      <c r="AM157" s="114"/>
      <c r="AN157" s="117"/>
      <c r="AO157" s="114" t="s">
        <v>1653</v>
      </c>
      <c r="AP157" s="114" t="s">
        <v>2058</v>
      </c>
      <c r="AQ157" s="114"/>
      <c r="AR157" s="117">
        <v>46247</v>
      </c>
      <c r="AS157" s="117">
        <v>46274</v>
      </c>
      <c r="AT157" s="117"/>
      <c r="AU157" s="117"/>
      <c r="AV157" s="120"/>
      <c r="AW157" s="120"/>
      <c r="AX157" s="115" t="s">
        <v>2729</v>
      </c>
      <c r="AY157" s="121" t="s">
        <v>2846</v>
      </c>
      <c r="AZ157" s="119"/>
      <c r="BA157" s="132" t="s">
        <v>821</v>
      </c>
      <c r="BB157" s="191" t="str">
        <f>IFERROR(IF(PAC!$AB157="F01 - CAPTAÇÃO DE RECURSO",1,""),"")</f>
        <v/>
      </c>
      <c r="BC157" s="191">
        <f>IFERROR(IF(PAC!$AB157="F02 - LICITAÇÃO",1,""),"")</f>
        <v>1</v>
      </c>
      <c r="BD157" s="122" t="str">
        <f>IFERROR(IF(PAC!$AB$6:$AB$581="F03 - EXECUÇÃO DO OBJETO",1,""),"")</f>
        <v/>
      </c>
      <c r="BE157" s="122" t="str">
        <f>IFERROR(IF(PAC!$AB$6:$AB$581="F04 - CONCLUÍDA",1,""),"")</f>
        <v/>
      </c>
      <c r="BF157" s="189">
        <f>IF(PAC!$V157&gt;0,0,PAC!$Q157)</f>
        <v>4884770.1100000003</v>
      </c>
    </row>
    <row r="158" spans="1:58" s="1" customFormat="1" ht="276.75" hidden="1" customHeight="1" thickBot="1" x14ac:dyDescent="0.4">
      <c r="A158" s="88">
        <f t="shared" si="2"/>
        <v>153</v>
      </c>
      <c r="B158" s="88">
        <v>2025</v>
      </c>
      <c r="C158" s="88" t="s">
        <v>604</v>
      </c>
      <c r="D158" s="88" t="s">
        <v>995</v>
      </c>
      <c r="E158" s="101" t="s">
        <v>728</v>
      </c>
      <c r="F158" s="88" t="s">
        <v>53</v>
      </c>
      <c r="G158" s="88" t="s">
        <v>503</v>
      </c>
      <c r="H158" s="40" t="s">
        <v>1229</v>
      </c>
      <c r="I158" s="88" t="s">
        <v>1223</v>
      </c>
      <c r="J158" s="88" t="s">
        <v>189</v>
      </c>
      <c r="K158" s="18">
        <v>3627943.04</v>
      </c>
      <c r="L158" s="18">
        <v>3627943.04</v>
      </c>
      <c r="M158" s="18"/>
      <c r="N158" s="18"/>
      <c r="O158" s="18"/>
      <c r="P158" s="18"/>
      <c r="Q158" s="20">
        <f>SUM(PAC!$M158:$P158)</f>
        <v>0</v>
      </c>
      <c r="R158" s="20"/>
      <c r="S158" s="20"/>
      <c r="T158" s="20"/>
      <c r="U158" s="20"/>
      <c r="V158" s="20"/>
      <c r="W158" s="20">
        <f>IF(PAC!$V158&gt;0,PAC!$V158,PAC!$Q158)</f>
        <v>0</v>
      </c>
      <c r="X158" s="20"/>
      <c r="Y158" s="102" t="s">
        <v>1557</v>
      </c>
      <c r="Z158" s="102"/>
      <c r="AA158" s="103"/>
      <c r="AB158" s="103" t="s">
        <v>1403</v>
      </c>
      <c r="AC158" s="100" t="s">
        <v>2354</v>
      </c>
      <c r="AD158" s="87"/>
      <c r="AE158" s="104"/>
      <c r="AF158" s="107"/>
      <c r="AG158" s="40"/>
      <c r="AH158" s="105"/>
      <c r="AI158" s="101" t="s">
        <v>2324</v>
      </c>
      <c r="AJ158" s="40" t="s">
        <v>972</v>
      </c>
      <c r="AK158" s="40"/>
      <c r="AL158" s="40"/>
      <c r="AM158" s="40"/>
      <c r="AN158" s="87"/>
      <c r="AO158" s="40"/>
      <c r="AP158" s="40"/>
      <c r="AQ158" s="40"/>
      <c r="AR158" s="87"/>
      <c r="AS158" s="87"/>
      <c r="AT158" s="87"/>
      <c r="AU158" s="87"/>
      <c r="AV158" s="106"/>
      <c r="AW158" s="106"/>
      <c r="AX158" s="102" t="s">
        <v>518</v>
      </c>
      <c r="AY158" s="107"/>
      <c r="AZ158" s="105"/>
      <c r="BA158" s="131" t="s">
        <v>821</v>
      </c>
      <c r="BB158" s="108">
        <f>IFERROR(IF(PAC!$AB158="F01 - CAPTAÇÃO DE RECURSO",1,""),"")</f>
        <v>1</v>
      </c>
      <c r="BC158" s="108" t="str">
        <f>IFERROR(IF(PAC!$AB158="F02 - LICITAÇÃO",1,""),"")</f>
        <v/>
      </c>
      <c r="BD158" s="109" t="str">
        <f>IFERROR(IF(PAC!$AB$6:$AB$581="F03 - EXECUÇÃO DO OBJETO",1,""),"")</f>
        <v/>
      </c>
      <c r="BE158" s="109" t="str">
        <f>IFERROR(IF(PAC!$AB$6:$AB$581="F04 - CONCLUÍDA",1,""),"")</f>
        <v/>
      </c>
      <c r="BF158" s="110">
        <f>IF(PAC!$V158&gt;0,0,PAC!$Q158)</f>
        <v>0</v>
      </c>
    </row>
    <row r="159" spans="1:58" s="1" customFormat="1" ht="213.75" hidden="1" customHeight="1" thickBot="1" x14ac:dyDescent="0.4">
      <c r="A159" s="111">
        <f t="shared" si="2"/>
        <v>154</v>
      </c>
      <c r="B159" s="111">
        <v>2025</v>
      </c>
      <c r="C159" s="111" t="s">
        <v>604</v>
      </c>
      <c r="D159" s="111" t="s">
        <v>995</v>
      </c>
      <c r="E159" s="113" t="s">
        <v>2639</v>
      </c>
      <c r="F159" s="111" t="s">
        <v>53</v>
      </c>
      <c r="G159" s="111" t="s">
        <v>503</v>
      </c>
      <c r="H159" s="114" t="s">
        <v>1229</v>
      </c>
      <c r="I159" s="111" t="s">
        <v>1223</v>
      </c>
      <c r="J159" s="111" t="s">
        <v>189</v>
      </c>
      <c r="K159" s="31"/>
      <c r="L159" s="31">
        <v>5569768.3600000003</v>
      </c>
      <c r="M159" s="31">
        <v>5569768.3600000003</v>
      </c>
      <c r="N159" s="31"/>
      <c r="O159" s="31"/>
      <c r="P159" s="31"/>
      <c r="Q159" s="33">
        <f>SUM(PAC!$M159:$P159)</f>
        <v>5569768.3600000003</v>
      </c>
      <c r="R159" s="33"/>
      <c r="S159" s="33"/>
      <c r="T159" s="33"/>
      <c r="U159" s="33"/>
      <c r="V159" s="33"/>
      <c r="W159" s="33">
        <f>IF(PAC!$V159&gt;0,PAC!$V159,PAC!$Q159)</f>
        <v>5569768.3600000003</v>
      </c>
      <c r="X159" s="33"/>
      <c r="Y159" s="115" t="s">
        <v>1553</v>
      </c>
      <c r="Z159" s="115"/>
      <c r="AA159" s="116">
        <v>13</v>
      </c>
      <c r="AB159" s="116" t="s">
        <v>1402</v>
      </c>
      <c r="AC159" s="112" t="s">
        <v>2348</v>
      </c>
      <c r="AD159" s="117"/>
      <c r="AE159" s="118"/>
      <c r="AF159" s="121" t="s">
        <v>1449</v>
      </c>
      <c r="AG159" s="114" t="s">
        <v>2845</v>
      </c>
      <c r="AH159" s="119"/>
      <c r="AI159" s="113" t="s">
        <v>2461</v>
      </c>
      <c r="AJ159" s="114" t="s">
        <v>1621</v>
      </c>
      <c r="AK159" s="114" t="s">
        <v>1701</v>
      </c>
      <c r="AL159" s="114" t="s">
        <v>962</v>
      </c>
      <c r="AM159" s="114"/>
      <c r="AN159" s="117"/>
      <c r="AO159" s="114" t="s">
        <v>1650</v>
      </c>
      <c r="AP159" s="114" t="s">
        <v>2059</v>
      </c>
      <c r="AQ159" s="114"/>
      <c r="AR159" s="117">
        <v>46247</v>
      </c>
      <c r="AS159" s="117">
        <v>46274</v>
      </c>
      <c r="AT159" s="117"/>
      <c r="AU159" s="117"/>
      <c r="AV159" s="120"/>
      <c r="AW159" s="120"/>
      <c r="AX159" s="115" t="s">
        <v>2730</v>
      </c>
      <c r="AY159" s="121" t="s">
        <v>2846</v>
      </c>
      <c r="AZ159" s="119"/>
      <c r="BA159" s="132" t="s">
        <v>821</v>
      </c>
      <c r="BB159" s="191" t="str">
        <f>IFERROR(IF(PAC!$AB159="F01 - CAPTAÇÃO DE RECURSO",1,""),"")</f>
        <v/>
      </c>
      <c r="BC159" s="191">
        <f>IFERROR(IF(PAC!$AB159="F02 - LICITAÇÃO",1,""),"")</f>
        <v>1</v>
      </c>
      <c r="BD159" s="122" t="str">
        <f>IFERROR(IF(PAC!$AB$6:$AB$581="F03 - EXECUÇÃO DO OBJETO",1,""),"")</f>
        <v/>
      </c>
      <c r="BE159" s="122" t="str">
        <f>IFERROR(IF(PAC!$AB$6:$AB$581="F04 - CONCLUÍDA",1,""),"")</f>
        <v/>
      </c>
      <c r="BF159" s="189">
        <f>IF(PAC!$V159&gt;0,0,PAC!$Q159)</f>
        <v>5569768.3600000003</v>
      </c>
    </row>
    <row r="160" spans="1:58" s="1" customFormat="1" ht="63" hidden="1" customHeight="1" thickBot="1" x14ac:dyDescent="0.4">
      <c r="A160" s="88">
        <f t="shared" si="2"/>
        <v>155</v>
      </c>
      <c r="B160" s="88">
        <v>2025</v>
      </c>
      <c r="C160" s="88" t="s">
        <v>604</v>
      </c>
      <c r="D160" s="88" t="s">
        <v>995</v>
      </c>
      <c r="E160" s="101" t="s">
        <v>2641</v>
      </c>
      <c r="F160" s="88" t="s">
        <v>53</v>
      </c>
      <c r="G160" s="88" t="s">
        <v>503</v>
      </c>
      <c r="H160" s="40" t="s">
        <v>1229</v>
      </c>
      <c r="I160" s="88" t="s">
        <v>1223</v>
      </c>
      <c r="J160" s="88" t="s">
        <v>192</v>
      </c>
      <c r="K160" s="18"/>
      <c r="L160" s="18">
        <v>1811147.68</v>
      </c>
      <c r="M160" s="18">
        <v>1811147.68</v>
      </c>
      <c r="N160" s="18"/>
      <c r="O160" s="18"/>
      <c r="P160" s="18"/>
      <c r="Q160" s="20">
        <f>SUM(PAC!$M160:$P160)</f>
        <v>1811147.68</v>
      </c>
      <c r="R160" s="20"/>
      <c r="S160" s="20"/>
      <c r="T160" s="20"/>
      <c r="U160" s="20"/>
      <c r="V160" s="20"/>
      <c r="W160" s="20">
        <f>IF(PAC!$V160&gt;0,PAC!$V160,PAC!$Q160)</f>
        <v>1811147.68</v>
      </c>
      <c r="X160" s="20"/>
      <c r="Y160" s="102" t="s">
        <v>1553</v>
      </c>
      <c r="Z160" s="102"/>
      <c r="AA160" s="103">
        <v>10</v>
      </c>
      <c r="AB160" s="103" t="s">
        <v>1402</v>
      </c>
      <c r="AC160" s="100" t="s">
        <v>2348</v>
      </c>
      <c r="AD160" s="87"/>
      <c r="AE160" s="104"/>
      <c r="AF160" s="107" t="s">
        <v>1449</v>
      </c>
      <c r="AG160" s="40" t="s">
        <v>2845</v>
      </c>
      <c r="AH160" s="105"/>
      <c r="AI160" s="101" t="s">
        <v>2461</v>
      </c>
      <c r="AJ160" s="40" t="s">
        <v>1621</v>
      </c>
      <c r="AK160" s="40" t="s">
        <v>1701</v>
      </c>
      <c r="AL160" s="40" t="s">
        <v>962</v>
      </c>
      <c r="AM160" s="40"/>
      <c r="AN160" s="87"/>
      <c r="AO160" s="40" t="s">
        <v>1654</v>
      </c>
      <c r="AP160" s="40" t="s">
        <v>2060</v>
      </c>
      <c r="AQ160" s="40" t="s">
        <v>714</v>
      </c>
      <c r="AR160" s="87">
        <v>46247</v>
      </c>
      <c r="AS160" s="87">
        <v>46274</v>
      </c>
      <c r="AT160" s="87"/>
      <c r="AU160" s="87"/>
      <c r="AV160" s="106"/>
      <c r="AW160" s="106"/>
      <c r="AX160" s="102" t="s">
        <v>2731</v>
      </c>
      <c r="AY160" s="107" t="s">
        <v>2846</v>
      </c>
      <c r="AZ160" s="105"/>
      <c r="BA160" s="131" t="s">
        <v>569</v>
      </c>
      <c r="BB160" s="108" t="str">
        <f>IFERROR(IF(PAC!$AB160="F01 - CAPTAÇÃO DE RECURSO",1,""),"")</f>
        <v/>
      </c>
      <c r="BC160" s="108">
        <f>IFERROR(IF(PAC!$AB160="F02 - LICITAÇÃO",1,""),"")</f>
        <v>1</v>
      </c>
      <c r="BD160" s="109" t="str">
        <f>IFERROR(IF(PAC!$AB$6:$AB$581="F03 - EXECUÇÃO DO OBJETO",1,""),"")</f>
        <v/>
      </c>
      <c r="BE160" s="109" t="str">
        <f>IFERROR(IF(PAC!$AB$6:$AB$581="F04 - CONCLUÍDA",1,""),"")</f>
        <v/>
      </c>
      <c r="BF160" s="110">
        <f>IF(PAC!$V160&gt;0,0,PAC!$Q160)</f>
        <v>1811147.68</v>
      </c>
    </row>
    <row r="161" spans="1:58" s="1" customFormat="1" ht="138.75" hidden="1" customHeight="1" thickBot="1" x14ac:dyDescent="0.4">
      <c r="A161" s="111">
        <f t="shared" si="2"/>
        <v>156</v>
      </c>
      <c r="B161" s="111">
        <v>2025</v>
      </c>
      <c r="C161" s="111" t="s">
        <v>604</v>
      </c>
      <c r="D161" s="111" t="s">
        <v>995</v>
      </c>
      <c r="E161" s="113" t="s">
        <v>729</v>
      </c>
      <c r="F161" s="111" t="s">
        <v>53</v>
      </c>
      <c r="G161" s="111" t="s">
        <v>503</v>
      </c>
      <c r="H161" s="114" t="s">
        <v>1229</v>
      </c>
      <c r="I161" s="111" t="s">
        <v>1223</v>
      </c>
      <c r="J161" s="111" t="s">
        <v>203</v>
      </c>
      <c r="K161" s="31">
        <v>2299985</v>
      </c>
      <c r="L161" s="31">
        <v>2299985</v>
      </c>
      <c r="M161" s="31"/>
      <c r="N161" s="31"/>
      <c r="O161" s="31"/>
      <c r="P161" s="31"/>
      <c r="Q161" s="33">
        <f>SUM(PAC!$M161:$P161)</f>
        <v>0</v>
      </c>
      <c r="R161" s="33"/>
      <c r="S161" s="33"/>
      <c r="T161" s="33"/>
      <c r="U161" s="33"/>
      <c r="V161" s="33"/>
      <c r="W161" s="33">
        <f>IF(PAC!$V161&gt;0,PAC!$V161,PAC!$Q161)</f>
        <v>0</v>
      </c>
      <c r="X161" s="33"/>
      <c r="Y161" s="115" t="s">
        <v>1557</v>
      </c>
      <c r="Z161" s="115"/>
      <c r="AA161" s="116"/>
      <c r="AB161" s="116" t="s">
        <v>1403</v>
      </c>
      <c r="AC161" s="112" t="s">
        <v>2354</v>
      </c>
      <c r="AD161" s="117"/>
      <c r="AE161" s="118"/>
      <c r="AF161" s="121"/>
      <c r="AG161" s="114"/>
      <c r="AH161" s="119"/>
      <c r="AI161" s="113" t="s">
        <v>2325</v>
      </c>
      <c r="AJ161" s="114" t="s">
        <v>972</v>
      </c>
      <c r="AK161" s="114"/>
      <c r="AL161" s="114"/>
      <c r="AM161" s="114"/>
      <c r="AN161" s="117"/>
      <c r="AO161" s="114"/>
      <c r="AP161" s="114"/>
      <c r="AQ161" s="114" t="s">
        <v>714</v>
      </c>
      <c r="AR161" s="117"/>
      <c r="AS161" s="117"/>
      <c r="AT161" s="117"/>
      <c r="AU161" s="117"/>
      <c r="AV161" s="120"/>
      <c r="AW161" s="120"/>
      <c r="AX161" s="115" t="s">
        <v>518</v>
      </c>
      <c r="AY161" s="121"/>
      <c r="AZ161" s="119"/>
      <c r="BA161" s="132" t="s">
        <v>821</v>
      </c>
      <c r="BB161" s="191">
        <f>IFERROR(IF(PAC!$AB161="F01 - CAPTAÇÃO DE RECURSO",1,""),"")</f>
        <v>1</v>
      </c>
      <c r="BC161" s="191" t="str">
        <f>IFERROR(IF(PAC!$AB161="F02 - LICITAÇÃO",1,""),"")</f>
        <v/>
      </c>
      <c r="BD161" s="122" t="str">
        <f>IFERROR(IF(PAC!$AB$6:$AB$581="F03 - EXECUÇÃO DO OBJETO",1,""),"")</f>
        <v/>
      </c>
      <c r="BE161" s="122" t="str">
        <f>IFERROR(IF(PAC!$AB$6:$AB$581="F04 - CONCLUÍDA",1,""),"")</f>
        <v/>
      </c>
      <c r="BF161" s="189">
        <f>IF(PAC!$V161&gt;0,0,PAC!$Q161)</f>
        <v>0</v>
      </c>
    </row>
    <row r="162" spans="1:58" s="1" customFormat="1" ht="64.5" hidden="1" customHeight="1" thickBot="1" x14ac:dyDescent="0.4">
      <c r="A162" s="88">
        <f t="shared" si="2"/>
        <v>157</v>
      </c>
      <c r="B162" s="88">
        <v>2025</v>
      </c>
      <c r="C162" s="88" t="s">
        <v>604</v>
      </c>
      <c r="D162" s="88" t="s">
        <v>995</v>
      </c>
      <c r="E162" s="101" t="s">
        <v>730</v>
      </c>
      <c r="F162" s="88" t="s">
        <v>53</v>
      </c>
      <c r="G162" s="88" t="s">
        <v>503</v>
      </c>
      <c r="H162" s="40" t="s">
        <v>1229</v>
      </c>
      <c r="I162" s="88" t="s">
        <v>1223</v>
      </c>
      <c r="J162" s="88" t="s">
        <v>222</v>
      </c>
      <c r="K162" s="18">
        <v>1818763.19</v>
      </c>
      <c r="L162" s="18">
        <v>1818763.19</v>
      </c>
      <c r="M162" s="18"/>
      <c r="N162" s="18"/>
      <c r="O162" s="18"/>
      <c r="P162" s="18"/>
      <c r="Q162" s="20">
        <f>SUM(PAC!$M162:$P162)</f>
        <v>0</v>
      </c>
      <c r="R162" s="20"/>
      <c r="S162" s="20"/>
      <c r="T162" s="20"/>
      <c r="U162" s="20"/>
      <c r="V162" s="20"/>
      <c r="W162" s="20">
        <f>IF(PAC!$V162&gt;0,PAC!$V162,PAC!$Q162)</f>
        <v>0</v>
      </c>
      <c r="X162" s="20"/>
      <c r="Y162" s="102" t="s">
        <v>1557</v>
      </c>
      <c r="Z162" s="102"/>
      <c r="AA162" s="103"/>
      <c r="AB162" s="103" t="s">
        <v>1403</v>
      </c>
      <c r="AC162" s="100" t="s">
        <v>2354</v>
      </c>
      <c r="AD162" s="87"/>
      <c r="AE162" s="104"/>
      <c r="AF162" s="107"/>
      <c r="AG162" s="40"/>
      <c r="AH162" s="105"/>
      <c r="AI162" s="101" t="s">
        <v>2326</v>
      </c>
      <c r="AJ162" s="40" t="s">
        <v>972</v>
      </c>
      <c r="AK162" s="40"/>
      <c r="AL162" s="40"/>
      <c r="AM162" s="40"/>
      <c r="AN162" s="87"/>
      <c r="AO162" s="40"/>
      <c r="AP162" s="40"/>
      <c r="AQ162" s="40" t="s">
        <v>714</v>
      </c>
      <c r="AR162" s="87"/>
      <c r="AS162" s="87"/>
      <c r="AT162" s="87"/>
      <c r="AU162" s="87"/>
      <c r="AV162" s="106"/>
      <c r="AW162" s="106"/>
      <c r="AX162" s="102" t="s">
        <v>518</v>
      </c>
      <c r="AY162" s="107"/>
      <c r="AZ162" s="105"/>
      <c r="BA162" s="131" t="s">
        <v>821</v>
      </c>
      <c r="BB162" s="108">
        <f>IFERROR(IF(PAC!$AB162="F01 - CAPTAÇÃO DE RECURSO",1,""),"")</f>
        <v>1</v>
      </c>
      <c r="BC162" s="108" t="str">
        <f>IFERROR(IF(PAC!$AB162="F02 - LICITAÇÃO",1,""),"")</f>
        <v/>
      </c>
      <c r="BD162" s="109" t="str">
        <f>IFERROR(IF(PAC!$AB$6:$AB$581="F03 - EXECUÇÃO DO OBJETO",1,""),"")</f>
        <v/>
      </c>
      <c r="BE162" s="109" t="str">
        <f>IFERROR(IF(PAC!$AB$6:$AB$581="F04 - CONCLUÍDA",1,""),"")</f>
        <v/>
      </c>
      <c r="BF162" s="110">
        <f>IF(PAC!$V162&gt;0,0,PAC!$Q162)</f>
        <v>0</v>
      </c>
    </row>
    <row r="163" spans="1:58" s="1" customFormat="1" ht="63" hidden="1" customHeight="1" thickBot="1" x14ac:dyDescent="0.4">
      <c r="A163" s="111">
        <f t="shared" si="2"/>
        <v>158</v>
      </c>
      <c r="B163" s="111">
        <v>2025</v>
      </c>
      <c r="C163" s="111" t="s">
        <v>604</v>
      </c>
      <c r="D163" s="111" t="s">
        <v>995</v>
      </c>
      <c r="E163" s="113" t="s">
        <v>731</v>
      </c>
      <c r="F163" s="111" t="s">
        <v>53</v>
      </c>
      <c r="G163" s="111" t="s">
        <v>503</v>
      </c>
      <c r="H163" s="114" t="s">
        <v>1229</v>
      </c>
      <c r="I163" s="111" t="s">
        <v>1223</v>
      </c>
      <c r="J163" s="111" t="s">
        <v>222</v>
      </c>
      <c r="K163" s="31">
        <v>2259778.08</v>
      </c>
      <c r="L163" s="31">
        <v>2259778.08</v>
      </c>
      <c r="M163" s="31"/>
      <c r="N163" s="31"/>
      <c r="O163" s="31"/>
      <c r="P163" s="31"/>
      <c r="Q163" s="33">
        <f>SUM(PAC!$M163:$P163)</f>
        <v>0</v>
      </c>
      <c r="R163" s="33"/>
      <c r="S163" s="33"/>
      <c r="T163" s="33"/>
      <c r="U163" s="33"/>
      <c r="V163" s="33"/>
      <c r="W163" s="33">
        <f>IF(PAC!$V163&gt;0,PAC!$V163,PAC!$Q163)</f>
        <v>0</v>
      </c>
      <c r="X163" s="33"/>
      <c r="Y163" s="115" t="s">
        <v>1557</v>
      </c>
      <c r="Z163" s="115"/>
      <c r="AA163" s="116"/>
      <c r="AB163" s="116" t="s">
        <v>1403</v>
      </c>
      <c r="AC163" s="112" t="s">
        <v>2354</v>
      </c>
      <c r="AD163" s="117"/>
      <c r="AE163" s="118"/>
      <c r="AF163" s="121"/>
      <c r="AG163" s="114"/>
      <c r="AH163" s="119"/>
      <c r="AI163" s="113"/>
      <c r="AJ163" s="114" t="s">
        <v>972</v>
      </c>
      <c r="AK163" s="114"/>
      <c r="AL163" s="114"/>
      <c r="AM163" s="114"/>
      <c r="AN163" s="117"/>
      <c r="AO163" s="114"/>
      <c r="AP163" s="114"/>
      <c r="AQ163" s="114"/>
      <c r="AR163" s="117"/>
      <c r="AS163" s="117"/>
      <c r="AT163" s="117"/>
      <c r="AU163" s="117"/>
      <c r="AV163" s="120"/>
      <c r="AW163" s="120"/>
      <c r="AX163" s="115" t="s">
        <v>518</v>
      </c>
      <c r="AY163" s="121"/>
      <c r="AZ163" s="119"/>
      <c r="BA163" s="132" t="s">
        <v>823</v>
      </c>
      <c r="BB163" s="191">
        <f>IFERROR(IF(PAC!$AB163="F01 - CAPTAÇÃO DE RECURSO",1,""),"")</f>
        <v>1</v>
      </c>
      <c r="BC163" s="191" t="str">
        <f>IFERROR(IF(PAC!$AB163="F02 - LICITAÇÃO",1,""),"")</f>
        <v/>
      </c>
      <c r="BD163" s="122" t="str">
        <f>IFERROR(IF(PAC!$AB$6:$AB$581="F03 - EXECUÇÃO DO OBJETO",1,""),"")</f>
        <v/>
      </c>
      <c r="BE163" s="122" t="str">
        <f>IFERROR(IF(PAC!$AB$6:$AB$581="F04 - CONCLUÍDA",1,""),"")</f>
        <v/>
      </c>
      <c r="BF163" s="189">
        <f>IF(PAC!$V163&gt;0,0,PAC!$Q163)</f>
        <v>0</v>
      </c>
    </row>
    <row r="164" spans="1:58" s="1" customFormat="1" ht="63" hidden="1" customHeight="1" thickBot="1" x14ac:dyDescent="0.4">
      <c r="A164" s="88">
        <f t="shared" si="2"/>
        <v>159</v>
      </c>
      <c r="B164" s="88">
        <v>2025</v>
      </c>
      <c r="C164" s="88" t="s">
        <v>604</v>
      </c>
      <c r="D164" s="88" t="s">
        <v>995</v>
      </c>
      <c r="E164" s="101" t="s">
        <v>732</v>
      </c>
      <c r="F164" s="88" t="s">
        <v>53</v>
      </c>
      <c r="G164" s="88" t="s">
        <v>503</v>
      </c>
      <c r="H164" s="40" t="s">
        <v>1229</v>
      </c>
      <c r="I164" s="88" t="s">
        <v>1223</v>
      </c>
      <c r="J164" s="88" t="s">
        <v>227</v>
      </c>
      <c r="K164" s="18">
        <v>2882370</v>
      </c>
      <c r="L164" s="18">
        <v>2882370</v>
      </c>
      <c r="M164" s="18"/>
      <c r="N164" s="18"/>
      <c r="O164" s="18"/>
      <c r="P164" s="18"/>
      <c r="Q164" s="20">
        <f>SUM(PAC!$M164:$P164)</f>
        <v>0</v>
      </c>
      <c r="R164" s="20"/>
      <c r="S164" s="20"/>
      <c r="T164" s="20"/>
      <c r="U164" s="20"/>
      <c r="V164" s="20"/>
      <c r="W164" s="20">
        <f>IF(PAC!$V164&gt;0,PAC!$V164,PAC!$Q164)</f>
        <v>0</v>
      </c>
      <c r="X164" s="20"/>
      <c r="Y164" s="102" t="s">
        <v>1557</v>
      </c>
      <c r="Z164" s="102"/>
      <c r="AA164" s="103"/>
      <c r="AB164" s="103" t="s">
        <v>1403</v>
      </c>
      <c r="AC164" s="100" t="s">
        <v>2354</v>
      </c>
      <c r="AD164" s="87"/>
      <c r="AE164" s="104"/>
      <c r="AF164" s="107"/>
      <c r="AG164" s="40"/>
      <c r="AH164" s="105"/>
      <c r="AI164" s="101"/>
      <c r="AJ164" s="40" t="s">
        <v>972</v>
      </c>
      <c r="AK164" s="40"/>
      <c r="AL164" s="40"/>
      <c r="AM164" s="40"/>
      <c r="AN164" s="87"/>
      <c r="AO164" s="40"/>
      <c r="AP164" s="40"/>
      <c r="AQ164" s="40"/>
      <c r="AR164" s="87"/>
      <c r="AS164" s="87"/>
      <c r="AT164" s="87"/>
      <c r="AU164" s="87"/>
      <c r="AV164" s="106"/>
      <c r="AW164" s="106"/>
      <c r="AX164" s="102" t="s">
        <v>518</v>
      </c>
      <c r="AY164" s="107"/>
      <c r="AZ164" s="105"/>
      <c r="BA164" s="131" t="s">
        <v>823</v>
      </c>
      <c r="BB164" s="108">
        <f>IFERROR(IF(PAC!$AB164="F01 - CAPTAÇÃO DE RECURSO",1,""),"")</f>
        <v>1</v>
      </c>
      <c r="BC164" s="108" t="str">
        <f>IFERROR(IF(PAC!$AB164="F02 - LICITAÇÃO",1,""),"")</f>
        <v/>
      </c>
      <c r="BD164" s="109" t="str">
        <f>IFERROR(IF(PAC!$AB$6:$AB$581="F03 - EXECUÇÃO DO OBJETO",1,""),"")</f>
        <v/>
      </c>
      <c r="BE164" s="109" t="str">
        <f>IFERROR(IF(PAC!$AB$6:$AB$581="F04 - CONCLUÍDA",1,""),"")</f>
        <v/>
      </c>
      <c r="BF164" s="110">
        <f>IF(PAC!$V164&gt;0,0,PAC!$Q164)</f>
        <v>0</v>
      </c>
    </row>
    <row r="165" spans="1:58" s="1" customFormat="1" ht="51" hidden="1" customHeight="1" thickBot="1" x14ac:dyDescent="0.4">
      <c r="A165" s="111">
        <f t="shared" si="2"/>
        <v>160</v>
      </c>
      <c r="B165" s="111">
        <v>2025</v>
      </c>
      <c r="C165" s="111" t="s">
        <v>604</v>
      </c>
      <c r="D165" s="111" t="s">
        <v>995</v>
      </c>
      <c r="E165" s="113" t="s">
        <v>733</v>
      </c>
      <c r="F165" s="111" t="s">
        <v>53</v>
      </c>
      <c r="G165" s="111" t="s">
        <v>503</v>
      </c>
      <c r="H165" s="114" t="s">
        <v>1229</v>
      </c>
      <c r="I165" s="111" t="s">
        <v>1223</v>
      </c>
      <c r="J165" s="111" t="s">
        <v>227</v>
      </c>
      <c r="K165" s="31">
        <v>1755302.26</v>
      </c>
      <c r="L165" s="31">
        <v>1755302.26</v>
      </c>
      <c r="M165" s="31"/>
      <c r="N165" s="31"/>
      <c r="O165" s="31"/>
      <c r="P165" s="31"/>
      <c r="Q165" s="33">
        <f>SUM(PAC!$M165:$P165)</f>
        <v>0</v>
      </c>
      <c r="R165" s="33"/>
      <c r="S165" s="33"/>
      <c r="T165" s="33"/>
      <c r="U165" s="33"/>
      <c r="V165" s="33"/>
      <c r="W165" s="33">
        <f>IF(PAC!$V165&gt;0,PAC!$V165,PAC!$Q165)</f>
        <v>0</v>
      </c>
      <c r="X165" s="33"/>
      <c r="Y165" s="115" t="s">
        <v>1557</v>
      </c>
      <c r="Z165" s="115"/>
      <c r="AA165" s="116"/>
      <c r="AB165" s="116" t="s">
        <v>1403</v>
      </c>
      <c r="AC165" s="112" t="s">
        <v>2354</v>
      </c>
      <c r="AD165" s="117"/>
      <c r="AE165" s="118"/>
      <c r="AF165" s="121"/>
      <c r="AG165" s="114"/>
      <c r="AH165" s="119"/>
      <c r="AI165" s="113"/>
      <c r="AJ165" s="114" t="s">
        <v>972</v>
      </c>
      <c r="AK165" s="114"/>
      <c r="AL165" s="114"/>
      <c r="AM165" s="114"/>
      <c r="AN165" s="117"/>
      <c r="AO165" s="114"/>
      <c r="AP165" s="114"/>
      <c r="AQ165" s="114" t="s">
        <v>714</v>
      </c>
      <c r="AR165" s="117"/>
      <c r="AS165" s="117"/>
      <c r="AT165" s="117"/>
      <c r="AU165" s="117"/>
      <c r="AV165" s="120"/>
      <c r="AW165" s="120"/>
      <c r="AX165" s="115" t="s">
        <v>518</v>
      </c>
      <c r="AY165" s="121"/>
      <c r="AZ165" s="119"/>
      <c r="BA165" s="132" t="s">
        <v>705</v>
      </c>
      <c r="BB165" s="191">
        <f>IFERROR(IF(PAC!$AB165="F01 - CAPTAÇÃO DE RECURSO",1,""),"")</f>
        <v>1</v>
      </c>
      <c r="BC165" s="191" t="str">
        <f>IFERROR(IF(PAC!$AB165="F02 - LICITAÇÃO",1,""),"")</f>
        <v/>
      </c>
      <c r="BD165" s="122" t="str">
        <f>IFERROR(IF(PAC!$AB$6:$AB$581="F03 - EXECUÇÃO DO OBJETO",1,""),"")</f>
        <v/>
      </c>
      <c r="BE165" s="122" t="str">
        <f>IFERROR(IF(PAC!$AB$6:$AB$581="F04 - CONCLUÍDA",1,""),"")</f>
        <v/>
      </c>
      <c r="BF165" s="189">
        <f>IF(PAC!$V165&gt;0,0,PAC!$Q165)</f>
        <v>0</v>
      </c>
    </row>
    <row r="166" spans="1:58" s="1" customFormat="1" ht="63" hidden="1" customHeight="1" thickBot="1" x14ac:dyDescent="0.4">
      <c r="A166" s="88">
        <f t="shared" si="2"/>
        <v>161</v>
      </c>
      <c r="B166" s="88">
        <v>2025</v>
      </c>
      <c r="C166" s="88" t="s">
        <v>604</v>
      </c>
      <c r="D166" s="88" t="s">
        <v>995</v>
      </c>
      <c r="E166" s="101" t="s">
        <v>734</v>
      </c>
      <c r="F166" s="88" t="s">
        <v>53</v>
      </c>
      <c r="G166" s="88" t="s">
        <v>503</v>
      </c>
      <c r="H166" s="40" t="s">
        <v>1229</v>
      </c>
      <c r="I166" s="88" t="s">
        <v>1223</v>
      </c>
      <c r="J166" s="88" t="s">
        <v>229</v>
      </c>
      <c r="K166" s="18">
        <v>2875423.56</v>
      </c>
      <c r="L166" s="18">
        <v>2875423.56</v>
      </c>
      <c r="M166" s="18"/>
      <c r="N166" s="18"/>
      <c r="O166" s="18"/>
      <c r="P166" s="18"/>
      <c r="Q166" s="20">
        <f>SUM(PAC!$M166:$P166)</f>
        <v>0</v>
      </c>
      <c r="R166" s="20"/>
      <c r="S166" s="20"/>
      <c r="T166" s="20"/>
      <c r="U166" s="20"/>
      <c r="V166" s="20"/>
      <c r="W166" s="20">
        <f>IF(PAC!$V166&gt;0,PAC!$V166,PAC!$Q166)</f>
        <v>0</v>
      </c>
      <c r="X166" s="20"/>
      <c r="Y166" s="102" t="s">
        <v>1557</v>
      </c>
      <c r="Z166" s="102"/>
      <c r="AA166" s="103"/>
      <c r="AB166" s="103" t="s">
        <v>1403</v>
      </c>
      <c r="AC166" s="100" t="s">
        <v>2354</v>
      </c>
      <c r="AD166" s="87"/>
      <c r="AE166" s="104"/>
      <c r="AF166" s="107"/>
      <c r="AG166" s="40"/>
      <c r="AH166" s="105"/>
      <c r="AI166" s="101"/>
      <c r="AJ166" s="40" t="s">
        <v>972</v>
      </c>
      <c r="AK166" s="40"/>
      <c r="AL166" s="40"/>
      <c r="AM166" s="40"/>
      <c r="AN166" s="87"/>
      <c r="AO166" s="40"/>
      <c r="AP166" s="40"/>
      <c r="AQ166" s="40"/>
      <c r="AR166" s="87"/>
      <c r="AS166" s="87"/>
      <c r="AT166" s="87"/>
      <c r="AU166" s="87"/>
      <c r="AV166" s="106"/>
      <c r="AW166" s="106"/>
      <c r="AX166" s="102" t="s">
        <v>518</v>
      </c>
      <c r="AY166" s="107"/>
      <c r="AZ166" s="105"/>
      <c r="BA166" s="131" t="s">
        <v>821</v>
      </c>
      <c r="BB166" s="108">
        <f>IFERROR(IF(PAC!$AB166="F01 - CAPTAÇÃO DE RECURSO",1,""),"")</f>
        <v>1</v>
      </c>
      <c r="BC166" s="108" t="str">
        <f>IFERROR(IF(PAC!$AB166="F02 - LICITAÇÃO",1,""),"")</f>
        <v/>
      </c>
      <c r="BD166" s="109" t="str">
        <f>IFERROR(IF(PAC!$AB$6:$AB$581="F03 - EXECUÇÃO DO OBJETO",1,""),"")</f>
        <v/>
      </c>
      <c r="BE166" s="109" t="str">
        <f>IFERROR(IF(PAC!$AB$6:$AB$581="F04 - CONCLUÍDA",1,""),"")</f>
        <v/>
      </c>
      <c r="BF166" s="110">
        <f>IF(PAC!$V166&gt;0,0,PAC!$Q166)</f>
        <v>0</v>
      </c>
    </row>
    <row r="167" spans="1:58" s="1" customFormat="1" ht="48" hidden="1" customHeight="1" thickBot="1" x14ac:dyDescent="0.4">
      <c r="A167" s="111">
        <f t="shared" si="2"/>
        <v>162</v>
      </c>
      <c r="B167" s="111">
        <v>2025</v>
      </c>
      <c r="C167" s="111" t="s">
        <v>604</v>
      </c>
      <c r="D167" s="111" t="s">
        <v>995</v>
      </c>
      <c r="E167" s="113" t="s">
        <v>735</v>
      </c>
      <c r="F167" s="111" t="s">
        <v>53</v>
      </c>
      <c r="G167" s="111" t="s">
        <v>503</v>
      </c>
      <c r="H167" s="114" t="s">
        <v>1229</v>
      </c>
      <c r="I167" s="111" t="s">
        <v>1223</v>
      </c>
      <c r="J167" s="111" t="s">
        <v>229</v>
      </c>
      <c r="K167" s="31">
        <v>1626543.36</v>
      </c>
      <c r="L167" s="31">
        <v>1626543.36</v>
      </c>
      <c r="M167" s="31"/>
      <c r="N167" s="31"/>
      <c r="O167" s="31"/>
      <c r="P167" s="31"/>
      <c r="Q167" s="33">
        <f>SUM(PAC!$M167:$P167)</f>
        <v>0</v>
      </c>
      <c r="R167" s="33"/>
      <c r="S167" s="33"/>
      <c r="T167" s="33"/>
      <c r="U167" s="33"/>
      <c r="V167" s="33"/>
      <c r="W167" s="33">
        <f>IF(PAC!$V167&gt;0,PAC!$V167,PAC!$Q167)</f>
        <v>0</v>
      </c>
      <c r="X167" s="33"/>
      <c r="Y167" s="115" t="s">
        <v>1557</v>
      </c>
      <c r="Z167" s="115"/>
      <c r="AA167" s="116"/>
      <c r="AB167" s="116" t="s">
        <v>1403</v>
      </c>
      <c r="AC167" s="112" t="s">
        <v>2354</v>
      </c>
      <c r="AD167" s="117"/>
      <c r="AE167" s="118"/>
      <c r="AF167" s="121"/>
      <c r="AG167" s="114"/>
      <c r="AH167" s="119"/>
      <c r="AI167" s="113"/>
      <c r="AJ167" s="114" t="s">
        <v>972</v>
      </c>
      <c r="AK167" s="114"/>
      <c r="AL167" s="114"/>
      <c r="AM167" s="114"/>
      <c r="AN167" s="117"/>
      <c r="AO167" s="114"/>
      <c r="AP167" s="114"/>
      <c r="AQ167" s="114" t="s">
        <v>714</v>
      </c>
      <c r="AR167" s="117"/>
      <c r="AS167" s="117"/>
      <c r="AT167" s="117"/>
      <c r="AU167" s="117"/>
      <c r="AV167" s="120"/>
      <c r="AW167" s="120"/>
      <c r="AX167" s="115" t="s">
        <v>518</v>
      </c>
      <c r="AY167" s="121"/>
      <c r="AZ167" s="119"/>
      <c r="BA167" s="132" t="s">
        <v>705</v>
      </c>
      <c r="BB167" s="191">
        <f>IFERROR(IF(PAC!$AB167="F01 - CAPTAÇÃO DE RECURSO",1,""),"")</f>
        <v>1</v>
      </c>
      <c r="BC167" s="191" t="str">
        <f>IFERROR(IF(PAC!$AB167="F02 - LICITAÇÃO",1,""),"")</f>
        <v/>
      </c>
      <c r="BD167" s="122" t="str">
        <f>IFERROR(IF(PAC!$AB$6:$AB$581="F03 - EXECUÇÃO DO OBJETO",1,""),"")</f>
        <v/>
      </c>
      <c r="BE167" s="122" t="str">
        <f>IFERROR(IF(PAC!$AB$6:$AB$581="F04 - CONCLUÍDA",1,""),"")</f>
        <v/>
      </c>
      <c r="BF167" s="189">
        <f>IF(PAC!$V167&gt;0,0,PAC!$Q167)</f>
        <v>0</v>
      </c>
    </row>
    <row r="168" spans="1:58" s="1" customFormat="1" ht="50.25" hidden="1" customHeight="1" thickBot="1" x14ac:dyDescent="0.4">
      <c r="A168" s="88">
        <f t="shared" si="2"/>
        <v>163</v>
      </c>
      <c r="B168" s="88">
        <v>2025</v>
      </c>
      <c r="C168" s="88" t="s">
        <v>604</v>
      </c>
      <c r="D168" s="88" t="s">
        <v>995</v>
      </c>
      <c r="E168" s="101" t="s">
        <v>736</v>
      </c>
      <c r="F168" s="88" t="s">
        <v>53</v>
      </c>
      <c r="G168" s="88" t="s">
        <v>503</v>
      </c>
      <c r="H168" s="40" t="s">
        <v>1229</v>
      </c>
      <c r="I168" s="88" t="s">
        <v>1223</v>
      </c>
      <c r="J168" s="88" t="s">
        <v>233</v>
      </c>
      <c r="K168" s="18">
        <v>3541654.2</v>
      </c>
      <c r="L168" s="18">
        <v>3541654.2</v>
      </c>
      <c r="M168" s="18"/>
      <c r="N168" s="18"/>
      <c r="O168" s="18"/>
      <c r="P168" s="18"/>
      <c r="Q168" s="20">
        <f>SUM(PAC!$M168:$P168)</f>
        <v>0</v>
      </c>
      <c r="R168" s="20"/>
      <c r="S168" s="20"/>
      <c r="T168" s="20"/>
      <c r="U168" s="20"/>
      <c r="V168" s="20"/>
      <c r="W168" s="20">
        <f>IF(PAC!$V168&gt;0,PAC!$V168,PAC!$Q168)</f>
        <v>0</v>
      </c>
      <c r="X168" s="20"/>
      <c r="Y168" s="102" t="s">
        <v>1557</v>
      </c>
      <c r="Z168" s="102"/>
      <c r="AA168" s="103"/>
      <c r="AB168" s="103" t="s">
        <v>1403</v>
      </c>
      <c r="AC168" s="100" t="s">
        <v>2354</v>
      </c>
      <c r="AD168" s="87"/>
      <c r="AE168" s="104"/>
      <c r="AF168" s="107"/>
      <c r="AG168" s="40"/>
      <c r="AH168" s="105"/>
      <c r="AI168" s="101"/>
      <c r="AJ168" s="40" t="s">
        <v>972</v>
      </c>
      <c r="AK168" s="40"/>
      <c r="AL168" s="40"/>
      <c r="AM168" s="40"/>
      <c r="AN168" s="87"/>
      <c r="AO168" s="40"/>
      <c r="AP168" s="40"/>
      <c r="AQ168" s="40" t="s">
        <v>714</v>
      </c>
      <c r="AR168" s="87"/>
      <c r="AS168" s="87"/>
      <c r="AT168" s="87"/>
      <c r="AU168" s="87"/>
      <c r="AV168" s="106"/>
      <c r="AW168" s="106"/>
      <c r="AX168" s="102" t="s">
        <v>518</v>
      </c>
      <c r="AY168" s="107"/>
      <c r="AZ168" s="105"/>
      <c r="BA168" s="131" t="s">
        <v>821</v>
      </c>
      <c r="BB168" s="108">
        <f>IFERROR(IF(PAC!$AB168="F01 - CAPTAÇÃO DE RECURSO",1,""),"")</f>
        <v>1</v>
      </c>
      <c r="BC168" s="108" t="str">
        <f>IFERROR(IF(PAC!$AB168="F02 - LICITAÇÃO",1,""),"")</f>
        <v/>
      </c>
      <c r="BD168" s="109" t="str">
        <f>IFERROR(IF(PAC!$AB$6:$AB$581="F03 - EXECUÇÃO DO OBJETO",1,""),"")</f>
        <v/>
      </c>
      <c r="BE168" s="109" t="str">
        <f>IFERROR(IF(PAC!$AB$6:$AB$581="F04 - CONCLUÍDA",1,""),"")</f>
        <v/>
      </c>
      <c r="BF168" s="110">
        <f>IF(PAC!$V168&gt;0,0,PAC!$Q168)</f>
        <v>0</v>
      </c>
    </row>
    <row r="169" spans="1:58" s="1" customFormat="1" ht="63" hidden="1" customHeight="1" thickBot="1" x14ac:dyDescent="0.4">
      <c r="A169" s="111">
        <f t="shared" si="2"/>
        <v>164</v>
      </c>
      <c r="B169" s="111">
        <v>2025</v>
      </c>
      <c r="C169" s="111" t="s">
        <v>604</v>
      </c>
      <c r="D169" s="111" t="s">
        <v>995</v>
      </c>
      <c r="E169" s="113" t="s">
        <v>737</v>
      </c>
      <c r="F169" s="111" t="s">
        <v>53</v>
      </c>
      <c r="G169" s="111" t="s">
        <v>503</v>
      </c>
      <c r="H169" s="114" t="s">
        <v>1229</v>
      </c>
      <c r="I169" s="111" t="s">
        <v>1223</v>
      </c>
      <c r="J169" s="111" t="s">
        <v>233</v>
      </c>
      <c r="K169" s="31">
        <v>3627943.04</v>
      </c>
      <c r="L169" s="31">
        <v>3627943.04</v>
      </c>
      <c r="M169" s="31"/>
      <c r="N169" s="31"/>
      <c r="O169" s="31"/>
      <c r="P169" s="31"/>
      <c r="Q169" s="33">
        <f>SUM(PAC!$M169:$P169)</f>
        <v>0</v>
      </c>
      <c r="R169" s="33"/>
      <c r="S169" s="33"/>
      <c r="T169" s="33"/>
      <c r="U169" s="33"/>
      <c r="V169" s="33"/>
      <c r="W169" s="33">
        <f>IF(PAC!$V169&gt;0,PAC!$V169,PAC!$Q169)</f>
        <v>0</v>
      </c>
      <c r="X169" s="33"/>
      <c r="Y169" s="115" t="s">
        <v>1557</v>
      </c>
      <c r="Z169" s="115"/>
      <c r="AA169" s="116"/>
      <c r="AB169" s="116" t="s">
        <v>1403</v>
      </c>
      <c r="AC169" s="112" t="s">
        <v>2354</v>
      </c>
      <c r="AD169" s="117"/>
      <c r="AE169" s="118"/>
      <c r="AF169" s="121"/>
      <c r="AG169" s="114"/>
      <c r="AH169" s="119"/>
      <c r="AI169" s="113"/>
      <c r="AJ169" s="114" t="s">
        <v>972</v>
      </c>
      <c r="AK169" s="114"/>
      <c r="AL169" s="114"/>
      <c r="AM169" s="114"/>
      <c r="AN169" s="117"/>
      <c r="AO169" s="114"/>
      <c r="AP169" s="114"/>
      <c r="AQ169" s="114"/>
      <c r="AR169" s="117"/>
      <c r="AS169" s="117"/>
      <c r="AT169" s="117"/>
      <c r="AU169" s="117"/>
      <c r="AV169" s="120"/>
      <c r="AW169" s="120"/>
      <c r="AX169" s="115" t="s">
        <v>518</v>
      </c>
      <c r="AY169" s="121"/>
      <c r="AZ169" s="119"/>
      <c r="BA169" s="132" t="s">
        <v>821</v>
      </c>
      <c r="BB169" s="191">
        <f>IFERROR(IF(PAC!$AB169="F01 - CAPTAÇÃO DE RECURSO",1,""),"")</f>
        <v>1</v>
      </c>
      <c r="BC169" s="191" t="str">
        <f>IFERROR(IF(PAC!$AB169="F02 - LICITAÇÃO",1,""),"")</f>
        <v/>
      </c>
      <c r="BD169" s="122" t="str">
        <f>IFERROR(IF(PAC!$AB$6:$AB$581="F03 - EXECUÇÃO DO OBJETO",1,""),"")</f>
        <v/>
      </c>
      <c r="BE169" s="122" t="str">
        <f>IFERROR(IF(PAC!$AB$6:$AB$581="F04 - CONCLUÍDA",1,""),"")</f>
        <v/>
      </c>
      <c r="BF169" s="189">
        <f>IF(PAC!$V169&gt;0,0,PAC!$Q169)</f>
        <v>0</v>
      </c>
    </row>
    <row r="170" spans="1:58" s="1" customFormat="1" ht="42" hidden="1" customHeight="1" thickBot="1" x14ac:dyDescent="0.4">
      <c r="A170" s="88">
        <f t="shared" si="2"/>
        <v>165</v>
      </c>
      <c r="B170" s="88">
        <v>2025</v>
      </c>
      <c r="C170" s="88" t="s">
        <v>604</v>
      </c>
      <c r="D170" s="88" t="s">
        <v>995</v>
      </c>
      <c r="E170" s="101" t="s">
        <v>738</v>
      </c>
      <c r="F170" s="88" t="s">
        <v>53</v>
      </c>
      <c r="G170" s="88" t="s">
        <v>503</v>
      </c>
      <c r="H170" s="40" t="s">
        <v>1229</v>
      </c>
      <c r="I170" s="88" t="s">
        <v>1223</v>
      </c>
      <c r="J170" s="88" t="s">
        <v>234</v>
      </c>
      <c r="K170" s="18">
        <v>2021134.62</v>
      </c>
      <c r="L170" s="18">
        <v>2021134.62</v>
      </c>
      <c r="M170" s="18"/>
      <c r="N170" s="18"/>
      <c r="O170" s="18"/>
      <c r="P170" s="18"/>
      <c r="Q170" s="20">
        <f>SUM(PAC!$M170:$P170)</f>
        <v>0</v>
      </c>
      <c r="R170" s="20"/>
      <c r="S170" s="20"/>
      <c r="T170" s="20"/>
      <c r="U170" s="20"/>
      <c r="V170" s="20"/>
      <c r="W170" s="20">
        <f>IF(PAC!$V170&gt;0,PAC!$V170,PAC!$Q170)</f>
        <v>0</v>
      </c>
      <c r="X170" s="20"/>
      <c r="Y170" s="102" t="s">
        <v>1557</v>
      </c>
      <c r="Z170" s="102"/>
      <c r="AA170" s="103"/>
      <c r="AB170" s="103" t="s">
        <v>1403</v>
      </c>
      <c r="AC170" s="100" t="s">
        <v>2354</v>
      </c>
      <c r="AD170" s="87"/>
      <c r="AE170" s="104"/>
      <c r="AF170" s="107"/>
      <c r="AG170" s="40"/>
      <c r="AH170" s="105"/>
      <c r="AI170" s="101"/>
      <c r="AJ170" s="40" t="s">
        <v>972</v>
      </c>
      <c r="AK170" s="40"/>
      <c r="AL170" s="40"/>
      <c r="AM170" s="40"/>
      <c r="AN170" s="87"/>
      <c r="AO170" s="40"/>
      <c r="AP170" s="40"/>
      <c r="AQ170" s="40"/>
      <c r="AR170" s="87"/>
      <c r="AS170" s="87"/>
      <c r="AT170" s="87"/>
      <c r="AU170" s="87"/>
      <c r="AV170" s="106"/>
      <c r="AW170" s="106"/>
      <c r="AX170" s="102" t="s">
        <v>518</v>
      </c>
      <c r="AY170" s="107"/>
      <c r="AZ170" s="105"/>
      <c r="BA170" s="131" t="s">
        <v>821</v>
      </c>
      <c r="BB170" s="108">
        <f>IFERROR(IF(PAC!$AB170="F01 - CAPTAÇÃO DE RECURSO",1,""),"")</f>
        <v>1</v>
      </c>
      <c r="BC170" s="108" t="str">
        <f>IFERROR(IF(PAC!$AB170="F02 - LICITAÇÃO",1,""),"")</f>
        <v/>
      </c>
      <c r="BD170" s="109" t="str">
        <f>IFERROR(IF(PAC!$AB$6:$AB$581="F03 - EXECUÇÃO DO OBJETO",1,""),"")</f>
        <v/>
      </c>
      <c r="BE170" s="109" t="str">
        <f>IFERROR(IF(PAC!$AB$6:$AB$581="F04 - CONCLUÍDA",1,""),"")</f>
        <v/>
      </c>
      <c r="BF170" s="110">
        <f>IF(PAC!$V170&gt;0,0,PAC!$Q170)</f>
        <v>0</v>
      </c>
    </row>
    <row r="171" spans="1:58" s="1" customFormat="1" ht="56.25" hidden="1" customHeight="1" thickBot="1" x14ac:dyDescent="0.4">
      <c r="A171" s="111">
        <f t="shared" si="2"/>
        <v>166</v>
      </c>
      <c r="B171" s="111">
        <v>2025</v>
      </c>
      <c r="C171" s="111" t="s">
        <v>604</v>
      </c>
      <c r="D171" s="111" t="s">
        <v>995</v>
      </c>
      <c r="E171" s="113" t="s">
        <v>739</v>
      </c>
      <c r="F171" s="111" t="s">
        <v>53</v>
      </c>
      <c r="G171" s="111" t="s">
        <v>503</v>
      </c>
      <c r="H171" s="114" t="s">
        <v>1229</v>
      </c>
      <c r="I171" s="111" t="s">
        <v>1223</v>
      </c>
      <c r="J171" s="111" t="s">
        <v>234</v>
      </c>
      <c r="K171" s="31">
        <v>1938151.35</v>
      </c>
      <c r="L171" s="31">
        <v>1938151.35</v>
      </c>
      <c r="M171" s="31"/>
      <c r="N171" s="31"/>
      <c r="O171" s="31"/>
      <c r="P171" s="31"/>
      <c r="Q171" s="33">
        <f>SUM(PAC!$M171:$P171)</f>
        <v>0</v>
      </c>
      <c r="R171" s="33"/>
      <c r="S171" s="33"/>
      <c r="T171" s="33"/>
      <c r="U171" s="33"/>
      <c r="V171" s="33"/>
      <c r="W171" s="33">
        <f>IF(PAC!$V171&gt;0,PAC!$V171,PAC!$Q171)</f>
        <v>0</v>
      </c>
      <c r="X171" s="33"/>
      <c r="Y171" s="115" t="s">
        <v>1557</v>
      </c>
      <c r="Z171" s="115"/>
      <c r="AA171" s="116"/>
      <c r="AB171" s="116" t="s">
        <v>1403</v>
      </c>
      <c r="AC171" s="112" t="s">
        <v>2354</v>
      </c>
      <c r="AD171" s="117"/>
      <c r="AE171" s="118"/>
      <c r="AF171" s="121"/>
      <c r="AG171" s="114"/>
      <c r="AH171" s="119"/>
      <c r="AI171" s="113"/>
      <c r="AJ171" s="114" t="s">
        <v>972</v>
      </c>
      <c r="AK171" s="114"/>
      <c r="AL171" s="114"/>
      <c r="AM171" s="114"/>
      <c r="AN171" s="117"/>
      <c r="AO171" s="114"/>
      <c r="AP171" s="114"/>
      <c r="AQ171" s="114"/>
      <c r="AR171" s="117"/>
      <c r="AS171" s="117"/>
      <c r="AT171" s="117"/>
      <c r="AU171" s="117"/>
      <c r="AV171" s="120"/>
      <c r="AW171" s="120"/>
      <c r="AX171" s="115" t="s">
        <v>518</v>
      </c>
      <c r="AY171" s="121"/>
      <c r="AZ171" s="119"/>
      <c r="BA171" s="132" t="s">
        <v>821</v>
      </c>
      <c r="BB171" s="191">
        <f>IFERROR(IF(PAC!$AB171="F01 - CAPTAÇÃO DE RECURSO",1,""),"")</f>
        <v>1</v>
      </c>
      <c r="BC171" s="191" t="str">
        <f>IFERROR(IF(PAC!$AB171="F02 - LICITAÇÃO",1,""),"")</f>
        <v/>
      </c>
      <c r="BD171" s="122" t="str">
        <f>IFERROR(IF(PAC!$AB$6:$AB$581="F03 - EXECUÇÃO DO OBJETO",1,""),"")</f>
        <v/>
      </c>
      <c r="BE171" s="122" t="str">
        <f>IFERROR(IF(PAC!$AB$6:$AB$581="F04 - CONCLUÍDA",1,""),"")</f>
        <v/>
      </c>
      <c r="BF171" s="189">
        <f>IF(PAC!$V171&gt;0,0,PAC!$Q171)</f>
        <v>0</v>
      </c>
    </row>
    <row r="172" spans="1:58" s="1" customFormat="1" ht="63" hidden="1" customHeight="1" thickBot="1" x14ac:dyDescent="0.4">
      <c r="A172" s="88">
        <f t="shared" si="2"/>
        <v>167</v>
      </c>
      <c r="B172" s="88">
        <v>2025</v>
      </c>
      <c r="C172" s="88" t="s">
        <v>604</v>
      </c>
      <c r="D172" s="88" t="s">
        <v>995</v>
      </c>
      <c r="E172" s="101" t="s">
        <v>740</v>
      </c>
      <c r="F172" s="88" t="s">
        <v>53</v>
      </c>
      <c r="G172" s="88" t="s">
        <v>503</v>
      </c>
      <c r="H172" s="40" t="s">
        <v>1229</v>
      </c>
      <c r="I172" s="88" t="s">
        <v>1223</v>
      </c>
      <c r="J172" s="88" t="s">
        <v>234</v>
      </c>
      <c r="K172" s="18">
        <v>1828444.68</v>
      </c>
      <c r="L172" s="18">
        <v>1828444.68</v>
      </c>
      <c r="M172" s="18"/>
      <c r="N172" s="18"/>
      <c r="O172" s="18"/>
      <c r="P172" s="18"/>
      <c r="Q172" s="20">
        <f>SUM(PAC!$M172:$P172)</f>
        <v>0</v>
      </c>
      <c r="R172" s="20"/>
      <c r="S172" s="20"/>
      <c r="T172" s="20"/>
      <c r="U172" s="20"/>
      <c r="V172" s="20"/>
      <c r="W172" s="20">
        <f>IF(PAC!$V172&gt;0,PAC!$V172,PAC!$Q172)</f>
        <v>0</v>
      </c>
      <c r="X172" s="20"/>
      <c r="Y172" s="102" t="s">
        <v>1557</v>
      </c>
      <c r="Z172" s="102"/>
      <c r="AA172" s="103"/>
      <c r="AB172" s="103" t="s">
        <v>1403</v>
      </c>
      <c r="AC172" s="100" t="s">
        <v>2354</v>
      </c>
      <c r="AD172" s="87"/>
      <c r="AE172" s="104"/>
      <c r="AF172" s="107"/>
      <c r="AG172" s="40"/>
      <c r="AH172" s="105"/>
      <c r="AI172" s="101"/>
      <c r="AJ172" s="40" t="s">
        <v>972</v>
      </c>
      <c r="AK172" s="40"/>
      <c r="AL172" s="40"/>
      <c r="AM172" s="40"/>
      <c r="AN172" s="87"/>
      <c r="AO172" s="40"/>
      <c r="AP172" s="40"/>
      <c r="AQ172" s="40" t="s">
        <v>714</v>
      </c>
      <c r="AR172" s="87"/>
      <c r="AS172" s="87"/>
      <c r="AT172" s="87"/>
      <c r="AU172" s="87"/>
      <c r="AV172" s="106"/>
      <c r="AW172" s="106"/>
      <c r="AX172" s="102" t="s">
        <v>518</v>
      </c>
      <c r="AY172" s="107"/>
      <c r="AZ172" s="105"/>
      <c r="BA172" s="131" t="s">
        <v>821</v>
      </c>
      <c r="BB172" s="108">
        <f>IFERROR(IF(PAC!$AB172="F01 - CAPTAÇÃO DE RECURSO",1,""),"")</f>
        <v>1</v>
      </c>
      <c r="BC172" s="108" t="str">
        <f>IFERROR(IF(PAC!$AB172="F02 - LICITAÇÃO",1,""),"")</f>
        <v/>
      </c>
      <c r="BD172" s="109" t="str">
        <f>IFERROR(IF(PAC!$AB$6:$AB$581="F03 - EXECUÇÃO DO OBJETO",1,""),"")</f>
        <v/>
      </c>
      <c r="BE172" s="109" t="str">
        <f>IFERROR(IF(PAC!$AB$6:$AB$581="F04 - CONCLUÍDA",1,""),"")</f>
        <v/>
      </c>
      <c r="BF172" s="110">
        <f>IF(PAC!$V172&gt;0,0,PAC!$Q172)</f>
        <v>0</v>
      </c>
    </row>
    <row r="173" spans="1:58" s="1" customFormat="1" ht="63" hidden="1" customHeight="1" thickBot="1" x14ac:dyDescent="0.4">
      <c r="A173" s="111">
        <f t="shared" si="2"/>
        <v>168</v>
      </c>
      <c r="B173" s="111">
        <v>2025</v>
      </c>
      <c r="C173" s="111" t="s">
        <v>604</v>
      </c>
      <c r="D173" s="111" t="s">
        <v>995</v>
      </c>
      <c r="E173" s="113" t="s">
        <v>741</v>
      </c>
      <c r="F173" s="111" t="s">
        <v>53</v>
      </c>
      <c r="G173" s="111" t="s">
        <v>503</v>
      </c>
      <c r="H173" s="114" t="s">
        <v>1229</v>
      </c>
      <c r="I173" s="111" t="s">
        <v>1223</v>
      </c>
      <c r="J173" s="111" t="s">
        <v>234</v>
      </c>
      <c r="K173" s="31">
        <v>2706098.11</v>
      </c>
      <c r="L173" s="31">
        <v>2706098.11</v>
      </c>
      <c r="M173" s="31"/>
      <c r="N173" s="31"/>
      <c r="O173" s="31"/>
      <c r="P173" s="31"/>
      <c r="Q173" s="33">
        <f>SUM(PAC!$M173:$P173)</f>
        <v>0</v>
      </c>
      <c r="R173" s="33"/>
      <c r="S173" s="33"/>
      <c r="T173" s="33"/>
      <c r="U173" s="33"/>
      <c r="V173" s="33"/>
      <c r="W173" s="33">
        <f>IF(PAC!$V173&gt;0,PAC!$V173,PAC!$Q173)</f>
        <v>0</v>
      </c>
      <c r="X173" s="33"/>
      <c r="Y173" s="115" t="s">
        <v>1557</v>
      </c>
      <c r="Z173" s="115"/>
      <c r="AA173" s="116"/>
      <c r="AB173" s="116" t="s">
        <v>1403</v>
      </c>
      <c r="AC173" s="112" t="s">
        <v>2354</v>
      </c>
      <c r="AD173" s="117"/>
      <c r="AE173" s="118"/>
      <c r="AF173" s="121"/>
      <c r="AG173" s="114"/>
      <c r="AH173" s="119"/>
      <c r="AI173" s="113"/>
      <c r="AJ173" s="114" t="s">
        <v>972</v>
      </c>
      <c r="AK173" s="114"/>
      <c r="AL173" s="114"/>
      <c r="AM173" s="114"/>
      <c r="AN173" s="117"/>
      <c r="AO173" s="114"/>
      <c r="AP173" s="114"/>
      <c r="AQ173" s="114" t="s">
        <v>714</v>
      </c>
      <c r="AR173" s="117"/>
      <c r="AS173" s="117"/>
      <c r="AT173" s="117"/>
      <c r="AU173" s="117"/>
      <c r="AV173" s="120"/>
      <c r="AW173" s="120"/>
      <c r="AX173" s="115" t="s">
        <v>518</v>
      </c>
      <c r="AY173" s="121"/>
      <c r="AZ173" s="119"/>
      <c r="BA173" s="132" t="s">
        <v>821</v>
      </c>
      <c r="BB173" s="191">
        <f>IFERROR(IF(PAC!$AB173="F01 - CAPTAÇÃO DE RECURSO",1,""),"")</f>
        <v>1</v>
      </c>
      <c r="BC173" s="191" t="str">
        <f>IFERROR(IF(PAC!$AB173="F02 - LICITAÇÃO",1,""),"")</f>
        <v/>
      </c>
      <c r="BD173" s="122" t="str">
        <f>IFERROR(IF(PAC!$AB$6:$AB$581="F03 - EXECUÇÃO DO OBJETO",1,""),"")</f>
        <v/>
      </c>
      <c r="BE173" s="122" t="str">
        <f>IFERROR(IF(PAC!$AB$6:$AB$581="F04 - CONCLUÍDA",1,""),"")</f>
        <v/>
      </c>
      <c r="BF173" s="189">
        <f>IF(PAC!$V173&gt;0,0,PAC!$Q173)</f>
        <v>0</v>
      </c>
    </row>
    <row r="174" spans="1:58" s="1" customFormat="1" ht="63" hidden="1" customHeight="1" thickBot="1" x14ac:dyDescent="0.4">
      <c r="A174" s="88">
        <f t="shared" si="2"/>
        <v>169</v>
      </c>
      <c r="B174" s="88">
        <v>2025</v>
      </c>
      <c r="C174" s="88" t="s">
        <v>604</v>
      </c>
      <c r="D174" s="88" t="s">
        <v>995</v>
      </c>
      <c r="E174" s="101" t="s">
        <v>742</v>
      </c>
      <c r="F174" s="88" t="s">
        <v>53</v>
      </c>
      <c r="G174" s="88" t="s">
        <v>503</v>
      </c>
      <c r="H174" s="40" t="s">
        <v>1229</v>
      </c>
      <c r="I174" s="88" t="s">
        <v>1223</v>
      </c>
      <c r="J174" s="88" t="s">
        <v>234</v>
      </c>
      <c r="K174" s="18">
        <v>1597779.34</v>
      </c>
      <c r="L174" s="18">
        <v>1597779.34</v>
      </c>
      <c r="M174" s="18"/>
      <c r="N174" s="18"/>
      <c r="O174" s="18"/>
      <c r="P174" s="18"/>
      <c r="Q174" s="20">
        <f>SUM(PAC!$M174:$P174)</f>
        <v>0</v>
      </c>
      <c r="R174" s="20"/>
      <c r="S174" s="20"/>
      <c r="T174" s="20"/>
      <c r="U174" s="20"/>
      <c r="V174" s="20"/>
      <c r="W174" s="20">
        <f>IF(PAC!$V174&gt;0,PAC!$V174,PAC!$Q174)</f>
        <v>0</v>
      </c>
      <c r="X174" s="20"/>
      <c r="Y174" s="102" t="s">
        <v>1557</v>
      </c>
      <c r="Z174" s="102"/>
      <c r="AA174" s="103"/>
      <c r="AB174" s="103" t="s">
        <v>1403</v>
      </c>
      <c r="AC174" s="100" t="s">
        <v>2354</v>
      </c>
      <c r="AD174" s="87"/>
      <c r="AE174" s="104"/>
      <c r="AF174" s="107"/>
      <c r="AG174" s="40"/>
      <c r="AH174" s="105"/>
      <c r="AI174" s="101"/>
      <c r="AJ174" s="40" t="s">
        <v>972</v>
      </c>
      <c r="AK174" s="40"/>
      <c r="AL174" s="40"/>
      <c r="AM174" s="40"/>
      <c r="AN174" s="87"/>
      <c r="AO174" s="40"/>
      <c r="AP174" s="40"/>
      <c r="AQ174" s="40" t="s">
        <v>714</v>
      </c>
      <c r="AR174" s="87"/>
      <c r="AS174" s="87"/>
      <c r="AT174" s="87"/>
      <c r="AU174" s="87"/>
      <c r="AV174" s="106"/>
      <c r="AW174" s="106"/>
      <c r="AX174" s="102" t="s">
        <v>518</v>
      </c>
      <c r="AY174" s="107"/>
      <c r="AZ174" s="105"/>
      <c r="BA174" s="131" t="s">
        <v>821</v>
      </c>
      <c r="BB174" s="108">
        <f>IFERROR(IF(PAC!$AB174="F01 - CAPTAÇÃO DE RECURSO",1,""),"")</f>
        <v>1</v>
      </c>
      <c r="BC174" s="108" t="str">
        <f>IFERROR(IF(PAC!$AB174="F02 - LICITAÇÃO",1,""),"")</f>
        <v/>
      </c>
      <c r="BD174" s="109" t="str">
        <f>IFERROR(IF(PAC!$AB$6:$AB$581="F03 - EXECUÇÃO DO OBJETO",1,""),"")</f>
        <v/>
      </c>
      <c r="BE174" s="109" t="str">
        <f>IFERROR(IF(PAC!$AB$6:$AB$581="F04 - CONCLUÍDA",1,""),"")</f>
        <v/>
      </c>
      <c r="BF174" s="110">
        <f>IF(PAC!$V174&gt;0,0,PAC!$Q174)</f>
        <v>0</v>
      </c>
    </row>
    <row r="175" spans="1:58" s="1" customFormat="1" ht="63" hidden="1" customHeight="1" thickBot="1" x14ac:dyDescent="0.4">
      <c r="A175" s="111">
        <f t="shared" si="2"/>
        <v>170</v>
      </c>
      <c r="B175" s="111">
        <v>2025</v>
      </c>
      <c r="C175" s="111" t="s">
        <v>604</v>
      </c>
      <c r="D175" s="111" t="s">
        <v>995</v>
      </c>
      <c r="E175" s="113" t="s">
        <v>743</v>
      </c>
      <c r="F175" s="111" t="s">
        <v>53</v>
      </c>
      <c r="G175" s="111" t="s">
        <v>503</v>
      </c>
      <c r="H175" s="114" t="s">
        <v>1229</v>
      </c>
      <c r="I175" s="111" t="s">
        <v>1223</v>
      </c>
      <c r="J175" s="111" t="s">
        <v>234</v>
      </c>
      <c r="K175" s="31">
        <v>2396669.0100000002</v>
      </c>
      <c r="L175" s="31">
        <v>2396669.0100000002</v>
      </c>
      <c r="M175" s="31"/>
      <c r="N175" s="31"/>
      <c r="O175" s="31"/>
      <c r="P175" s="31"/>
      <c r="Q175" s="33">
        <f>SUM(PAC!$M175:$P175)</f>
        <v>0</v>
      </c>
      <c r="R175" s="33"/>
      <c r="S175" s="33"/>
      <c r="T175" s="33"/>
      <c r="U175" s="33"/>
      <c r="V175" s="33"/>
      <c r="W175" s="33">
        <f>IF(PAC!$V175&gt;0,PAC!$V175,PAC!$Q175)</f>
        <v>0</v>
      </c>
      <c r="X175" s="33"/>
      <c r="Y175" s="115" t="s">
        <v>1557</v>
      </c>
      <c r="Z175" s="115"/>
      <c r="AA175" s="116"/>
      <c r="AB175" s="116" t="s">
        <v>1403</v>
      </c>
      <c r="AC175" s="112" t="s">
        <v>2355</v>
      </c>
      <c r="AD175" s="117"/>
      <c r="AE175" s="118"/>
      <c r="AF175" s="121"/>
      <c r="AG175" s="114"/>
      <c r="AH175" s="119"/>
      <c r="AI175" s="113"/>
      <c r="AJ175" s="114" t="s">
        <v>972</v>
      </c>
      <c r="AK175" s="114"/>
      <c r="AL175" s="114"/>
      <c r="AM175" s="114"/>
      <c r="AN175" s="117"/>
      <c r="AO175" s="114"/>
      <c r="AP175" s="114"/>
      <c r="AQ175" s="114" t="s">
        <v>714</v>
      </c>
      <c r="AR175" s="117"/>
      <c r="AS175" s="117"/>
      <c r="AT175" s="117"/>
      <c r="AU175" s="117"/>
      <c r="AV175" s="120"/>
      <c r="AW175" s="120"/>
      <c r="AX175" s="115" t="s">
        <v>518</v>
      </c>
      <c r="AY175" s="121"/>
      <c r="AZ175" s="119"/>
      <c r="BA175" s="121" t="s">
        <v>821</v>
      </c>
      <c r="BB175" s="191">
        <f>IFERROR(IF(PAC!$AB175="F01 - CAPTAÇÃO DE RECURSO",1,""),"")</f>
        <v>1</v>
      </c>
      <c r="BC175" s="191" t="str">
        <f>IFERROR(IF(PAC!$AB175="F02 - LICITAÇÃO",1,""),"")</f>
        <v/>
      </c>
      <c r="BD175" s="122" t="str">
        <f>IFERROR(IF(PAC!$AB$6:$AB$581="F03 - EXECUÇÃO DO OBJETO",1,""),"")</f>
        <v/>
      </c>
      <c r="BE175" s="122" t="str">
        <f>IFERROR(IF(PAC!$AB$6:$AB$581="F04 - CONCLUÍDA",1,""),"")</f>
        <v/>
      </c>
      <c r="BF175" s="189">
        <f>IF(PAC!$V175&gt;0,0,PAC!$Q175)</f>
        <v>0</v>
      </c>
    </row>
    <row r="176" spans="1:58" s="1" customFormat="1" ht="63" hidden="1" customHeight="1" thickBot="1" x14ac:dyDescent="0.4">
      <c r="A176" s="88">
        <f t="shared" si="2"/>
        <v>171</v>
      </c>
      <c r="B176" s="88">
        <v>2025</v>
      </c>
      <c r="C176" s="88" t="s">
        <v>604</v>
      </c>
      <c r="D176" s="88" t="s">
        <v>995</v>
      </c>
      <c r="E176" s="101" t="s">
        <v>744</v>
      </c>
      <c r="F176" s="88" t="s">
        <v>53</v>
      </c>
      <c r="G176" s="88" t="s">
        <v>503</v>
      </c>
      <c r="H176" s="40" t="s">
        <v>1229</v>
      </c>
      <c r="I176" s="88" t="s">
        <v>1223</v>
      </c>
      <c r="J176" s="88" t="s">
        <v>238</v>
      </c>
      <c r="K176" s="18">
        <v>1184503.71</v>
      </c>
      <c r="L176" s="18">
        <v>1184503.71</v>
      </c>
      <c r="M176" s="18"/>
      <c r="N176" s="18"/>
      <c r="O176" s="18"/>
      <c r="P176" s="18"/>
      <c r="Q176" s="20">
        <f>SUM(PAC!$M176:$P176)</f>
        <v>0</v>
      </c>
      <c r="R176" s="20"/>
      <c r="S176" s="20"/>
      <c r="T176" s="20"/>
      <c r="U176" s="20"/>
      <c r="V176" s="20"/>
      <c r="W176" s="20">
        <f>IF(PAC!$V176&gt;0,PAC!$V176,PAC!$Q176)</f>
        <v>0</v>
      </c>
      <c r="X176" s="20"/>
      <c r="Y176" s="102" t="s">
        <v>1557</v>
      </c>
      <c r="Z176" s="102"/>
      <c r="AA176" s="103"/>
      <c r="AB176" s="103" t="s">
        <v>1403</v>
      </c>
      <c r="AC176" s="100" t="s">
        <v>2355</v>
      </c>
      <c r="AD176" s="87"/>
      <c r="AE176" s="104"/>
      <c r="AF176" s="107"/>
      <c r="AG176" s="40"/>
      <c r="AH176" s="105"/>
      <c r="AI176" s="101"/>
      <c r="AJ176" s="40" t="s">
        <v>972</v>
      </c>
      <c r="AK176" s="40"/>
      <c r="AL176" s="40"/>
      <c r="AM176" s="40"/>
      <c r="AN176" s="87"/>
      <c r="AO176" s="40"/>
      <c r="AP176" s="40"/>
      <c r="AQ176" s="40" t="s">
        <v>714</v>
      </c>
      <c r="AR176" s="87"/>
      <c r="AS176" s="87"/>
      <c r="AT176" s="87"/>
      <c r="AU176" s="87"/>
      <c r="AV176" s="106"/>
      <c r="AW176" s="106"/>
      <c r="AX176" s="102" t="s">
        <v>518</v>
      </c>
      <c r="AY176" s="107"/>
      <c r="AZ176" s="105"/>
      <c r="BA176" s="107" t="s">
        <v>705</v>
      </c>
      <c r="BB176" s="108">
        <f>IFERROR(IF(PAC!$AB176="F01 - CAPTAÇÃO DE RECURSO",1,""),"")</f>
        <v>1</v>
      </c>
      <c r="BC176" s="108" t="str">
        <f>IFERROR(IF(PAC!$AB176="F02 - LICITAÇÃO",1,""),"")</f>
        <v/>
      </c>
      <c r="BD176" s="109" t="str">
        <f>IFERROR(IF(PAC!$AB$6:$AB$581="F03 - EXECUÇÃO DO OBJETO",1,""),"")</f>
        <v/>
      </c>
      <c r="BE176" s="109" t="str">
        <f>IFERROR(IF(PAC!$AB$6:$AB$581="F04 - CONCLUÍDA",1,""),"")</f>
        <v/>
      </c>
      <c r="BF176" s="110">
        <f>IF(PAC!$V176&gt;0,0,PAC!$Q176)</f>
        <v>0</v>
      </c>
    </row>
    <row r="177" spans="1:58" s="1" customFormat="1" ht="63" hidden="1" customHeight="1" thickBot="1" x14ac:dyDescent="0.4">
      <c r="A177" s="111">
        <f t="shared" si="2"/>
        <v>172</v>
      </c>
      <c r="B177" s="111">
        <v>2025</v>
      </c>
      <c r="C177" s="111" t="s">
        <v>604</v>
      </c>
      <c r="D177" s="111" t="s">
        <v>995</v>
      </c>
      <c r="E177" s="113" t="s">
        <v>745</v>
      </c>
      <c r="F177" s="111" t="s">
        <v>53</v>
      </c>
      <c r="G177" s="111" t="s">
        <v>503</v>
      </c>
      <c r="H177" s="114" t="s">
        <v>1229</v>
      </c>
      <c r="I177" s="111" t="s">
        <v>1223</v>
      </c>
      <c r="J177" s="111" t="s">
        <v>250</v>
      </c>
      <c r="K177" s="31">
        <v>1573711.18</v>
      </c>
      <c r="L177" s="31">
        <v>1573711.18</v>
      </c>
      <c r="M177" s="31"/>
      <c r="N177" s="31"/>
      <c r="O177" s="31"/>
      <c r="P177" s="31"/>
      <c r="Q177" s="33">
        <f>SUM(PAC!$M177:$P177)</f>
        <v>0</v>
      </c>
      <c r="R177" s="33"/>
      <c r="S177" s="33"/>
      <c r="T177" s="33"/>
      <c r="U177" s="33"/>
      <c r="V177" s="33"/>
      <c r="W177" s="33">
        <f>IF(PAC!$V177&gt;0,PAC!$V177,PAC!$Q177)</f>
        <v>0</v>
      </c>
      <c r="X177" s="33"/>
      <c r="Y177" s="115" t="s">
        <v>1557</v>
      </c>
      <c r="Z177" s="115"/>
      <c r="AA177" s="116"/>
      <c r="AB177" s="116" t="s">
        <v>1403</v>
      </c>
      <c r="AC177" s="112" t="s">
        <v>2355</v>
      </c>
      <c r="AD177" s="117"/>
      <c r="AE177" s="118"/>
      <c r="AF177" s="121"/>
      <c r="AG177" s="114"/>
      <c r="AH177" s="119"/>
      <c r="AI177" s="113"/>
      <c r="AJ177" s="114" t="s">
        <v>972</v>
      </c>
      <c r="AK177" s="114"/>
      <c r="AL177" s="114"/>
      <c r="AM177" s="114"/>
      <c r="AN177" s="117"/>
      <c r="AO177" s="114"/>
      <c r="AP177" s="114"/>
      <c r="AQ177" s="114" t="s">
        <v>714</v>
      </c>
      <c r="AR177" s="117"/>
      <c r="AS177" s="117"/>
      <c r="AT177" s="117"/>
      <c r="AU177" s="117"/>
      <c r="AV177" s="120"/>
      <c r="AW177" s="120"/>
      <c r="AX177" s="115" t="s">
        <v>518</v>
      </c>
      <c r="AY177" s="121"/>
      <c r="AZ177" s="119"/>
      <c r="BA177" s="121" t="s">
        <v>821</v>
      </c>
      <c r="BB177" s="191">
        <f>IFERROR(IF(PAC!$AB177="F01 - CAPTAÇÃO DE RECURSO",1,""),"")</f>
        <v>1</v>
      </c>
      <c r="BC177" s="191" t="str">
        <f>IFERROR(IF(PAC!$AB177="F02 - LICITAÇÃO",1,""),"")</f>
        <v/>
      </c>
      <c r="BD177" s="122" t="str">
        <f>IFERROR(IF(PAC!$AB$6:$AB$581="F03 - EXECUÇÃO DO OBJETO",1,""),"")</f>
        <v/>
      </c>
      <c r="BE177" s="122" t="str">
        <f>IFERROR(IF(PAC!$AB$6:$AB$581="F04 - CONCLUÍDA",1,""),"")</f>
        <v/>
      </c>
      <c r="BF177" s="189">
        <f>IF(PAC!$V177&gt;0,0,PAC!$Q177)</f>
        <v>0</v>
      </c>
    </row>
    <row r="178" spans="1:58" s="1" customFormat="1" ht="63" hidden="1" customHeight="1" thickBot="1" x14ac:dyDescent="0.4">
      <c r="A178" s="88">
        <f t="shared" si="2"/>
        <v>173</v>
      </c>
      <c r="B178" s="88">
        <v>2025</v>
      </c>
      <c r="C178" s="88" t="s">
        <v>604</v>
      </c>
      <c r="D178" s="88" t="s">
        <v>995</v>
      </c>
      <c r="E178" s="101" t="s">
        <v>746</v>
      </c>
      <c r="F178" s="88" t="s">
        <v>53</v>
      </c>
      <c r="G178" s="88" t="s">
        <v>503</v>
      </c>
      <c r="H178" s="40" t="s">
        <v>1229</v>
      </c>
      <c r="I178" s="88" t="s">
        <v>1223</v>
      </c>
      <c r="J178" s="88" t="s">
        <v>250</v>
      </c>
      <c r="K178" s="18">
        <v>2502650.9500000002</v>
      </c>
      <c r="L178" s="18">
        <v>2502650.9500000002</v>
      </c>
      <c r="M178" s="18"/>
      <c r="N178" s="18"/>
      <c r="O178" s="18"/>
      <c r="P178" s="18"/>
      <c r="Q178" s="20">
        <f>SUM(PAC!$M178:$P178)</f>
        <v>0</v>
      </c>
      <c r="R178" s="20"/>
      <c r="S178" s="20"/>
      <c r="T178" s="20"/>
      <c r="U178" s="20"/>
      <c r="V178" s="20"/>
      <c r="W178" s="20">
        <f>IF(PAC!$V178&gt;0,PAC!$V178,PAC!$Q178)</f>
        <v>0</v>
      </c>
      <c r="X178" s="20"/>
      <c r="Y178" s="102" t="s">
        <v>1557</v>
      </c>
      <c r="Z178" s="102"/>
      <c r="AA178" s="103"/>
      <c r="AB178" s="103" t="s">
        <v>1403</v>
      </c>
      <c r="AC178" s="100" t="s">
        <v>2354</v>
      </c>
      <c r="AD178" s="87"/>
      <c r="AE178" s="104"/>
      <c r="AF178" s="107"/>
      <c r="AG178" s="40"/>
      <c r="AH178" s="105"/>
      <c r="AI178" s="101"/>
      <c r="AJ178" s="40" t="s">
        <v>972</v>
      </c>
      <c r="AK178" s="40"/>
      <c r="AL178" s="40"/>
      <c r="AM178" s="40"/>
      <c r="AN178" s="87"/>
      <c r="AO178" s="40"/>
      <c r="AP178" s="40"/>
      <c r="AQ178" s="40" t="s">
        <v>714</v>
      </c>
      <c r="AR178" s="87"/>
      <c r="AS178" s="87"/>
      <c r="AT178" s="87"/>
      <c r="AU178" s="87"/>
      <c r="AV178" s="106"/>
      <c r="AW178" s="106"/>
      <c r="AX178" s="102" t="s">
        <v>518</v>
      </c>
      <c r="AY178" s="107"/>
      <c r="AZ178" s="105"/>
      <c r="BA178" s="107" t="s">
        <v>821</v>
      </c>
      <c r="BB178" s="108">
        <f>IFERROR(IF(PAC!$AB178="F01 - CAPTAÇÃO DE RECURSO",1,""),"")</f>
        <v>1</v>
      </c>
      <c r="BC178" s="108" t="str">
        <f>IFERROR(IF(PAC!$AB178="F02 - LICITAÇÃO",1,""),"")</f>
        <v/>
      </c>
      <c r="BD178" s="109" t="str">
        <f>IFERROR(IF(PAC!$AB$6:$AB$581="F03 - EXECUÇÃO DO OBJETO",1,""),"")</f>
        <v/>
      </c>
      <c r="BE178" s="109" t="str">
        <f>IFERROR(IF(PAC!$AB$6:$AB$581="F04 - CONCLUÍDA",1,""),"")</f>
        <v/>
      </c>
      <c r="BF178" s="110">
        <f>IF(PAC!$V178&gt;0,0,PAC!$Q178)</f>
        <v>0</v>
      </c>
    </row>
    <row r="179" spans="1:58" s="1" customFormat="1" ht="63" hidden="1" customHeight="1" thickBot="1" x14ac:dyDescent="0.4">
      <c r="A179" s="111">
        <f t="shared" si="2"/>
        <v>174</v>
      </c>
      <c r="B179" s="111">
        <v>2025</v>
      </c>
      <c r="C179" s="111" t="s">
        <v>604</v>
      </c>
      <c r="D179" s="111" t="s">
        <v>995</v>
      </c>
      <c r="E179" s="113" t="s">
        <v>747</v>
      </c>
      <c r="F179" s="111" t="s">
        <v>53</v>
      </c>
      <c r="G179" s="111" t="s">
        <v>503</v>
      </c>
      <c r="H179" s="114" t="s">
        <v>1229</v>
      </c>
      <c r="I179" s="111" t="s">
        <v>1223</v>
      </c>
      <c r="J179" s="111" t="s">
        <v>256</v>
      </c>
      <c r="K179" s="31">
        <v>1693421.06</v>
      </c>
      <c r="L179" s="31">
        <v>1693421.06</v>
      </c>
      <c r="M179" s="31"/>
      <c r="N179" s="31"/>
      <c r="O179" s="31"/>
      <c r="P179" s="31"/>
      <c r="Q179" s="33">
        <f>SUM(PAC!$M179:$P179)</f>
        <v>0</v>
      </c>
      <c r="R179" s="33"/>
      <c r="S179" s="33"/>
      <c r="T179" s="33"/>
      <c r="U179" s="33"/>
      <c r="V179" s="33"/>
      <c r="W179" s="33">
        <f>IF(PAC!$V179&gt;0,PAC!$V179,PAC!$Q179)</f>
        <v>0</v>
      </c>
      <c r="X179" s="33"/>
      <c r="Y179" s="115" t="s">
        <v>1557</v>
      </c>
      <c r="Z179" s="115"/>
      <c r="AA179" s="116"/>
      <c r="AB179" s="116" t="s">
        <v>1403</v>
      </c>
      <c r="AC179" s="112" t="s">
        <v>2354</v>
      </c>
      <c r="AD179" s="117"/>
      <c r="AE179" s="118"/>
      <c r="AF179" s="121"/>
      <c r="AG179" s="114"/>
      <c r="AH179" s="119"/>
      <c r="AI179" s="113"/>
      <c r="AJ179" s="114" t="s">
        <v>972</v>
      </c>
      <c r="AK179" s="114"/>
      <c r="AL179" s="114"/>
      <c r="AM179" s="114"/>
      <c r="AN179" s="117"/>
      <c r="AO179" s="114"/>
      <c r="AP179" s="114"/>
      <c r="AQ179" s="114" t="s">
        <v>714</v>
      </c>
      <c r="AR179" s="117"/>
      <c r="AS179" s="117"/>
      <c r="AT179" s="117"/>
      <c r="AU179" s="117"/>
      <c r="AV179" s="120"/>
      <c r="AW179" s="120"/>
      <c r="AX179" s="115" t="s">
        <v>518</v>
      </c>
      <c r="AY179" s="121"/>
      <c r="AZ179" s="119"/>
      <c r="BA179" s="121" t="s">
        <v>821</v>
      </c>
      <c r="BB179" s="191">
        <f>IFERROR(IF(PAC!$AB179="F01 - CAPTAÇÃO DE RECURSO",1,""),"")</f>
        <v>1</v>
      </c>
      <c r="BC179" s="191" t="str">
        <f>IFERROR(IF(PAC!$AB179="F02 - LICITAÇÃO",1,""),"")</f>
        <v/>
      </c>
      <c r="BD179" s="122" t="str">
        <f>IFERROR(IF(PAC!$AB$6:$AB$581="F03 - EXECUÇÃO DO OBJETO",1,""),"")</f>
        <v/>
      </c>
      <c r="BE179" s="122" t="str">
        <f>IFERROR(IF(PAC!$AB$6:$AB$581="F04 - CONCLUÍDA",1,""),"")</f>
        <v/>
      </c>
      <c r="BF179" s="189">
        <f>IF(PAC!$V179&gt;0,0,PAC!$Q179)</f>
        <v>0</v>
      </c>
    </row>
    <row r="180" spans="1:58" s="1" customFormat="1" ht="63" hidden="1" customHeight="1" thickBot="1" x14ac:dyDescent="0.4">
      <c r="A180" s="88">
        <f t="shared" si="2"/>
        <v>175</v>
      </c>
      <c r="B180" s="88">
        <v>2025</v>
      </c>
      <c r="C180" s="88" t="s">
        <v>604</v>
      </c>
      <c r="D180" s="88" t="s">
        <v>995</v>
      </c>
      <c r="E180" s="101" t="s">
        <v>748</v>
      </c>
      <c r="F180" s="88" t="s">
        <v>53</v>
      </c>
      <c r="G180" s="88" t="s">
        <v>503</v>
      </c>
      <c r="H180" s="40" t="s">
        <v>1229</v>
      </c>
      <c r="I180" s="88" t="s">
        <v>1223</v>
      </c>
      <c r="J180" s="88" t="s">
        <v>256</v>
      </c>
      <c r="K180" s="18">
        <v>2162991.42</v>
      </c>
      <c r="L180" s="18">
        <v>2162991.42</v>
      </c>
      <c r="M180" s="18"/>
      <c r="N180" s="18"/>
      <c r="O180" s="18"/>
      <c r="P180" s="18"/>
      <c r="Q180" s="20">
        <f>SUM(PAC!$M180:$P180)</f>
        <v>0</v>
      </c>
      <c r="R180" s="20"/>
      <c r="S180" s="20"/>
      <c r="T180" s="20"/>
      <c r="U180" s="20"/>
      <c r="V180" s="20"/>
      <c r="W180" s="20">
        <f>IF(PAC!$V180&gt;0,PAC!$V180,PAC!$Q180)</f>
        <v>0</v>
      </c>
      <c r="X180" s="20"/>
      <c r="Y180" s="102" t="s">
        <v>1557</v>
      </c>
      <c r="Z180" s="102"/>
      <c r="AA180" s="103"/>
      <c r="AB180" s="103" t="s">
        <v>1403</v>
      </c>
      <c r="AC180" s="100" t="s">
        <v>2354</v>
      </c>
      <c r="AD180" s="87"/>
      <c r="AE180" s="104"/>
      <c r="AF180" s="107"/>
      <c r="AG180" s="40"/>
      <c r="AH180" s="105"/>
      <c r="AI180" s="101"/>
      <c r="AJ180" s="40" t="s">
        <v>972</v>
      </c>
      <c r="AK180" s="40"/>
      <c r="AL180" s="40"/>
      <c r="AM180" s="40"/>
      <c r="AN180" s="87"/>
      <c r="AO180" s="40"/>
      <c r="AP180" s="40"/>
      <c r="AQ180" s="40" t="s">
        <v>714</v>
      </c>
      <c r="AR180" s="87"/>
      <c r="AS180" s="87"/>
      <c r="AT180" s="87"/>
      <c r="AU180" s="87"/>
      <c r="AV180" s="106"/>
      <c r="AW180" s="106"/>
      <c r="AX180" s="102" t="s">
        <v>518</v>
      </c>
      <c r="AY180" s="107"/>
      <c r="AZ180" s="105"/>
      <c r="BA180" s="107" t="s">
        <v>821</v>
      </c>
      <c r="BB180" s="108">
        <f>IFERROR(IF(PAC!$AB180="F01 - CAPTAÇÃO DE RECURSO",1,""),"")</f>
        <v>1</v>
      </c>
      <c r="BC180" s="108" t="str">
        <f>IFERROR(IF(PAC!$AB180="F02 - LICITAÇÃO",1,""),"")</f>
        <v/>
      </c>
      <c r="BD180" s="109" t="str">
        <f>IFERROR(IF(PAC!$AB$6:$AB$581="F03 - EXECUÇÃO DO OBJETO",1,""),"")</f>
        <v/>
      </c>
      <c r="BE180" s="109" t="str">
        <f>IFERROR(IF(PAC!$AB$6:$AB$581="F04 - CONCLUÍDA",1,""),"")</f>
        <v/>
      </c>
      <c r="BF180" s="110">
        <f>IF(PAC!$V180&gt;0,0,PAC!$Q180)</f>
        <v>0</v>
      </c>
    </row>
    <row r="181" spans="1:58" s="1" customFormat="1" ht="63" hidden="1" customHeight="1" thickBot="1" x14ac:dyDescent="0.4">
      <c r="A181" s="111">
        <f t="shared" si="2"/>
        <v>176</v>
      </c>
      <c r="B181" s="111">
        <v>2025</v>
      </c>
      <c r="C181" s="111" t="s">
        <v>604</v>
      </c>
      <c r="D181" s="111" t="s">
        <v>995</v>
      </c>
      <c r="E181" s="113" t="s">
        <v>749</v>
      </c>
      <c r="F181" s="111" t="s">
        <v>53</v>
      </c>
      <c r="G181" s="111" t="s">
        <v>503</v>
      </c>
      <c r="H181" s="114" t="s">
        <v>1229</v>
      </c>
      <c r="I181" s="111" t="s">
        <v>1223</v>
      </c>
      <c r="J181" s="111" t="s">
        <v>256</v>
      </c>
      <c r="K181" s="31">
        <v>1367114.04</v>
      </c>
      <c r="L181" s="31">
        <v>1367114.04</v>
      </c>
      <c r="M181" s="31"/>
      <c r="N181" s="31"/>
      <c r="O181" s="31"/>
      <c r="P181" s="31"/>
      <c r="Q181" s="33">
        <f>SUM(PAC!$M181:$P181)</f>
        <v>0</v>
      </c>
      <c r="R181" s="33"/>
      <c r="S181" s="33"/>
      <c r="T181" s="33"/>
      <c r="U181" s="33"/>
      <c r="V181" s="33"/>
      <c r="W181" s="33">
        <f>IF(PAC!$V181&gt;0,PAC!$V181,PAC!$Q181)</f>
        <v>0</v>
      </c>
      <c r="X181" s="33"/>
      <c r="Y181" s="115" t="s">
        <v>1557</v>
      </c>
      <c r="Z181" s="115"/>
      <c r="AA181" s="116"/>
      <c r="AB181" s="116" t="s">
        <v>1403</v>
      </c>
      <c r="AC181" s="112" t="s">
        <v>2354</v>
      </c>
      <c r="AD181" s="117"/>
      <c r="AE181" s="118"/>
      <c r="AF181" s="121"/>
      <c r="AG181" s="114"/>
      <c r="AH181" s="119"/>
      <c r="AI181" s="113"/>
      <c r="AJ181" s="114" t="s">
        <v>972</v>
      </c>
      <c r="AK181" s="114"/>
      <c r="AL181" s="114"/>
      <c r="AM181" s="114"/>
      <c r="AN181" s="117"/>
      <c r="AO181" s="114"/>
      <c r="AP181" s="114"/>
      <c r="AQ181" s="114" t="s">
        <v>714</v>
      </c>
      <c r="AR181" s="117"/>
      <c r="AS181" s="117"/>
      <c r="AT181" s="117"/>
      <c r="AU181" s="117"/>
      <c r="AV181" s="120"/>
      <c r="AW181" s="120"/>
      <c r="AX181" s="115" t="s">
        <v>518</v>
      </c>
      <c r="AY181" s="121"/>
      <c r="AZ181" s="119"/>
      <c r="BA181" s="121" t="s">
        <v>821</v>
      </c>
      <c r="BB181" s="191">
        <f>IFERROR(IF(PAC!$AB181="F01 - CAPTAÇÃO DE RECURSO",1,""),"")</f>
        <v>1</v>
      </c>
      <c r="BC181" s="191" t="str">
        <f>IFERROR(IF(PAC!$AB181="F02 - LICITAÇÃO",1,""),"")</f>
        <v/>
      </c>
      <c r="BD181" s="122" t="str">
        <f>IFERROR(IF(PAC!$AB$6:$AB$581="F03 - EXECUÇÃO DO OBJETO",1,""),"")</f>
        <v/>
      </c>
      <c r="BE181" s="122" t="str">
        <f>IFERROR(IF(PAC!$AB$6:$AB$581="F04 - CONCLUÍDA",1,""),"")</f>
        <v/>
      </c>
      <c r="BF181" s="189">
        <f>IF(PAC!$V181&gt;0,0,PAC!$Q181)</f>
        <v>0</v>
      </c>
    </row>
    <row r="182" spans="1:58" s="1" customFormat="1" ht="63" hidden="1" customHeight="1" thickBot="1" x14ac:dyDescent="0.4">
      <c r="A182" s="88">
        <f t="shared" si="2"/>
        <v>177</v>
      </c>
      <c r="B182" s="88">
        <v>2025</v>
      </c>
      <c r="C182" s="88" t="s">
        <v>604</v>
      </c>
      <c r="D182" s="88" t="s">
        <v>995</v>
      </c>
      <c r="E182" s="101" t="s">
        <v>751</v>
      </c>
      <c r="F182" s="88" t="s">
        <v>53</v>
      </c>
      <c r="G182" s="88" t="s">
        <v>503</v>
      </c>
      <c r="H182" s="40" t="s">
        <v>1229</v>
      </c>
      <c r="I182" s="88" t="s">
        <v>1223</v>
      </c>
      <c r="J182" s="88" t="s">
        <v>274</v>
      </c>
      <c r="K182" s="18">
        <v>1645925.58</v>
      </c>
      <c r="L182" s="18">
        <v>1645925.58</v>
      </c>
      <c r="M182" s="18"/>
      <c r="N182" s="18"/>
      <c r="O182" s="18"/>
      <c r="P182" s="18"/>
      <c r="Q182" s="20">
        <f>SUM(PAC!$M182:$P182)</f>
        <v>0</v>
      </c>
      <c r="R182" s="20"/>
      <c r="S182" s="20"/>
      <c r="T182" s="20"/>
      <c r="U182" s="20"/>
      <c r="V182" s="20"/>
      <c r="W182" s="20">
        <f>IF(PAC!$V182&gt;0,PAC!$V182,PAC!$Q182)</f>
        <v>0</v>
      </c>
      <c r="X182" s="20"/>
      <c r="Y182" s="102" t="s">
        <v>1557</v>
      </c>
      <c r="Z182" s="102"/>
      <c r="AA182" s="103"/>
      <c r="AB182" s="103" t="s">
        <v>1403</v>
      </c>
      <c r="AC182" s="100" t="s">
        <v>2354</v>
      </c>
      <c r="AD182" s="87"/>
      <c r="AE182" s="104"/>
      <c r="AF182" s="107"/>
      <c r="AG182" s="40"/>
      <c r="AH182" s="105"/>
      <c r="AI182" s="101"/>
      <c r="AJ182" s="40" t="s">
        <v>972</v>
      </c>
      <c r="AK182" s="40"/>
      <c r="AL182" s="40"/>
      <c r="AM182" s="40"/>
      <c r="AN182" s="87"/>
      <c r="AO182" s="40"/>
      <c r="AP182" s="40"/>
      <c r="AQ182" s="40" t="s">
        <v>714</v>
      </c>
      <c r="AR182" s="87"/>
      <c r="AS182" s="87"/>
      <c r="AT182" s="87"/>
      <c r="AU182" s="87"/>
      <c r="AV182" s="106"/>
      <c r="AW182" s="106"/>
      <c r="AX182" s="102" t="s">
        <v>518</v>
      </c>
      <c r="AY182" s="107"/>
      <c r="AZ182" s="105"/>
      <c r="BA182" s="107" t="s">
        <v>705</v>
      </c>
      <c r="BB182" s="108">
        <f>IFERROR(IF(PAC!$AB182="F01 - CAPTAÇÃO DE RECURSO",1,""),"")</f>
        <v>1</v>
      </c>
      <c r="BC182" s="108" t="str">
        <f>IFERROR(IF(PAC!$AB182="F02 - LICITAÇÃO",1,""),"")</f>
        <v/>
      </c>
      <c r="BD182" s="109" t="str">
        <f>IFERROR(IF(PAC!$AB$6:$AB$581="F03 - EXECUÇÃO DO OBJETO",1,""),"")</f>
        <v/>
      </c>
      <c r="BE182" s="109" t="str">
        <f>IFERROR(IF(PAC!$AB$6:$AB$581="F04 - CONCLUÍDA",1,""),"")</f>
        <v/>
      </c>
      <c r="BF182" s="110">
        <f>IF(PAC!$V182&gt;0,0,PAC!$Q182)</f>
        <v>0</v>
      </c>
    </row>
    <row r="183" spans="1:58" s="1" customFormat="1" ht="63" hidden="1" customHeight="1" thickBot="1" x14ac:dyDescent="0.4">
      <c r="A183" s="111">
        <f t="shared" si="2"/>
        <v>178</v>
      </c>
      <c r="B183" s="111">
        <v>2025</v>
      </c>
      <c r="C183" s="111" t="s">
        <v>604</v>
      </c>
      <c r="D183" s="111" t="s">
        <v>995</v>
      </c>
      <c r="E183" s="113" t="s">
        <v>2633</v>
      </c>
      <c r="F183" s="111" t="s">
        <v>53</v>
      </c>
      <c r="G183" s="111" t="s">
        <v>503</v>
      </c>
      <c r="H183" s="114" t="s">
        <v>1229</v>
      </c>
      <c r="I183" s="111" t="s">
        <v>1223</v>
      </c>
      <c r="J183" s="111" t="s">
        <v>280</v>
      </c>
      <c r="K183" s="31"/>
      <c r="L183" s="31">
        <v>15174063.029999999</v>
      </c>
      <c r="M183" s="31">
        <v>15174063.029999999</v>
      </c>
      <c r="N183" s="31"/>
      <c r="O183" s="31"/>
      <c r="P183" s="31"/>
      <c r="Q183" s="33">
        <f>SUM(PAC!$M183:$P183)</f>
        <v>15174063.029999999</v>
      </c>
      <c r="R183" s="33"/>
      <c r="S183" s="33"/>
      <c r="T183" s="33"/>
      <c r="U183" s="33"/>
      <c r="V183" s="33"/>
      <c r="W183" s="33">
        <f>IF(PAC!$V183&gt;0,PAC!$V183,PAC!$Q183)</f>
        <v>15174063.029999999</v>
      </c>
      <c r="X183" s="33"/>
      <c r="Y183" s="115" t="s">
        <v>1553</v>
      </c>
      <c r="Z183" s="115"/>
      <c r="AA183" s="116">
        <v>24</v>
      </c>
      <c r="AB183" s="116" t="s">
        <v>1402</v>
      </c>
      <c r="AC183" s="112" t="s">
        <v>2348</v>
      </c>
      <c r="AD183" s="117"/>
      <c r="AE183" s="118"/>
      <c r="AF183" s="121" t="s">
        <v>1449</v>
      </c>
      <c r="AG183" s="114" t="s">
        <v>2845</v>
      </c>
      <c r="AH183" s="119"/>
      <c r="AI183" s="113" t="s">
        <v>2461</v>
      </c>
      <c r="AJ183" s="114" t="s">
        <v>1621</v>
      </c>
      <c r="AK183" s="114" t="s">
        <v>1701</v>
      </c>
      <c r="AL183" s="114" t="s">
        <v>962</v>
      </c>
      <c r="AM183" s="114"/>
      <c r="AN183" s="117"/>
      <c r="AO183" s="114" t="s">
        <v>1655</v>
      </c>
      <c r="AP183" s="114" t="s">
        <v>2061</v>
      </c>
      <c r="AQ183" s="114"/>
      <c r="AR183" s="117">
        <v>46247</v>
      </c>
      <c r="AS183" s="117">
        <v>46274</v>
      </c>
      <c r="AT183" s="117"/>
      <c r="AU183" s="117"/>
      <c r="AV183" s="120"/>
      <c r="AW183" s="120"/>
      <c r="AX183" s="115" t="s">
        <v>2732</v>
      </c>
      <c r="AY183" s="121" t="s">
        <v>2846</v>
      </c>
      <c r="AZ183" s="119"/>
      <c r="BA183" s="121" t="s">
        <v>822</v>
      </c>
      <c r="BB183" s="191" t="str">
        <f>IFERROR(IF(PAC!$AB183="F01 - CAPTAÇÃO DE RECURSO",1,""),"")</f>
        <v/>
      </c>
      <c r="BC183" s="191">
        <f>IFERROR(IF(PAC!$AB183="F02 - LICITAÇÃO",1,""),"")</f>
        <v>1</v>
      </c>
      <c r="BD183" s="122" t="str">
        <f>IFERROR(IF(PAC!$AB$6:$AB$581="F03 - EXECUÇÃO DO OBJETO",1,""),"")</f>
        <v/>
      </c>
      <c r="BE183" s="122" t="str">
        <f>IFERROR(IF(PAC!$AB$6:$AB$581="F04 - CONCLUÍDA",1,""),"")</f>
        <v/>
      </c>
      <c r="BF183" s="189">
        <f>IF(PAC!$V183&gt;0,0,PAC!$Q183)</f>
        <v>15174063.029999999</v>
      </c>
    </row>
    <row r="184" spans="1:58" s="1" customFormat="1" ht="63" hidden="1" customHeight="1" thickBot="1" x14ac:dyDescent="0.4">
      <c r="A184" s="88">
        <f t="shared" si="2"/>
        <v>179</v>
      </c>
      <c r="B184" s="88">
        <v>2025</v>
      </c>
      <c r="C184" s="88" t="s">
        <v>604</v>
      </c>
      <c r="D184" s="88" t="s">
        <v>995</v>
      </c>
      <c r="E184" s="101" t="s">
        <v>2634</v>
      </c>
      <c r="F184" s="88" t="s">
        <v>53</v>
      </c>
      <c r="G184" s="88" t="s">
        <v>503</v>
      </c>
      <c r="H184" s="40" t="s">
        <v>1229</v>
      </c>
      <c r="I184" s="88" t="s">
        <v>1223</v>
      </c>
      <c r="J184" s="88" t="s">
        <v>280</v>
      </c>
      <c r="K184" s="18"/>
      <c r="L184" s="18">
        <v>4054877.56</v>
      </c>
      <c r="M184" s="18">
        <v>4054877.56</v>
      </c>
      <c r="N184" s="18"/>
      <c r="O184" s="18"/>
      <c r="P184" s="18"/>
      <c r="Q184" s="20">
        <f>SUM(PAC!$M184:$P184)</f>
        <v>4054877.56</v>
      </c>
      <c r="R184" s="20"/>
      <c r="S184" s="20"/>
      <c r="T184" s="20"/>
      <c r="U184" s="20"/>
      <c r="V184" s="20"/>
      <c r="W184" s="20">
        <f>IF(PAC!$V184&gt;0,PAC!$V184,PAC!$Q184)</f>
        <v>4054877.56</v>
      </c>
      <c r="X184" s="20"/>
      <c r="Y184" s="102" t="s">
        <v>1553</v>
      </c>
      <c r="Z184" s="102"/>
      <c r="AA184" s="103">
        <v>10</v>
      </c>
      <c r="AB184" s="103" t="s">
        <v>1402</v>
      </c>
      <c r="AC184" s="100" t="s">
        <v>2348</v>
      </c>
      <c r="AD184" s="87"/>
      <c r="AE184" s="104"/>
      <c r="AF184" s="107" t="s">
        <v>1449</v>
      </c>
      <c r="AG184" s="40" t="s">
        <v>2845</v>
      </c>
      <c r="AH184" s="105"/>
      <c r="AI184" s="101" t="s">
        <v>2461</v>
      </c>
      <c r="AJ184" s="40" t="s">
        <v>1621</v>
      </c>
      <c r="AK184" s="40" t="s">
        <v>1701</v>
      </c>
      <c r="AL184" s="40" t="s">
        <v>962</v>
      </c>
      <c r="AM184" s="40"/>
      <c r="AN184" s="87"/>
      <c r="AO184" s="40" t="s">
        <v>1656</v>
      </c>
      <c r="AP184" s="40" t="s">
        <v>2061</v>
      </c>
      <c r="AQ184" s="40"/>
      <c r="AR184" s="87">
        <v>46247</v>
      </c>
      <c r="AS184" s="87">
        <v>46274</v>
      </c>
      <c r="AT184" s="87"/>
      <c r="AU184" s="87"/>
      <c r="AV184" s="106"/>
      <c r="AW184" s="106"/>
      <c r="AX184" s="102" t="s">
        <v>2733</v>
      </c>
      <c r="AY184" s="107" t="s">
        <v>2846</v>
      </c>
      <c r="AZ184" s="105"/>
      <c r="BA184" s="107" t="s">
        <v>822</v>
      </c>
      <c r="BB184" s="108" t="str">
        <f>IFERROR(IF(PAC!$AB184="F01 - CAPTAÇÃO DE RECURSO",1,""),"")</f>
        <v/>
      </c>
      <c r="BC184" s="108">
        <f>IFERROR(IF(PAC!$AB184="F02 - LICITAÇÃO",1,""),"")</f>
        <v>1</v>
      </c>
      <c r="BD184" s="109" t="str">
        <f>IFERROR(IF(PAC!$AB$6:$AB$581="F03 - EXECUÇÃO DO OBJETO",1,""),"")</f>
        <v/>
      </c>
      <c r="BE184" s="109" t="str">
        <f>IFERROR(IF(PAC!$AB$6:$AB$581="F04 - CONCLUÍDA",1,""),"")</f>
        <v/>
      </c>
      <c r="BF184" s="110">
        <f>IF(PAC!$V184&gt;0,0,PAC!$Q184)</f>
        <v>4054877.56</v>
      </c>
    </row>
    <row r="185" spans="1:58" s="1" customFormat="1" ht="63" hidden="1" customHeight="1" thickBot="1" x14ac:dyDescent="0.4">
      <c r="A185" s="111">
        <f t="shared" si="2"/>
        <v>180</v>
      </c>
      <c r="B185" s="111">
        <v>2025</v>
      </c>
      <c r="C185" s="111" t="s">
        <v>604</v>
      </c>
      <c r="D185" s="111" t="s">
        <v>995</v>
      </c>
      <c r="E185" s="113" t="s">
        <v>2635</v>
      </c>
      <c r="F185" s="111" t="s">
        <v>53</v>
      </c>
      <c r="G185" s="111" t="s">
        <v>503</v>
      </c>
      <c r="H185" s="114" t="s">
        <v>1229</v>
      </c>
      <c r="I185" s="111" t="s">
        <v>1223</v>
      </c>
      <c r="J185" s="111" t="s">
        <v>280</v>
      </c>
      <c r="K185" s="31"/>
      <c r="L185" s="31">
        <v>20293047.440000001</v>
      </c>
      <c r="M185" s="31">
        <v>20293047.440000001</v>
      </c>
      <c r="N185" s="31"/>
      <c r="O185" s="31"/>
      <c r="P185" s="31"/>
      <c r="Q185" s="33">
        <f>SUM(PAC!$M185:$P185)</f>
        <v>20293047.440000001</v>
      </c>
      <c r="R185" s="33"/>
      <c r="S185" s="33"/>
      <c r="T185" s="33"/>
      <c r="U185" s="33"/>
      <c r="V185" s="33"/>
      <c r="W185" s="33">
        <f>IF(PAC!$V185&gt;0,PAC!$V185,PAC!$Q185)</f>
        <v>20293047.440000001</v>
      </c>
      <c r="X185" s="33"/>
      <c r="Y185" s="115" t="s">
        <v>1553</v>
      </c>
      <c r="Z185" s="115"/>
      <c r="AA185" s="116">
        <v>24</v>
      </c>
      <c r="AB185" s="116" t="s">
        <v>1402</v>
      </c>
      <c r="AC185" s="112" t="s">
        <v>2348</v>
      </c>
      <c r="AD185" s="117"/>
      <c r="AE185" s="118"/>
      <c r="AF185" s="121" t="s">
        <v>1449</v>
      </c>
      <c r="AG185" s="114" t="s">
        <v>2845</v>
      </c>
      <c r="AH185" s="119"/>
      <c r="AI185" s="113" t="s">
        <v>2461</v>
      </c>
      <c r="AJ185" s="114" t="s">
        <v>1621</v>
      </c>
      <c r="AK185" s="114" t="s">
        <v>1701</v>
      </c>
      <c r="AL185" s="114" t="s">
        <v>962</v>
      </c>
      <c r="AM185" s="114"/>
      <c r="AN185" s="117"/>
      <c r="AO185" s="114" t="s">
        <v>1657</v>
      </c>
      <c r="AP185" s="114" t="s">
        <v>2061</v>
      </c>
      <c r="AQ185" s="114"/>
      <c r="AR185" s="117">
        <v>46247</v>
      </c>
      <c r="AS185" s="117">
        <v>46274</v>
      </c>
      <c r="AT185" s="117"/>
      <c r="AU185" s="117"/>
      <c r="AV185" s="120"/>
      <c r="AW185" s="120"/>
      <c r="AX185" s="115" t="s">
        <v>2734</v>
      </c>
      <c r="AY185" s="121" t="s">
        <v>2846</v>
      </c>
      <c r="AZ185" s="119"/>
      <c r="BA185" s="121" t="s">
        <v>822</v>
      </c>
      <c r="BB185" s="191" t="str">
        <f>IFERROR(IF(PAC!$AB185="F01 - CAPTAÇÃO DE RECURSO",1,""),"")</f>
        <v/>
      </c>
      <c r="BC185" s="191">
        <f>IFERROR(IF(PAC!$AB185="F02 - LICITAÇÃO",1,""),"")</f>
        <v>1</v>
      </c>
      <c r="BD185" s="122" t="str">
        <f>IFERROR(IF(PAC!$AB$6:$AB$581="F03 - EXECUÇÃO DO OBJETO",1,""),"")</f>
        <v/>
      </c>
      <c r="BE185" s="122" t="str">
        <f>IFERROR(IF(PAC!$AB$6:$AB$581="F04 - CONCLUÍDA",1,""),"")</f>
        <v/>
      </c>
      <c r="BF185" s="189">
        <f>IF(PAC!$V185&gt;0,0,PAC!$Q185)</f>
        <v>20293047.440000001</v>
      </c>
    </row>
    <row r="186" spans="1:58" s="1" customFormat="1" ht="63" hidden="1" customHeight="1" thickBot="1" x14ac:dyDescent="0.4">
      <c r="A186" s="88">
        <f t="shared" si="2"/>
        <v>181</v>
      </c>
      <c r="B186" s="88">
        <v>2025</v>
      </c>
      <c r="C186" s="88" t="s">
        <v>604</v>
      </c>
      <c r="D186" s="88" t="s">
        <v>995</v>
      </c>
      <c r="E186" s="101" t="s">
        <v>752</v>
      </c>
      <c r="F186" s="88" t="s">
        <v>53</v>
      </c>
      <c r="G186" s="88" t="s">
        <v>503</v>
      </c>
      <c r="H186" s="40" t="s">
        <v>1229</v>
      </c>
      <c r="I186" s="88" t="s">
        <v>1223</v>
      </c>
      <c r="J186" s="88" t="s">
        <v>292</v>
      </c>
      <c r="K186" s="18">
        <v>2332990.2799999998</v>
      </c>
      <c r="L186" s="18"/>
      <c r="M186" s="18"/>
      <c r="N186" s="18"/>
      <c r="O186" s="18"/>
      <c r="P186" s="18"/>
      <c r="Q186" s="20">
        <f>SUM(PAC!$M186:$P186)</f>
        <v>0</v>
      </c>
      <c r="R186" s="20"/>
      <c r="S186" s="20"/>
      <c r="T186" s="20"/>
      <c r="U186" s="20"/>
      <c r="V186" s="20"/>
      <c r="W186" s="20">
        <f>IF(PAC!$V186&gt;0,PAC!$V186,PAC!$Q186)</f>
        <v>0</v>
      </c>
      <c r="X186" s="20"/>
      <c r="Y186" s="102" t="s">
        <v>1557</v>
      </c>
      <c r="Z186" s="102"/>
      <c r="AA186" s="103"/>
      <c r="AB186" s="103" t="s">
        <v>1403</v>
      </c>
      <c r="AC186" s="100" t="s">
        <v>2354</v>
      </c>
      <c r="AD186" s="87"/>
      <c r="AE186" s="104"/>
      <c r="AF186" s="107"/>
      <c r="AG186" s="40"/>
      <c r="AH186" s="105"/>
      <c r="AI186" s="101"/>
      <c r="AJ186" s="40" t="s">
        <v>972</v>
      </c>
      <c r="AK186" s="40"/>
      <c r="AL186" s="40"/>
      <c r="AM186" s="40"/>
      <c r="AN186" s="87"/>
      <c r="AO186" s="40"/>
      <c r="AP186" s="40"/>
      <c r="AQ186" s="40"/>
      <c r="AR186" s="87"/>
      <c r="AS186" s="87"/>
      <c r="AT186" s="87"/>
      <c r="AU186" s="87"/>
      <c r="AV186" s="106"/>
      <c r="AW186" s="106"/>
      <c r="AX186" s="102" t="s">
        <v>518</v>
      </c>
      <c r="AY186" s="107"/>
      <c r="AZ186" s="105"/>
      <c r="BA186" s="107" t="s">
        <v>821</v>
      </c>
      <c r="BB186" s="108">
        <f>IFERROR(IF(PAC!$AB186="F01 - CAPTAÇÃO DE RECURSO",1,""),"")</f>
        <v>1</v>
      </c>
      <c r="BC186" s="108" t="str">
        <f>IFERROR(IF(PAC!$AB186="F02 - LICITAÇÃO",1,""),"")</f>
        <v/>
      </c>
      <c r="BD186" s="109" t="str">
        <f>IFERROR(IF(PAC!$AB$6:$AB$581="F03 - EXECUÇÃO DO OBJETO",1,""),"")</f>
        <v/>
      </c>
      <c r="BE186" s="109" t="str">
        <f>IFERROR(IF(PAC!$AB$6:$AB$581="F04 - CONCLUÍDA",1,""),"")</f>
        <v/>
      </c>
      <c r="BF186" s="110">
        <f>IF(PAC!$V186&gt;0,0,PAC!$Q186)</f>
        <v>0</v>
      </c>
    </row>
    <row r="187" spans="1:58" s="1" customFormat="1" ht="63" hidden="1" customHeight="1" thickBot="1" x14ac:dyDescent="0.4">
      <c r="A187" s="111">
        <f t="shared" si="2"/>
        <v>182</v>
      </c>
      <c r="B187" s="111">
        <v>2025</v>
      </c>
      <c r="C187" s="111" t="s">
        <v>604</v>
      </c>
      <c r="D187" s="111" t="s">
        <v>995</v>
      </c>
      <c r="E187" s="113" t="s">
        <v>753</v>
      </c>
      <c r="F187" s="111" t="s">
        <v>53</v>
      </c>
      <c r="G187" s="111" t="s">
        <v>503</v>
      </c>
      <c r="H187" s="114" t="s">
        <v>1229</v>
      </c>
      <c r="I187" s="111" t="s">
        <v>1223</v>
      </c>
      <c r="J187" s="111" t="s">
        <v>292</v>
      </c>
      <c r="K187" s="31">
        <v>1873540.5</v>
      </c>
      <c r="L187" s="31">
        <v>1873540.5</v>
      </c>
      <c r="M187" s="31"/>
      <c r="N187" s="31"/>
      <c r="O187" s="31"/>
      <c r="P187" s="31"/>
      <c r="Q187" s="33">
        <f>SUM(PAC!$M187:$P187)</f>
        <v>0</v>
      </c>
      <c r="R187" s="33"/>
      <c r="S187" s="33"/>
      <c r="T187" s="33"/>
      <c r="U187" s="33"/>
      <c r="V187" s="33"/>
      <c r="W187" s="33">
        <f>IF(PAC!$V187&gt;0,PAC!$V187,PAC!$Q187)</f>
        <v>0</v>
      </c>
      <c r="X187" s="33"/>
      <c r="Y187" s="115" t="s">
        <v>1557</v>
      </c>
      <c r="Z187" s="115"/>
      <c r="AA187" s="116"/>
      <c r="AB187" s="116" t="s">
        <v>1403</v>
      </c>
      <c r="AC187" s="112" t="s">
        <v>2354</v>
      </c>
      <c r="AD187" s="117"/>
      <c r="AE187" s="118"/>
      <c r="AF187" s="121"/>
      <c r="AG187" s="114"/>
      <c r="AH187" s="119"/>
      <c r="AI187" s="113"/>
      <c r="AJ187" s="114" t="s">
        <v>972</v>
      </c>
      <c r="AK187" s="114"/>
      <c r="AL187" s="114"/>
      <c r="AM187" s="114"/>
      <c r="AN187" s="117"/>
      <c r="AO187" s="114"/>
      <c r="AP187" s="114"/>
      <c r="AQ187" s="114"/>
      <c r="AR187" s="117"/>
      <c r="AS187" s="117"/>
      <c r="AT187" s="117"/>
      <c r="AU187" s="117"/>
      <c r="AV187" s="120"/>
      <c r="AW187" s="120"/>
      <c r="AX187" s="115" t="s">
        <v>518</v>
      </c>
      <c r="AY187" s="121"/>
      <c r="AZ187" s="119"/>
      <c r="BA187" s="121" t="s">
        <v>821</v>
      </c>
      <c r="BB187" s="191">
        <f>IFERROR(IF(PAC!$AB187="F01 - CAPTAÇÃO DE RECURSO",1,""),"")</f>
        <v>1</v>
      </c>
      <c r="BC187" s="191" t="str">
        <f>IFERROR(IF(PAC!$AB187="F02 - LICITAÇÃO",1,""),"")</f>
        <v/>
      </c>
      <c r="BD187" s="122" t="str">
        <f>IFERROR(IF(PAC!$AB$6:$AB$581="F03 - EXECUÇÃO DO OBJETO",1,""),"")</f>
        <v/>
      </c>
      <c r="BE187" s="122" t="str">
        <f>IFERROR(IF(PAC!$AB$6:$AB$581="F04 - CONCLUÍDA",1,""),"")</f>
        <v/>
      </c>
      <c r="BF187" s="189">
        <f>IF(PAC!$V187&gt;0,0,PAC!$Q187)</f>
        <v>0</v>
      </c>
    </row>
    <row r="188" spans="1:58" s="1" customFormat="1" ht="63" hidden="1" customHeight="1" thickBot="1" x14ac:dyDescent="0.4">
      <c r="A188" s="88">
        <f t="shared" si="2"/>
        <v>183</v>
      </c>
      <c r="B188" s="88">
        <v>2025</v>
      </c>
      <c r="C188" s="88" t="s">
        <v>604</v>
      </c>
      <c r="D188" s="88" t="s">
        <v>995</v>
      </c>
      <c r="E188" s="101" t="s">
        <v>754</v>
      </c>
      <c r="F188" s="88" t="s">
        <v>53</v>
      </c>
      <c r="G188" s="88" t="s">
        <v>503</v>
      </c>
      <c r="H188" s="40" t="s">
        <v>1229</v>
      </c>
      <c r="I188" s="88" t="s">
        <v>1223</v>
      </c>
      <c r="J188" s="88" t="s">
        <v>292</v>
      </c>
      <c r="K188" s="18">
        <v>2102688.92</v>
      </c>
      <c r="L188" s="18">
        <v>2102688.92</v>
      </c>
      <c r="M188" s="18"/>
      <c r="N188" s="18"/>
      <c r="O188" s="18"/>
      <c r="P188" s="18"/>
      <c r="Q188" s="20">
        <f>SUM(PAC!$M188:$P188)</f>
        <v>0</v>
      </c>
      <c r="R188" s="20"/>
      <c r="S188" s="20"/>
      <c r="T188" s="20"/>
      <c r="U188" s="20"/>
      <c r="V188" s="20"/>
      <c r="W188" s="20">
        <f>IF(PAC!$V188&gt;0,PAC!$V188,PAC!$Q188)</f>
        <v>0</v>
      </c>
      <c r="X188" s="20"/>
      <c r="Y188" s="102" t="s">
        <v>1557</v>
      </c>
      <c r="Z188" s="102"/>
      <c r="AA188" s="103"/>
      <c r="AB188" s="103" t="s">
        <v>1403</v>
      </c>
      <c r="AC188" s="100" t="s">
        <v>2354</v>
      </c>
      <c r="AD188" s="87"/>
      <c r="AE188" s="104"/>
      <c r="AF188" s="107"/>
      <c r="AG188" s="40"/>
      <c r="AH188" s="105"/>
      <c r="AI188" s="101"/>
      <c r="AJ188" s="40" t="s">
        <v>972</v>
      </c>
      <c r="AK188" s="40"/>
      <c r="AL188" s="40"/>
      <c r="AM188" s="40"/>
      <c r="AN188" s="87"/>
      <c r="AO188" s="40"/>
      <c r="AP188" s="40"/>
      <c r="AQ188" s="40"/>
      <c r="AR188" s="87"/>
      <c r="AS188" s="87"/>
      <c r="AT188" s="87"/>
      <c r="AU188" s="87"/>
      <c r="AV188" s="106"/>
      <c r="AW188" s="106"/>
      <c r="AX188" s="102" t="s">
        <v>518</v>
      </c>
      <c r="AY188" s="107"/>
      <c r="AZ188" s="105"/>
      <c r="BA188" s="107" t="s">
        <v>821</v>
      </c>
      <c r="BB188" s="108">
        <f>IFERROR(IF(PAC!$AB188="F01 - CAPTAÇÃO DE RECURSO",1,""),"")</f>
        <v>1</v>
      </c>
      <c r="BC188" s="108" t="str">
        <f>IFERROR(IF(PAC!$AB188="F02 - LICITAÇÃO",1,""),"")</f>
        <v/>
      </c>
      <c r="BD188" s="109" t="str">
        <f>IFERROR(IF(PAC!$AB$6:$AB$581="F03 - EXECUÇÃO DO OBJETO",1,""),"")</f>
        <v/>
      </c>
      <c r="BE188" s="109" t="str">
        <f>IFERROR(IF(PAC!$AB$6:$AB$581="F04 - CONCLUÍDA",1,""),"")</f>
        <v/>
      </c>
      <c r="BF188" s="110">
        <f>IF(PAC!$V188&gt;0,0,PAC!$Q188)</f>
        <v>0</v>
      </c>
    </row>
    <row r="189" spans="1:58" s="1" customFormat="1" ht="63" hidden="1" customHeight="1" thickBot="1" x14ac:dyDescent="0.4">
      <c r="A189" s="111">
        <f t="shared" si="2"/>
        <v>184</v>
      </c>
      <c r="B189" s="111">
        <v>2025</v>
      </c>
      <c r="C189" s="111" t="s">
        <v>604</v>
      </c>
      <c r="D189" s="111" t="s">
        <v>995</v>
      </c>
      <c r="E189" s="113" t="s">
        <v>2640</v>
      </c>
      <c r="F189" s="111" t="s">
        <v>53</v>
      </c>
      <c r="G189" s="111" t="s">
        <v>503</v>
      </c>
      <c r="H189" s="114" t="s">
        <v>1229</v>
      </c>
      <c r="I189" s="111" t="s">
        <v>1223</v>
      </c>
      <c r="J189" s="111" t="s">
        <v>292</v>
      </c>
      <c r="K189" s="31"/>
      <c r="L189" s="31">
        <v>1435612.87</v>
      </c>
      <c r="M189" s="31">
        <v>1435612.87</v>
      </c>
      <c r="N189" s="31"/>
      <c r="O189" s="31"/>
      <c r="P189" s="31"/>
      <c r="Q189" s="33">
        <f>SUM(PAC!$M189:$P189)</f>
        <v>1435612.87</v>
      </c>
      <c r="R189" s="33"/>
      <c r="S189" s="33"/>
      <c r="T189" s="33"/>
      <c r="U189" s="33"/>
      <c r="V189" s="33"/>
      <c r="W189" s="33">
        <f>IF(PAC!$V189&gt;0,PAC!$V189,PAC!$Q189)</f>
        <v>1435612.87</v>
      </c>
      <c r="X189" s="33" t="s">
        <v>1825</v>
      </c>
      <c r="Y189" s="115" t="s">
        <v>1553</v>
      </c>
      <c r="Z189" s="115"/>
      <c r="AA189" s="116">
        <v>16</v>
      </c>
      <c r="AB189" s="116" t="s">
        <v>1402</v>
      </c>
      <c r="AC189" s="112" t="s">
        <v>2348</v>
      </c>
      <c r="AD189" s="117"/>
      <c r="AE189" s="118"/>
      <c r="AF189" s="121" t="s">
        <v>1451</v>
      </c>
      <c r="AG189" s="114" t="s">
        <v>2645</v>
      </c>
      <c r="AH189" s="119"/>
      <c r="AI189" s="113" t="s">
        <v>2647</v>
      </c>
      <c r="AJ189" s="114" t="s">
        <v>1621</v>
      </c>
      <c r="AK189" s="114" t="s">
        <v>1701</v>
      </c>
      <c r="AL189" s="114" t="s">
        <v>962</v>
      </c>
      <c r="AM189" s="114"/>
      <c r="AN189" s="117"/>
      <c r="AO189" s="114" t="s">
        <v>1658</v>
      </c>
      <c r="AP189" s="114" t="s">
        <v>2062</v>
      </c>
      <c r="AQ189" s="114" t="s">
        <v>714</v>
      </c>
      <c r="AR189" s="117">
        <v>46247</v>
      </c>
      <c r="AS189" s="117">
        <v>46274</v>
      </c>
      <c r="AT189" s="117"/>
      <c r="AU189" s="117"/>
      <c r="AV189" s="120"/>
      <c r="AW189" s="120"/>
      <c r="AX189" s="115" t="s">
        <v>2735</v>
      </c>
      <c r="AY189" s="121" t="s">
        <v>2648</v>
      </c>
      <c r="AZ189" s="119"/>
      <c r="BA189" s="121" t="s">
        <v>705</v>
      </c>
      <c r="BB189" s="191" t="str">
        <f>IFERROR(IF(PAC!$AB189="F01 - CAPTAÇÃO DE RECURSO",1,""),"")</f>
        <v/>
      </c>
      <c r="BC189" s="191">
        <f>IFERROR(IF(PAC!$AB189="F02 - LICITAÇÃO",1,""),"")</f>
        <v>1</v>
      </c>
      <c r="BD189" s="122" t="str">
        <f>IFERROR(IF(PAC!$AB$6:$AB$581="F03 - EXECUÇÃO DO OBJETO",1,""),"")</f>
        <v/>
      </c>
      <c r="BE189" s="122" t="str">
        <f>IFERROR(IF(PAC!$AB$6:$AB$581="F04 - CONCLUÍDA",1,""),"")</f>
        <v/>
      </c>
      <c r="BF189" s="189">
        <f>IF(PAC!$V189&gt;0,0,PAC!$Q189)</f>
        <v>1435612.87</v>
      </c>
    </row>
    <row r="190" spans="1:58" s="1" customFormat="1" ht="63" hidden="1" customHeight="1" thickBot="1" x14ac:dyDescent="0.4">
      <c r="A190" s="88">
        <f t="shared" si="2"/>
        <v>185</v>
      </c>
      <c r="B190" s="88">
        <v>2025</v>
      </c>
      <c r="C190" s="88" t="s">
        <v>604</v>
      </c>
      <c r="D190" s="88" t="s">
        <v>995</v>
      </c>
      <c r="E190" s="101" t="s">
        <v>820</v>
      </c>
      <c r="F190" s="88" t="s">
        <v>53</v>
      </c>
      <c r="G190" s="88" t="s">
        <v>503</v>
      </c>
      <c r="H190" s="40" t="s">
        <v>1229</v>
      </c>
      <c r="I190" s="88" t="s">
        <v>1223</v>
      </c>
      <c r="J190" s="88" t="s">
        <v>296</v>
      </c>
      <c r="K190" s="18">
        <v>8687856.6500000004</v>
      </c>
      <c r="L190" s="18">
        <v>8687856.6500000004</v>
      </c>
      <c r="M190" s="18"/>
      <c r="N190" s="18"/>
      <c r="O190" s="18"/>
      <c r="P190" s="18"/>
      <c r="Q190" s="20">
        <f>SUM(PAC!$M190:$P190)</f>
        <v>0</v>
      </c>
      <c r="R190" s="20"/>
      <c r="S190" s="20"/>
      <c r="T190" s="20"/>
      <c r="U190" s="20"/>
      <c r="V190" s="20"/>
      <c r="W190" s="20">
        <f>IF(PAC!$V190&gt;0,PAC!$V190,PAC!$Q190)</f>
        <v>0</v>
      </c>
      <c r="X190" s="20"/>
      <c r="Y190" s="102" t="s">
        <v>1557</v>
      </c>
      <c r="Z190" s="102"/>
      <c r="AA190" s="103"/>
      <c r="AB190" s="103" t="s">
        <v>1403</v>
      </c>
      <c r="AC190" s="100" t="s">
        <v>2354</v>
      </c>
      <c r="AD190" s="87"/>
      <c r="AE190" s="104"/>
      <c r="AF190" s="107"/>
      <c r="AG190" s="40"/>
      <c r="AH190" s="105"/>
      <c r="AI190" s="101"/>
      <c r="AJ190" s="40" t="s">
        <v>972</v>
      </c>
      <c r="AK190" s="40"/>
      <c r="AL190" s="40"/>
      <c r="AM190" s="40"/>
      <c r="AN190" s="87"/>
      <c r="AO190" s="40"/>
      <c r="AP190" s="40"/>
      <c r="AQ190" s="40"/>
      <c r="AR190" s="87"/>
      <c r="AS190" s="87"/>
      <c r="AT190" s="87"/>
      <c r="AU190" s="87"/>
      <c r="AV190" s="106"/>
      <c r="AW190" s="106"/>
      <c r="AX190" s="102" t="s">
        <v>518</v>
      </c>
      <c r="AY190" s="107"/>
      <c r="AZ190" s="105"/>
      <c r="BA190" s="107" t="s">
        <v>821</v>
      </c>
      <c r="BB190" s="108">
        <f>IFERROR(IF(PAC!$AB190="F01 - CAPTAÇÃO DE RECURSO",1,""),"")</f>
        <v>1</v>
      </c>
      <c r="BC190" s="108" t="str">
        <f>IFERROR(IF(PAC!$AB190="F02 - LICITAÇÃO",1,""),"")</f>
        <v/>
      </c>
      <c r="BD190" s="109" t="str">
        <f>IFERROR(IF(PAC!$AB$6:$AB$581="F03 - EXECUÇÃO DO OBJETO",1,""),"")</f>
        <v/>
      </c>
      <c r="BE190" s="109" t="str">
        <f>IFERROR(IF(PAC!$AB$6:$AB$581="F04 - CONCLUÍDA",1,""),"")</f>
        <v/>
      </c>
      <c r="BF190" s="110">
        <f>IF(PAC!$V190&gt;0,0,PAC!$Q190)</f>
        <v>0</v>
      </c>
    </row>
    <row r="191" spans="1:58" s="1" customFormat="1" ht="63" hidden="1" customHeight="1" thickBot="1" x14ac:dyDescent="0.4">
      <c r="A191" s="111">
        <f t="shared" si="2"/>
        <v>186</v>
      </c>
      <c r="B191" s="111">
        <v>2025</v>
      </c>
      <c r="C191" s="111" t="s">
        <v>604</v>
      </c>
      <c r="D191" s="111" t="s">
        <v>995</v>
      </c>
      <c r="E191" s="113" t="s">
        <v>755</v>
      </c>
      <c r="F191" s="111" t="s">
        <v>53</v>
      </c>
      <c r="G191" s="111" t="s">
        <v>503</v>
      </c>
      <c r="H191" s="114" t="s">
        <v>1229</v>
      </c>
      <c r="I191" s="111" t="s">
        <v>1223</v>
      </c>
      <c r="J191" s="111" t="s">
        <v>296</v>
      </c>
      <c r="K191" s="31">
        <v>4988421.68</v>
      </c>
      <c r="L191" s="31">
        <v>4988421.68</v>
      </c>
      <c r="M191" s="31"/>
      <c r="N191" s="31"/>
      <c r="O191" s="31"/>
      <c r="P191" s="31"/>
      <c r="Q191" s="33">
        <f>SUM(PAC!$M191:$P191)</f>
        <v>0</v>
      </c>
      <c r="R191" s="33"/>
      <c r="S191" s="33"/>
      <c r="T191" s="33"/>
      <c r="U191" s="33"/>
      <c r="V191" s="33"/>
      <c r="W191" s="33">
        <f>IF(PAC!$V191&gt;0,PAC!$V191,PAC!$Q191)</f>
        <v>0</v>
      </c>
      <c r="X191" s="33"/>
      <c r="Y191" s="115" t="s">
        <v>1557</v>
      </c>
      <c r="Z191" s="115"/>
      <c r="AA191" s="116"/>
      <c r="AB191" s="116" t="s">
        <v>1403</v>
      </c>
      <c r="AC191" s="112" t="s">
        <v>2354</v>
      </c>
      <c r="AD191" s="117"/>
      <c r="AE191" s="118"/>
      <c r="AF191" s="121"/>
      <c r="AG191" s="114"/>
      <c r="AH191" s="119"/>
      <c r="AI191" s="113"/>
      <c r="AJ191" s="114" t="s">
        <v>972</v>
      </c>
      <c r="AK191" s="114"/>
      <c r="AL191" s="114"/>
      <c r="AM191" s="114"/>
      <c r="AN191" s="117"/>
      <c r="AO191" s="114"/>
      <c r="AP191" s="114"/>
      <c r="AQ191" s="114"/>
      <c r="AR191" s="117"/>
      <c r="AS191" s="117"/>
      <c r="AT191" s="117"/>
      <c r="AU191" s="117"/>
      <c r="AV191" s="120"/>
      <c r="AW191" s="120"/>
      <c r="AX191" s="115" t="s">
        <v>518</v>
      </c>
      <c r="AY191" s="121"/>
      <c r="AZ191" s="119"/>
      <c r="BA191" s="121" t="s">
        <v>821</v>
      </c>
      <c r="BB191" s="191">
        <f>IFERROR(IF(PAC!$AB191="F01 - CAPTAÇÃO DE RECURSO",1,""),"")</f>
        <v>1</v>
      </c>
      <c r="BC191" s="191" t="str">
        <f>IFERROR(IF(PAC!$AB191="F02 - LICITAÇÃO",1,""),"")</f>
        <v/>
      </c>
      <c r="BD191" s="122" t="str">
        <f>IFERROR(IF(PAC!$AB$6:$AB$581="F03 - EXECUÇÃO DO OBJETO",1,""),"")</f>
        <v/>
      </c>
      <c r="BE191" s="122" t="str">
        <f>IFERROR(IF(PAC!$AB$6:$AB$581="F04 - CONCLUÍDA",1,""),"")</f>
        <v/>
      </c>
      <c r="BF191" s="189">
        <f>IF(PAC!$V191&gt;0,0,PAC!$Q191)</f>
        <v>0</v>
      </c>
    </row>
    <row r="192" spans="1:58" s="1" customFormat="1" ht="63" hidden="1" customHeight="1" thickBot="1" x14ac:dyDescent="0.4">
      <c r="A192" s="88">
        <f t="shared" si="2"/>
        <v>187</v>
      </c>
      <c r="B192" s="88">
        <v>2025</v>
      </c>
      <c r="C192" s="88" t="s">
        <v>604</v>
      </c>
      <c r="D192" s="88" t="s">
        <v>995</v>
      </c>
      <c r="E192" s="101" t="s">
        <v>756</v>
      </c>
      <c r="F192" s="88" t="s">
        <v>53</v>
      </c>
      <c r="G192" s="88" t="s">
        <v>503</v>
      </c>
      <c r="H192" s="40" t="s">
        <v>1229</v>
      </c>
      <c r="I192" s="88" t="s">
        <v>1223</v>
      </c>
      <c r="J192" s="88" t="s">
        <v>297</v>
      </c>
      <c r="K192" s="18">
        <v>1856246.28</v>
      </c>
      <c r="L192" s="18">
        <v>1856246.28</v>
      </c>
      <c r="M192" s="18"/>
      <c r="N192" s="18"/>
      <c r="O192" s="18"/>
      <c r="P192" s="18"/>
      <c r="Q192" s="20">
        <f>SUM(PAC!$M192:$P192)</f>
        <v>0</v>
      </c>
      <c r="R192" s="20"/>
      <c r="S192" s="20"/>
      <c r="T192" s="20"/>
      <c r="U192" s="20"/>
      <c r="V192" s="20"/>
      <c r="W192" s="20">
        <f>IF(PAC!$V192&gt;0,PAC!$V192,PAC!$Q192)</f>
        <v>0</v>
      </c>
      <c r="X192" s="20"/>
      <c r="Y192" s="102" t="s">
        <v>1557</v>
      </c>
      <c r="Z192" s="102"/>
      <c r="AA192" s="103"/>
      <c r="AB192" s="103" t="s">
        <v>1403</v>
      </c>
      <c r="AC192" s="100" t="s">
        <v>2354</v>
      </c>
      <c r="AD192" s="87"/>
      <c r="AE192" s="104"/>
      <c r="AF192" s="107"/>
      <c r="AG192" s="40"/>
      <c r="AH192" s="105"/>
      <c r="AI192" s="101"/>
      <c r="AJ192" s="40" t="s">
        <v>972</v>
      </c>
      <c r="AK192" s="40"/>
      <c r="AL192" s="40"/>
      <c r="AM192" s="40"/>
      <c r="AN192" s="87"/>
      <c r="AO192" s="40"/>
      <c r="AP192" s="40"/>
      <c r="AQ192" s="40"/>
      <c r="AR192" s="87"/>
      <c r="AS192" s="87"/>
      <c r="AT192" s="87"/>
      <c r="AU192" s="87"/>
      <c r="AV192" s="106"/>
      <c r="AW192" s="106"/>
      <c r="AX192" s="102" t="s">
        <v>518</v>
      </c>
      <c r="AY192" s="107"/>
      <c r="AZ192" s="105"/>
      <c r="BA192" s="107" t="s">
        <v>821</v>
      </c>
      <c r="BB192" s="108">
        <f>IFERROR(IF(PAC!$AB192="F01 - CAPTAÇÃO DE RECURSO",1,""),"")</f>
        <v>1</v>
      </c>
      <c r="BC192" s="108" t="str">
        <f>IFERROR(IF(PAC!$AB192="F02 - LICITAÇÃO",1,""),"")</f>
        <v/>
      </c>
      <c r="BD192" s="109" t="str">
        <f>IFERROR(IF(PAC!$AB$6:$AB$581="F03 - EXECUÇÃO DO OBJETO",1,""),"")</f>
        <v/>
      </c>
      <c r="BE192" s="109" t="str">
        <f>IFERROR(IF(PAC!$AB$6:$AB$581="F04 - CONCLUÍDA",1,""),"")</f>
        <v/>
      </c>
      <c r="BF192" s="110">
        <f>IF(PAC!$V192&gt;0,0,PAC!$Q192)</f>
        <v>0</v>
      </c>
    </row>
    <row r="193" spans="1:58" s="1" customFormat="1" ht="63" hidden="1" customHeight="1" thickBot="1" x14ac:dyDescent="0.4">
      <c r="A193" s="111">
        <f t="shared" si="2"/>
        <v>188</v>
      </c>
      <c r="B193" s="111">
        <v>2025</v>
      </c>
      <c r="C193" s="111" t="s">
        <v>604</v>
      </c>
      <c r="D193" s="111" t="s">
        <v>995</v>
      </c>
      <c r="E193" s="113" t="s">
        <v>757</v>
      </c>
      <c r="F193" s="111" t="s">
        <v>53</v>
      </c>
      <c r="G193" s="111" t="s">
        <v>503</v>
      </c>
      <c r="H193" s="114" t="s">
        <v>1229</v>
      </c>
      <c r="I193" s="111" t="s">
        <v>1223</v>
      </c>
      <c r="J193" s="111" t="s">
        <v>297</v>
      </c>
      <c r="K193" s="31">
        <v>1602597.72</v>
      </c>
      <c r="L193" s="31">
        <v>1602597.72</v>
      </c>
      <c r="M193" s="31"/>
      <c r="N193" s="31"/>
      <c r="O193" s="31"/>
      <c r="P193" s="31"/>
      <c r="Q193" s="33">
        <f>SUM(PAC!$M193:$P193)</f>
        <v>0</v>
      </c>
      <c r="R193" s="33"/>
      <c r="S193" s="33"/>
      <c r="T193" s="33"/>
      <c r="U193" s="33"/>
      <c r="V193" s="33"/>
      <c r="W193" s="33">
        <f>IF(PAC!$V193&gt;0,PAC!$V193,PAC!$Q193)</f>
        <v>0</v>
      </c>
      <c r="X193" s="33"/>
      <c r="Y193" s="115" t="s">
        <v>1557</v>
      </c>
      <c r="Z193" s="115"/>
      <c r="AA193" s="116"/>
      <c r="AB193" s="116" t="s">
        <v>1403</v>
      </c>
      <c r="AC193" s="112" t="s">
        <v>2354</v>
      </c>
      <c r="AD193" s="117"/>
      <c r="AE193" s="118"/>
      <c r="AF193" s="121"/>
      <c r="AG193" s="114"/>
      <c r="AH193" s="119"/>
      <c r="AI193" s="113"/>
      <c r="AJ193" s="114" t="s">
        <v>972</v>
      </c>
      <c r="AK193" s="114"/>
      <c r="AL193" s="114"/>
      <c r="AM193" s="114"/>
      <c r="AN193" s="117"/>
      <c r="AO193" s="114"/>
      <c r="AP193" s="114"/>
      <c r="AQ193" s="114"/>
      <c r="AR193" s="117"/>
      <c r="AS193" s="117"/>
      <c r="AT193" s="117"/>
      <c r="AU193" s="117"/>
      <c r="AV193" s="120"/>
      <c r="AW193" s="120"/>
      <c r="AX193" s="115" t="s">
        <v>518</v>
      </c>
      <c r="AY193" s="121"/>
      <c r="AZ193" s="119"/>
      <c r="BA193" s="121" t="s">
        <v>821</v>
      </c>
      <c r="BB193" s="191">
        <f>IFERROR(IF(PAC!$AB193="F01 - CAPTAÇÃO DE RECURSO",1,""),"")</f>
        <v>1</v>
      </c>
      <c r="BC193" s="191" t="str">
        <f>IFERROR(IF(PAC!$AB193="F02 - LICITAÇÃO",1,""),"")</f>
        <v/>
      </c>
      <c r="BD193" s="122" t="str">
        <f>IFERROR(IF(PAC!$AB$6:$AB$581="F03 - EXECUÇÃO DO OBJETO",1,""),"")</f>
        <v/>
      </c>
      <c r="BE193" s="122" t="str">
        <f>IFERROR(IF(PAC!$AB$6:$AB$581="F04 - CONCLUÍDA",1,""),"")</f>
        <v/>
      </c>
      <c r="BF193" s="189">
        <f>IF(PAC!$V193&gt;0,0,PAC!$Q193)</f>
        <v>0</v>
      </c>
    </row>
    <row r="194" spans="1:58" s="1" customFormat="1" ht="54.75" hidden="1" customHeight="1" thickBot="1" x14ac:dyDescent="0.4">
      <c r="A194" s="88">
        <f t="shared" si="2"/>
        <v>189</v>
      </c>
      <c r="B194" s="88">
        <v>2025</v>
      </c>
      <c r="C194" s="88" t="s">
        <v>604</v>
      </c>
      <c r="D194" s="88" t="s">
        <v>995</v>
      </c>
      <c r="E194" s="101" t="s">
        <v>758</v>
      </c>
      <c r="F194" s="88" t="s">
        <v>53</v>
      </c>
      <c r="G194" s="88" t="s">
        <v>503</v>
      </c>
      <c r="H194" s="40" t="s">
        <v>1229</v>
      </c>
      <c r="I194" s="88" t="s">
        <v>1223</v>
      </c>
      <c r="J194" s="88" t="s">
        <v>297</v>
      </c>
      <c r="K194" s="18">
        <v>2793977.32</v>
      </c>
      <c r="L194" s="18">
        <v>2793977.32</v>
      </c>
      <c r="M194" s="18"/>
      <c r="N194" s="18"/>
      <c r="O194" s="18"/>
      <c r="P194" s="18"/>
      <c r="Q194" s="20">
        <f>SUM(PAC!$M194:$P194)</f>
        <v>0</v>
      </c>
      <c r="R194" s="20"/>
      <c r="S194" s="20"/>
      <c r="T194" s="20"/>
      <c r="U194" s="20"/>
      <c r="V194" s="20"/>
      <c r="W194" s="20">
        <f>IF(PAC!$V194&gt;0,PAC!$V194,PAC!$Q194)</f>
        <v>0</v>
      </c>
      <c r="X194" s="20"/>
      <c r="Y194" s="102" t="s">
        <v>1557</v>
      </c>
      <c r="Z194" s="102"/>
      <c r="AA194" s="103"/>
      <c r="AB194" s="103" t="s">
        <v>1403</v>
      </c>
      <c r="AC194" s="100" t="s">
        <v>2354</v>
      </c>
      <c r="AD194" s="87"/>
      <c r="AE194" s="104"/>
      <c r="AF194" s="107"/>
      <c r="AG194" s="40"/>
      <c r="AH194" s="105"/>
      <c r="AI194" s="101"/>
      <c r="AJ194" s="40" t="s">
        <v>972</v>
      </c>
      <c r="AK194" s="40"/>
      <c r="AL194" s="40"/>
      <c r="AM194" s="40"/>
      <c r="AN194" s="87"/>
      <c r="AO194" s="40"/>
      <c r="AP194" s="40"/>
      <c r="AQ194" s="40"/>
      <c r="AR194" s="87"/>
      <c r="AS194" s="87"/>
      <c r="AT194" s="87"/>
      <c r="AU194" s="87"/>
      <c r="AV194" s="106"/>
      <c r="AW194" s="106"/>
      <c r="AX194" s="102" t="s">
        <v>518</v>
      </c>
      <c r="AY194" s="107"/>
      <c r="AZ194" s="105"/>
      <c r="BA194" s="107" t="s">
        <v>821</v>
      </c>
      <c r="BB194" s="108">
        <f>IFERROR(IF(PAC!$AB194="F01 - CAPTAÇÃO DE RECURSO",1,""),"")</f>
        <v>1</v>
      </c>
      <c r="BC194" s="108" t="str">
        <f>IFERROR(IF(PAC!$AB194="F02 - LICITAÇÃO",1,""),"")</f>
        <v/>
      </c>
      <c r="BD194" s="109" t="str">
        <f>IFERROR(IF(PAC!$AB$6:$AB$581="F03 - EXECUÇÃO DO OBJETO",1,""),"")</f>
        <v/>
      </c>
      <c r="BE194" s="109" t="str">
        <f>IFERROR(IF(PAC!$AB$6:$AB$581="F04 - CONCLUÍDA",1,""),"")</f>
        <v/>
      </c>
      <c r="BF194" s="110">
        <f>IF(PAC!$V194&gt;0,0,PAC!$Q194)</f>
        <v>0</v>
      </c>
    </row>
    <row r="195" spans="1:58" s="1" customFormat="1" ht="58.5" hidden="1" customHeight="1" thickBot="1" x14ac:dyDescent="0.4">
      <c r="A195" s="111">
        <f t="shared" si="2"/>
        <v>190</v>
      </c>
      <c r="B195" s="111">
        <v>2025</v>
      </c>
      <c r="C195" s="111" t="s">
        <v>604</v>
      </c>
      <c r="D195" s="111" t="s">
        <v>995</v>
      </c>
      <c r="E195" s="113" t="s">
        <v>759</v>
      </c>
      <c r="F195" s="111" t="s">
        <v>53</v>
      </c>
      <c r="G195" s="111" t="s">
        <v>503</v>
      </c>
      <c r="H195" s="114" t="s">
        <v>1229</v>
      </c>
      <c r="I195" s="111" t="s">
        <v>1223</v>
      </c>
      <c r="J195" s="111" t="s">
        <v>297</v>
      </c>
      <c r="K195" s="31">
        <v>2572791</v>
      </c>
      <c r="L195" s="31">
        <v>2572791</v>
      </c>
      <c r="M195" s="31"/>
      <c r="N195" s="31"/>
      <c r="O195" s="31"/>
      <c r="P195" s="31"/>
      <c r="Q195" s="33">
        <f>SUM(PAC!$M195:$P195)</f>
        <v>0</v>
      </c>
      <c r="R195" s="33"/>
      <c r="S195" s="33"/>
      <c r="T195" s="33"/>
      <c r="U195" s="33"/>
      <c r="V195" s="33"/>
      <c r="W195" s="33">
        <f>IF(PAC!$V195&gt;0,PAC!$V195,PAC!$Q195)</f>
        <v>0</v>
      </c>
      <c r="X195" s="33"/>
      <c r="Y195" s="115" t="s">
        <v>1557</v>
      </c>
      <c r="Z195" s="115"/>
      <c r="AA195" s="116"/>
      <c r="AB195" s="116" t="s">
        <v>1403</v>
      </c>
      <c r="AC195" s="112" t="s">
        <v>2354</v>
      </c>
      <c r="AD195" s="117"/>
      <c r="AE195" s="118"/>
      <c r="AF195" s="121"/>
      <c r="AG195" s="114"/>
      <c r="AH195" s="119"/>
      <c r="AI195" s="113"/>
      <c r="AJ195" s="114" t="s">
        <v>972</v>
      </c>
      <c r="AK195" s="114"/>
      <c r="AL195" s="114"/>
      <c r="AM195" s="114"/>
      <c r="AN195" s="117"/>
      <c r="AO195" s="114"/>
      <c r="AP195" s="114"/>
      <c r="AQ195" s="114"/>
      <c r="AR195" s="117"/>
      <c r="AS195" s="117"/>
      <c r="AT195" s="117"/>
      <c r="AU195" s="117"/>
      <c r="AV195" s="120"/>
      <c r="AW195" s="120"/>
      <c r="AX195" s="115" t="s">
        <v>518</v>
      </c>
      <c r="AY195" s="121"/>
      <c r="AZ195" s="119"/>
      <c r="BA195" s="121" t="s">
        <v>821</v>
      </c>
      <c r="BB195" s="191">
        <f>IFERROR(IF(PAC!$AB195="F01 - CAPTAÇÃO DE RECURSO",1,""),"")</f>
        <v>1</v>
      </c>
      <c r="BC195" s="191" t="str">
        <f>IFERROR(IF(PAC!$AB195="F02 - LICITAÇÃO",1,""),"")</f>
        <v/>
      </c>
      <c r="BD195" s="122" t="str">
        <f>IFERROR(IF(PAC!$AB$6:$AB$581="F03 - EXECUÇÃO DO OBJETO",1,""),"")</f>
        <v/>
      </c>
      <c r="BE195" s="122" t="str">
        <f>IFERROR(IF(PAC!$AB$6:$AB$581="F04 - CONCLUÍDA",1,""),"")</f>
        <v/>
      </c>
      <c r="BF195" s="189">
        <f>IF(PAC!$V195&gt;0,0,PAC!$Q195)</f>
        <v>0</v>
      </c>
    </row>
    <row r="196" spans="1:58" s="1" customFormat="1" ht="57.75" hidden="1" customHeight="1" thickBot="1" x14ac:dyDescent="0.4">
      <c r="A196" s="88">
        <f t="shared" si="2"/>
        <v>191</v>
      </c>
      <c r="B196" s="88">
        <v>2025</v>
      </c>
      <c r="C196" s="88" t="s">
        <v>604</v>
      </c>
      <c r="D196" s="88" t="s">
        <v>995</v>
      </c>
      <c r="E196" s="101" t="s">
        <v>2642</v>
      </c>
      <c r="F196" s="88" t="s">
        <v>53</v>
      </c>
      <c r="G196" s="88" t="s">
        <v>503</v>
      </c>
      <c r="H196" s="40" t="s">
        <v>1229</v>
      </c>
      <c r="I196" s="88" t="s">
        <v>1223</v>
      </c>
      <c r="J196" s="88" t="s">
        <v>297</v>
      </c>
      <c r="K196" s="18"/>
      <c r="L196" s="18">
        <v>2610972.54</v>
      </c>
      <c r="M196" s="18">
        <v>2610972.54</v>
      </c>
      <c r="N196" s="18"/>
      <c r="O196" s="18"/>
      <c r="P196" s="18"/>
      <c r="Q196" s="20">
        <f>SUM(PAC!$M196:$P196)</f>
        <v>2610972.54</v>
      </c>
      <c r="R196" s="20"/>
      <c r="S196" s="20"/>
      <c r="T196" s="20"/>
      <c r="U196" s="20"/>
      <c r="V196" s="20"/>
      <c r="W196" s="20">
        <f>IF(PAC!$V196&gt;0,PAC!$V196,PAC!$Q196)</f>
        <v>2610972.54</v>
      </c>
      <c r="X196" s="33" t="s">
        <v>1825</v>
      </c>
      <c r="Y196" s="102" t="s">
        <v>1553</v>
      </c>
      <c r="Z196" s="102"/>
      <c r="AA196" s="103">
        <v>10</v>
      </c>
      <c r="AB196" s="103" t="s">
        <v>1402</v>
      </c>
      <c r="AC196" s="100" t="s">
        <v>2348</v>
      </c>
      <c r="AD196" s="87"/>
      <c r="AE196" s="104"/>
      <c r="AF196" s="107" t="s">
        <v>1451</v>
      </c>
      <c r="AG196" s="40" t="s">
        <v>2645</v>
      </c>
      <c r="AH196" s="105"/>
      <c r="AI196" s="101" t="s">
        <v>2646</v>
      </c>
      <c r="AJ196" s="40" t="s">
        <v>1621</v>
      </c>
      <c r="AK196" s="40" t="s">
        <v>1701</v>
      </c>
      <c r="AL196" s="40" t="s">
        <v>962</v>
      </c>
      <c r="AM196" s="40"/>
      <c r="AN196" s="87"/>
      <c r="AO196" s="40" t="s">
        <v>1659</v>
      </c>
      <c r="AP196" s="40" t="s">
        <v>2063</v>
      </c>
      <c r="AQ196" s="40" t="s">
        <v>714</v>
      </c>
      <c r="AR196" s="87">
        <v>46247</v>
      </c>
      <c r="AS196" s="87">
        <v>46274</v>
      </c>
      <c r="AT196" s="87"/>
      <c r="AU196" s="87"/>
      <c r="AV196" s="106"/>
      <c r="AW196" s="106"/>
      <c r="AX196" s="102" t="s">
        <v>2736</v>
      </c>
      <c r="AY196" s="107" t="s">
        <v>2648</v>
      </c>
      <c r="AZ196" s="105"/>
      <c r="BA196" s="107" t="s">
        <v>705</v>
      </c>
      <c r="BB196" s="108" t="str">
        <f>IFERROR(IF(PAC!$AB196="F01 - CAPTAÇÃO DE RECURSO",1,""),"")</f>
        <v/>
      </c>
      <c r="BC196" s="108">
        <f>IFERROR(IF(PAC!$AB196="F02 - LICITAÇÃO",1,""),"")</f>
        <v>1</v>
      </c>
      <c r="BD196" s="109" t="str">
        <f>IFERROR(IF(PAC!$AB$6:$AB$581="F03 - EXECUÇÃO DO OBJETO",1,""),"")</f>
        <v/>
      </c>
      <c r="BE196" s="109" t="str">
        <f>IFERROR(IF(PAC!$AB$6:$AB$581="F04 - CONCLUÍDA",1,""),"")</f>
        <v/>
      </c>
      <c r="BF196" s="110">
        <f>IF(PAC!$V196&gt;0,0,PAC!$Q196)</f>
        <v>2610972.54</v>
      </c>
    </row>
    <row r="197" spans="1:58" s="1" customFormat="1" ht="63" hidden="1" customHeight="1" thickBot="1" x14ac:dyDescent="0.4">
      <c r="A197" s="111">
        <f t="shared" ref="A197:A260" si="3">ROW()-5</f>
        <v>192</v>
      </c>
      <c r="B197" s="111">
        <v>2025</v>
      </c>
      <c r="C197" s="111" t="s">
        <v>604</v>
      </c>
      <c r="D197" s="111" t="s">
        <v>995</v>
      </c>
      <c r="E197" s="113" t="s">
        <v>760</v>
      </c>
      <c r="F197" s="111" t="s">
        <v>53</v>
      </c>
      <c r="G197" s="111" t="s">
        <v>503</v>
      </c>
      <c r="H197" s="114" t="s">
        <v>1229</v>
      </c>
      <c r="I197" s="111" t="s">
        <v>1223</v>
      </c>
      <c r="J197" s="111" t="s">
        <v>298</v>
      </c>
      <c r="K197" s="31">
        <v>1459762.49</v>
      </c>
      <c r="L197" s="31">
        <v>1459762.49</v>
      </c>
      <c r="M197" s="31"/>
      <c r="N197" s="31"/>
      <c r="O197" s="31"/>
      <c r="P197" s="31"/>
      <c r="Q197" s="33">
        <f>SUM(PAC!$M197:$P197)</f>
        <v>0</v>
      </c>
      <c r="R197" s="33"/>
      <c r="S197" s="33"/>
      <c r="T197" s="33"/>
      <c r="U197" s="33"/>
      <c r="V197" s="33"/>
      <c r="W197" s="33">
        <f>IF(PAC!$V197&gt;0,PAC!$V197,PAC!$Q197)</f>
        <v>0</v>
      </c>
      <c r="X197" s="33"/>
      <c r="Y197" s="115" t="s">
        <v>1557</v>
      </c>
      <c r="Z197" s="115"/>
      <c r="AA197" s="116"/>
      <c r="AB197" s="116" t="s">
        <v>1403</v>
      </c>
      <c r="AC197" s="112" t="s">
        <v>2354</v>
      </c>
      <c r="AD197" s="117"/>
      <c r="AE197" s="118"/>
      <c r="AF197" s="121"/>
      <c r="AG197" s="114"/>
      <c r="AH197" s="119"/>
      <c r="AI197" s="113"/>
      <c r="AJ197" s="114" t="s">
        <v>972</v>
      </c>
      <c r="AK197" s="114"/>
      <c r="AL197" s="114"/>
      <c r="AM197" s="114"/>
      <c r="AN197" s="117"/>
      <c r="AO197" s="114"/>
      <c r="AP197" s="114"/>
      <c r="AQ197" s="114" t="s">
        <v>714</v>
      </c>
      <c r="AR197" s="117"/>
      <c r="AS197" s="117"/>
      <c r="AT197" s="117"/>
      <c r="AU197" s="117"/>
      <c r="AV197" s="120"/>
      <c r="AW197" s="120"/>
      <c r="AX197" s="115" t="s">
        <v>518</v>
      </c>
      <c r="AY197" s="121"/>
      <c r="AZ197" s="119"/>
      <c r="BA197" s="121" t="s">
        <v>705</v>
      </c>
      <c r="BB197" s="191">
        <f>IFERROR(IF(PAC!$AB197="F01 - CAPTAÇÃO DE RECURSO",1,""),"")</f>
        <v>1</v>
      </c>
      <c r="BC197" s="191" t="str">
        <f>IFERROR(IF(PAC!$AB197="F02 - LICITAÇÃO",1,""),"")</f>
        <v/>
      </c>
      <c r="BD197" s="122" t="str">
        <f>IFERROR(IF(PAC!$AB$6:$AB$581="F03 - EXECUÇÃO DO OBJETO",1,""),"")</f>
        <v/>
      </c>
      <c r="BE197" s="122" t="str">
        <f>IFERROR(IF(PAC!$AB$6:$AB$581="F04 - CONCLUÍDA",1,""),"")</f>
        <v/>
      </c>
      <c r="BF197" s="189">
        <f>IF(PAC!$V197&gt;0,0,PAC!$Q197)</f>
        <v>0</v>
      </c>
    </row>
    <row r="198" spans="1:58" s="1" customFormat="1" ht="63" hidden="1" customHeight="1" thickBot="1" x14ac:dyDescent="0.4">
      <c r="A198" s="88">
        <f t="shared" si="3"/>
        <v>193</v>
      </c>
      <c r="B198" s="88">
        <v>2025</v>
      </c>
      <c r="C198" s="88" t="s">
        <v>604</v>
      </c>
      <c r="D198" s="88" t="s">
        <v>995</v>
      </c>
      <c r="E198" s="101" t="s">
        <v>761</v>
      </c>
      <c r="F198" s="88" t="s">
        <v>53</v>
      </c>
      <c r="G198" s="88" t="s">
        <v>503</v>
      </c>
      <c r="H198" s="40" t="s">
        <v>1229</v>
      </c>
      <c r="I198" s="88" t="s">
        <v>1223</v>
      </c>
      <c r="J198" s="88" t="s">
        <v>318</v>
      </c>
      <c r="K198" s="18">
        <v>11529480</v>
      </c>
      <c r="L198" s="18">
        <v>11529480</v>
      </c>
      <c r="M198" s="18"/>
      <c r="N198" s="18"/>
      <c r="O198" s="18"/>
      <c r="P198" s="18"/>
      <c r="Q198" s="20">
        <f>SUM(PAC!$M198:$P198)</f>
        <v>0</v>
      </c>
      <c r="R198" s="20"/>
      <c r="S198" s="20"/>
      <c r="T198" s="20"/>
      <c r="U198" s="20"/>
      <c r="V198" s="20"/>
      <c r="W198" s="20">
        <f>IF(PAC!$V198&gt;0,PAC!$V198,PAC!$Q198)</f>
        <v>0</v>
      </c>
      <c r="X198" s="20"/>
      <c r="Y198" s="102" t="s">
        <v>1557</v>
      </c>
      <c r="Z198" s="102"/>
      <c r="AA198" s="103"/>
      <c r="AB198" s="103" t="s">
        <v>1403</v>
      </c>
      <c r="AC198" s="100" t="s">
        <v>2354</v>
      </c>
      <c r="AD198" s="87"/>
      <c r="AE198" s="104"/>
      <c r="AF198" s="107"/>
      <c r="AG198" s="40"/>
      <c r="AH198" s="105"/>
      <c r="AI198" s="101"/>
      <c r="AJ198" s="40" t="s">
        <v>972</v>
      </c>
      <c r="AK198" s="40"/>
      <c r="AL198" s="40"/>
      <c r="AM198" s="40"/>
      <c r="AN198" s="87"/>
      <c r="AO198" s="40"/>
      <c r="AP198" s="40"/>
      <c r="AQ198" s="40"/>
      <c r="AR198" s="87"/>
      <c r="AS198" s="87"/>
      <c r="AT198" s="87"/>
      <c r="AU198" s="87"/>
      <c r="AV198" s="106"/>
      <c r="AW198" s="106"/>
      <c r="AX198" s="102" t="s">
        <v>518</v>
      </c>
      <c r="AY198" s="107"/>
      <c r="AZ198" s="105"/>
      <c r="BA198" s="107" t="s">
        <v>821</v>
      </c>
      <c r="BB198" s="108">
        <f>IFERROR(IF(PAC!$AB198="F01 - CAPTAÇÃO DE RECURSO",1,""),"")</f>
        <v>1</v>
      </c>
      <c r="BC198" s="108" t="str">
        <f>IFERROR(IF(PAC!$AB198="F02 - LICITAÇÃO",1,""),"")</f>
        <v/>
      </c>
      <c r="BD198" s="109" t="str">
        <f>IFERROR(IF(PAC!$AB$6:$AB$581="F03 - EXECUÇÃO DO OBJETO",1,""),"")</f>
        <v/>
      </c>
      <c r="BE198" s="109" t="str">
        <f>IFERROR(IF(PAC!$AB$6:$AB$581="F04 - CONCLUÍDA",1,""),"")</f>
        <v/>
      </c>
      <c r="BF198" s="110">
        <f>IF(PAC!$V198&gt;0,0,PAC!$Q198)</f>
        <v>0</v>
      </c>
    </row>
    <row r="199" spans="1:58" s="1" customFormat="1" ht="63" hidden="1" customHeight="1" thickBot="1" x14ac:dyDescent="0.4">
      <c r="A199" s="111">
        <f t="shared" si="3"/>
        <v>194</v>
      </c>
      <c r="B199" s="111">
        <v>2025</v>
      </c>
      <c r="C199" s="111" t="s">
        <v>604</v>
      </c>
      <c r="D199" s="111" t="s">
        <v>995</v>
      </c>
      <c r="E199" s="113" t="s">
        <v>762</v>
      </c>
      <c r="F199" s="111" t="s">
        <v>53</v>
      </c>
      <c r="G199" s="111" t="s">
        <v>503</v>
      </c>
      <c r="H199" s="114" t="s">
        <v>1229</v>
      </c>
      <c r="I199" s="111" t="s">
        <v>1223</v>
      </c>
      <c r="J199" s="111" t="s">
        <v>318</v>
      </c>
      <c r="K199" s="31">
        <v>2203811.9500000002</v>
      </c>
      <c r="L199" s="31">
        <v>2203811.9500000002</v>
      </c>
      <c r="M199" s="31"/>
      <c r="N199" s="31"/>
      <c r="O199" s="31"/>
      <c r="P199" s="31"/>
      <c r="Q199" s="33">
        <f>SUM(PAC!$M199:$P199)</f>
        <v>0</v>
      </c>
      <c r="R199" s="33"/>
      <c r="S199" s="33"/>
      <c r="T199" s="33"/>
      <c r="U199" s="33"/>
      <c r="V199" s="33"/>
      <c r="W199" s="33">
        <f>IF(PAC!$V199&gt;0,PAC!$V199,PAC!$Q199)</f>
        <v>0</v>
      </c>
      <c r="X199" s="33"/>
      <c r="Y199" s="115" t="s">
        <v>1557</v>
      </c>
      <c r="Z199" s="115"/>
      <c r="AA199" s="116"/>
      <c r="AB199" s="116" t="s">
        <v>1403</v>
      </c>
      <c r="AC199" s="112" t="s">
        <v>2354</v>
      </c>
      <c r="AD199" s="117"/>
      <c r="AE199" s="118"/>
      <c r="AF199" s="121"/>
      <c r="AG199" s="114"/>
      <c r="AH199" s="119"/>
      <c r="AI199" s="113"/>
      <c r="AJ199" s="114" t="s">
        <v>972</v>
      </c>
      <c r="AK199" s="114"/>
      <c r="AL199" s="114"/>
      <c r="AM199" s="114"/>
      <c r="AN199" s="117"/>
      <c r="AO199" s="114"/>
      <c r="AP199" s="114"/>
      <c r="AQ199" s="114" t="s">
        <v>714</v>
      </c>
      <c r="AR199" s="117"/>
      <c r="AS199" s="117"/>
      <c r="AT199" s="117"/>
      <c r="AU199" s="117"/>
      <c r="AV199" s="120"/>
      <c r="AW199" s="120"/>
      <c r="AX199" s="115" t="s">
        <v>518</v>
      </c>
      <c r="AY199" s="121"/>
      <c r="AZ199" s="119"/>
      <c r="BA199" s="121" t="s">
        <v>705</v>
      </c>
      <c r="BB199" s="191">
        <f>IFERROR(IF(PAC!$AB199="F01 - CAPTAÇÃO DE RECURSO",1,""),"")</f>
        <v>1</v>
      </c>
      <c r="BC199" s="191" t="str">
        <f>IFERROR(IF(PAC!$AB199="F02 - LICITAÇÃO",1,""),"")</f>
        <v/>
      </c>
      <c r="BD199" s="122" t="str">
        <f>IFERROR(IF(PAC!$AB$6:$AB$581="F03 - EXECUÇÃO DO OBJETO",1,""),"")</f>
        <v/>
      </c>
      <c r="BE199" s="122" t="str">
        <f>IFERROR(IF(PAC!$AB$6:$AB$581="F04 - CONCLUÍDA",1,""),"")</f>
        <v/>
      </c>
      <c r="BF199" s="189">
        <f>IF(PAC!$V199&gt;0,0,PAC!$Q199)</f>
        <v>0</v>
      </c>
    </row>
    <row r="200" spans="1:58" s="1" customFormat="1" ht="66" hidden="1" customHeight="1" thickBot="1" x14ac:dyDescent="0.4">
      <c r="A200" s="88">
        <f t="shared" si="3"/>
        <v>195</v>
      </c>
      <c r="B200" s="88">
        <v>2025</v>
      </c>
      <c r="C200" s="88" t="s">
        <v>604</v>
      </c>
      <c r="D200" s="88" t="s">
        <v>995</v>
      </c>
      <c r="E200" s="101" t="s">
        <v>763</v>
      </c>
      <c r="F200" s="88" t="s">
        <v>53</v>
      </c>
      <c r="G200" s="88" t="s">
        <v>503</v>
      </c>
      <c r="H200" s="40" t="s">
        <v>1229</v>
      </c>
      <c r="I200" s="88" t="s">
        <v>1223</v>
      </c>
      <c r="J200" s="88" t="s">
        <v>338</v>
      </c>
      <c r="K200" s="18">
        <v>1945099.52</v>
      </c>
      <c r="L200" s="18">
        <v>1945099.52</v>
      </c>
      <c r="M200" s="18"/>
      <c r="N200" s="18"/>
      <c r="O200" s="18"/>
      <c r="P200" s="18"/>
      <c r="Q200" s="20">
        <f>SUM(PAC!$M200:$P200)</f>
        <v>0</v>
      </c>
      <c r="R200" s="20"/>
      <c r="S200" s="20"/>
      <c r="T200" s="20"/>
      <c r="U200" s="20"/>
      <c r="V200" s="20"/>
      <c r="W200" s="20">
        <f>IF(PAC!$V200&gt;0,PAC!$V200,PAC!$Q200)</f>
        <v>0</v>
      </c>
      <c r="X200" s="20"/>
      <c r="Y200" s="102" t="s">
        <v>1557</v>
      </c>
      <c r="Z200" s="102"/>
      <c r="AA200" s="103"/>
      <c r="AB200" s="103" t="s">
        <v>1403</v>
      </c>
      <c r="AC200" s="100" t="s">
        <v>2354</v>
      </c>
      <c r="AD200" s="87"/>
      <c r="AE200" s="104"/>
      <c r="AF200" s="107"/>
      <c r="AG200" s="40"/>
      <c r="AH200" s="105"/>
      <c r="AI200" s="101"/>
      <c r="AJ200" s="40" t="s">
        <v>972</v>
      </c>
      <c r="AK200" s="40"/>
      <c r="AL200" s="40"/>
      <c r="AM200" s="40"/>
      <c r="AN200" s="87"/>
      <c r="AO200" s="40"/>
      <c r="AP200" s="40"/>
      <c r="AQ200" s="40" t="s">
        <v>714</v>
      </c>
      <c r="AR200" s="87"/>
      <c r="AS200" s="87"/>
      <c r="AT200" s="87"/>
      <c r="AU200" s="87"/>
      <c r="AV200" s="106"/>
      <c r="AW200" s="106"/>
      <c r="AX200" s="102" t="s">
        <v>518</v>
      </c>
      <c r="AY200" s="107"/>
      <c r="AZ200" s="105"/>
      <c r="BA200" s="107" t="s">
        <v>705</v>
      </c>
      <c r="BB200" s="108">
        <f>IFERROR(IF(PAC!$AB200="F01 - CAPTAÇÃO DE RECURSO",1,""),"")</f>
        <v>1</v>
      </c>
      <c r="BC200" s="108" t="str">
        <f>IFERROR(IF(PAC!$AB200="F02 - LICITAÇÃO",1,""),"")</f>
        <v/>
      </c>
      <c r="BD200" s="109" t="str">
        <f>IFERROR(IF(PAC!$AB$6:$AB$581="F03 - EXECUÇÃO DO OBJETO",1,""),"")</f>
        <v/>
      </c>
      <c r="BE200" s="109" t="str">
        <f>IFERROR(IF(PAC!$AB$6:$AB$581="F04 - CONCLUÍDA",1,""),"")</f>
        <v/>
      </c>
      <c r="BF200" s="110">
        <f>IF(PAC!$V200&gt;0,0,PAC!$Q200)</f>
        <v>0</v>
      </c>
    </row>
    <row r="201" spans="1:58" s="1" customFormat="1" ht="63" hidden="1" customHeight="1" thickBot="1" x14ac:dyDescent="0.4">
      <c r="A201" s="111">
        <f t="shared" si="3"/>
        <v>196</v>
      </c>
      <c r="B201" s="111">
        <v>2025</v>
      </c>
      <c r="C201" s="111" t="s">
        <v>604</v>
      </c>
      <c r="D201" s="111" t="s">
        <v>995</v>
      </c>
      <c r="E201" s="113" t="s">
        <v>764</v>
      </c>
      <c r="F201" s="111" t="s">
        <v>53</v>
      </c>
      <c r="G201" s="111" t="s">
        <v>503</v>
      </c>
      <c r="H201" s="114" t="s">
        <v>1229</v>
      </c>
      <c r="I201" s="111" t="s">
        <v>1223</v>
      </c>
      <c r="J201" s="111" t="s">
        <v>341</v>
      </c>
      <c r="K201" s="31">
        <v>4996108</v>
      </c>
      <c r="L201" s="31">
        <v>4996108</v>
      </c>
      <c r="M201" s="31"/>
      <c r="N201" s="31"/>
      <c r="O201" s="31"/>
      <c r="P201" s="31"/>
      <c r="Q201" s="33">
        <f>SUM(PAC!$M201:$P201)</f>
        <v>0</v>
      </c>
      <c r="R201" s="33"/>
      <c r="S201" s="33"/>
      <c r="T201" s="33"/>
      <c r="U201" s="33"/>
      <c r="V201" s="33"/>
      <c r="W201" s="33">
        <f>IF(PAC!$V201&gt;0,PAC!$V201,PAC!$Q201)</f>
        <v>0</v>
      </c>
      <c r="X201" s="33"/>
      <c r="Y201" s="115" t="s">
        <v>1557</v>
      </c>
      <c r="Z201" s="115"/>
      <c r="AA201" s="116"/>
      <c r="AB201" s="116" t="s">
        <v>1403</v>
      </c>
      <c r="AC201" s="112" t="s">
        <v>2354</v>
      </c>
      <c r="AD201" s="117"/>
      <c r="AE201" s="118"/>
      <c r="AF201" s="121"/>
      <c r="AG201" s="114"/>
      <c r="AH201" s="119"/>
      <c r="AI201" s="113"/>
      <c r="AJ201" s="114" t="s">
        <v>972</v>
      </c>
      <c r="AK201" s="114"/>
      <c r="AL201" s="114"/>
      <c r="AM201" s="114"/>
      <c r="AN201" s="117"/>
      <c r="AO201" s="114"/>
      <c r="AP201" s="114"/>
      <c r="AQ201" s="114" t="s">
        <v>714</v>
      </c>
      <c r="AR201" s="117"/>
      <c r="AS201" s="117"/>
      <c r="AT201" s="117"/>
      <c r="AU201" s="117"/>
      <c r="AV201" s="120"/>
      <c r="AW201" s="120"/>
      <c r="AX201" s="115" t="s">
        <v>518</v>
      </c>
      <c r="AY201" s="121"/>
      <c r="AZ201" s="119"/>
      <c r="BA201" s="121" t="s">
        <v>705</v>
      </c>
      <c r="BB201" s="191">
        <f>IFERROR(IF(PAC!$AB201="F01 - CAPTAÇÃO DE RECURSO",1,""),"")</f>
        <v>1</v>
      </c>
      <c r="BC201" s="191" t="str">
        <f>IFERROR(IF(PAC!$AB201="F02 - LICITAÇÃO",1,""),"")</f>
        <v/>
      </c>
      <c r="BD201" s="122" t="str">
        <f>IFERROR(IF(PAC!$AB$6:$AB$581="F03 - EXECUÇÃO DO OBJETO",1,""),"")</f>
        <v/>
      </c>
      <c r="BE201" s="122" t="str">
        <f>IFERROR(IF(PAC!$AB$6:$AB$581="F04 - CONCLUÍDA",1,""),"")</f>
        <v/>
      </c>
      <c r="BF201" s="189">
        <f>IF(PAC!$V201&gt;0,0,PAC!$Q201)</f>
        <v>0</v>
      </c>
    </row>
    <row r="202" spans="1:58" s="1" customFormat="1" ht="63" hidden="1" customHeight="1" thickBot="1" x14ac:dyDescent="0.4">
      <c r="A202" s="88">
        <f t="shared" si="3"/>
        <v>197</v>
      </c>
      <c r="B202" s="88">
        <v>2025</v>
      </c>
      <c r="C202" s="88" t="s">
        <v>604</v>
      </c>
      <c r="D202" s="88" t="s">
        <v>995</v>
      </c>
      <c r="E202" s="101" t="s">
        <v>765</v>
      </c>
      <c r="F202" s="88" t="s">
        <v>53</v>
      </c>
      <c r="G202" s="88" t="s">
        <v>503</v>
      </c>
      <c r="H202" s="40" t="s">
        <v>1229</v>
      </c>
      <c r="I202" s="88" t="s">
        <v>1223</v>
      </c>
      <c r="J202" s="88" t="s">
        <v>353</v>
      </c>
      <c r="K202" s="18">
        <v>2090466.17</v>
      </c>
      <c r="L202" s="18">
        <v>2090466.17</v>
      </c>
      <c r="M202" s="18"/>
      <c r="N202" s="18"/>
      <c r="O202" s="18"/>
      <c r="P202" s="18"/>
      <c r="Q202" s="20">
        <f>SUM(PAC!$M202:$P202)</f>
        <v>0</v>
      </c>
      <c r="R202" s="20"/>
      <c r="S202" s="20"/>
      <c r="T202" s="20"/>
      <c r="U202" s="20"/>
      <c r="V202" s="20"/>
      <c r="W202" s="20">
        <f>IF(PAC!$V202&gt;0,PAC!$V202,PAC!$Q202)</f>
        <v>0</v>
      </c>
      <c r="X202" s="20"/>
      <c r="Y202" s="102" t="s">
        <v>1557</v>
      </c>
      <c r="Z202" s="102"/>
      <c r="AA202" s="103"/>
      <c r="AB202" s="103" t="s">
        <v>1403</v>
      </c>
      <c r="AC202" s="100" t="s">
        <v>2354</v>
      </c>
      <c r="AD202" s="87"/>
      <c r="AE202" s="104"/>
      <c r="AF202" s="107"/>
      <c r="AG202" s="40"/>
      <c r="AH202" s="105"/>
      <c r="AI202" s="101"/>
      <c r="AJ202" s="40" t="s">
        <v>972</v>
      </c>
      <c r="AK202" s="40"/>
      <c r="AL202" s="40"/>
      <c r="AM202" s="40"/>
      <c r="AN202" s="87"/>
      <c r="AO202" s="40"/>
      <c r="AP202" s="40"/>
      <c r="AQ202" s="40"/>
      <c r="AR202" s="87"/>
      <c r="AS202" s="87"/>
      <c r="AT202" s="87"/>
      <c r="AU202" s="87"/>
      <c r="AV202" s="106"/>
      <c r="AW202" s="106"/>
      <c r="AX202" s="102" t="s">
        <v>518</v>
      </c>
      <c r="AY202" s="107"/>
      <c r="AZ202" s="105"/>
      <c r="BA202" s="107" t="s">
        <v>705</v>
      </c>
      <c r="BB202" s="108">
        <f>IFERROR(IF(PAC!$AB202="F01 - CAPTAÇÃO DE RECURSO",1,""),"")</f>
        <v>1</v>
      </c>
      <c r="BC202" s="108" t="str">
        <f>IFERROR(IF(PAC!$AB202="F02 - LICITAÇÃO",1,""),"")</f>
        <v/>
      </c>
      <c r="BD202" s="109" t="str">
        <f>IFERROR(IF(PAC!$AB$6:$AB$581="F03 - EXECUÇÃO DO OBJETO",1,""),"")</f>
        <v/>
      </c>
      <c r="BE202" s="109" t="str">
        <f>IFERROR(IF(PAC!$AB$6:$AB$581="F04 - CONCLUÍDA",1,""),"")</f>
        <v/>
      </c>
      <c r="BF202" s="110">
        <f>IF(PAC!$V202&gt;0,0,PAC!$Q202)</f>
        <v>0</v>
      </c>
    </row>
    <row r="203" spans="1:58" s="1" customFormat="1" ht="63" hidden="1" customHeight="1" thickBot="1" x14ac:dyDescent="0.4">
      <c r="A203" s="111">
        <f t="shared" si="3"/>
        <v>198</v>
      </c>
      <c r="B203" s="111">
        <v>2025</v>
      </c>
      <c r="C203" s="111" t="s">
        <v>604</v>
      </c>
      <c r="D203" s="111" t="s">
        <v>995</v>
      </c>
      <c r="E203" s="113" t="s">
        <v>766</v>
      </c>
      <c r="F203" s="111" t="s">
        <v>53</v>
      </c>
      <c r="G203" s="111" t="s">
        <v>503</v>
      </c>
      <c r="H203" s="114" t="s">
        <v>1229</v>
      </c>
      <c r="I203" s="111" t="s">
        <v>1223</v>
      </c>
      <c r="J203" s="111" t="s">
        <v>368</v>
      </c>
      <c r="K203" s="31">
        <v>2363028.63</v>
      </c>
      <c r="L203" s="31">
        <v>2363028.63</v>
      </c>
      <c r="M203" s="31"/>
      <c r="N203" s="31"/>
      <c r="O203" s="31"/>
      <c r="P203" s="31"/>
      <c r="Q203" s="33">
        <f>SUM(PAC!$M203:$P203)</f>
        <v>0</v>
      </c>
      <c r="R203" s="33"/>
      <c r="S203" s="33"/>
      <c r="T203" s="33"/>
      <c r="U203" s="33"/>
      <c r="V203" s="33"/>
      <c r="W203" s="33">
        <f>IF(PAC!$V203&gt;0,PAC!$V203,PAC!$Q203)</f>
        <v>0</v>
      </c>
      <c r="X203" s="33"/>
      <c r="Y203" s="115" t="s">
        <v>1557</v>
      </c>
      <c r="Z203" s="115"/>
      <c r="AA203" s="116"/>
      <c r="AB203" s="116" t="s">
        <v>1403</v>
      </c>
      <c r="AC203" s="112" t="s">
        <v>2354</v>
      </c>
      <c r="AD203" s="117"/>
      <c r="AE203" s="118"/>
      <c r="AF203" s="121"/>
      <c r="AG203" s="114"/>
      <c r="AH203" s="119"/>
      <c r="AI203" s="113"/>
      <c r="AJ203" s="114" t="s">
        <v>972</v>
      </c>
      <c r="AK203" s="114"/>
      <c r="AL203" s="114"/>
      <c r="AM203" s="114"/>
      <c r="AN203" s="117"/>
      <c r="AO203" s="114"/>
      <c r="AP203" s="114"/>
      <c r="AQ203" s="114" t="s">
        <v>714</v>
      </c>
      <c r="AR203" s="117"/>
      <c r="AS203" s="117"/>
      <c r="AT203" s="117"/>
      <c r="AU203" s="117"/>
      <c r="AV203" s="120"/>
      <c r="AW203" s="120"/>
      <c r="AX203" s="115" t="s">
        <v>518</v>
      </c>
      <c r="AY203" s="121"/>
      <c r="AZ203" s="119"/>
      <c r="BA203" s="121" t="s">
        <v>705</v>
      </c>
      <c r="BB203" s="191">
        <f>IFERROR(IF(PAC!$AB203="F01 - CAPTAÇÃO DE RECURSO",1,""),"")</f>
        <v>1</v>
      </c>
      <c r="BC203" s="191" t="str">
        <f>IFERROR(IF(PAC!$AB203="F02 - LICITAÇÃO",1,""),"")</f>
        <v/>
      </c>
      <c r="BD203" s="122" t="str">
        <f>IFERROR(IF(PAC!$AB$6:$AB$581="F03 - EXECUÇÃO DO OBJETO",1,""),"")</f>
        <v/>
      </c>
      <c r="BE203" s="122" t="str">
        <f>IFERROR(IF(PAC!$AB$6:$AB$581="F04 - CONCLUÍDA",1,""),"")</f>
        <v/>
      </c>
      <c r="BF203" s="189">
        <f>IF(PAC!$V203&gt;0,0,PAC!$Q203)</f>
        <v>0</v>
      </c>
    </row>
    <row r="204" spans="1:58" s="1" customFormat="1" ht="63" hidden="1" customHeight="1" thickBot="1" x14ac:dyDescent="0.4">
      <c r="A204" s="88">
        <f t="shared" si="3"/>
        <v>199</v>
      </c>
      <c r="B204" s="88">
        <v>2025</v>
      </c>
      <c r="C204" s="88" t="s">
        <v>604</v>
      </c>
      <c r="D204" s="88" t="s">
        <v>995</v>
      </c>
      <c r="E204" s="101" t="s">
        <v>767</v>
      </c>
      <c r="F204" s="88" t="s">
        <v>53</v>
      </c>
      <c r="G204" s="88" t="s">
        <v>503</v>
      </c>
      <c r="H204" s="40" t="s">
        <v>1229</v>
      </c>
      <c r="I204" s="88" t="s">
        <v>1223</v>
      </c>
      <c r="J204" s="88" t="s">
        <v>374</v>
      </c>
      <c r="K204" s="18">
        <v>2274753.56</v>
      </c>
      <c r="L204" s="18">
        <v>2274753.56</v>
      </c>
      <c r="M204" s="18"/>
      <c r="N204" s="18"/>
      <c r="O204" s="18"/>
      <c r="P204" s="18"/>
      <c r="Q204" s="20">
        <f>SUM(PAC!$M204:$P204)</f>
        <v>0</v>
      </c>
      <c r="R204" s="20"/>
      <c r="S204" s="20"/>
      <c r="T204" s="20"/>
      <c r="U204" s="20"/>
      <c r="V204" s="20"/>
      <c r="W204" s="20">
        <f>IF(PAC!$V204&gt;0,PAC!$V204,PAC!$Q204)</f>
        <v>0</v>
      </c>
      <c r="X204" s="20"/>
      <c r="Y204" s="102" t="s">
        <v>1557</v>
      </c>
      <c r="Z204" s="102"/>
      <c r="AA204" s="103"/>
      <c r="AB204" s="103" t="s">
        <v>1403</v>
      </c>
      <c r="AC204" s="100" t="s">
        <v>2354</v>
      </c>
      <c r="AD204" s="87"/>
      <c r="AE204" s="104"/>
      <c r="AF204" s="107"/>
      <c r="AG204" s="40"/>
      <c r="AH204" s="105"/>
      <c r="AI204" s="101"/>
      <c r="AJ204" s="40" t="s">
        <v>972</v>
      </c>
      <c r="AK204" s="40"/>
      <c r="AL204" s="40"/>
      <c r="AM204" s="40"/>
      <c r="AN204" s="87"/>
      <c r="AO204" s="40"/>
      <c r="AP204" s="40"/>
      <c r="AQ204" s="40" t="s">
        <v>714</v>
      </c>
      <c r="AR204" s="87"/>
      <c r="AS204" s="87"/>
      <c r="AT204" s="87"/>
      <c r="AU204" s="87"/>
      <c r="AV204" s="106"/>
      <c r="AW204" s="106"/>
      <c r="AX204" s="102" t="s">
        <v>518</v>
      </c>
      <c r="AY204" s="107"/>
      <c r="AZ204" s="105"/>
      <c r="BA204" s="107" t="s">
        <v>821</v>
      </c>
      <c r="BB204" s="108">
        <f>IFERROR(IF(PAC!$AB204="F01 - CAPTAÇÃO DE RECURSO",1,""),"")</f>
        <v>1</v>
      </c>
      <c r="BC204" s="108" t="str">
        <f>IFERROR(IF(PAC!$AB204="F02 - LICITAÇÃO",1,""),"")</f>
        <v/>
      </c>
      <c r="BD204" s="109" t="str">
        <f>IFERROR(IF(PAC!$AB$6:$AB$581="F03 - EXECUÇÃO DO OBJETO",1,""),"")</f>
        <v/>
      </c>
      <c r="BE204" s="109" t="str">
        <f>IFERROR(IF(PAC!$AB$6:$AB$581="F04 - CONCLUÍDA",1,""),"")</f>
        <v/>
      </c>
      <c r="BF204" s="110">
        <f>IF(PAC!$V204&gt;0,0,PAC!$Q204)</f>
        <v>0</v>
      </c>
    </row>
    <row r="205" spans="1:58" s="1" customFormat="1" ht="63" hidden="1" customHeight="1" thickBot="1" x14ac:dyDescent="0.4">
      <c r="A205" s="111">
        <f t="shared" si="3"/>
        <v>200</v>
      </c>
      <c r="B205" s="111">
        <v>2025</v>
      </c>
      <c r="C205" s="111" t="s">
        <v>604</v>
      </c>
      <c r="D205" s="111" t="s">
        <v>995</v>
      </c>
      <c r="E205" s="113" t="s">
        <v>768</v>
      </c>
      <c r="F205" s="111" t="s">
        <v>53</v>
      </c>
      <c r="G205" s="111" t="s">
        <v>503</v>
      </c>
      <c r="H205" s="114" t="s">
        <v>1229</v>
      </c>
      <c r="I205" s="111" t="s">
        <v>1223</v>
      </c>
      <c r="J205" s="111" t="s">
        <v>374</v>
      </c>
      <c r="K205" s="31">
        <v>1862568.78</v>
      </c>
      <c r="L205" s="31">
        <v>1862568.78</v>
      </c>
      <c r="M205" s="31"/>
      <c r="N205" s="31"/>
      <c r="O205" s="31"/>
      <c r="P205" s="31"/>
      <c r="Q205" s="33">
        <f>SUM(PAC!$M205:$P205)</f>
        <v>0</v>
      </c>
      <c r="R205" s="33"/>
      <c r="S205" s="33"/>
      <c r="T205" s="33"/>
      <c r="U205" s="33"/>
      <c r="V205" s="33"/>
      <c r="W205" s="33">
        <f>IF(PAC!$V205&gt;0,PAC!$V205,PAC!$Q205)</f>
        <v>0</v>
      </c>
      <c r="X205" s="33"/>
      <c r="Y205" s="115" t="s">
        <v>1557</v>
      </c>
      <c r="Z205" s="115"/>
      <c r="AA205" s="116"/>
      <c r="AB205" s="116" t="s">
        <v>1403</v>
      </c>
      <c r="AC205" s="112" t="s">
        <v>2354</v>
      </c>
      <c r="AD205" s="117"/>
      <c r="AE205" s="118"/>
      <c r="AF205" s="121"/>
      <c r="AG205" s="114"/>
      <c r="AH205" s="119"/>
      <c r="AI205" s="113"/>
      <c r="AJ205" s="114" t="s">
        <v>972</v>
      </c>
      <c r="AK205" s="114"/>
      <c r="AL205" s="114"/>
      <c r="AM205" s="114"/>
      <c r="AN205" s="117"/>
      <c r="AO205" s="114"/>
      <c r="AP205" s="114"/>
      <c r="AQ205" s="114" t="s">
        <v>714</v>
      </c>
      <c r="AR205" s="117"/>
      <c r="AS205" s="117"/>
      <c r="AT205" s="117"/>
      <c r="AU205" s="117"/>
      <c r="AV205" s="120"/>
      <c r="AW205" s="120"/>
      <c r="AX205" s="115" t="s">
        <v>518</v>
      </c>
      <c r="AY205" s="121"/>
      <c r="AZ205" s="119"/>
      <c r="BA205" s="121" t="s">
        <v>821</v>
      </c>
      <c r="BB205" s="191">
        <f>IFERROR(IF(PAC!$AB205="F01 - CAPTAÇÃO DE RECURSO",1,""),"")</f>
        <v>1</v>
      </c>
      <c r="BC205" s="191" t="str">
        <f>IFERROR(IF(PAC!$AB205="F02 - LICITAÇÃO",1,""),"")</f>
        <v/>
      </c>
      <c r="BD205" s="122" t="str">
        <f>IFERROR(IF(PAC!$AB$6:$AB$581="F03 - EXECUÇÃO DO OBJETO",1,""),"")</f>
        <v/>
      </c>
      <c r="BE205" s="122" t="str">
        <f>IFERROR(IF(PAC!$AB$6:$AB$581="F04 - CONCLUÍDA",1,""),"")</f>
        <v/>
      </c>
      <c r="BF205" s="189">
        <f>IF(PAC!$V205&gt;0,0,PAC!$Q205)</f>
        <v>0</v>
      </c>
    </row>
    <row r="206" spans="1:58" s="1" customFormat="1" ht="63" hidden="1" customHeight="1" thickBot="1" x14ac:dyDescent="0.4">
      <c r="A206" s="88">
        <f t="shared" si="3"/>
        <v>201</v>
      </c>
      <c r="B206" s="88">
        <v>2025</v>
      </c>
      <c r="C206" s="88" t="s">
        <v>604</v>
      </c>
      <c r="D206" s="88" t="s">
        <v>995</v>
      </c>
      <c r="E206" s="101" t="s">
        <v>769</v>
      </c>
      <c r="F206" s="88" t="s">
        <v>53</v>
      </c>
      <c r="G206" s="88" t="s">
        <v>503</v>
      </c>
      <c r="H206" s="40" t="s">
        <v>1229</v>
      </c>
      <c r="I206" s="88" t="s">
        <v>1223</v>
      </c>
      <c r="J206" s="88" t="s">
        <v>374</v>
      </c>
      <c r="K206" s="18">
        <v>1853659.21</v>
      </c>
      <c r="L206" s="18">
        <v>1853659.21</v>
      </c>
      <c r="M206" s="18"/>
      <c r="N206" s="18"/>
      <c r="O206" s="18"/>
      <c r="P206" s="18"/>
      <c r="Q206" s="20">
        <f>SUM(PAC!$M206:$P206)</f>
        <v>0</v>
      </c>
      <c r="R206" s="20"/>
      <c r="S206" s="20"/>
      <c r="T206" s="20"/>
      <c r="U206" s="20"/>
      <c r="V206" s="20"/>
      <c r="W206" s="20">
        <f>IF(PAC!$V206&gt;0,PAC!$V206,PAC!$Q206)</f>
        <v>0</v>
      </c>
      <c r="X206" s="20"/>
      <c r="Y206" s="102" t="s">
        <v>1557</v>
      </c>
      <c r="Z206" s="102"/>
      <c r="AA206" s="103"/>
      <c r="AB206" s="103" t="s">
        <v>1403</v>
      </c>
      <c r="AC206" s="100" t="s">
        <v>2354</v>
      </c>
      <c r="AD206" s="87"/>
      <c r="AE206" s="104"/>
      <c r="AF206" s="107"/>
      <c r="AG206" s="40"/>
      <c r="AH206" s="105"/>
      <c r="AI206" s="101"/>
      <c r="AJ206" s="40" t="s">
        <v>972</v>
      </c>
      <c r="AK206" s="40"/>
      <c r="AL206" s="40"/>
      <c r="AM206" s="40"/>
      <c r="AN206" s="87"/>
      <c r="AO206" s="40"/>
      <c r="AP206" s="40"/>
      <c r="AQ206" s="40" t="s">
        <v>714</v>
      </c>
      <c r="AR206" s="87"/>
      <c r="AS206" s="87"/>
      <c r="AT206" s="87"/>
      <c r="AU206" s="87"/>
      <c r="AV206" s="106"/>
      <c r="AW206" s="106"/>
      <c r="AX206" s="102" t="s">
        <v>518</v>
      </c>
      <c r="AY206" s="107"/>
      <c r="AZ206" s="105"/>
      <c r="BA206" s="107" t="s">
        <v>821</v>
      </c>
      <c r="BB206" s="108">
        <f>IFERROR(IF(PAC!$AB206="F01 - CAPTAÇÃO DE RECURSO",1,""),"")</f>
        <v>1</v>
      </c>
      <c r="BC206" s="108" t="str">
        <f>IFERROR(IF(PAC!$AB206="F02 - LICITAÇÃO",1,""),"")</f>
        <v/>
      </c>
      <c r="BD206" s="109" t="str">
        <f>IFERROR(IF(PAC!$AB$6:$AB$581="F03 - EXECUÇÃO DO OBJETO",1,""),"")</f>
        <v/>
      </c>
      <c r="BE206" s="109" t="str">
        <f>IFERROR(IF(PAC!$AB$6:$AB$581="F04 - CONCLUÍDA",1,""),"")</f>
        <v/>
      </c>
      <c r="BF206" s="110">
        <f>IF(PAC!$V206&gt;0,0,PAC!$Q206)</f>
        <v>0</v>
      </c>
    </row>
    <row r="207" spans="1:58" s="1" customFormat="1" ht="66" hidden="1" customHeight="1" thickBot="1" x14ac:dyDescent="0.4">
      <c r="A207" s="111">
        <f t="shared" si="3"/>
        <v>202</v>
      </c>
      <c r="B207" s="111">
        <v>2025</v>
      </c>
      <c r="C207" s="111" t="s">
        <v>604</v>
      </c>
      <c r="D207" s="111" t="s">
        <v>995</v>
      </c>
      <c r="E207" s="113" t="s">
        <v>770</v>
      </c>
      <c r="F207" s="111" t="s">
        <v>53</v>
      </c>
      <c r="G207" s="111" t="s">
        <v>503</v>
      </c>
      <c r="H207" s="114" t="s">
        <v>1229</v>
      </c>
      <c r="I207" s="111" t="s">
        <v>1223</v>
      </c>
      <c r="J207" s="111" t="s">
        <v>380</v>
      </c>
      <c r="K207" s="31">
        <v>2854374.23</v>
      </c>
      <c r="L207" s="31">
        <v>2854374.23</v>
      </c>
      <c r="M207" s="31"/>
      <c r="N207" s="31"/>
      <c r="O207" s="31"/>
      <c r="P207" s="31"/>
      <c r="Q207" s="33">
        <f>SUM(PAC!$M207:$P207)</f>
        <v>0</v>
      </c>
      <c r="R207" s="33"/>
      <c r="S207" s="33"/>
      <c r="T207" s="33"/>
      <c r="U207" s="33"/>
      <c r="V207" s="33"/>
      <c r="W207" s="33">
        <f>IF(PAC!$V207&gt;0,PAC!$V207,PAC!$Q207)</f>
        <v>0</v>
      </c>
      <c r="X207" s="33"/>
      <c r="Y207" s="115" t="s">
        <v>1557</v>
      </c>
      <c r="Z207" s="115"/>
      <c r="AA207" s="116"/>
      <c r="AB207" s="116" t="s">
        <v>1403</v>
      </c>
      <c r="AC207" s="112" t="s">
        <v>2354</v>
      </c>
      <c r="AD207" s="117"/>
      <c r="AE207" s="118"/>
      <c r="AF207" s="121"/>
      <c r="AG207" s="114"/>
      <c r="AH207" s="119"/>
      <c r="AI207" s="113"/>
      <c r="AJ207" s="114" t="s">
        <v>972</v>
      </c>
      <c r="AK207" s="114"/>
      <c r="AL207" s="114"/>
      <c r="AM207" s="114"/>
      <c r="AN207" s="117"/>
      <c r="AO207" s="114"/>
      <c r="AP207" s="114"/>
      <c r="AQ207" s="114"/>
      <c r="AR207" s="117"/>
      <c r="AS207" s="117"/>
      <c r="AT207" s="117"/>
      <c r="AU207" s="117"/>
      <c r="AV207" s="120"/>
      <c r="AW207" s="120"/>
      <c r="AX207" s="115" t="s">
        <v>518</v>
      </c>
      <c r="AY207" s="121"/>
      <c r="AZ207" s="119"/>
      <c r="BA207" s="121" t="s">
        <v>821</v>
      </c>
      <c r="BB207" s="191">
        <f>IFERROR(IF(PAC!$AB207="F01 - CAPTAÇÃO DE RECURSO",1,""),"")</f>
        <v>1</v>
      </c>
      <c r="BC207" s="191" t="str">
        <f>IFERROR(IF(PAC!$AB207="F02 - LICITAÇÃO",1,""),"")</f>
        <v/>
      </c>
      <c r="BD207" s="122" t="str">
        <f>IFERROR(IF(PAC!$AB$6:$AB$581="F03 - EXECUÇÃO DO OBJETO",1,""),"")</f>
        <v/>
      </c>
      <c r="BE207" s="122" t="str">
        <f>IFERROR(IF(PAC!$AB$6:$AB$581="F04 - CONCLUÍDA",1,""),"")</f>
        <v/>
      </c>
      <c r="BF207" s="189">
        <f>IF(PAC!$V207&gt;0,0,PAC!$Q207)</f>
        <v>0</v>
      </c>
    </row>
    <row r="208" spans="1:58" s="1" customFormat="1" ht="63" hidden="1" customHeight="1" thickBot="1" x14ac:dyDescent="0.4">
      <c r="A208" s="88">
        <f t="shared" si="3"/>
        <v>203</v>
      </c>
      <c r="B208" s="88">
        <v>2025</v>
      </c>
      <c r="C208" s="88" t="s">
        <v>604</v>
      </c>
      <c r="D208" s="88" t="s">
        <v>995</v>
      </c>
      <c r="E208" s="101" t="s">
        <v>853</v>
      </c>
      <c r="F208" s="88" t="s">
        <v>53</v>
      </c>
      <c r="G208" s="88" t="s">
        <v>503</v>
      </c>
      <c r="H208" s="40" t="s">
        <v>1229</v>
      </c>
      <c r="I208" s="88" t="s">
        <v>1223</v>
      </c>
      <c r="J208" s="88" t="s">
        <v>380</v>
      </c>
      <c r="K208" s="18">
        <v>1968076.83</v>
      </c>
      <c r="L208" s="18">
        <v>1968076.83</v>
      </c>
      <c r="M208" s="18"/>
      <c r="N208" s="18"/>
      <c r="O208" s="18"/>
      <c r="P208" s="18"/>
      <c r="Q208" s="20">
        <f>SUM(PAC!$M208:$P208)</f>
        <v>0</v>
      </c>
      <c r="R208" s="20"/>
      <c r="S208" s="20"/>
      <c r="T208" s="20"/>
      <c r="U208" s="20"/>
      <c r="V208" s="20"/>
      <c r="W208" s="20">
        <f>IF(PAC!$V208&gt;0,PAC!$V208,PAC!$Q208)</f>
        <v>0</v>
      </c>
      <c r="X208" s="20"/>
      <c r="Y208" s="102" t="s">
        <v>1557</v>
      </c>
      <c r="Z208" s="102"/>
      <c r="AA208" s="103"/>
      <c r="AB208" s="103" t="s">
        <v>1403</v>
      </c>
      <c r="AC208" s="100" t="s">
        <v>2354</v>
      </c>
      <c r="AD208" s="87"/>
      <c r="AE208" s="104"/>
      <c r="AF208" s="107"/>
      <c r="AG208" s="40"/>
      <c r="AH208" s="105"/>
      <c r="AI208" s="101"/>
      <c r="AJ208" s="40" t="s">
        <v>972</v>
      </c>
      <c r="AK208" s="40"/>
      <c r="AL208" s="40"/>
      <c r="AM208" s="40"/>
      <c r="AN208" s="87"/>
      <c r="AO208" s="40"/>
      <c r="AP208" s="40"/>
      <c r="AQ208" s="40" t="s">
        <v>714</v>
      </c>
      <c r="AR208" s="87"/>
      <c r="AS208" s="87"/>
      <c r="AT208" s="87"/>
      <c r="AU208" s="87"/>
      <c r="AV208" s="106"/>
      <c r="AW208" s="106"/>
      <c r="AX208" s="102" t="s">
        <v>518</v>
      </c>
      <c r="AY208" s="107"/>
      <c r="AZ208" s="105"/>
      <c r="BA208" s="107" t="s">
        <v>705</v>
      </c>
      <c r="BB208" s="108">
        <f>IFERROR(IF(PAC!$AB208="F01 - CAPTAÇÃO DE RECURSO",1,""),"")</f>
        <v>1</v>
      </c>
      <c r="BC208" s="108" t="str">
        <f>IFERROR(IF(PAC!$AB208="F02 - LICITAÇÃO",1,""),"")</f>
        <v/>
      </c>
      <c r="BD208" s="109" t="str">
        <f>IFERROR(IF(PAC!$AB$6:$AB$581="F03 - EXECUÇÃO DO OBJETO",1,""),"")</f>
        <v/>
      </c>
      <c r="BE208" s="109" t="str">
        <f>IFERROR(IF(PAC!$AB$6:$AB$581="F04 - CONCLUÍDA",1,""),"")</f>
        <v/>
      </c>
      <c r="BF208" s="110">
        <f>IF(PAC!$V208&gt;0,0,PAC!$Q208)</f>
        <v>0</v>
      </c>
    </row>
    <row r="209" spans="1:58" s="1" customFormat="1" ht="63" hidden="1" customHeight="1" thickBot="1" x14ac:dyDescent="0.4">
      <c r="A209" s="111">
        <f t="shared" si="3"/>
        <v>204</v>
      </c>
      <c r="B209" s="111">
        <v>2025</v>
      </c>
      <c r="C209" s="111" t="s">
        <v>604</v>
      </c>
      <c r="D209" s="111" t="s">
        <v>995</v>
      </c>
      <c r="E209" s="113" t="s">
        <v>2847</v>
      </c>
      <c r="F209" s="111" t="s">
        <v>53</v>
      </c>
      <c r="G209" s="111" t="s">
        <v>503</v>
      </c>
      <c r="H209" s="114" t="s">
        <v>1229</v>
      </c>
      <c r="I209" s="111" t="s">
        <v>1223</v>
      </c>
      <c r="J209" s="111" t="s">
        <v>361</v>
      </c>
      <c r="K209" s="31"/>
      <c r="L209" s="31">
        <v>1582620.75</v>
      </c>
      <c r="M209" s="31">
        <v>1582620.75</v>
      </c>
      <c r="N209" s="31"/>
      <c r="O209" s="31"/>
      <c r="P209" s="31"/>
      <c r="Q209" s="33">
        <f>SUM(PAC!$M209:$P209)</f>
        <v>1582620.75</v>
      </c>
      <c r="R209" s="33"/>
      <c r="S209" s="33"/>
      <c r="T209" s="33"/>
      <c r="U209" s="33"/>
      <c r="V209" s="33"/>
      <c r="W209" s="33">
        <f>IF(PAC!$V209&gt;0,PAC!$V209,PAC!$Q209)</f>
        <v>1582620.75</v>
      </c>
      <c r="X209" s="33"/>
      <c r="Y209" s="115" t="s">
        <v>1553</v>
      </c>
      <c r="Z209" s="115"/>
      <c r="AA209" s="116"/>
      <c r="AB209" s="116" t="s">
        <v>1402</v>
      </c>
      <c r="AC209" s="112" t="s">
        <v>2348</v>
      </c>
      <c r="AD209" s="117"/>
      <c r="AE209" s="118"/>
      <c r="AF209" s="121" t="s">
        <v>1451</v>
      </c>
      <c r="AG209" s="114" t="s">
        <v>2645</v>
      </c>
      <c r="AH209" s="119"/>
      <c r="AI209" s="113" t="s">
        <v>2627</v>
      </c>
      <c r="AJ209" s="114" t="s">
        <v>1620</v>
      </c>
      <c r="AK209" s="114" t="s">
        <v>1682</v>
      </c>
      <c r="AL209" s="114" t="s">
        <v>962</v>
      </c>
      <c r="AM209" s="114"/>
      <c r="AN209" s="117"/>
      <c r="AO209" s="114" t="s">
        <v>1660</v>
      </c>
      <c r="AP209" s="114" t="s">
        <v>2045</v>
      </c>
      <c r="AQ209" s="114" t="s">
        <v>714</v>
      </c>
      <c r="AR209" s="117">
        <v>46274</v>
      </c>
      <c r="AS209" s="117">
        <v>46300</v>
      </c>
      <c r="AT209" s="117"/>
      <c r="AU209" s="117"/>
      <c r="AV209" s="120"/>
      <c r="AW209" s="120"/>
      <c r="AX209" s="115" t="s">
        <v>2508</v>
      </c>
      <c r="AY209" s="121" t="s">
        <v>2848</v>
      </c>
      <c r="AZ209" s="119"/>
      <c r="BA209" s="121" t="s">
        <v>705</v>
      </c>
      <c r="BB209" s="191" t="str">
        <f>IFERROR(IF(PAC!$AB209="F01 - CAPTAÇÃO DE RECURSO",1,""),"")</f>
        <v/>
      </c>
      <c r="BC209" s="191">
        <f>IFERROR(IF(PAC!$AB209="F02 - LICITAÇÃO",1,""),"")</f>
        <v>1</v>
      </c>
      <c r="BD209" s="122" t="str">
        <f>IFERROR(IF(PAC!$AB$6:$AB$581="F03 - EXECUÇÃO DO OBJETO",1,""),"")</f>
        <v/>
      </c>
      <c r="BE209" s="122" t="str">
        <f>IFERROR(IF(PAC!$AB$6:$AB$581="F04 - CONCLUÍDA",1,""),"")</f>
        <v/>
      </c>
      <c r="BF209" s="189">
        <f>IF(PAC!$V209&gt;0,0,PAC!$Q209)</f>
        <v>1582620.75</v>
      </c>
    </row>
    <row r="210" spans="1:58" s="1" customFormat="1" ht="63" hidden="1" customHeight="1" thickBot="1" x14ac:dyDescent="0.4">
      <c r="A210" s="88">
        <f t="shared" si="3"/>
        <v>205</v>
      </c>
      <c r="B210" s="88">
        <v>2025</v>
      </c>
      <c r="C210" s="88" t="s">
        <v>604</v>
      </c>
      <c r="D210" s="88" t="s">
        <v>995</v>
      </c>
      <c r="E210" s="101" t="s">
        <v>771</v>
      </c>
      <c r="F210" s="88" t="s">
        <v>53</v>
      </c>
      <c r="G210" s="88" t="s">
        <v>503</v>
      </c>
      <c r="H210" s="40" t="s">
        <v>1229</v>
      </c>
      <c r="I210" s="88" t="s">
        <v>1223</v>
      </c>
      <c r="J210" s="88" t="s">
        <v>410</v>
      </c>
      <c r="K210" s="18">
        <v>1813971.52</v>
      </c>
      <c r="L210" s="18">
        <v>1813971.52</v>
      </c>
      <c r="M210" s="18"/>
      <c r="N210" s="18"/>
      <c r="O210" s="18"/>
      <c r="P210" s="18"/>
      <c r="Q210" s="20">
        <f>SUM(PAC!$M210:$P210)</f>
        <v>0</v>
      </c>
      <c r="R210" s="20"/>
      <c r="S210" s="20"/>
      <c r="T210" s="20"/>
      <c r="U210" s="20"/>
      <c r="V210" s="20"/>
      <c r="W210" s="20">
        <f>IF(PAC!$V210&gt;0,PAC!$V210,PAC!$Q210)</f>
        <v>0</v>
      </c>
      <c r="X210" s="20"/>
      <c r="Y210" s="102" t="s">
        <v>1557</v>
      </c>
      <c r="Z210" s="102"/>
      <c r="AA210" s="103"/>
      <c r="AB210" s="103" t="s">
        <v>1403</v>
      </c>
      <c r="AC210" s="100" t="s">
        <v>2354</v>
      </c>
      <c r="AD210" s="87"/>
      <c r="AE210" s="104"/>
      <c r="AF210" s="107"/>
      <c r="AG210" s="40"/>
      <c r="AH210" s="105"/>
      <c r="AI210" s="101"/>
      <c r="AJ210" s="40" t="s">
        <v>972</v>
      </c>
      <c r="AK210" s="40"/>
      <c r="AL210" s="40"/>
      <c r="AM210" s="40"/>
      <c r="AN210" s="87"/>
      <c r="AO210" s="40"/>
      <c r="AP210" s="40"/>
      <c r="AQ210" s="40"/>
      <c r="AR210" s="87"/>
      <c r="AS210" s="87"/>
      <c r="AT210" s="87"/>
      <c r="AU210" s="87"/>
      <c r="AV210" s="106"/>
      <c r="AW210" s="106"/>
      <c r="AX210" s="102" t="s">
        <v>518</v>
      </c>
      <c r="AY210" s="107"/>
      <c r="AZ210" s="105"/>
      <c r="BA210" s="107" t="s">
        <v>821</v>
      </c>
      <c r="BB210" s="108">
        <f>IFERROR(IF(PAC!$AB210="F01 - CAPTAÇÃO DE RECURSO",1,""),"")</f>
        <v>1</v>
      </c>
      <c r="BC210" s="108" t="str">
        <f>IFERROR(IF(PAC!$AB210="F02 - LICITAÇÃO",1,""),"")</f>
        <v/>
      </c>
      <c r="BD210" s="109" t="str">
        <f>IFERROR(IF(PAC!$AB$6:$AB$581="F03 - EXECUÇÃO DO OBJETO",1,""),"")</f>
        <v/>
      </c>
      <c r="BE210" s="109" t="str">
        <f>IFERROR(IF(PAC!$AB$6:$AB$581="F04 - CONCLUÍDA",1,""),"")</f>
        <v/>
      </c>
      <c r="BF210" s="110">
        <f>IF(PAC!$V210&gt;0,0,PAC!$Q210)</f>
        <v>0</v>
      </c>
    </row>
    <row r="211" spans="1:58" s="1" customFormat="1" ht="63" hidden="1" customHeight="1" thickBot="1" x14ac:dyDescent="0.4">
      <c r="A211" s="111">
        <f t="shared" si="3"/>
        <v>206</v>
      </c>
      <c r="B211" s="111">
        <v>2025</v>
      </c>
      <c r="C211" s="111" t="s">
        <v>604</v>
      </c>
      <c r="D211" s="111" t="s">
        <v>995</v>
      </c>
      <c r="E211" s="113" t="s">
        <v>772</v>
      </c>
      <c r="F211" s="111" t="s">
        <v>53</v>
      </c>
      <c r="G211" s="111" t="s">
        <v>503</v>
      </c>
      <c r="H211" s="114" t="s">
        <v>1229</v>
      </c>
      <c r="I211" s="111" t="s">
        <v>1223</v>
      </c>
      <c r="J211" s="111" t="s">
        <v>410</v>
      </c>
      <c r="K211" s="31">
        <v>2252245.17</v>
      </c>
      <c r="L211" s="31">
        <v>2252245.17</v>
      </c>
      <c r="M211" s="31"/>
      <c r="N211" s="31"/>
      <c r="O211" s="31"/>
      <c r="P211" s="31"/>
      <c r="Q211" s="33">
        <f>SUM(PAC!$M211:$P211)</f>
        <v>0</v>
      </c>
      <c r="R211" s="33"/>
      <c r="S211" s="33"/>
      <c r="T211" s="33"/>
      <c r="U211" s="33"/>
      <c r="V211" s="33"/>
      <c r="W211" s="33">
        <f>IF(PAC!$V211&gt;0,PAC!$V211,PAC!$Q211)</f>
        <v>0</v>
      </c>
      <c r="X211" s="33"/>
      <c r="Y211" s="115" t="s">
        <v>1557</v>
      </c>
      <c r="Z211" s="115"/>
      <c r="AA211" s="116"/>
      <c r="AB211" s="116" t="s">
        <v>1403</v>
      </c>
      <c r="AC211" s="112" t="s">
        <v>2354</v>
      </c>
      <c r="AD211" s="117"/>
      <c r="AE211" s="118"/>
      <c r="AF211" s="121"/>
      <c r="AG211" s="114"/>
      <c r="AH211" s="119"/>
      <c r="AI211" s="113"/>
      <c r="AJ211" s="114" t="s">
        <v>972</v>
      </c>
      <c r="AK211" s="114"/>
      <c r="AL211" s="114"/>
      <c r="AM211" s="114"/>
      <c r="AN211" s="117"/>
      <c r="AO211" s="114"/>
      <c r="AP211" s="114"/>
      <c r="AQ211" s="114" t="s">
        <v>714</v>
      </c>
      <c r="AR211" s="117"/>
      <c r="AS211" s="117"/>
      <c r="AT211" s="117"/>
      <c r="AU211" s="117"/>
      <c r="AV211" s="120"/>
      <c r="AW211" s="120"/>
      <c r="AX211" s="115" t="s">
        <v>518</v>
      </c>
      <c r="AY211" s="121"/>
      <c r="AZ211" s="119"/>
      <c r="BA211" s="121" t="s">
        <v>705</v>
      </c>
      <c r="BB211" s="191">
        <f>IFERROR(IF(PAC!$AB211="F01 - CAPTAÇÃO DE RECURSO",1,""),"")</f>
        <v>1</v>
      </c>
      <c r="BC211" s="191" t="str">
        <f>IFERROR(IF(PAC!$AB211="F02 - LICITAÇÃO",1,""),"")</f>
        <v/>
      </c>
      <c r="BD211" s="122" t="str">
        <f>IFERROR(IF(PAC!$AB$6:$AB$581="F03 - EXECUÇÃO DO OBJETO",1,""),"")</f>
        <v/>
      </c>
      <c r="BE211" s="122" t="str">
        <f>IFERROR(IF(PAC!$AB$6:$AB$581="F04 - CONCLUÍDA",1,""),"")</f>
        <v/>
      </c>
      <c r="BF211" s="189">
        <f>IF(PAC!$V211&gt;0,0,PAC!$Q211)</f>
        <v>0</v>
      </c>
    </row>
    <row r="212" spans="1:58" s="1" customFormat="1" ht="63" hidden="1" customHeight="1" thickBot="1" x14ac:dyDescent="0.4">
      <c r="A212" s="88">
        <f t="shared" si="3"/>
        <v>207</v>
      </c>
      <c r="B212" s="88">
        <v>2025</v>
      </c>
      <c r="C212" s="88" t="s">
        <v>604</v>
      </c>
      <c r="D212" s="88" t="s">
        <v>995</v>
      </c>
      <c r="E212" s="101" t="s">
        <v>773</v>
      </c>
      <c r="F212" s="88" t="s">
        <v>53</v>
      </c>
      <c r="G212" s="88" t="s">
        <v>503</v>
      </c>
      <c r="H212" s="40" t="s">
        <v>1229</v>
      </c>
      <c r="I212" s="88" t="s">
        <v>1223</v>
      </c>
      <c r="J212" s="88" t="s">
        <v>410</v>
      </c>
      <c r="K212" s="18">
        <v>1813971.52</v>
      </c>
      <c r="L212" s="18">
        <v>1813971.52</v>
      </c>
      <c r="M212" s="18"/>
      <c r="N212" s="18"/>
      <c r="O212" s="18"/>
      <c r="P212" s="18"/>
      <c r="Q212" s="20">
        <f>SUM(PAC!$M212:$P212)</f>
        <v>0</v>
      </c>
      <c r="R212" s="20"/>
      <c r="S212" s="20"/>
      <c r="T212" s="20"/>
      <c r="U212" s="20"/>
      <c r="V212" s="20"/>
      <c r="W212" s="20">
        <f>IF(PAC!$V212&gt;0,PAC!$V212,PAC!$Q212)</f>
        <v>0</v>
      </c>
      <c r="X212" s="20"/>
      <c r="Y212" s="102" t="s">
        <v>1557</v>
      </c>
      <c r="Z212" s="102"/>
      <c r="AA212" s="103"/>
      <c r="AB212" s="103" t="s">
        <v>1403</v>
      </c>
      <c r="AC212" s="100" t="s">
        <v>2354</v>
      </c>
      <c r="AD212" s="87"/>
      <c r="AE212" s="104"/>
      <c r="AF212" s="107"/>
      <c r="AG212" s="40"/>
      <c r="AH212" s="105"/>
      <c r="AI212" s="101"/>
      <c r="AJ212" s="40" t="s">
        <v>972</v>
      </c>
      <c r="AK212" s="40"/>
      <c r="AL212" s="40"/>
      <c r="AM212" s="40"/>
      <c r="AN212" s="87"/>
      <c r="AO212" s="40"/>
      <c r="AP212" s="40"/>
      <c r="AQ212" s="40"/>
      <c r="AR212" s="87"/>
      <c r="AS212" s="87"/>
      <c r="AT212" s="87"/>
      <c r="AU212" s="87"/>
      <c r="AV212" s="106"/>
      <c r="AW212" s="106"/>
      <c r="AX212" s="102" t="s">
        <v>518</v>
      </c>
      <c r="AY212" s="107"/>
      <c r="AZ212" s="105"/>
      <c r="BA212" s="107" t="s">
        <v>821</v>
      </c>
      <c r="BB212" s="108">
        <f>IFERROR(IF(PAC!$AB212="F01 - CAPTAÇÃO DE RECURSO",1,""),"")</f>
        <v>1</v>
      </c>
      <c r="BC212" s="108" t="str">
        <f>IFERROR(IF(PAC!$AB212="F02 - LICITAÇÃO",1,""),"")</f>
        <v/>
      </c>
      <c r="BD212" s="109" t="str">
        <f>IFERROR(IF(PAC!$AB$6:$AB$581="F03 - EXECUÇÃO DO OBJETO",1,""),"")</f>
        <v/>
      </c>
      <c r="BE212" s="109" t="str">
        <f>IFERROR(IF(PAC!$AB$6:$AB$581="F04 - CONCLUÍDA",1,""),"")</f>
        <v/>
      </c>
      <c r="BF212" s="110">
        <f>IF(PAC!$V212&gt;0,0,PAC!$Q212)</f>
        <v>0</v>
      </c>
    </row>
    <row r="213" spans="1:58" s="1" customFormat="1" ht="63" hidden="1" customHeight="1" thickBot="1" x14ac:dyDescent="0.4">
      <c r="A213" s="111">
        <f t="shared" si="3"/>
        <v>208</v>
      </c>
      <c r="B213" s="111">
        <v>2025</v>
      </c>
      <c r="C213" s="111" t="s">
        <v>604</v>
      </c>
      <c r="D213" s="111" t="s">
        <v>995</v>
      </c>
      <c r="E213" s="113" t="s">
        <v>774</v>
      </c>
      <c r="F213" s="111" t="s">
        <v>53</v>
      </c>
      <c r="G213" s="111" t="s">
        <v>503</v>
      </c>
      <c r="H213" s="114" t="s">
        <v>1229</v>
      </c>
      <c r="I213" s="111" t="s">
        <v>1223</v>
      </c>
      <c r="J213" s="111" t="s">
        <v>420</v>
      </c>
      <c r="K213" s="31">
        <v>2067957.78</v>
      </c>
      <c r="L213" s="31">
        <v>2067957.78</v>
      </c>
      <c r="M213" s="31"/>
      <c r="N213" s="31"/>
      <c r="O213" s="31"/>
      <c r="P213" s="31"/>
      <c r="Q213" s="33">
        <f>SUM(PAC!$M213:$P213)</f>
        <v>0</v>
      </c>
      <c r="R213" s="33"/>
      <c r="S213" s="33"/>
      <c r="T213" s="33"/>
      <c r="U213" s="33"/>
      <c r="V213" s="33"/>
      <c r="W213" s="33">
        <f>IF(PAC!$V213&gt;0,PAC!$V213,PAC!$Q213)</f>
        <v>0</v>
      </c>
      <c r="X213" s="33"/>
      <c r="Y213" s="115" t="s">
        <v>1557</v>
      </c>
      <c r="Z213" s="115"/>
      <c r="AA213" s="116"/>
      <c r="AB213" s="116" t="s">
        <v>1403</v>
      </c>
      <c r="AC213" s="112" t="s">
        <v>2354</v>
      </c>
      <c r="AD213" s="117"/>
      <c r="AE213" s="118"/>
      <c r="AF213" s="121"/>
      <c r="AG213" s="114"/>
      <c r="AH213" s="119"/>
      <c r="AI213" s="113"/>
      <c r="AJ213" s="114" t="s">
        <v>972</v>
      </c>
      <c r="AK213" s="114"/>
      <c r="AL213" s="114"/>
      <c r="AM213" s="114"/>
      <c r="AN213" s="117"/>
      <c r="AO213" s="114"/>
      <c r="AP213" s="114"/>
      <c r="AQ213" s="114" t="s">
        <v>714</v>
      </c>
      <c r="AR213" s="117"/>
      <c r="AS213" s="117"/>
      <c r="AT213" s="117"/>
      <c r="AU213" s="117"/>
      <c r="AV213" s="120"/>
      <c r="AW213" s="120"/>
      <c r="AX213" s="115" t="s">
        <v>518</v>
      </c>
      <c r="AY213" s="121"/>
      <c r="AZ213" s="119"/>
      <c r="BA213" s="121" t="s">
        <v>821</v>
      </c>
      <c r="BB213" s="191">
        <f>IFERROR(IF(PAC!$AB213="F01 - CAPTAÇÃO DE RECURSO",1,""),"")</f>
        <v>1</v>
      </c>
      <c r="BC213" s="191" t="str">
        <f>IFERROR(IF(PAC!$AB213="F02 - LICITAÇÃO",1,""),"")</f>
        <v/>
      </c>
      <c r="BD213" s="122" t="str">
        <f>IFERROR(IF(PAC!$AB$6:$AB$581="F03 - EXECUÇÃO DO OBJETO",1,""),"")</f>
        <v/>
      </c>
      <c r="BE213" s="122" t="str">
        <f>IFERROR(IF(PAC!$AB$6:$AB$581="F04 - CONCLUÍDA",1,""),"")</f>
        <v/>
      </c>
      <c r="BF213" s="189">
        <f>IF(PAC!$V213&gt;0,0,PAC!$Q213)</f>
        <v>0</v>
      </c>
    </row>
    <row r="214" spans="1:58" s="1" customFormat="1" ht="63" hidden="1" customHeight="1" thickBot="1" x14ac:dyDescent="0.4">
      <c r="A214" s="88">
        <f t="shared" si="3"/>
        <v>209</v>
      </c>
      <c r="B214" s="88">
        <v>2025</v>
      </c>
      <c r="C214" s="88" t="s">
        <v>604</v>
      </c>
      <c r="D214" s="88" t="s">
        <v>995</v>
      </c>
      <c r="E214" s="101" t="s">
        <v>775</v>
      </c>
      <c r="F214" s="88" t="s">
        <v>53</v>
      </c>
      <c r="G214" s="88" t="s">
        <v>503</v>
      </c>
      <c r="H214" s="40" t="s">
        <v>1229</v>
      </c>
      <c r="I214" s="88" t="s">
        <v>1223</v>
      </c>
      <c r="J214" s="88" t="s">
        <v>422</v>
      </c>
      <c r="K214" s="18">
        <v>2101720.36</v>
      </c>
      <c r="L214" s="18">
        <v>2101720.36</v>
      </c>
      <c r="M214" s="18"/>
      <c r="N214" s="18"/>
      <c r="O214" s="18"/>
      <c r="P214" s="18"/>
      <c r="Q214" s="20">
        <f>SUM(PAC!$M214:$P214)</f>
        <v>0</v>
      </c>
      <c r="R214" s="20"/>
      <c r="S214" s="20"/>
      <c r="T214" s="20"/>
      <c r="U214" s="20"/>
      <c r="V214" s="20"/>
      <c r="W214" s="20">
        <f>IF(PAC!$V214&gt;0,PAC!$V214,PAC!$Q214)</f>
        <v>0</v>
      </c>
      <c r="X214" s="20"/>
      <c r="Y214" s="102" t="s">
        <v>1557</v>
      </c>
      <c r="Z214" s="102"/>
      <c r="AA214" s="103"/>
      <c r="AB214" s="103" t="s">
        <v>1403</v>
      </c>
      <c r="AC214" s="100" t="s">
        <v>2354</v>
      </c>
      <c r="AD214" s="87"/>
      <c r="AE214" s="104"/>
      <c r="AF214" s="107"/>
      <c r="AG214" s="40"/>
      <c r="AH214" s="105"/>
      <c r="AI214" s="101"/>
      <c r="AJ214" s="40" t="s">
        <v>972</v>
      </c>
      <c r="AK214" s="40"/>
      <c r="AL214" s="40"/>
      <c r="AM214" s="40"/>
      <c r="AN214" s="87"/>
      <c r="AO214" s="40"/>
      <c r="AP214" s="40"/>
      <c r="AQ214" s="40" t="s">
        <v>714</v>
      </c>
      <c r="AR214" s="87"/>
      <c r="AS214" s="87"/>
      <c r="AT214" s="87"/>
      <c r="AU214" s="87"/>
      <c r="AV214" s="106"/>
      <c r="AW214" s="106"/>
      <c r="AX214" s="102" t="s">
        <v>518</v>
      </c>
      <c r="AY214" s="107"/>
      <c r="AZ214" s="105"/>
      <c r="BA214" s="107" t="s">
        <v>705</v>
      </c>
      <c r="BB214" s="108">
        <f>IFERROR(IF(PAC!$AB214="F01 - CAPTAÇÃO DE RECURSO",1,""),"")</f>
        <v>1</v>
      </c>
      <c r="BC214" s="108" t="str">
        <f>IFERROR(IF(PAC!$AB214="F02 - LICITAÇÃO",1,""),"")</f>
        <v/>
      </c>
      <c r="BD214" s="109" t="str">
        <f>IFERROR(IF(PAC!$AB$6:$AB$581="F03 - EXECUÇÃO DO OBJETO",1,""),"")</f>
        <v/>
      </c>
      <c r="BE214" s="109" t="str">
        <f>IFERROR(IF(PAC!$AB$6:$AB$581="F04 - CONCLUÍDA",1,""),"")</f>
        <v/>
      </c>
      <c r="BF214" s="110">
        <f>IF(PAC!$V214&gt;0,0,PAC!$Q214)</f>
        <v>0</v>
      </c>
    </row>
    <row r="215" spans="1:58" s="1" customFormat="1" ht="63" hidden="1" customHeight="1" thickBot="1" x14ac:dyDescent="0.4">
      <c r="A215" s="111">
        <f t="shared" si="3"/>
        <v>210</v>
      </c>
      <c r="B215" s="111">
        <v>2025</v>
      </c>
      <c r="C215" s="111" t="s">
        <v>604</v>
      </c>
      <c r="D215" s="111" t="s">
        <v>995</v>
      </c>
      <c r="E215" s="113" t="s">
        <v>776</v>
      </c>
      <c r="F215" s="111" t="s">
        <v>53</v>
      </c>
      <c r="G215" s="111" t="s">
        <v>503</v>
      </c>
      <c r="H215" s="114" t="s">
        <v>1229</v>
      </c>
      <c r="I215" s="111" t="s">
        <v>1223</v>
      </c>
      <c r="J215" s="111" t="s">
        <v>429</v>
      </c>
      <c r="K215" s="31">
        <v>3694188.52</v>
      </c>
      <c r="L215" s="31">
        <v>3694188.52</v>
      </c>
      <c r="M215" s="31"/>
      <c r="N215" s="31"/>
      <c r="O215" s="31"/>
      <c r="P215" s="31"/>
      <c r="Q215" s="33">
        <f>SUM(PAC!$M215:$P215)</f>
        <v>0</v>
      </c>
      <c r="R215" s="33"/>
      <c r="S215" s="33"/>
      <c r="T215" s="33"/>
      <c r="U215" s="33"/>
      <c r="V215" s="33"/>
      <c r="W215" s="33">
        <f>IF(PAC!$V215&gt;0,PAC!$V215,PAC!$Q215)</f>
        <v>0</v>
      </c>
      <c r="X215" s="33"/>
      <c r="Y215" s="115" t="s">
        <v>1557</v>
      </c>
      <c r="Z215" s="115"/>
      <c r="AA215" s="116"/>
      <c r="AB215" s="116" t="s">
        <v>1403</v>
      </c>
      <c r="AC215" s="112" t="s">
        <v>2354</v>
      </c>
      <c r="AD215" s="117"/>
      <c r="AE215" s="118"/>
      <c r="AF215" s="121"/>
      <c r="AG215" s="114"/>
      <c r="AH215" s="119"/>
      <c r="AI215" s="113"/>
      <c r="AJ215" s="114" t="s">
        <v>972</v>
      </c>
      <c r="AK215" s="114"/>
      <c r="AL215" s="114"/>
      <c r="AM215" s="114"/>
      <c r="AN215" s="117"/>
      <c r="AO215" s="114"/>
      <c r="AP215" s="114"/>
      <c r="AQ215" s="114" t="s">
        <v>714</v>
      </c>
      <c r="AR215" s="117"/>
      <c r="AS215" s="117"/>
      <c r="AT215" s="117"/>
      <c r="AU215" s="117"/>
      <c r="AV215" s="120"/>
      <c r="AW215" s="120"/>
      <c r="AX215" s="115" t="s">
        <v>518</v>
      </c>
      <c r="AY215" s="121"/>
      <c r="AZ215" s="119"/>
      <c r="BA215" s="121" t="s">
        <v>821</v>
      </c>
      <c r="BB215" s="191">
        <f>IFERROR(IF(PAC!$AB215="F01 - CAPTAÇÃO DE RECURSO",1,""),"")</f>
        <v>1</v>
      </c>
      <c r="BC215" s="191" t="str">
        <f>IFERROR(IF(PAC!$AB215="F02 - LICITAÇÃO",1,""),"")</f>
        <v/>
      </c>
      <c r="BD215" s="122" t="str">
        <f>IFERROR(IF(PAC!$AB$6:$AB$581="F03 - EXECUÇÃO DO OBJETO",1,""),"")</f>
        <v/>
      </c>
      <c r="BE215" s="122" t="str">
        <f>IFERROR(IF(PAC!$AB$6:$AB$581="F04 - CONCLUÍDA",1,""),"")</f>
        <v/>
      </c>
      <c r="BF215" s="189">
        <f>IF(PAC!$V215&gt;0,0,PAC!$Q215)</f>
        <v>0</v>
      </c>
    </row>
    <row r="216" spans="1:58" s="1" customFormat="1" ht="63" hidden="1" customHeight="1" thickBot="1" x14ac:dyDescent="0.4">
      <c r="A216" s="88">
        <f t="shared" si="3"/>
        <v>211</v>
      </c>
      <c r="B216" s="88">
        <v>2025</v>
      </c>
      <c r="C216" s="88" t="s">
        <v>604</v>
      </c>
      <c r="D216" s="88" t="s">
        <v>995</v>
      </c>
      <c r="E216" s="101" t="s">
        <v>777</v>
      </c>
      <c r="F216" s="88" t="s">
        <v>53</v>
      </c>
      <c r="G216" s="88" t="s">
        <v>503</v>
      </c>
      <c r="H216" s="40" t="s">
        <v>1229</v>
      </c>
      <c r="I216" s="88" t="s">
        <v>1223</v>
      </c>
      <c r="J216" s="88" t="s">
        <v>429</v>
      </c>
      <c r="K216" s="18">
        <v>2270084.38</v>
      </c>
      <c r="L216" s="18">
        <v>2270084.38</v>
      </c>
      <c r="M216" s="18"/>
      <c r="N216" s="18"/>
      <c r="O216" s="18"/>
      <c r="P216" s="18"/>
      <c r="Q216" s="20">
        <f>SUM(PAC!$M216:$P216)</f>
        <v>0</v>
      </c>
      <c r="R216" s="20"/>
      <c r="S216" s="20"/>
      <c r="T216" s="20"/>
      <c r="U216" s="20"/>
      <c r="V216" s="20"/>
      <c r="W216" s="20">
        <f>IF(PAC!$V216&gt;0,PAC!$V216,PAC!$Q216)</f>
        <v>0</v>
      </c>
      <c r="X216" s="20"/>
      <c r="Y216" s="102" t="s">
        <v>1557</v>
      </c>
      <c r="Z216" s="102"/>
      <c r="AA216" s="103"/>
      <c r="AB216" s="103" t="s">
        <v>1403</v>
      </c>
      <c r="AC216" s="100" t="s">
        <v>2354</v>
      </c>
      <c r="AD216" s="87"/>
      <c r="AE216" s="104"/>
      <c r="AF216" s="107"/>
      <c r="AG216" s="40"/>
      <c r="AH216" s="105"/>
      <c r="AI216" s="101"/>
      <c r="AJ216" s="40" t="s">
        <v>972</v>
      </c>
      <c r="AK216" s="40"/>
      <c r="AL216" s="40"/>
      <c r="AM216" s="40"/>
      <c r="AN216" s="87"/>
      <c r="AO216" s="40"/>
      <c r="AP216" s="40"/>
      <c r="AQ216" s="40" t="s">
        <v>714</v>
      </c>
      <c r="AR216" s="87"/>
      <c r="AS216" s="87"/>
      <c r="AT216" s="87"/>
      <c r="AU216" s="87"/>
      <c r="AV216" s="106"/>
      <c r="AW216" s="106"/>
      <c r="AX216" s="102" t="s">
        <v>518</v>
      </c>
      <c r="AY216" s="107"/>
      <c r="AZ216" s="105"/>
      <c r="BA216" s="107" t="s">
        <v>821</v>
      </c>
      <c r="BB216" s="108">
        <f>IFERROR(IF(PAC!$AB216="F01 - CAPTAÇÃO DE RECURSO",1,""),"")</f>
        <v>1</v>
      </c>
      <c r="BC216" s="108" t="str">
        <f>IFERROR(IF(PAC!$AB216="F02 - LICITAÇÃO",1,""),"")</f>
        <v/>
      </c>
      <c r="BD216" s="109" t="str">
        <f>IFERROR(IF(PAC!$AB$6:$AB$581="F03 - EXECUÇÃO DO OBJETO",1,""),"")</f>
        <v/>
      </c>
      <c r="BE216" s="109" t="str">
        <f>IFERROR(IF(PAC!$AB$6:$AB$581="F04 - CONCLUÍDA",1,""),"")</f>
        <v/>
      </c>
      <c r="BF216" s="110">
        <f>IF(PAC!$V216&gt;0,0,PAC!$Q216)</f>
        <v>0</v>
      </c>
    </row>
    <row r="217" spans="1:58" s="1" customFormat="1" ht="63" hidden="1" customHeight="1" thickBot="1" x14ac:dyDescent="0.4">
      <c r="A217" s="111">
        <f t="shared" si="3"/>
        <v>212</v>
      </c>
      <c r="B217" s="111">
        <v>2025</v>
      </c>
      <c r="C217" s="111" t="s">
        <v>604</v>
      </c>
      <c r="D217" s="111" t="s">
        <v>995</v>
      </c>
      <c r="E217" s="113" t="s">
        <v>2839</v>
      </c>
      <c r="F217" s="111" t="s">
        <v>53</v>
      </c>
      <c r="G217" s="111" t="s">
        <v>503</v>
      </c>
      <c r="H217" s="114" t="s">
        <v>1229</v>
      </c>
      <c r="I217" s="111" t="s">
        <v>1223</v>
      </c>
      <c r="J217" s="111" t="s">
        <v>361</v>
      </c>
      <c r="K217" s="31"/>
      <c r="L217" s="31">
        <v>709014.09</v>
      </c>
      <c r="M217" s="31">
        <v>709014.09</v>
      </c>
      <c r="N217" s="31"/>
      <c r="O217" s="31"/>
      <c r="P217" s="31"/>
      <c r="Q217" s="33">
        <f>SUM(PAC!$M217:$P217)</f>
        <v>709014.09</v>
      </c>
      <c r="R217" s="33"/>
      <c r="S217" s="33"/>
      <c r="T217" s="33"/>
      <c r="U217" s="33"/>
      <c r="V217" s="33"/>
      <c r="W217" s="33">
        <f>IF(PAC!$V217&gt;0,PAC!$V217,PAC!$Q217)</f>
        <v>709014.09</v>
      </c>
      <c r="X217" s="33"/>
      <c r="Y217" s="115" t="s">
        <v>1553</v>
      </c>
      <c r="Z217" s="115"/>
      <c r="AA217" s="116"/>
      <c r="AB217" s="116" t="s">
        <v>1402</v>
      </c>
      <c r="AC217" s="112" t="s">
        <v>2348</v>
      </c>
      <c r="AD217" s="117"/>
      <c r="AE217" s="118"/>
      <c r="AF217" s="121" t="s">
        <v>1451</v>
      </c>
      <c r="AG217" s="114" t="s">
        <v>2645</v>
      </c>
      <c r="AH217" s="119"/>
      <c r="AI217" s="113" t="s">
        <v>2627</v>
      </c>
      <c r="AJ217" s="114" t="s">
        <v>1620</v>
      </c>
      <c r="AK217" s="114" t="s">
        <v>1682</v>
      </c>
      <c r="AL217" s="114" t="s">
        <v>962</v>
      </c>
      <c r="AM217" s="114"/>
      <c r="AN217" s="117"/>
      <c r="AO217" s="114" t="s">
        <v>1661</v>
      </c>
      <c r="AP217" s="114" t="s">
        <v>2046</v>
      </c>
      <c r="AQ217" s="114" t="s">
        <v>714</v>
      </c>
      <c r="AR217" s="117">
        <v>46274</v>
      </c>
      <c r="AS217" s="117">
        <v>46300</v>
      </c>
      <c r="AT217" s="117"/>
      <c r="AU217" s="117"/>
      <c r="AV217" s="120"/>
      <c r="AW217" s="120"/>
      <c r="AX217" s="115" t="s">
        <v>2509</v>
      </c>
      <c r="AY217" s="121" t="s">
        <v>2844</v>
      </c>
      <c r="AZ217" s="119"/>
      <c r="BA217" s="121" t="s">
        <v>705</v>
      </c>
      <c r="BB217" s="191" t="str">
        <f>IFERROR(IF(PAC!$AB217="F01 - CAPTAÇÃO DE RECURSO",1,""),"")</f>
        <v/>
      </c>
      <c r="BC217" s="191">
        <f>IFERROR(IF(PAC!$AB217="F02 - LICITAÇÃO",1,""),"")</f>
        <v>1</v>
      </c>
      <c r="BD217" s="122" t="str">
        <f>IFERROR(IF(PAC!$AB$6:$AB$581="F03 - EXECUÇÃO DO OBJETO",1,""),"")</f>
        <v/>
      </c>
      <c r="BE217" s="122" t="str">
        <f>IFERROR(IF(PAC!$AB$6:$AB$581="F04 - CONCLUÍDA",1,""),"")</f>
        <v/>
      </c>
      <c r="BF217" s="189">
        <f>IF(PAC!$V217&gt;0,0,PAC!$Q217)</f>
        <v>709014.09</v>
      </c>
    </row>
    <row r="218" spans="1:58" s="1" customFormat="1" ht="63" hidden="1" customHeight="1" thickBot="1" x14ac:dyDescent="0.4">
      <c r="A218" s="88">
        <f t="shared" si="3"/>
        <v>213</v>
      </c>
      <c r="B218" s="88">
        <v>2025</v>
      </c>
      <c r="C218" s="88" t="s">
        <v>604</v>
      </c>
      <c r="D218" s="88" t="s">
        <v>995</v>
      </c>
      <c r="E218" s="101" t="s">
        <v>778</v>
      </c>
      <c r="F218" s="88" t="s">
        <v>53</v>
      </c>
      <c r="G218" s="88" t="s">
        <v>503</v>
      </c>
      <c r="H218" s="40" t="s">
        <v>1229</v>
      </c>
      <c r="I218" s="88" t="s">
        <v>1223</v>
      </c>
      <c r="J218" s="88" t="s">
        <v>440</v>
      </c>
      <c r="K218" s="18">
        <v>1389423.79</v>
      </c>
      <c r="L218" s="18">
        <v>1389423.79</v>
      </c>
      <c r="M218" s="18"/>
      <c r="N218" s="18"/>
      <c r="O218" s="18"/>
      <c r="P218" s="18"/>
      <c r="Q218" s="20">
        <f>SUM(PAC!$M218:$P218)</f>
        <v>0</v>
      </c>
      <c r="R218" s="20"/>
      <c r="S218" s="20"/>
      <c r="T218" s="20"/>
      <c r="U218" s="20"/>
      <c r="V218" s="20"/>
      <c r="W218" s="20">
        <f>IF(PAC!$V218&gt;0,PAC!$V218,PAC!$Q218)</f>
        <v>0</v>
      </c>
      <c r="X218" s="20"/>
      <c r="Y218" s="102" t="s">
        <v>1557</v>
      </c>
      <c r="Z218" s="102"/>
      <c r="AA218" s="103"/>
      <c r="AB218" s="103" t="s">
        <v>1403</v>
      </c>
      <c r="AC218" s="100" t="s">
        <v>2354</v>
      </c>
      <c r="AD218" s="87"/>
      <c r="AE218" s="104"/>
      <c r="AF218" s="107"/>
      <c r="AG218" s="40"/>
      <c r="AH218" s="105"/>
      <c r="AI218" s="101"/>
      <c r="AJ218" s="40" t="s">
        <v>972</v>
      </c>
      <c r="AK218" s="40"/>
      <c r="AL218" s="40"/>
      <c r="AM218" s="40"/>
      <c r="AN218" s="87"/>
      <c r="AO218" s="40"/>
      <c r="AP218" s="40"/>
      <c r="AQ218" s="40" t="s">
        <v>714</v>
      </c>
      <c r="AR218" s="87"/>
      <c r="AS218" s="87"/>
      <c r="AT218" s="87"/>
      <c r="AU218" s="87"/>
      <c r="AV218" s="106"/>
      <c r="AW218" s="106"/>
      <c r="AX218" s="102" t="s">
        <v>518</v>
      </c>
      <c r="AY218" s="107"/>
      <c r="AZ218" s="105"/>
      <c r="BA218" s="107" t="s">
        <v>821</v>
      </c>
      <c r="BB218" s="108">
        <f>IFERROR(IF(PAC!$AB218="F01 - CAPTAÇÃO DE RECURSO",1,""),"")</f>
        <v>1</v>
      </c>
      <c r="BC218" s="108" t="str">
        <f>IFERROR(IF(PAC!$AB218="F02 - LICITAÇÃO",1,""),"")</f>
        <v/>
      </c>
      <c r="BD218" s="109" t="str">
        <f>IFERROR(IF(PAC!$AB$6:$AB$581="F03 - EXECUÇÃO DO OBJETO",1,""),"")</f>
        <v/>
      </c>
      <c r="BE218" s="109" t="str">
        <f>IFERROR(IF(PAC!$AB$6:$AB$581="F04 - CONCLUÍDA",1,""),"")</f>
        <v/>
      </c>
      <c r="BF218" s="110">
        <f>IF(PAC!$V218&gt;0,0,PAC!$Q218)</f>
        <v>0</v>
      </c>
    </row>
    <row r="219" spans="1:58" s="1" customFormat="1" ht="63" hidden="1" customHeight="1" thickBot="1" x14ac:dyDescent="0.4">
      <c r="A219" s="111">
        <f t="shared" si="3"/>
        <v>214</v>
      </c>
      <c r="B219" s="111">
        <v>2025</v>
      </c>
      <c r="C219" s="111" t="s">
        <v>604</v>
      </c>
      <c r="D219" s="111" t="s">
        <v>995</v>
      </c>
      <c r="E219" s="113" t="s">
        <v>779</v>
      </c>
      <c r="F219" s="111" t="s">
        <v>53</v>
      </c>
      <c r="G219" s="111" t="s">
        <v>503</v>
      </c>
      <c r="H219" s="114" t="s">
        <v>1229</v>
      </c>
      <c r="I219" s="111" t="s">
        <v>1223</v>
      </c>
      <c r="J219" s="111" t="s">
        <v>440</v>
      </c>
      <c r="K219" s="31">
        <v>2622226.7400000002</v>
      </c>
      <c r="L219" s="31">
        <v>2622226.7400000002</v>
      </c>
      <c r="M219" s="31"/>
      <c r="N219" s="31"/>
      <c r="O219" s="31"/>
      <c r="P219" s="31"/>
      <c r="Q219" s="33">
        <f>SUM(PAC!$M219:$P219)</f>
        <v>0</v>
      </c>
      <c r="R219" s="33"/>
      <c r="S219" s="33"/>
      <c r="T219" s="33"/>
      <c r="U219" s="33"/>
      <c r="V219" s="33"/>
      <c r="W219" s="33">
        <f>IF(PAC!$V219&gt;0,PAC!$V219,PAC!$Q219)</f>
        <v>0</v>
      </c>
      <c r="X219" s="33"/>
      <c r="Y219" s="115" t="s">
        <v>1557</v>
      </c>
      <c r="Z219" s="115"/>
      <c r="AA219" s="116"/>
      <c r="AB219" s="116" t="s">
        <v>1403</v>
      </c>
      <c r="AC219" s="112" t="s">
        <v>2354</v>
      </c>
      <c r="AD219" s="117"/>
      <c r="AE219" s="118"/>
      <c r="AF219" s="121"/>
      <c r="AG219" s="114"/>
      <c r="AH219" s="119"/>
      <c r="AI219" s="113"/>
      <c r="AJ219" s="114" t="s">
        <v>972</v>
      </c>
      <c r="AK219" s="114"/>
      <c r="AL219" s="114"/>
      <c r="AM219" s="114"/>
      <c r="AN219" s="117"/>
      <c r="AO219" s="114"/>
      <c r="AP219" s="114"/>
      <c r="AQ219" s="114" t="s">
        <v>714</v>
      </c>
      <c r="AR219" s="117"/>
      <c r="AS219" s="117"/>
      <c r="AT219" s="117"/>
      <c r="AU219" s="117"/>
      <c r="AV219" s="120"/>
      <c r="AW219" s="120"/>
      <c r="AX219" s="115" t="s">
        <v>518</v>
      </c>
      <c r="AY219" s="121"/>
      <c r="AZ219" s="119"/>
      <c r="BA219" s="121" t="s">
        <v>821</v>
      </c>
      <c r="BB219" s="191">
        <f>IFERROR(IF(PAC!$AB219="F01 - CAPTAÇÃO DE RECURSO",1,""),"")</f>
        <v>1</v>
      </c>
      <c r="BC219" s="191" t="str">
        <f>IFERROR(IF(PAC!$AB219="F02 - LICITAÇÃO",1,""),"")</f>
        <v/>
      </c>
      <c r="BD219" s="122" t="str">
        <f>IFERROR(IF(PAC!$AB$6:$AB$581="F03 - EXECUÇÃO DO OBJETO",1,""),"")</f>
        <v/>
      </c>
      <c r="BE219" s="122" t="str">
        <f>IFERROR(IF(PAC!$AB$6:$AB$581="F04 - CONCLUÍDA",1,""),"")</f>
        <v/>
      </c>
      <c r="BF219" s="189">
        <f>IF(PAC!$V219&gt;0,0,PAC!$Q219)</f>
        <v>0</v>
      </c>
    </row>
    <row r="220" spans="1:58" s="1" customFormat="1" ht="63" hidden="1" customHeight="1" thickBot="1" x14ac:dyDescent="0.4">
      <c r="A220" s="88">
        <f t="shared" si="3"/>
        <v>215</v>
      </c>
      <c r="B220" s="88">
        <v>2025</v>
      </c>
      <c r="C220" s="88" t="s">
        <v>604</v>
      </c>
      <c r="D220" s="88" t="s">
        <v>995</v>
      </c>
      <c r="E220" s="101" t="s">
        <v>780</v>
      </c>
      <c r="F220" s="88" t="s">
        <v>53</v>
      </c>
      <c r="G220" s="88" t="s">
        <v>503</v>
      </c>
      <c r="H220" s="40" t="s">
        <v>1229</v>
      </c>
      <c r="I220" s="88" t="s">
        <v>1223</v>
      </c>
      <c r="J220" s="88" t="s">
        <v>440</v>
      </c>
      <c r="K220" s="18">
        <v>1767470.85</v>
      </c>
      <c r="L220" s="18">
        <v>1767470.85</v>
      </c>
      <c r="M220" s="18"/>
      <c r="N220" s="18"/>
      <c r="O220" s="18"/>
      <c r="P220" s="18"/>
      <c r="Q220" s="20">
        <f>SUM(PAC!$M220:$P220)</f>
        <v>0</v>
      </c>
      <c r="R220" s="20"/>
      <c r="S220" s="20"/>
      <c r="T220" s="20"/>
      <c r="U220" s="20"/>
      <c r="V220" s="20"/>
      <c r="W220" s="20">
        <f>IF(PAC!$V220&gt;0,PAC!$V220,PAC!$Q220)</f>
        <v>0</v>
      </c>
      <c r="X220" s="20"/>
      <c r="Y220" s="102" t="s">
        <v>1557</v>
      </c>
      <c r="Z220" s="102"/>
      <c r="AA220" s="103"/>
      <c r="AB220" s="103" t="s">
        <v>1403</v>
      </c>
      <c r="AC220" s="100" t="s">
        <v>2354</v>
      </c>
      <c r="AD220" s="87"/>
      <c r="AE220" s="104"/>
      <c r="AF220" s="107"/>
      <c r="AG220" s="40"/>
      <c r="AH220" s="105"/>
      <c r="AI220" s="101"/>
      <c r="AJ220" s="40" t="s">
        <v>972</v>
      </c>
      <c r="AK220" s="40"/>
      <c r="AL220" s="40"/>
      <c r="AM220" s="40"/>
      <c r="AN220" s="87"/>
      <c r="AO220" s="40"/>
      <c r="AP220" s="40"/>
      <c r="AQ220" s="40" t="s">
        <v>714</v>
      </c>
      <c r="AR220" s="87"/>
      <c r="AS220" s="87"/>
      <c r="AT220" s="87"/>
      <c r="AU220" s="87"/>
      <c r="AV220" s="106"/>
      <c r="AW220" s="106"/>
      <c r="AX220" s="102" t="s">
        <v>518</v>
      </c>
      <c r="AY220" s="107"/>
      <c r="AZ220" s="105"/>
      <c r="BA220" s="107" t="s">
        <v>821</v>
      </c>
      <c r="BB220" s="108">
        <f>IFERROR(IF(PAC!$AB220="F01 - CAPTAÇÃO DE RECURSO",1,""),"")</f>
        <v>1</v>
      </c>
      <c r="BC220" s="108" t="str">
        <f>IFERROR(IF(PAC!$AB220="F02 - LICITAÇÃO",1,""),"")</f>
        <v/>
      </c>
      <c r="BD220" s="109" t="str">
        <f>IFERROR(IF(PAC!$AB$6:$AB$581="F03 - EXECUÇÃO DO OBJETO",1,""),"")</f>
        <v/>
      </c>
      <c r="BE220" s="109" t="str">
        <f>IFERROR(IF(PAC!$AB$6:$AB$581="F04 - CONCLUÍDA",1,""),"")</f>
        <v/>
      </c>
      <c r="BF220" s="110">
        <f>IF(PAC!$V220&gt;0,0,PAC!$Q220)</f>
        <v>0</v>
      </c>
    </row>
    <row r="221" spans="1:58" s="1" customFormat="1" ht="63" hidden="1" customHeight="1" thickBot="1" x14ac:dyDescent="0.4">
      <c r="A221" s="111">
        <f t="shared" si="3"/>
        <v>216</v>
      </c>
      <c r="B221" s="111">
        <v>2025</v>
      </c>
      <c r="C221" s="111" t="s">
        <v>604</v>
      </c>
      <c r="D221" s="111" t="s">
        <v>995</v>
      </c>
      <c r="E221" s="113" t="s">
        <v>1990</v>
      </c>
      <c r="F221" s="111" t="s">
        <v>53</v>
      </c>
      <c r="G221" s="111" t="s">
        <v>503</v>
      </c>
      <c r="H221" s="114" t="s">
        <v>1229</v>
      </c>
      <c r="I221" s="111" t="s">
        <v>1223</v>
      </c>
      <c r="J221" s="111" t="s">
        <v>361</v>
      </c>
      <c r="K221" s="31"/>
      <c r="L221" s="31">
        <v>789200.22</v>
      </c>
      <c r="M221" s="31">
        <v>789200.22</v>
      </c>
      <c r="N221" s="31"/>
      <c r="O221" s="31"/>
      <c r="P221" s="31"/>
      <c r="Q221" s="33">
        <f>SUM(PAC!$M221:$P221)</f>
        <v>789200.22</v>
      </c>
      <c r="R221" s="33"/>
      <c r="S221" s="33"/>
      <c r="T221" s="33"/>
      <c r="U221" s="33"/>
      <c r="V221" s="33">
        <v>260325.44</v>
      </c>
      <c r="W221" s="33">
        <f>IF(PAC!$V221&gt;0,PAC!$V221,PAC!$Q221)</f>
        <v>260325.44</v>
      </c>
      <c r="X221" s="33" t="s">
        <v>1573</v>
      </c>
      <c r="Y221" s="115" t="s">
        <v>1553</v>
      </c>
      <c r="Z221" s="115"/>
      <c r="AA221" s="116">
        <v>16</v>
      </c>
      <c r="AB221" s="116" t="s">
        <v>1402</v>
      </c>
      <c r="AC221" s="112" t="s">
        <v>2348</v>
      </c>
      <c r="AD221" s="117"/>
      <c r="AE221" s="118"/>
      <c r="AF221" s="121" t="s">
        <v>1453</v>
      </c>
      <c r="AG221" s="114" t="s">
        <v>2464</v>
      </c>
      <c r="AH221" s="119"/>
      <c r="AI221" s="113" t="s">
        <v>2472</v>
      </c>
      <c r="AJ221" s="114" t="s">
        <v>1620</v>
      </c>
      <c r="AK221" s="114" t="s">
        <v>1682</v>
      </c>
      <c r="AL221" s="114" t="s">
        <v>962</v>
      </c>
      <c r="AM221" s="114"/>
      <c r="AN221" s="117"/>
      <c r="AO221" s="114" t="s">
        <v>1662</v>
      </c>
      <c r="AP221" s="114" t="s">
        <v>2039</v>
      </c>
      <c r="AQ221" s="114" t="s">
        <v>714</v>
      </c>
      <c r="AR221" s="117">
        <v>46143</v>
      </c>
      <c r="AS221" s="117">
        <v>46189</v>
      </c>
      <c r="AT221" s="117">
        <v>46253</v>
      </c>
      <c r="AU221" s="117"/>
      <c r="AV221" s="120"/>
      <c r="AW221" s="120"/>
      <c r="AX221" s="115" t="s">
        <v>2761</v>
      </c>
      <c r="AY221" s="121" t="s">
        <v>2471</v>
      </c>
      <c r="AZ221" s="119"/>
      <c r="BA221" s="121" t="s">
        <v>705</v>
      </c>
      <c r="BB221" s="191" t="str">
        <f>IFERROR(IF(PAC!$AB221="F01 - CAPTAÇÃO DE RECURSO",1,""),"")</f>
        <v/>
      </c>
      <c r="BC221" s="191">
        <f>IFERROR(IF(PAC!$AB221="F02 - LICITAÇÃO",1,""),"")</f>
        <v>1</v>
      </c>
      <c r="BD221" s="122" t="str">
        <f>IFERROR(IF(PAC!$AB$6:$AB$581="F03 - EXECUÇÃO DO OBJETO",1,""),"")</f>
        <v/>
      </c>
      <c r="BE221" s="122" t="str">
        <f>IFERROR(IF(PAC!$AB$6:$AB$581="F04 - CONCLUÍDA",1,""),"")</f>
        <v/>
      </c>
      <c r="BF221" s="189">
        <f>IF(PAC!$V221&gt;0,0,PAC!$Q221)</f>
        <v>0</v>
      </c>
    </row>
    <row r="222" spans="1:58" s="1" customFormat="1" ht="63" hidden="1" customHeight="1" thickBot="1" x14ac:dyDescent="0.4">
      <c r="A222" s="88">
        <f t="shared" si="3"/>
        <v>217</v>
      </c>
      <c r="B222" s="88">
        <v>2025</v>
      </c>
      <c r="C222" s="88" t="s">
        <v>604</v>
      </c>
      <c r="D222" s="88" t="s">
        <v>995</v>
      </c>
      <c r="E222" s="101" t="s">
        <v>781</v>
      </c>
      <c r="F222" s="88" t="s">
        <v>53</v>
      </c>
      <c r="G222" s="88" t="s">
        <v>503</v>
      </c>
      <c r="H222" s="40" t="s">
        <v>1229</v>
      </c>
      <c r="I222" s="88" t="s">
        <v>1223</v>
      </c>
      <c r="J222" s="88" t="s">
        <v>361</v>
      </c>
      <c r="K222" s="18">
        <v>3615409.18</v>
      </c>
      <c r="L222" s="18">
        <v>3615409.18</v>
      </c>
      <c r="M222" s="18"/>
      <c r="N222" s="18"/>
      <c r="O222" s="18"/>
      <c r="P222" s="18"/>
      <c r="Q222" s="20">
        <f>SUM(PAC!$M222:$P222)</f>
        <v>0</v>
      </c>
      <c r="R222" s="20"/>
      <c r="S222" s="20"/>
      <c r="T222" s="20"/>
      <c r="U222" s="20"/>
      <c r="V222" s="20"/>
      <c r="W222" s="20">
        <f>IF(PAC!$V222&gt;0,PAC!$V222,PAC!$Q222)</f>
        <v>0</v>
      </c>
      <c r="X222" s="20"/>
      <c r="Y222" s="102" t="s">
        <v>1557</v>
      </c>
      <c r="Z222" s="102"/>
      <c r="AA222" s="103"/>
      <c r="AB222" s="103" t="s">
        <v>1403</v>
      </c>
      <c r="AC222" s="100" t="s">
        <v>2354</v>
      </c>
      <c r="AD222" s="87"/>
      <c r="AE222" s="104"/>
      <c r="AF222" s="107"/>
      <c r="AG222" s="40"/>
      <c r="AH222" s="105"/>
      <c r="AI222" s="101"/>
      <c r="AJ222" s="40" t="s">
        <v>973</v>
      </c>
      <c r="AK222" s="40"/>
      <c r="AL222" s="40"/>
      <c r="AM222" s="40"/>
      <c r="AN222" s="87"/>
      <c r="AO222" s="40"/>
      <c r="AP222" s="40"/>
      <c r="AQ222" s="40" t="s">
        <v>714</v>
      </c>
      <c r="AR222" s="87"/>
      <c r="AS222" s="87"/>
      <c r="AT222" s="87"/>
      <c r="AU222" s="87"/>
      <c r="AV222" s="106"/>
      <c r="AW222" s="106"/>
      <c r="AX222" s="102" t="s">
        <v>518</v>
      </c>
      <c r="AY222" s="107"/>
      <c r="AZ222" s="105"/>
      <c r="BA222" s="107" t="s">
        <v>821</v>
      </c>
      <c r="BB222" s="108">
        <f>IFERROR(IF(PAC!$AB222="F01 - CAPTAÇÃO DE RECURSO",1,""),"")</f>
        <v>1</v>
      </c>
      <c r="BC222" s="108" t="str">
        <f>IFERROR(IF(PAC!$AB222="F02 - LICITAÇÃO",1,""),"")</f>
        <v/>
      </c>
      <c r="BD222" s="109" t="str">
        <f>IFERROR(IF(PAC!$AB$6:$AB$581="F03 - EXECUÇÃO DO OBJETO",1,""),"")</f>
        <v/>
      </c>
      <c r="BE222" s="109" t="str">
        <f>IFERROR(IF(PAC!$AB$6:$AB$581="F04 - CONCLUÍDA",1,""),"")</f>
        <v/>
      </c>
      <c r="BF222" s="110">
        <f>IF(PAC!$V222&gt;0,0,PAC!$Q222)</f>
        <v>0</v>
      </c>
    </row>
    <row r="223" spans="1:58" s="1" customFormat="1" ht="399.75" hidden="1" customHeight="1" thickBot="1" x14ac:dyDescent="0.4">
      <c r="A223" s="111">
        <f t="shared" si="3"/>
        <v>218</v>
      </c>
      <c r="B223" s="111">
        <v>2025</v>
      </c>
      <c r="C223" s="111" t="s">
        <v>604</v>
      </c>
      <c r="D223" s="111" t="s">
        <v>995</v>
      </c>
      <c r="E223" s="113" t="s">
        <v>782</v>
      </c>
      <c r="F223" s="111" t="s">
        <v>53</v>
      </c>
      <c r="G223" s="111" t="s">
        <v>503</v>
      </c>
      <c r="H223" s="114" t="s">
        <v>1229</v>
      </c>
      <c r="I223" s="111" t="s">
        <v>1223</v>
      </c>
      <c r="J223" s="111" t="s">
        <v>361</v>
      </c>
      <c r="K223" s="31">
        <v>1301265.95</v>
      </c>
      <c r="L223" s="31">
        <v>1301265.95</v>
      </c>
      <c r="M223" s="31"/>
      <c r="N223" s="31"/>
      <c r="O223" s="31"/>
      <c r="P223" s="31"/>
      <c r="Q223" s="33">
        <f>SUM(PAC!$M223:$P223)</f>
        <v>0</v>
      </c>
      <c r="R223" s="33"/>
      <c r="S223" s="33"/>
      <c r="T223" s="33"/>
      <c r="U223" s="33"/>
      <c r="V223" s="33"/>
      <c r="W223" s="33">
        <f>IF(PAC!$V223&gt;0,PAC!$V223,PAC!$Q223)</f>
        <v>0</v>
      </c>
      <c r="X223" s="33"/>
      <c r="Y223" s="115" t="s">
        <v>1557</v>
      </c>
      <c r="Z223" s="115"/>
      <c r="AA223" s="116"/>
      <c r="AB223" s="116" t="s">
        <v>1403</v>
      </c>
      <c r="AC223" s="112" t="s">
        <v>2354</v>
      </c>
      <c r="AD223" s="117"/>
      <c r="AE223" s="118"/>
      <c r="AF223" s="121"/>
      <c r="AG223" s="114"/>
      <c r="AH223" s="119"/>
      <c r="AI223" s="113"/>
      <c r="AJ223" s="114" t="s">
        <v>973</v>
      </c>
      <c r="AK223" s="114"/>
      <c r="AL223" s="114"/>
      <c r="AM223" s="114"/>
      <c r="AN223" s="117"/>
      <c r="AO223" s="114"/>
      <c r="AP223" s="114"/>
      <c r="AQ223" s="114" t="s">
        <v>714</v>
      </c>
      <c r="AR223" s="117"/>
      <c r="AS223" s="117"/>
      <c r="AT223" s="117"/>
      <c r="AU223" s="117"/>
      <c r="AV223" s="120"/>
      <c r="AW223" s="120"/>
      <c r="AX223" s="115" t="s">
        <v>518</v>
      </c>
      <c r="AY223" s="121"/>
      <c r="AZ223" s="119"/>
      <c r="BA223" s="121" t="s">
        <v>821</v>
      </c>
      <c r="BB223" s="191">
        <f>IFERROR(IF(PAC!$AB223="F01 - CAPTAÇÃO DE RECURSO",1,""),"")</f>
        <v>1</v>
      </c>
      <c r="BC223" s="191" t="str">
        <f>IFERROR(IF(PAC!$AB223="F02 - LICITAÇÃO",1,""),"")</f>
        <v/>
      </c>
      <c r="BD223" s="122" t="str">
        <f>IFERROR(IF(PAC!$AB$6:$AB$581="F03 - EXECUÇÃO DO OBJETO",1,""),"")</f>
        <v/>
      </c>
      <c r="BE223" s="122" t="str">
        <f>IFERROR(IF(PAC!$AB$6:$AB$581="F04 - CONCLUÍDA",1,""),"")</f>
        <v/>
      </c>
      <c r="BF223" s="189">
        <f>IF(PAC!$V223&gt;0,0,PAC!$Q223)</f>
        <v>0</v>
      </c>
    </row>
    <row r="224" spans="1:58" s="1" customFormat="1" ht="63" hidden="1" customHeight="1" thickBot="1" x14ac:dyDescent="0.4">
      <c r="A224" s="88">
        <f t="shared" si="3"/>
        <v>219</v>
      </c>
      <c r="B224" s="88">
        <v>2025</v>
      </c>
      <c r="C224" s="88" t="s">
        <v>604</v>
      </c>
      <c r="D224" s="88" t="s">
        <v>995</v>
      </c>
      <c r="E224" s="101" t="s">
        <v>1992</v>
      </c>
      <c r="F224" s="88" t="s">
        <v>53</v>
      </c>
      <c r="G224" s="88" t="s">
        <v>503</v>
      </c>
      <c r="H224" s="40" t="s">
        <v>1229</v>
      </c>
      <c r="I224" s="88" t="s">
        <v>1223</v>
      </c>
      <c r="J224" s="88" t="s">
        <v>361</v>
      </c>
      <c r="K224" s="18"/>
      <c r="L224" s="18">
        <v>1941344.49</v>
      </c>
      <c r="M224" s="18">
        <v>1941344.49</v>
      </c>
      <c r="N224" s="18"/>
      <c r="O224" s="18"/>
      <c r="P224" s="18"/>
      <c r="Q224" s="20">
        <f>SUM(PAC!$M224:$P224)</f>
        <v>1941344.49</v>
      </c>
      <c r="R224" s="20"/>
      <c r="S224" s="20"/>
      <c r="T224" s="20"/>
      <c r="U224" s="20"/>
      <c r="V224" s="20">
        <v>864443.1</v>
      </c>
      <c r="W224" s="20">
        <f>IF(PAC!$V224&gt;0,PAC!$V224,PAC!$Q224)</f>
        <v>864443.1</v>
      </c>
      <c r="X224" s="20" t="s">
        <v>1573</v>
      </c>
      <c r="Y224" s="102" t="s">
        <v>1553</v>
      </c>
      <c r="Z224" s="102"/>
      <c r="AA224" s="103">
        <v>7</v>
      </c>
      <c r="AB224" s="103" t="s">
        <v>1402</v>
      </c>
      <c r="AC224" s="100" t="s">
        <v>2348</v>
      </c>
      <c r="AD224" s="87"/>
      <c r="AE224" s="104"/>
      <c r="AF224" s="107" t="s">
        <v>1453</v>
      </c>
      <c r="AG224" s="40" t="s">
        <v>2464</v>
      </c>
      <c r="AH224" s="105"/>
      <c r="AI224" s="101" t="s">
        <v>2465</v>
      </c>
      <c r="AJ224" s="40" t="s">
        <v>1620</v>
      </c>
      <c r="AK224" s="40" t="s">
        <v>1682</v>
      </c>
      <c r="AL224" s="40" t="s">
        <v>962</v>
      </c>
      <c r="AM224" s="40"/>
      <c r="AN224" s="87"/>
      <c r="AO224" s="40" t="s">
        <v>1663</v>
      </c>
      <c r="AP224" s="40" t="s">
        <v>2040</v>
      </c>
      <c r="AQ224" s="40" t="s">
        <v>714</v>
      </c>
      <c r="AR224" s="87">
        <v>46143</v>
      </c>
      <c r="AS224" s="87">
        <v>46189</v>
      </c>
      <c r="AT224" s="87">
        <v>46253</v>
      </c>
      <c r="AU224" s="87"/>
      <c r="AV224" s="106"/>
      <c r="AW224" s="106"/>
      <c r="AX224" s="102" t="s">
        <v>2762</v>
      </c>
      <c r="AY224" s="107" t="s">
        <v>2471</v>
      </c>
      <c r="AZ224" s="105"/>
      <c r="BA224" s="107" t="s">
        <v>705</v>
      </c>
      <c r="BB224" s="108" t="str">
        <f>IFERROR(IF(PAC!$AB224="F01 - CAPTAÇÃO DE RECURSO",1,""),"")</f>
        <v/>
      </c>
      <c r="BC224" s="108">
        <f>IFERROR(IF(PAC!$AB224="F02 - LICITAÇÃO",1,""),"")</f>
        <v>1</v>
      </c>
      <c r="BD224" s="109" t="str">
        <f>IFERROR(IF(PAC!$AB$6:$AB$581="F03 - EXECUÇÃO DO OBJETO",1,""),"")</f>
        <v/>
      </c>
      <c r="BE224" s="109" t="str">
        <f>IFERROR(IF(PAC!$AB$6:$AB$581="F04 - CONCLUÍDA",1,""),"")</f>
        <v/>
      </c>
      <c r="BF224" s="110">
        <f>IF(PAC!$V224&gt;0,0,PAC!$Q224)</f>
        <v>0</v>
      </c>
    </row>
    <row r="225" spans="1:58" s="1" customFormat="1" ht="409.6" hidden="1" customHeight="1" thickBot="1" x14ac:dyDescent="0.4">
      <c r="A225" s="111">
        <f t="shared" si="3"/>
        <v>220</v>
      </c>
      <c r="B225" s="111">
        <v>2025</v>
      </c>
      <c r="C225" s="111" t="s">
        <v>604</v>
      </c>
      <c r="D225" s="111" t="s">
        <v>995</v>
      </c>
      <c r="E225" s="113" t="s">
        <v>2833</v>
      </c>
      <c r="F225" s="111" t="s">
        <v>53</v>
      </c>
      <c r="G225" s="111" t="s">
        <v>503</v>
      </c>
      <c r="H225" s="114" t="s">
        <v>1229</v>
      </c>
      <c r="I225" s="111" t="s">
        <v>1223</v>
      </c>
      <c r="J225" s="111" t="s">
        <v>361</v>
      </c>
      <c r="K225" s="31"/>
      <c r="L225" s="31">
        <v>5416079.9000000004</v>
      </c>
      <c r="M225" s="31">
        <v>5416079.9000000004</v>
      </c>
      <c r="N225" s="31"/>
      <c r="O225" s="31"/>
      <c r="P225" s="31"/>
      <c r="Q225" s="33">
        <f>SUM(PAC!$M225:$P225)</f>
        <v>5416079.9000000004</v>
      </c>
      <c r="R225" s="33"/>
      <c r="S225" s="33"/>
      <c r="T225" s="33"/>
      <c r="U225" s="33"/>
      <c r="V225" s="33"/>
      <c r="W225" s="33">
        <f>IF(PAC!$V225&gt;0,PAC!$V225,PAC!$Q225)</f>
        <v>5416079.9000000004</v>
      </c>
      <c r="X225" s="33"/>
      <c r="Y225" s="115" t="s">
        <v>1553</v>
      </c>
      <c r="Z225" s="115"/>
      <c r="AA225" s="116"/>
      <c r="AB225" s="116" t="s">
        <v>1402</v>
      </c>
      <c r="AC225" s="112" t="s">
        <v>2348</v>
      </c>
      <c r="AD225" s="117"/>
      <c r="AE225" s="118"/>
      <c r="AF225" s="121" t="s">
        <v>1451</v>
      </c>
      <c r="AG225" s="114" t="s">
        <v>2645</v>
      </c>
      <c r="AH225" s="119"/>
      <c r="AI225" s="113" t="s">
        <v>2627</v>
      </c>
      <c r="AJ225" s="114" t="s">
        <v>1620</v>
      </c>
      <c r="AK225" s="114" t="s">
        <v>1682</v>
      </c>
      <c r="AL225" s="114" t="s">
        <v>962</v>
      </c>
      <c r="AM225" s="114"/>
      <c r="AN225" s="117"/>
      <c r="AO225" s="114" t="s">
        <v>1664</v>
      </c>
      <c r="AP225" s="114" t="s">
        <v>2047</v>
      </c>
      <c r="AQ225" s="114" t="s">
        <v>714</v>
      </c>
      <c r="AR225" s="117">
        <v>46274</v>
      </c>
      <c r="AS225" s="117">
        <v>46300</v>
      </c>
      <c r="AT225" s="117"/>
      <c r="AU225" s="117"/>
      <c r="AV225" s="120"/>
      <c r="AW225" s="120"/>
      <c r="AX225" s="115" t="s">
        <v>2515</v>
      </c>
      <c r="AY225" s="121" t="s">
        <v>2838</v>
      </c>
      <c r="AZ225" s="119"/>
      <c r="BA225" s="121" t="s">
        <v>821</v>
      </c>
      <c r="BB225" s="191" t="str">
        <f>IFERROR(IF(PAC!$AB225="F01 - CAPTAÇÃO DE RECURSO",1,""),"")</f>
        <v/>
      </c>
      <c r="BC225" s="191">
        <f>IFERROR(IF(PAC!$AB225="F02 - LICITAÇÃO",1,""),"")</f>
        <v>1</v>
      </c>
      <c r="BD225" s="122" t="str">
        <f>IFERROR(IF(PAC!$AB$6:$AB$581="F03 - EXECUÇÃO DO OBJETO",1,""),"")</f>
        <v/>
      </c>
      <c r="BE225" s="122" t="str">
        <f>IFERROR(IF(PAC!$AB$6:$AB$581="F04 - CONCLUÍDA",1,""),"")</f>
        <v/>
      </c>
      <c r="BF225" s="189">
        <f>IF(PAC!$V225&gt;0,0,PAC!$Q225)</f>
        <v>5416079.9000000004</v>
      </c>
    </row>
    <row r="226" spans="1:58" s="1" customFormat="1" ht="63" hidden="1" customHeight="1" thickBot="1" x14ac:dyDescent="0.4">
      <c r="A226" s="88">
        <f t="shared" si="3"/>
        <v>221</v>
      </c>
      <c r="B226" s="88">
        <v>2025</v>
      </c>
      <c r="C226" s="88" t="s">
        <v>604</v>
      </c>
      <c r="D226" s="88" t="s">
        <v>995</v>
      </c>
      <c r="E226" s="101" t="s">
        <v>783</v>
      </c>
      <c r="F226" s="88" t="s">
        <v>53</v>
      </c>
      <c r="G226" s="88" t="s">
        <v>503</v>
      </c>
      <c r="H226" s="40" t="s">
        <v>1229</v>
      </c>
      <c r="I226" s="88" t="s">
        <v>1223</v>
      </c>
      <c r="J226" s="88" t="s">
        <v>361</v>
      </c>
      <c r="K226" s="18">
        <v>1623703.54</v>
      </c>
      <c r="L226" s="18">
        <v>1623703.54</v>
      </c>
      <c r="M226" s="18"/>
      <c r="N226" s="18"/>
      <c r="O226" s="18"/>
      <c r="P226" s="18"/>
      <c r="Q226" s="20">
        <f>SUM(PAC!$M226:$P226)</f>
        <v>0</v>
      </c>
      <c r="R226" s="20"/>
      <c r="S226" s="20"/>
      <c r="T226" s="20"/>
      <c r="U226" s="20"/>
      <c r="V226" s="20"/>
      <c r="W226" s="20">
        <f>IF(PAC!$V226&gt;0,PAC!$V226,PAC!$Q226)</f>
        <v>0</v>
      </c>
      <c r="X226" s="20"/>
      <c r="Y226" s="102" t="s">
        <v>1557</v>
      </c>
      <c r="Z226" s="102"/>
      <c r="AA226" s="103"/>
      <c r="AB226" s="103" t="s">
        <v>1403</v>
      </c>
      <c r="AC226" s="100" t="s">
        <v>2354</v>
      </c>
      <c r="AD226" s="87"/>
      <c r="AE226" s="104"/>
      <c r="AF226" s="107"/>
      <c r="AG226" s="40"/>
      <c r="AH226" s="105"/>
      <c r="AI226" s="101"/>
      <c r="AJ226" s="40" t="s">
        <v>973</v>
      </c>
      <c r="AK226" s="40"/>
      <c r="AL226" s="40"/>
      <c r="AM226" s="40"/>
      <c r="AN226" s="87"/>
      <c r="AO226" s="40"/>
      <c r="AP226" s="40"/>
      <c r="AQ226" s="40" t="s">
        <v>714</v>
      </c>
      <c r="AR226" s="87"/>
      <c r="AS226" s="87"/>
      <c r="AT226" s="87"/>
      <c r="AU226" s="87"/>
      <c r="AV226" s="106"/>
      <c r="AW226" s="106"/>
      <c r="AX226" s="102" t="s">
        <v>518</v>
      </c>
      <c r="AY226" s="107"/>
      <c r="AZ226" s="105"/>
      <c r="BA226" s="107" t="s">
        <v>823</v>
      </c>
      <c r="BB226" s="108">
        <f>IFERROR(IF(PAC!$AB226="F01 - CAPTAÇÃO DE RECURSO",1,""),"")</f>
        <v>1</v>
      </c>
      <c r="BC226" s="108" t="str">
        <f>IFERROR(IF(PAC!$AB226="F02 - LICITAÇÃO",1,""),"")</f>
        <v/>
      </c>
      <c r="BD226" s="109" t="str">
        <f>IFERROR(IF(PAC!$AB$6:$AB$581="F03 - EXECUÇÃO DO OBJETO",1,""),"")</f>
        <v/>
      </c>
      <c r="BE226" s="109" t="str">
        <f>IFERROR(IF(PAC!$AB$6:$AB$581="F04 - CONCLUÍDA",1,""),"")</f>
        <v/>
      </c>
      <c r="BF226" s="110">
        <f>IF(PAC!$V226&gt;0,0,PAC!$Q226)</f>
        <v>0</v>
      </c>
    </row>
    <row r="227" spans="1:58" s="1" customFormat="1" ht="63" hidden="1" customHeight="1" thickBot="1" x14ac:dyDescent="0.4">
      <c r="A227" s="111">
        <f t="shared" si="3"/>
        <v>222</v>
      </c>
      <c r="B227" s="111">
        <v>2025</v>
      </c>
      <c r="C227" s="111" t="s">
        <v>604</v>
      </c>
      <c r="D227" s="111" t="s">
        <v>995</v>
      </c>
      <c r="E227" s="113" t="s">
        <v>784</v>
      </c>
      <c r="F227" s="111" t="s">
        <v>53</v>
      </c>
      <c r="G227" s="111" t="s">
        <v>503</v>
      </c>
      <c r="H227" s="114" t="s">
        <v>1229</v>
      </c>
      <c r="I227" s="111" t="s">
        <v>1223</v>
      </c>
      <c r="J227" s="111" t="s">
        <v>361</v>
      </c>
      <c r="K227" s="31">
        <v>1435667.9</v>
      </c>
      <c r="L227" s="31">
        <v>1435667.9</v>
      </c>
      <c r="M227" s="31"/>
      <c r="N227" s="31"/>
      <c r="O227" s="31"/>
      <c r="P227" s="31"/>
      <c r="Q227" s="33">
        <f>SUM(PAC!$M227:$P227)</f>
        <v>0</v>
      </c>
      <c r="R227" s="33"/>
      <c r="S227" s="33"/>
      <c r="T227" s="33"/>
      <c r="U227" s="33"/>
      <c r="V227" s="33"/>
      <c r="W227" s="33">
        <f>IF(PAC!$V227&gt;0,PAC!$V227,PAC!$Q227)</f>
        <v>0</v>
      </c>
      <c r="X227" s="33"/>
      <c r="Y227" s="115" t="s">
        <v>1557</v>
      </c>
      <c r="Z227" s="115"/>
      <c r="AA227" s="116"/>
      <c r="AB227" s="116" t="s">
        <v>1403</v>
      </c>
      <c r="AC227" s="112" t="s">
        <v>2354</v>
      </c>
      <c r="AD227" s="117"/>
      <c r="AE227" s="118"/>
      <c r="AF227" s="121"/>
      <c r="AG227" s="114"/>
      <c r="AH227" s="119"/>
      <c r="AI227" s="113"/>
      <c r="AJ227" s="114" t="s">
        <v>973</v>
      </c>
      <c r="AK227" s="114"/>
      <c r="AL227" s="114"/>
      <c r="AM227" s="114"/>
      <c r="AN227" s="117"/>
      <c r="AO227" s="114"/>
      <c r="AP227" s="114"/>
      <c r="AQ227" s="114" t="s">
        <v>714</v>
      </c>
      <c r="AR227" s="117"/>
      <c r="AS227" s="117"/>
      <c r="AT227" s="117"/>
      <c r="AU227" s="117"/>
      <c r="AV227" s="120"/>
      <c r="AW227" s="120"/>
      <c r="AX227" s="115" t="s">
        <v>518</v>
      </c>
      <c r="AY227" s="121"/>
      <c r="AZ227" s="119"/>
      <c r="BA227" s="121" t="s">
        <v>823</v>
      </c>
      <c r="BB227" s="191">
        <f>IFERROR(IF(PAC!$AB227="F01 - CAPTAÇÃO DE RECURSO",1,""),"")</f>
        <v>1</v>
      </c>
      <c r="BC227" s="191" t="str">
        <f>IFERROR(IF(PAC!$AB227="F02 - LICITAÇÃO",1,""),"")</f>
        <v/>
      </c>
      <c r="BD227" s="122" t="str">
        <f>IFERROR(IF(PAC!$AB$6:$AB$581="F03 - EXECUÇÃO DO OBJETO",1,""),"")</f>
        <v/>
      </c>
      <c r="BE227" s="122" t="str">
        <f>IFERROR(IF(PAC!$AB$6:$AB$581="F04 - CONCLUÍDA",1,""),"")</f>
        <v/>
      </c>
      <c r="BF227" s="189">
        <f>IF(PAC!$V227&gt;0,0,PAC!$Q227)</f>
        <v>0</v>
      </c>
    </row>
    <row r="228" spans="1:58" s="1" customFormat="1" ht="63" hidden="1" customHeight="1" thickBot="1" x14ac:dyDescent="0.4">
      <c r="A228" s="88">
        <f t="shared" si="3"/>
        <v>223</v>
      </c>
      <c r="B228" s="88">
        <v>2025</v>
      </c>
      <c r="C228" s="88" t="s">
        <v>604</v>
      </c>
      <c r="D228" s="88" t="s">
        <v>995</v>
      </c>
      <c r="E228" s="101" t="s">
        <v>785</v>
      </c>
      <c r="F228" s="88" t="s">
        <v>53</v>
      </c>
      <c r="G228" s="88" t="s">
        <v>503</v>
      </c>
      <c r="H228" s="40" t="s">
        <v>1229</v>
      </c>
      <c r="I228" s="88" t="s">
        <v>1223</v>
      </c>
      <c r="J228" s="88" t="s">
        <v>361</v>
      </c>
      <c r="K228" s="18">
        <v>1565321</v>
      </c>
      <c r="L228" s="18">
        <v>1565321</v>
      </c>
      <c r="M228" s="18"/>
      <c r="N228" s="18"/>
      <c r="O228" s="18"/>
      <c r="P228" s="18"/>
      <c r="Q228" s="20">
        <f>SUM(PAC!$M228:$P228)</f>
        <v>0</v>
      </c>
      <c r="R228" s="20"/>
      <c r="S228" s="20"/>
      <c r="T228" s="20"/>
      <c r="U228" s="20"/>
      <c r="V228" s="20"/>
      <c r="W228" s="20">
        <f>IF(PAC!$V228&gt;0,PAC!$V228,PAC!$Q228)</f>
        <v>0</v>
      </c>
      <c r="X228" s="20"/>
      <c r="Y228" s="102" t="s">
        <v>1557</v>
      </c>
      <c r="Z228" s="102"/>
      <c r="AA228" s="103"/>
      <c r="AB228" s="103" t="s">
        <v>1403</v>
      </c>
      <c r="AC228" s="100" t="s">
        <v>2354</v>
      </c>
      <c r="AD228" s="87"/>
      <c r="AE228" s="104"/>
      <c r="AF228" s="107"/>
      <c r="AG228" s="40"/>
      <c r="AH228" s="105"/>
      <c r="AI228" s="101"/>
      <c r="AJ228" s="40" t="s">
        <v>973</v>
      </c>
      <c r="AK228" s="40"/>
      <c r="AL228" s="40"/>
      <c r="AM228" s="40"/>
      <c r="AN228" s="87"/>
      <c r="AO228" s="40"/>
      <c r="AP228" s="40"/>
      <c r="AQ228" s="40" t="s">
        <v>714</v>
      </c>
      <c r="AR228" s="87"/>
      <c r="AS228" s="87"/>
      <c r="AT228" s="87"/>
      <c r="AU228" s="87"/>
      <c r="AV228" s="106"/>
      <c r="AW228" s="106"/>
      <c r="AX228" s="102" t="s">
        <v>518</v>
      </c>
      <c r="AY228" s="107"/>
      <c r="AZ228" s="105"/>
      <c r="BA228" s="107" t="s">
        <v>823</v>
      </c>
      <c r="BB228" s="108">
        <f>IFERROR(IF(PAC!$AB228="F01 - CAPTAÇÃO DE RECURSO",1,""),"")</f>
        <v>1</v>
      </c>
      <c r="BC228" s="108" t="str">
        <f>IFERROR(IF(PAC!$AB228="F02 - LICITAÇÃO",1,""),"")</f>
        <v/>
      </c>
      <c r="BD228" s="109" t="str">
        <f>IFERROR(IF(PAC!$AB$6:$AB$581="F03 - EXECUÇÃO DO OBJETO",1,""),"")</f>
        <v/>
      </c>
      <c r="BE228" s="109" t="str">
        <f>IFERROR(IF(PAC!$AB$6:$AB$581="F04 - CONCLUÍDA",1,""),"")</f>
        <v/>
      </c>
      <c r="BF228" s="110">
        <f>IF(PAC!$V228&gt;0,0,PAC!$Q228)</f>
        <v>0</v>
      </c>
    </row>
    <row r="229" spans="1:58" s="1" customFormat="1" ht="63" hidden="1" customHeight="1" thickBot="1" x14ac:dyDescent="0.4">
      <c r="A229" s="111">
        <f t="shared" si="3"/>
        <v>224</v>
      </c>
      <c r="B229" s="111">
        <v>2025</v>
      </c>
      <c r="C229" s="111" t="s">
        <v>604</v>
      </c>
      <c r="D229" s="111" t="s">
        <v>995</v>
      </c>
      <c r="E229" s="113" t="s">
        <v>786</v>
      </c>
      <c r="F229" s="111" t="s">
        <v>53</v>
      </c>
      <c r="G229" s="111" t="s">
        <v>503</v>
      </c>
      <c r="H229" s="114" t="s">
        <v>1229</v>
      </c>
      <c r="I229" s="111" t="s">
        <v>1223</v>
      </c>
      <c r="J229" s="111" t="s">
        <v>361</v>
      </c>
      <c r="K229" s="31">
        <v>1643723.45</v>
      </c>
      <c r="L229" s="31">
        <v>1643723.45</v>
      </c>
      <c r="M229" s="31"/>
      <c r="N229" s="31"/>
      <c r="O229" s="31"/>
      <c r="P229" s="31"/>
      <c r="Q229" s="33">
        <f>SUM(PAC!$M229:$P229)</f>
        <v>0</v>
      </c>
      <c r="R229" s="33"/>
      <c r="S229" s="33"/>
      <c r="T229" s="33"/>
      <c r="U229" s="33"/>
      <c r="V229" s="33"/>
      <c r="W229" s="33">
        <f>IF(PAC!$V229&gt;0,PAC!$V229,PAC!$Q229)</f>
        <v>0</v>
      </c>
      <c r="X229" s="33"/>
      <c r="Y229" s="115" t="s">
        <v>1557</v>
      </c>
      <c r="Z229" s="115"/>
      <c r="AA229" s="116"/>
      <c r="AB229" s="116" t="s">
        <v>1403</v>
      </c>
      <c r="AC229" s="112" t="s">
        <v>2354</v>
      </c>
      <c r="AD229" s="117"/>
      <c r="AE229" s="118"/>
      <c r="AF229" s="121"/>
      <c r="AG229" s="114"/>
      <c r="AH229" s="119"/>
      <c r="AI229" s="113"/>
      <c r="AJ229" s="114" t="s">
        <v>973</v>
      </c>
      <c r="AK229" s="114"/>
      <c r="AL229" s="114"/>
      <c r="AM229" s="114"/>
      <c r="AN229" s="117"/>
      <c r="AO229" s="114"/>
      <c r="AP229" s="114"/>
      <c r="AQ229" s="114" t="s">
        <v>714</v>
      </c>
      <c r="AR229" s="117"/>
      <c r="AS229" s="117"/>
      <c r="AT229" s="117"/>
      <c r="AU229" s="117"/>
      <c r="AV229" s="120"/>
      <c r="AW229" s="120"/>
      <c r="AX229" s="115" t="s">
        <v>518</v>
      </c>
      <c r="AY229" s="121"/>
      <c r="AZ229" s="119"/>
      <c r="BA229" s="121" t="s">
        <v>823</v>
      </c>
      <c r="BB229" s="191">
        <f>IFERROR(IF(PAC!$AB229="F01 - CAPTAÇÃO DE RECURSO",1,""),"")</f>
        <v>1</v>
      </c>
      <c r="BC229" s="191" t="str">
        <f>IFERROR(IF(PAC!$AB229="F02 - LICITAÇÃO",1,""),"")</f>
        <v/>
      </c>
      <c r="BD229" s="122" t="str">
        <f>IFERROR(IF(PAC!$AB$6:$AB$581="F03 - EXECUÇÃO DO OBJETO",1,""),"")</f>
        <v/>
      </c>
      <c r="BE229" s="122" t="str">
        <f>IFERROR(IF(PAC!$AB$6:$AB$581="F04 - CONCLUÍDA",1,""),"")</f>
        <v/>
      </c>
      <c r="BF229" s="189">
        <f>IF(PAC!$V229&gt;0,0,PAC!$Q229)</f>
        <v>0</v>
      </c>
    </row>
    <row r="230" spans="1:58" s="1" customFormat="1" ht="409.6" hidden="1" customHeight="1" thickBot="1" x14ac:dyDescent="0.4">
      <c r="A230" s="88">
        <f t="shared" si="3"/>
        <v>225</v>
      </c>
      <c r="B230" s="88">
        <v>2025</v>
      </c>
      <c r="C230" s="88" t="s">
        <v>604</v>
      </c>
      <c r="D230" s="88" t="s">
        <v>995</v>
      </c>
      <c r="E230" s="101" t="s">
        <v>1991</v>
      </c>
      <c r="F230" s="88" t="s">
        <v>53</v>
      </c>
      <c r="G230" s="88" t="s">
        <v>503</v>
      </c>
      <c r="H230" s="40" t="s">
        <v>1229</v>
      </c>
      <c r="I230" s="88" t="s">
        <v>1223</v>
      </c>
      <c r="J230" s="88" t="s">
        <v>361</v>
      </c>
      <c r="K230" s="18"/>
      <c r="L230" s="18">
        <v>1623735.1</v>
      </c>
      <c r="M230" s="18">
        <v>1623735.1</v>
      </c>
      <c r="N230" s="18"/>
      <c r="O230" s="18"/>
      <c r="P230" s="18"/>
      <c r="Q230" s="20">
        <f>SUM(PAC!$M230:$P230)</f>
        <v>1623735.1</v>
      </c>
      <c r="R230" s="20"/>
      <c r="S230" s="20"/>
      <c r="T230" s="20"/>
      <c r="U230" s="20"/>
      <c r="V230" s="20">
        <v>795381.65</v>
      </c>
      <c r="W230" s="20">
        <f>IF(PAC!$V230&gt;0,PAC!$V230,PAC!$Q230)</f>
        <v>795381.65</v>
      </c>
      <c r="X230" s="20" t="s">
        <v>1573</v>
      </c>
      <c r="Y230" s="102" t="s">
        <v>1553</v>
      </c>
      <c r="Z230" s="102"/>
      <c r="AA230" s="103">
        <v>5</v>
      </c>
      <c r="AB230" s="103" t="s">
        <v>1402</v>
      </c>
      <c r="AC230" s="100" t="s">
        <v>2348</v>
      </c>
      <c r="AD230" s="87"/>
      <c r="AE230" s="104"/>
      <c r="AF230" s="107" t="s">
        <v>1453</v>
      </c>
      <c r="AG230" s="40" t="s">
        <v>2464</v>
      </c>
      <c r="AH230" s="105"/>
      <c r="AI230" s="101" t="s">
        <v>2472</v>
      </c>
      <c r="AJ230" s="40" t="s">
        <v>1620</v>
      </c>
      <c r="AK230" s="40" t="s">
        <v>1682</v>
      </c>
      <c r="AL230" s="40" t="s">
        <v>962</v>
      </c>
      <c r="AM230" s="40"/>
      <c r="AN230" s="87"/>
      <c r="AO230" s="40" t="s">
        <v>1962</v>
      </c>
      <c r="AP230" s="40" t="s">
        <v>2041</v>
      </c>
      <c r="AQ230" s="40" t="s">
        <v>714</v>
      </c>
      <c r="AR230" s="87">
        <v>46143</v>
      </c>
      <c r="AS230" s="87">
        <v>46189</v>
      </c>
      <c r="AT230" s="87">
        <v>46253</v>
      </c>
      <c r="AU230" s="87"/>
      <c r="AV230" s="106"/>
      <c r="AW230" s="106"/>
      <c r="AX230" s="102" t="s">
        <v>2763</v>
      </c>
      <c r="AY230" s="107" t="s">
        <v>2471</v>
      </c>
      <c r="AZ230" s="105"/>
      <c r="BA230" s="107" t="s">
        <v>823</v>
      </c>
      <c r="BB230" s="108" t="str">
        <f>IFERROR(IF(PAC!$AB230="F01 - CAPTAÇÃO DE RECURSO",1,""),"")</f>
        <v/>
      </c>
      <c r="BC230" s="108">
        <f>IFERROR(IF(PAC!$AB230="F02 - LICITAÇÃO",1,""),"")</f>
        <v>1</v>
      </c>
      <c r="BD230" s="109" t="str">
        <f>IFERROR(IF(PAC!$AB$6:$AB$581="F03 - EXECUÇÃO DO OBJETO",1,""),"")</f>
        <v/>
      </c>
      <c r="BE230" s="109" t="str">
        <f>IFERROR(IF(PAC!$AB$6:$AB$581="F04 - CONCLUÍDA",1,""),"")</f>
        <v/>
      </c>
      <c r="BF230" s="110">
        <f>IF(PAC!$V230&gt;0,0,PAC!$Q230)</f>
        <v>0</v>
      </c>
    </row>
    <row r="231" spans="1:58" s="1" customFormat="1" ht="63" hidden="1" customHeight="1" thickBot="1" x14ac:dyDescent="0.4">
      <c r="A231" s="111">
        <f t="shared" si="3"/>
        <v>226</v>
      </c>
      <c r="B231" s="111">
        <v>2025</v>
      </c>
      <c r="C231" s="111" t="s">
        <v>604</v>
      </c>
      <c r="D231" s="111" t="s">
        <v>995</v>
      </c>
      <c r="E231" s="113" t="s">
        <v>787</v>
      </c>
      <c r="F231" s="111" t="s">
        <v>53</v>
      </c>
      <c r="G231" s="111" t="s">
        <v>503</v>
      </c>
      <c r="H231" s="114" t="s">
        <v>1229</v>
      </c>
      <c r="I231" s="111" t="s">
        <v>1223</v>
      </c>
      <c r="J231" s="111" t="s">
        <v>361</v>
      </c>
      <c r="K231" s="31">
        <v>2262092.59</v>
      </c>
      <c r="L231" s="31">
        <v>2262092.59</v>
      </c>
      <c r="M231" s="31"/>
      <c r="N231" s="31"/>
      <c r="O231" s="31"/>
      <c r="P231" s="31"/>
      <c r="Q231" s="33">
        <f>SUM(PAC!$M231:$P231)</f>
        <v>0</v>
      </c>
      <c r="R231" s="33"/>
      <c r="S231" s="33"/>
      <c r="T231" s="33"/>
      <c r="U231" s="33"/>
      <c r="V231" s="33"/>
      <c r="W231" s="33">
        <f>IF(PAC!$V231&gt;0,PAC!$V231,PAC!$Q231)</f>
        <v>0</v>
      </c>
      <c r="X231" s="33"/>
      <c r="Y231" s="115" t="s">
        <v>1557</v>
      </c>
      <c r="Z231" s="115"/>
      <c r="AA231" s="116"/>
      <c r="AB231" s="116" t="s">
        <v>1403</v>
      </c>
      <c r="AC231" s="112" t="s">
        <v>2354</v>
      </c>
      <c r="AD231" s="117"/>
      <c r="AE231" s="118"/>
      <c r="AF231" s="121"/>
      <c r="AG231" s="114"/>
      <c r="AH231" s="119"/>
      <c r="AI231" s="113"/>
      <c r="AJ231" s="114" t="s">
        <v>973</v>
      </c>
      <c r="AK231" s="114"/>
      <c r="AL231" s="114"/>
      <c r="AM231" s="114"/>
      <c r="AN231" s="117"/>
      <c r="AO231" s="114"/>
      <c r="AP231" s="114"/>
      <c r="AQ231" s="114" t="s">
        <v>714</v>
      </c>
      <c r="AR231" s="117"/>
      <c r="AS231" s="117"/>
      <c r="AT231" s="117"/>
      <c r="AU231" s="117"/>
      <c r="AV231" s="120"/>
      <c r="AW231" s="120"/>
      <c r="AX231" s="115" t="s">
        <v>518</v>
      </c>
      <c r="AY231" s="121"/>
      <c r="AZ231" s="119"/>
      <c r="BA231" s="121" t="s">
        <v>821</v>
      </c>
      <c r="BB231" s="191">
        <f>IFERROR(IF(PAC!$AB231="F01 - CAPTAÇÃO DE RECURSO",1,""),"")</f>
        <v>1</v>
      </c>
      <c r="BC231" s="191" t="str">
        <f>IFERROR(IF(PAC!$AB231="F02 - LICITAÇÃO",1,""),"")</f>
        <v/>
      </c>
      <c r="BD231" s="122" t="str">
        <f>IFERROR(IF(PAC!$AB$6:$AB$581="F03 - EXECUÇÃO DO OBJETO",1,""),"")</f>
        <v/>
      </c>
      <c r="BE231" s="122" t="str">
        <f>IFERROR(IF(PAC!$AB$6:$AB$581="F04 - CONCLUÍDA",1,""),"")</f>
        <v/>
      </c>
      <c r="BF231" s="189">
        <f>IF(PAC!$V231&gt;0,0,PAC!$Q231)</f>
        <v>0</v>
      </c>
    </row>
    <row r="232" spans="1:58" s="1" customFormat="1" ht="63" hidden="1" customHeight="1" thickBot="1" x14ac:dyDescent="0.4">
      <c r="A232" s="88">
        <f t="shared" si="3"/>
        <v>227</v>
      </c>
      <c r="B232" s="88">
        <v>2025</v>
      </c>
      <c r="C232" s="88" t="s">
        <v>604</v>
      </c>
      <c r="D232" s="88" t="s">
        <v>995</v>
      </c>
      <c r="E232" s="101" t="s">
        <v>788</v>
      </c>
      <c r="F232" s="88" t="s">
        <v>53</v>
      </c>
      <c r="G232" s="88" t="s">
        <v>503</v>
      </c>
      <c r="H232" s="40" t="s">
        <v>1229</v>
      </c>
      <c r="I232" s="88" t="s">
        <v>1223</v>
      </c>
      <c r="J232" s="88" t="s">
        <v>361</v>
      </c>
      <c r="K232" s="18">
        <v>1510875.27</v>
      </c>
      <c r="L232" s="18">
        <v>1510875.27</v>
      </c>
      <c r="M232" s="18"/>
      <c r="N232" s="18"/>
      <c r="O232" s="18"/>
      <c r="P232" s="18"/>
      <c r="Q232" s="20">
        <f>SUM(PAC!$M232:$P232)</f>
        <v>0</v>
      </c>
      <c r="R232" s="20"/>
      <c r="S232" s="20"/>
      <c r="T232" s="20"/>
      <c r="U232" s="20"/>
      <c r="V232" s="20"/>
      <c r="W232" s="20">
        <f>IF(PAC!$V232&gt;0,PAC!$V232,PAC!$Q232)</f>
        <v>0</v>
      </c>
      <c r="X232" s="20"/>
      <c r="Y232" s="102" t="s">
        <v>1557</v>
      </c>
      <c r="Z232" s="102"/>
      <c r="AA232" s="103"/>
      <c r="AB232" s="103" t="s">
        <v>1403</v>
      </c>
      <c r="AC232" s="100" t="s">
        <v>2354</v>
      </c>
      <c r="AD232" s="87"/>
      <c r="AE232" s="104"/>
      <c r="AF232" s="107"/>
      <c r="AG232" s="40"/>
      <c r="AH232" s="105"/>
      <c r="AI232" s="101"/>
      <c r="AJ232" s="40" t="s">
        <v>973</v>
      </c>
      <c r="AK232" s="40"/>
      <c r="AL232" s="40"/>
      <c r="AM232" s="40"/>
      <c r="AN232" s="87"/>
      <c r="AO232" s="40"/>
      <c r="AP232" s="40"/>
      <c r="AQ232" s="40" t="s">
        <v>714</v>
      </c>
      <c r="AR232" s="87"/>
      <c r="AS232" s="87"/>
      <c r="AT232" s="87"/>
      <c r="AU232" s="87"/>
      <c r="AV232" s="106"/>
      <c r="AW232" s="106"/>
      <c r="AX232" s="102" t="s">
        <v>518</v>
      </c>
      <c r="AY232" s="107"/>
      <c r="AZ232" s="105"/>
      <c r="BA232" s="107" t="s">
        <v>821</v>
      </c>
      <c r="BB232" s="108">
        <f>IFERROR(IF(PAC!$AB232="F01 - CAPTAÇÃO DE RECURSO",1,""),"")</f>
        <v>1</v>
      </c>
      <c r="BC232" s="108" t="str">
        <f>IFERROR(IF(PAC!$AB232="F02 - LICITAÇÃO",1,""),"")</f>
        <v/>
      </c>
      <c r="BD232" s="109" t="str">
        <f>IFERROR(IF(PAC!$AB$6:$AB$581="F03 - EXECUÇÃO DO OBJETO",1,""),"")</f>
        <v/>
      </c>
      <c r="BE232" s="109" t="str">
        <f>IFERROR(IF(PAC!$AB$6:$AB$581="F04 - CONCLUÍDA",1,""),"")</f>
        <v/>
      </c>
      <c r="BF232" s="110">
        <f>IF(PAC!$V232&gt;0,0,PAC!$Q232)</f>
        <v>0</v>
      </c>
    </row>
    <row r="233" spans="1:58" s="1" customFormat="1" ht="63" hidden="1" customHeight="1" thickBot="1" x14ac:dyDescent="0.4">
      <c r="A233" s="111">
        <f t="shared" si="3"/>
        <v>228</v>
      </c>
      <c r="B233" s="111">
        <v>2025</v>
      </c>
      <c r="C233" s="111" t="s">
        <v>604</v>
      </c>
      <c r="D233" s="111" t="s">
        <v>995</v>
      </c>
      <c r="E233" s="113" t="s">
        <v>1993</v>
      </c>
      <c r="F233" s="111" t="s">
        <v>53</v>
      </c>
      <c r="G233" s="111" t="s">
        <v>503</v>
      </c>
      <c r="H233" s="114" t="s">
        <v>1229</v>
      </c>
      <c r="I233" s="111" t="s">
        <v>1223</v>
      </c>
      <c r="J233" s="111" t="s">
        <v>361</v>
      </c>
      <c r="K233" s="31"/>
      <c r="L233" s="31">
        <v>2093275.7999999998</v>
      </c>
      <c r="M233" s="31">
        <v>2090275.8</v>
      </c>
      <c r="N233" s="31"/>
      <c r="O233" s="31"/>
      <c r="P233" s="31"/>
      <c r="Q233" s="33">
        <f>SUM(PAC!$M233:$P233)</f>
        <v>2090275.8</v>
      </c>
      <c r="R233" s="33"/>
      <c r="S233" s="33"/>
      <c r="T233" s="33"/>
      <c r="U233" s="33"/>
      <c r="V233" s="33">
        <v>546293.49</v>
      </c>
      <c r="W233" s="33">
        <f>IF(PAC!$V233&gt;0,PAC!$V233,PAC!$Q233)</f>
        <v>546293.49</v>
      </c>
      <c r="X233" s="33" t="s">
        <v>1573</v>
      </c>
      <c r="Y233" s="115" t="s">
        <v>1553</v>
      </c>
      <c r="Z233" s="115"/>
      <c r="AA233" s="116">
        <v>6</v>
      </c>
      <c r="AB233" s="116" t="s">
        <v>1402</v>
      </c>
      <c r="AC233" s="112" t="s">
        <v>2348</v>
      </c>
      <c r="AD233" s="117"/>
      <c r="AE233" s="118"/>
      <c r="AF233" s="121" t="s">
        <v>1453</v>
      </c>
      <c r="AG233" s="114" t="s">
        <v>2464</v>
      </c>
      <c r="AH233" s="119"/>
      <c r="AI233" s="113" t="s">
        <v>2472</v>
      </c>
      <c r="AJ233" s="114" t="s">
        <v>1620</v>
      </c>
      <c r="AK233" s="114" t="s">
        <v>1682</v>
      </c>
      <c r="AL233" s="114" t="s">
        <v>962</v>
      </c>
      <c r="AM233" s="114"/>
      <c r="AN233" s="117"/>
      <c r="AO233" s="114" t="s">
        <v>1683</v>
      </c>
      <c r="AP233" s="114" t="s">
        <v>2043</v>
      </c>
      <c r="AQ233" s="114" t="s">
        <v>714</v>
      </c>
      <c r="AR233" s="117">
        <v>46143</v>
      </c>
      <c r="AS233" s="117">
        <v>46189</v>
      </c>
      <c r="AT233" s="117">
        <v>46253</v>
      </c>
      <c r="AU233" s="117"/>
      <c r="AV233" s="120"/>
      <c r="AW233" s="120"/>
      <c r="AX233" s="115" t="s">
        <v>2764</v>
      </c>
      <c r="AY233" s="121" t="s">
        <v>2471</v>
      </c>
      <c r="AZ233" s="119"/>
      <c r="BA233" s="121" t="s">
        <v>705</v>
      </c>
      <c r="BB233" s="191" t="str">
        <f>IFERROR(IF(PAC!$AB233="F01 - CAPTAÇÃO DE RECURSO",1,""),"")</f>
        <v/>
      </c>
      <c r="BC233" s="191">
        <f>IFERROR(IF(PAC!$AB233="F02 - LICITAÇÃO",1,""),"")</f>
        <v>1</v>
      </c>
      <c r="BD233" s="122" t="str">
        <f>IFERROR(IF(PAC!$AB$6:$AB$581="F03 - EXECUÇÃO DO OBJETO",1,""),"")</f>
        <v/>
      </c>
      <c r="BE233" s="122" t="str">
        <f>IFERROR(IF(PAC!$AB$6:$AB$581="F04 - CONCLUÍDA",1,""),"")</f>
        <v/>
      </c>
      <c r="BF233" s="189">
        <f>IF(PAC!$V233&gt;0,0,PAC!$Q233)</f>
        <v>0</v>
      </c>
    </row>
    <row r="234" spans="1:58" s="1" customFormat="1" ht="63" hidden="1" customHeight="1" thickBot="1" x14ac:dyDescent="0.4">
      <c r="A234" s="88">
        <f t="shared" si="3"/>
        <v>229</v>
      </c>
      <c r="B234" s="88">
        <v>2025</v>
      </c>
      <c r="C234" s="88" t="s">
        <v>604</v>
      </c>
      <c r="D234" s="88" t="s">
        <v>995</v>
      </c>
      <c r="E234" s="101" t="s">
        <v>2840</v>
      </c>
      <c r="F234" s="88" t="s">
        <v>53</v>
      </c>
      <c r="G234" s="88" t="s">
        <v>503</v>
      </c>
      <c r="H234" s="40" t="s">
        <v>1229</v>
      </c>
      <c r="I234" s="88" t="s">
        <v>1223</v>
      </c>
      <c r="J234" s="88" t="s">
        <v>361</v>
      </c>
      <c r="K234" s="18"/>
      <c r="L234" s="18">
        <v>2163515</v>
      </c>
      <c r="M234" s="18">
        <v>2163515</v>
      </c>
      <c r="N234" s="18"/>
      <c r="O234" s="18"/>
      <c r="P234" s="18"/>
      <c r="Q234" s="20">
        <f>SUM(PAC!$M234:$P234)</f>
        <v>2163515</v>
      </c>
      <c r="R234" s="20"/>
      <c r="S234" s="20"/>
      <c r="T234" s="20"/>
      <c r="U234" s="20"/>
      <c r="V234" s="20"/>
      <c r="W234" s="20">
        <f>IF(PAC!$V234&gt;0,PAC!$V234,PAC!$Q234)</f>
        <v>2163515</v>
      </c>
      <c r="X234" s="20"/>
      <c r="Y234" s="102" t="s">
        <v>1553</v>
      </c>
      <c r="Z234" s="102"/>
      <c r="AA234" s="103"/>
      <c r="AB234" s="103" t="s">
        <v>1402</v>
      </c>
      <c r="AC234" s="100" t="s">
        <v>2348</v>
      </c>
      <c r="AD234" s="87"/>
      <c r="AE234" s="104"/>
      <c r="AF234" s="107" t="s">
        <v>1451</v>
      </c>
      <c r="AG234" s="40" t="s">
        <v>2645</v>
      </c>
      <c r="AH234" s="105"/>
      <c r="AI234" s="101" t="s">
        <v>2627</v>
      </c>
      <c r="AJ234" s="40" t="s">
        <v>1620</v>
      </c>
      <c r="AK234" s="40" t="s">
        <v>1682</v>
      </c>
      <c r="AL234" s="40" t="s">
        <v>962</v>
      </c>
      <c r="AM234" s="40"/>
      <c r="AN234" s="87"/>
      <c r="AO234" s="40" t="s">
        <v>1684</v>
      </c>
      <c r="AP234" s="40" t="s">
        <v>2048</v>
      </c>
      <c r="AQ234" s="40" t="s">
        <v>714</v>
      </c>
      <c r="AR234" s="87">
        <v>46274</v>
      </c>
      <c r="AS234" s="87">
        <v>46300</v>
      </c>
      <c r="AT234" s="87"/>
      <c r="AU234" s="87"/>
      <c r="AV234" s="106"/>
      <c r="AW234" s="106"/>
      <c r="AX234" s="102" t="s">
        <v>2512</v>
      </c>
      <c r="AY234" s="107" t="s">
        <v>2844</v>
      </c>
      <c r="AZ234" s="105"/>
      <c r="BA234" s="107" t="s">
        <v>705</v>
      </c>
      <c r="BB234" s="108" t="str">
        <f>IFERROR(IF(PAC!$AB234="F01 - CAPTAÇÃO DE RECURSO",1,""),"")</f>
        <v/>
      </c>
      <c r="BC234" s="108">
        <f>IFERROR(IF(PAC!$AB234="F02 - LICITAÇÃO",1,""),"")</f>
        <v>1</v>
      </c>
      <c r="BD234" s="109" t="str">
        <f>IFERROR(IF(PAC!$AB$6:$AB$581="F03 - EXECUÇÃO DO OBJETO",1,""),"")</f>
        <v/>
      </c>
      <c r="BE234" s="109" t="str">
        <f>IFERROR(IF(PAC!$AB$6:$AB$581="F04 - CONCLUÍDA",1,""),"")</f>
        <v/>
      </c>
      <c r="BF234" s="110">
        <f>IF(PAC!$V234&gt;0,0,PAC!$Q234)</f>
        <v>2163515</v>
      </c>
    </row>
    <row r="235" spans="1:58" s="1" customFormat="1" ht="63" hidden="1" customHeight="1" thickBot="1" x14ac:dyDescent="0.4">
      <c r="A235" s="111">
        <f t="shared" si="3"/>
        <v>230</v>
      </c>
      <c r="B235" s="111">
        <v>2025</v>
      </c>
      <c r="C235" s="111" t="s">
        <v>604</v>
      </c>
      <c r="D235" s="111" t="s">
        <v>995</v>
      </c>
      <c r="E235" s="113" t="s">
        <v>789</v>
      </c>
      <c r="F235" s="111" t="s">
        <v>53</v>
      </c>
      <c r="G235" s="111" t="s">
        <v>503</v>
      </c>
      <c r="H235" s="114" t="s">
        <v>1229</v>
      </c>
      <c r="I235" s="111" t="s">
        <v>1223</v>
      </c>
      <c r="J235" s="111" t="s">
        <v>361</v>
      </c>
      <c r="K235" s="31">
        <v>1899144.9000000001</v>
      </c>
      <c r="L235" s="31">
        <v>1899144.9000000001</v>
      </c>
      <c r="M235" s="31"/>
      <c r="N235" s="31"/>
      <c r="O235" s="31"/>
      <c r="P235" s="31"/>
      <c r="Q235" s="33">
        <f>SUM(PAC!$M235:$P235)</f>
        <v>0</v>
      </c>
      <c r="R235" s="33"/>
      <c r="S235" s="33"/>
      <c r="T235" s="33"/>
      <c r="U235" s="33"/>
      <c r="V235" s="33"/>
      <c r="W235" s="33">
        <f>IF(PAC!$V235&gt;0,PAC!$V235,PAC!$Q235)</f>
        <v>0</v>
      </c>
      <c r="X235" s="33"/>
      <c r="Y235" s="115" t="s">
        <v>1557</v>
      </c>
      <c r="Z235" s="115"/>
      <c r="AA235" s="116"/>
      <c r="AB235" s="116" t="s">
        <v>1403</v>
      </c>
      <c r="AC235" s="112" t="s">
        <v>2354</v>
      </c>
      <c r="AD235" s="117"/>
      <c r="AE235" s="118"/>
      <c r="AF235" s="121"/>
      <c r="AG235" s="114"/>
      <c r="AH235" s="119"/>
      <c r="AI235" s="113"/>
      <c r="AJ235" s="114" t="s">
        <v>973</v>
      </c>
      <c r="AK235" s="114"/>
      <c r="AL235" s="114"/>
      <c r="AM235" s="114"/>
      <c r="AN235" s="117"/>
      <c r="AO235" s="114"/>
      <c r="AP235" s="114"/>
      <c r="AQ235" s="114" t="s">
        <v>714</v>
      </c>
      <c r="AR235" s="117"/>
      <c r="AS235" s="117"/>
      <c r="AT235" s="117"/>
      <c r="AU235" s="117"/>
      <c r="AV235" s="120"/>
      <c r="AW235" s="120"/>
      <c r="AX235" s="115" t="s">
        <v>518</v>
      </c>
      <c r="AY235" s="121"/>
      <c r="AZ235" s="119"/>
      <c r="BA235" s="121" t="s">
        <v>705</v>
      </c>
      <c r="BB235" s="191">
        <f>IFERROR(IF(PAC!$AB235="F01 - CAPTAÇÃO DE RECURSO",1,""),"")</f>
        <v>1</v>
      </c>
      <c r="BC235" s="191" t="str">
        <f>IFERROR(IF(PAC!$AB235="F02 - LICITAÇÃO",1,""),"")</f>
        <v/>
      </c>
      <c r="BD235" s="122" t="str">
        <f>IFERROR(IF(PAC!$AB$6:$AB$581="F03 - EXECUÇÃO DO OBJETO",1,""),"")</f>
        <v/>
      </c>
      <c r="BE235" s="122" t="str">
        <f>IFERROR(IF(PAC!$AB$6:$AB$581="F04 - CONCLUÍDA",1,""),"")</f>
        <v/>
      </c>
      <c r="BF235" s="189">
        <f>IF(PAC!$V235&gt;0,0,PAC!$Q235)</f>
        <v>0</v>
      </c>
    </row>
    <row r="236" spans="1:58" s="1" customFormat="1" ht="63" hidden="1" customHeight="1" thickBot="1" x14ac:dyDescent="0.4">
      <c r="A236" s="88">
        <f t="shared" si="3"/>
        <v>231</v>
      </c>
      <c r="B236" s="88">
        <v>2025</v>
      </c>
      <c r="C236" s="88" t="s">
        <v>604</v>
      </c>
      <c r="D236" s="88" t="s">
        <v>995</v>
      </c>
      <c r="E236" s="101" t="s">
        <v>790</v>
      </c>
      <c r="F236" s="88" t="s">
        <v>53</v>
      </c>
      <c r="G236" s="88" t="s">
        <v>503</v>
      </c>
      <c r="H236" s="40" t="s">
        <v>1229</v>
      </c>
      <c r="I236" s="88" t="s">
        <v>1223</v>
      </c>
      <c r="J236" s="88" t="s">
        <v>361</v>
      </c>
      <c r="K236" s="18">
        <v>1569959.79</v>
      </c>
      <c r="L236" s="18">
        <v>1569959.79</v>
      </c>
      <c r="M236" s="18"/>
      <c r="N236" s="18"/>
      <c r="O236" s="18"/>
      <c r="P236" s="18"/>
      <c r="Q236" s="20">
        <f>SUM(PAC!$M236:$P236)</f>
        <v>0</v>
      </c>
      <c r="R236" s="20"/>
      <c r="S236" s="20"/>
      <c r="T236" s="20"/>
      <c r="U236" s="20"/>
      <c r="V236" s="20"/>
      <c r="W236" s="20">
        <f>IF(PAC!$V236&gt;0,PAC!$V236,PAC!$Q236)</f>
        <v>0</v>
      </c>
      <c r="X236" s="20"/>
      <c r="Y236" s="102" t="s">
        <v>1557</v>
      </c>
      <c r="Z236" s="102"/>
      <c r="AA236" s="103"/>
      <c r="AB236" s="103" t="s">
        <v>1403</v>
      </c>
      <c r="AC236" s="100" t="s">
        <v>2354</v>
      </c>
      <c r="AD236" s="87"/>
      <c r="AE236" s="104"/>
      <c r="AF236" s="107"/>
      <c r="AG236" s="40"/>
      <c r="AH236" s="105"/>
      <c r="AI236" s="101"/>
      <c r="AJ236" s="40" t="s">
        <v>973</v>
      </c>
      <c r="AK236" s="40"/>
      <c r="AL236" s="40"/>
      <c r="AM236" s="40"/>
      <c r="AN236" s="87"/>
      <c r="AO236" s="40"/>
      <c r="AP236" s="40"/>
      <c r="AQ236" s="40" t="s">
        <v>714</v>
      </c>
      <c r="AR236" s="87"/>
      <c r="AS236" s="87"/>
      <c r="AT236" s="87"/>
      <c r="AU236" s="87"/>
      <c r="AV236" s="106"/>
      <c r="AW236" s="106"/>
      <c r="AX236" s="102" t="s">
        <v>518</v>
      </c>
      <c r="AY236" s="107"/>
      <c r="AZ236" s="105"/>
      <c r="BA236" s="107" t="s">
        <v>821</v>
      </c>
      <c r="BB236" s="108">
        <f>IFERROR(IF(PAC!$AB236="F01 - CAPTAÇÃO DE RECURSO",1,""),"")</f>
        <v>1</v>
      </c>
      <c r="BC236" s="108" t="str">
        <f>IFERROR(IF(PAC!$AB236="F02 - LICITAÇÃO",1,""),"")</f>
        <v/>
      </c>
      <c r="BD236" s="109" t="str">
        <f>IFERROR(IF(PAC!$AB$6:$AB$581="F03 - EXECUÇÃO DO OBJETO",1,""),"")</f>
        <v/>
      </c>
      <c r="BE236" s="109" t="str">
        <f>IFERROR(IF(PAC!$AB$6:$AB$581="F04 - CONCLUÍDA",1,""),"")</f>
        <v/>
      </c>
      <c r="BF236" s="110">
        <f>IF(PAC!$V236&gt;0,0,PAC!$Q236)</f>
        <v>0</v>
      </c>
    </row>
    <row r="237" spans="1:58" s="1" customFormat="1" ht="63" hidden="1" customHeight="1" thickBot="1" x14ac:dyDescent="0.4">
      <c r="A237" s="111">
        <f t="shared" si="3"/>
        <v>232</v>
      </c>
      <c r="B237" s="111">
        <v>2025</v>
      </c>
      <c r="C237" s="111" t="s">
        <v>604</v>
      </c>
      <c r="D237" s="111" t="s">
        <v>995</v>
      </c>
      <c r="E237" s="113" t="s">
        <v>791</v>
      </c>
      <c r="F237" s="111" t="s">
        <v>53</v>
      </c>
      <c r="G237" s="111" t="s">
        <v>503</v>
      </c>
      <c r="H237" s="114" t="s">
        <v>1229</v>
      </c>
      <c r="I237" s="111" t="s">
        <v>1223</v>
      </c>
      <c r="J237" s="111" t="s">
        <v>361</v>
      </c>
      <c r="K237" s="31">
        <v>4587490.01</v>
      </c>
      <c r="L237" s="31">
        <v>4587490.01</v>
      </c>
      <c r="M237" s="31"/>
      <c r="N237" s="31"/>
      <c r="O237" s="31"/>
      <c r="P237" s="31"/>
      <c r="Q237" s="33">
        <f>SUM(PAC!$M237:$P237)</f>
        <v>0</v>
      </c>
      <c r="R237" s="33"/>
      <c r="S237" s="33"/>
      <c r="T237" s="33"/>
      <c r="U237" s="33"/>
      <c r="V237" s="33"/>
      <c r="W237" s="33">
        <f>IF(PAC!$V237&gt;0,PAC!$V237,PAC!$Q237)</f>
        <v>0</v>
      </c>
      <c r="X237" s="33"/>
      <c r="Y237" s="115" t="s">
        <v>1557</v>
      </c>
      <c r="Z237" s="115"/>
      <c r="AA237" s="116"/>
      <c r="AB237" s="116" t="s">
        <v>1403</v>
      </c>
      <c r="AC237" s="112" t="s">
        <v>2354</v>
      </c>
      <c r="AD237" s="117"/>
      <c r="AE237" s="118"/>
      <c r="AF237" s="121"/>
      <c r="AG237" s="114"/>
      <c r="AH237" s="119"/>
      <c r="AI237" s="113"/>
      <c r="AJ237" s="114" t="s">
        <v>973</v>
      </c>
      <c r="AK237" s="114"/>
      <c r="AL237" s="114"/>
      <c r="AM237" s="114"/>
      <c r="AN237" s="117"/>
      <c r="AO237" s="114"/>
      <c r="AP237" s="114"/>
      <c r="AQ237" s="114" t="s">
        <v>714</v>
      </c>
      <c r="AR237" s="117"/>
      <c r="AS237" s="117"/>
      <c r="AT237" s="117"/>
      <c r="AU237" s="117"/>
      <c r="AV237" s="120"/>
      <c r="AW237" s="120"/>
      <c r="AX237" s="115" t="s">
        <v>518</v>
      </c>
      <c r="AY237" s="121"/>
      <c r="AZ237" s="119"/>
      <c r="BA237" s="121" t="s">
        <v>821</v>
      </c>
      <c r="BB237" s="191">
        <f>IFERROR(IF(PAC!$AB237="F01 - CAPTAÇÃO DE RECURSO",1,""),"")</f>
        <v>1</v>
      </c>
      <c r="BC237" s="191" t="str">
        <f>IFERROR(IF(PAC!$AB237="F02 - LICITAÇÃO",1,""),"")</f>
        <v/>
      </c>
      <c r="BD237" s="122" t="str">
        <f>IFERROR(IF(PAC!$AB$6:$AB$581="F03 - EXECUÇÃO DO OBJETO",1,""),"")</f>
        <v/>
      </c>
      <c r="BE237" s="122" t="str">
        <f>IFERROR(IF(PAC!$AB$6:$AB$581="F04 - CONCLUÍDA",1,""),"")</f>
        <v/>
      </c>
      <c r="BF237" s="189">
        <f>IF(PAC!$V237&gt;0,0,PAC!$Q237)</f>
        <v>0</v>
      </c>
    </row>
    <row r="238" spans="1:58" s="1" customFormat="1" ht="63" hidden="1" customHeight="1" thickBot="1" x14ac:dyDescent="0.4">
      <c r="A238" s="88">
        <f t="shared" si="3"/>
        <v>233</v>
      </c>
      <c r="B238" s="88">
        <v>2025</v>
      </c>
      <c r="C238" s="88" t="s">
        <v>604</v>
      </c>
      <c r="D238" s="88" t="s">
        <v>995</v>
      </c>
      <c r="E238" s="101" t="s">
        <v>835</v>
      </c>
      <c r="F238" s="88" t="s">
        <v>53</v>
      </c>
      <c r="G238" s="88" t="s">
        <v>503</v>
      </c>
      <c r="H238" s="40" t="s">
        <v>1229</v>
      </c>
      <c r="I238" s="88" t="s">
        <v>1223</v>
      </c>
      <c r="J238" s="88" t="s">
        <v>361</v>
      </c>
      <c r="K238" s="18">
        <v>2173465.83</v>
      </c>
      <c r="L238" s="18">
        <v>2173465.83</v>
      </c>
      <c r="M238" s="18"/>
      <c r="N238" s="18"/>
      <c r="O238" s="18"/>
      <c r="P238" s="18"/>
      <c r="Q238" s="20">
        <f>SUM(PAC!$M238:$P238)</f>
        <v>0</v>
      </c>
      <c r="R238" s="20"/>
      <c r="S238" s="20"/>
      <c r="T238" s="20"/>
      <c r="U238" s="20"/>
      <c r="V238" s="20"/>
      <c r="W238" s="20">
        <f>IF(PAC!$V238&gt;0,PAC!$V238,PAC!$Q238)</f>
        <v>0</v>
      </c>
      <c r="X238" s="20"/>
      <c r="Y238" s="102" t="s">
        <v>1557</v>
      </c>
      <c r="Z238" s="102"/>
      <c r="AA238" s="103"/>
      <c r="AB238" s="103" t="s">
        <v>1403</v>
      </c>
      <c r="AC238" s="100" t="s">
        <v>2354</v>
      </c>
      <c r="AD238" s="87"/>
      <c r="AE238" s="104"/>
      <c r="AF238" s="107"/>
      <c r="AG238" s="40"/>
      <c r="AH238" s="105"/>
      <c r="AI238" s="101"/>
      <c r="AJ238" s="40" t="s">
        <v>973</v>
      </c>
      <c r="AK238" s="40"/>
      <c r="AL238" s="40"/>
      <c r="AM238" s="40"/>
      <c r="AN238" s="87"/>
      <c r="AO238" s="40"/>
      <c r="AP238" s="40"/>
      <c r="AQ238" s="40" t="s">
        <v>714</v>
      </c>
      <c r="AR238" s="87"/>
      <c r="AS238" s="87"/>
      <c r="AT238" s="87"/>
      <c r="AU238" s="87"/>
      <c r="AV238" s="106"/>
      <c r="AW238" s="106"/>
      <c r="AX238" s="102" t="s">
        <v>518</v>
      </c>
      <c r="AY238" s="107"/>
      <c r="AZ238" s="105"/>
      <c r="BA238" s="107" t="s">
        <v>821</v>
      </c>
      <c r="BB238" s="108">
        <f>IFERROR(IF(PAC!$AB238="F01 - CAPTAÇÃO DE RECURSO",1,""),"")</f>
        <v>1</v>
      </c>
      <c r="BC238" s="108" t="str">
        <f>IFERROR(IF(PAC!$AB238="F02 - LICITAÇÃO",1,""),"")</f>
        <v/>
      </c>
      <c r="BD238" s="109" t="str">
        <f>IFERROR(IF(PAC!$AB$6:$AB$581="F03 - EXECUÇÃO DO OBJETO",1,""),"")</f>
        <v/>
      </c>
      <c r="BE238" s="109" t="str">
        <f>IFERROR(IF(PAC!$AB$6:$AB$581="F04 - CONCLUÍDA",1,""),"")</f>
        <v/>
      </c>
      <c r="BF238" s="110">
        <f>IF(PAC!$V238&gt;0,0,PAC!$Q238)</f>
        <v>0</v>
      </c>
    </row>
    <row r="239" spans="1:58" s="1" customFormat="1" ht="63" hidden="1" customHeight="1" thickBot="1" x14ac:dyDescent="0.4">
      <c r="A239" s="111">
        <f t="shared" si="3"/>
        <v>234</v>
      </c>
      <c r="B239" s="111">
        <v>2025</v>
      </c>
      <c r="C239" s="111" t="s">
        <v>604</v>
      </c>
      <c r="D239" s="111" t="s">
        <v>995</v>
      </c>
      <c r="E239" s="113" t="s">
        <v>792</v>
      </c>
      <c r="F239" s="111" t="s">
        <v>53</v>
      </c>
      <c r="G239" s="111" t="s">
        <v>503</v>
      </c>
      <c r="H239" s="114" t="s">
        <v>1229</v>
      </c>
      <c r="I239" s="111" t="s">
        <v>1223</v>
      </c>
      <c r="J239" s="111" t="s">
        <v>361</v>
      </c>
      <c r="K239" s="31">
        <v>2511091.59</v>
      </c>
      <c r="L239" s="31">
        <v>2511091.59</v>
      </c>
      <c r="M239" s="31"/>
      <c r="N239" s="31"/>
      <c r="O239" s="31"/>
      <c r="P239" s="31"/>
      <c r="Q239" s="33">
        <f>SUM(PAC!$M239:$P239)</f>
        <v>0</v>
      </c>
      <c r="R239" s="33"/>
      <c r="S239" s="33"/>
      <c r="T239" s="33"/>
      <c r="U239" s="33"/>
      <c r="V239" s="33"/>
      <c r="W239" s="33">
        <f>IF(PAC!$V239&gt;0,PAC!$V239,PAC!$Q239)</f>
        <v>0</v>
      </c>
      <c r="X239" s="33"/>
      <c r="Y239" s="115" t="s">
        <v>1557</v>
      </c>
      <c r="Z239" s="115"/>
      <c r="AA239" s="116"/>
      <c r="AB239" s="116" t="s">
        <v>1403</v>
      </c>
      <c r="AC239" s="112" t="s">
        <v>2354</v>
      </c>
      <c r="AD239" s="117"/>
      <c r="AE239" s="118"/>
      <c r="AF239" s="121"/>
      <c r="AG239" s="114"/>
      <c r="AH239" s="119"/>
      <c r="AI239" s="113"/>
      <c r="AJ239" s="114" t="s">
        <v>973</v>
      </c>
      <c r="AK239" s="114"/>
      <c r="AL239" s="114"/>
      <c r="AM239" s="114"/>
      <c r="AN239" s="117"/>
      <c r="AO239" s="114"/>
      <c r="AP239" s="114"/>
      <c r="AQ239" s="114" t="s">
        <v>714</v>
      </c>
      <c r="AR239" s="117"/>
      <c r="AS239" s="117"/>
      <c r="AT239" s="117"/>
      <c r="AU239" s="117"/>
      <c r="AV239" s="120"/>
      <c r="AW239" s="120"/>
      <c r="AX239" s="115" t="s">
        <v>518</v>
      </c>
      <c r="AY239" s="121"/>
      <c r="AZ239" s="119"/>
      <c r="BA239" s="121" t="s">
        <v>821</v>
      </c>
      <c r="BB239" s="191">
        <f>IFERROR(IF(PAC!$AB239="F01 - CAPTAÇÃO DE RECURSO",1,""),"")</f>
        <v>1</v>
      </c>
      <c r="BC239" s="191" t="str">
        <f>IFERROR(IF(PAC!$AB239="F02 - LICITAÇÃO",1,""),"")</f>
        <v/>
      </c>
      <c r="BD239" s="122" t="str">
        <f>IFERROR(IF(PAC!$AB$6:$AB$581="F03 - EXECUÇÃO DO OBJETO",1,""),"")</f>
        <v/>
      </c>
      <c r="BE239" s="122" t="str">
        <f>IFERROR(IF(PAC!$AB$6:$AB$581="F04 - CONCLUÍDA",1,""),"")</f>
        <v/>
      </c>
      <c r="BF239" s="189">
        <f>IF(PAC!$V239&gt;0,0,PAC!$Q239)</f>
        <v>0</v>
      </c>
    </row>
    <row r="240" spans="1:58" s="1" customFormat="1" ht="63" hidden="1" customHeight="1" thickBot="1" x14ac:dyDescent="0.4">
      <c r="A240" s="88">
        <f t="shared" si="3"/>
        <v>235</v>
      </c>
      <c r="B240" s="88">
        <v>2025</v>
      </c>
      <c r="C240" s="88" t="s">
        <v>604</v>
      </c>
      <c r="D240" s="88" t="s">
        <v>995</v>
      </c>
      <c r="E240" s="101" t="s">
        <v>2834</v>
      </c>
      <c r="F240" s="88" t="s">
        <v>53</v>
      </c>
      <c r="G240" s="88" t="s">
        <v>503</v>
      </c>
      <c r="H240" s="40" t="s">
        <v>1229</v>
      </c>
      <c r="I240" s="88" t="s">
        <v>1223</v>
      </c>
      <c r="J240" s="88" t="s">
        <v>361</v>
      </c>
      <c r="K240" s="18"/>
      <c r="L240" s="18">
        <v>5024167.74</v>
      </c>
      <c r="M240" s="18">
        <v>5024167.74</v>
      </c>
      <c r="N240" s="18"/>
      <c r="O240" s="18"/>
      <c r="P240" s="18"/>
      <c r="Q240" s="20">
        <f>SUM(PAC!$M240:$P240)</f>
        <v>5024167.74</v>
      </c>
      <c r="R240" s="20"/>
      <c r="S240" s="20"/>
      <c r="T240" s="20"/>
      <c r="U240" s="20"/>
      <c r="V240" s="20"/>
      <c r="W240" s="20">
        <f>IF(PAC!$V240&gt;0,PAC!$V240,PAC!$Q240)</f>
        <v>5024167.74</v>
      </c>
      <c r="X240" s="20"/>
      <c r="Y240" s="102" t="s">
        <v>1553</v>
      </c>
      <c r="Z240" s="102"/>
      <c r="AA240" s="103"/>
      <c r="AB240" s="103" t="s">
        <v>1402</v>
      </c>
      <c r="AC240" s="100" t="s">
        <v>2348</v>
      </c>
      <c r="AD240" s="87"/>
      <c r="AE240" s="104"/>
      <c r="AF240" s="107" t="s">
        <v>1451</v>
      </c>
      <c r="AG240" s="40" t="s">
        <v>2645</v>
      </c>
      <c r="AH240" s="105"/>
      <c r="AI240" s="101" t="s">
        <v>2627</v>
      </c>
      <c r="AJ240" s="40" t="s">
        <v>1620</v>
      </c>
      <c r="AK240" s="40" t="s">
        <v>1682</v>
      </c>
      <c r="AL240" s="40" t="s">
        <v>962</v>
      </c>
      <c r="AM240" s="40"/>
      <c r="AN240" s="87"/>
      <c r="AO240" s="40" t="s">
        <v>1685</v>
      </c>
      <c r="AP240" s="40" t="s">
        <v>2049</v>
      </c>
      <c r="AQ240" s="40" t="s">
        <v>714</v>
      </c>
      <c r="AR240" s="87">
        <v>46274</v>
      </c>
      <c r="AS240" s="87">
        <v>46300</v>
      </c>
      <c r="AT240" s="87"/>
      <c r="AU240" s="87"/>
      <c r="AV240" s="106"/>
      <c r="AW240" s="106"/>
      <c r="AX240" s="102" t="s">
        <v>2513</v>
      </c>
      <c r="AY240" s="107" t="s">
        <v>2838</v>
      </c>
      <c r="AZ240" s="105"/>
      <c r="BA240" s="107" t="s">
        <v>823</v>
      </c>
      <c r="BB240" s="108" t="str">
        <f>IFERROR(IF(PAC!$AB240="F01 - CAPTAÇÃO DE RECURSO",1,""),"")</f>
        <v/>
      </c>
      <c r="BC240" s="108">
        <f>IFERROR(IF(PAC!$AB240="F02 - LICITAÇÃO",1,""),"")</f>
        <v>1</v>
      </c>
      <c r="BD240" s="109" t="str">
        <f>IFERROR(IF(PAC!$AB$6:$AB$581="F03 - EXECUÇÃO DO OBJETO",1,""),"")</f>
        <v/>
      </c>
      <c r="BE240" s="109" t="str">
        <f>IFERROR(IF(PAC!$AB$6:$AB$581="F04 - CONCLUÍDA",1,""),"")</f>
        <v/>
      </c>
      <c r="BF240" s="110">
        <f>IF(PAC!$V240&gt;0,0,PAC!$Q240)</f>
        <v>5024167.74</v>
      </c>
    </row>
    <row r="241" spans="1:58" s="1" customFormat="1" ht="63" hidden="1" customHeight="1" thickBot="1" x14ac:dyDescent="0.4">
      <c r="A241" s="111">
        <f t="shared" si="3"/>
        <v>236</v>
      </c>
      <c r="B241" s="111">
        <v>2025</v>
      </c>
      <c r="C241" s="111" t="s">
        <v>604</v>
      </c>
      <c r="D241" s="111" t="s">
        <v>995</v>
      </c>
      <c r="E241" s="113" t="s">
        <v>793</v>
      </c>
      <c r="F241" s="111" t="s">
        <v>53</v>
      </c>
      <c r="G241" s="111" t="s">
        <v>503</v>
      </c>
      <c r="H241" s="114" t="s">
        <v>1229</v>
      </c>
      <c r="I241" s="111" t="s">
        <v>1223</v>
      </c>
      <c r="J241" s="111" t="s">
        <v>361</v>
      </c>
      <c r="K241" s="31">
        <v>953792.76</v>
      </c>
      <c r="L241" s="31">
        <v>953792.76</v>
      </c>
      <c r="M241" s="31"/>
      <c r="N241" s="31"/>
      <c r="O241" s="31"/>
      <c r="P241" s="31"/>
      <c r="Q241" s="33">
        <f>SUM(PAC!$M241:$P241)</f>
        <v>0</v>
      </c>
      <c r="R241" s="33"/>
      <c r="S241" s="33"/>
      <c r="T241" s="33"/>
      <c r="U241" s="33"/>
      <c r="V241" s="33"/>
      <c r="W241" s="33">
        <f>IF(PAC!$V241&gt;0,PAC!$V241,PAC!$Q241)</f>
        <v>0</v>
      </c>
      <c r="X241" s="33"/>
      <c r="Y241" s="115" t="s">
        <v>1557</v>
      </c>
      <c r="Z241" s="115"/>
      <c r="AA241" s="116"/>
      <c r="AB241" s="116" t="s">
        <v>1403</v>
      </c>
      <c r="AC241" s="112" t="s">
        <v>2354</v>
      </c>
      <c r="AD241" s="117"/>
      <c r="AE241" s="118"/>
      <c r="AF241" s="121"/>
      <c r="AG241" s="114"/>
      <c r="AH241" s="119"/>
      <c r="AI241" s="113"/>
      <c r="AJ241" s="114" t="s">
        <v>973</v>
      </c>
      <c r="AK241" s="114"/>
      <c r="AL241" s="114"/>
      <c r="AM241" s="114"/>
      <c r="AN241" s="117"/>
      <c r="AO241" s="114"/>
      <c r="AP241" s="114"/>
      <c r="AQ241" s="114"/>
      <c r="AR241" s="117"/>
      <c r="AS241" s="117"/>
      <c r="AT241" s="117"/>
      <c r="AU241" s="117"/>
      <c r="AV241" s="120"/>
      <c r="AW241" s="120"/>
      <c r="AX241" s="115" t="s">
        <v>518</v>
      </c>
      <c r="AY241" s="121"/>
      <c r="AZ241" s="119"/>
      <c r="BA241" s="121" t="s">
        <v>821</v>
      </c>
      <c r="BB241" s="191">
        <f>IFERROR(IF(PAC!$AB241="F01 - CAPTAÇÃO DE RECURSO",1,""),"")</f>
        <v>1</v>
      </c>
      <c r="BC241" s="191" t="str">
        <f>IFERROR(IF(PAC!$AB241="F02 - LICITAÇÃO",1,""),"")</f>
        <v/>
      </c>
      <c r="BD241" s="122" t="str">
        <f>IFERROR(IF(PAC!$AB$6:$AB$581="F03 - EXECUÇÃO DO OBJETO",1,""),"")</f>
        <v/>
      </c>
      <c r="BE241" s="122" t="str">
        <f>IFERROR(IF(PAC!$AB$6:$AB$581="F04 - CONCLUÍDA",1,""),"")</f>
        <v/>
      </c>
      <c r="BF241" s="189">
        <f>IF(PAC!$V241&gt;0,0,PAC!$Q241)</f>
        <v>0</v>
      </c>
    </row>
    <row r="242" spans="1:58" s="1" customFormat="1" ht="63" hidden="1" customHeight="1" thickBot="1" x14ac:dyDescent="0.4">
      <c r="A242" s="88">
        <f t="shared" si="3"/>
        <v>237</v>
      </c>
      <c r="B242" s="88">
        <v>2025</v>
      </c>
      <c r="C242" s="88" t="s">
        <v>604</v>
      </c>
      <c r="D242" s="88" t="s">
        <v>995</v>
      </c>
      <c r="E242" s="101" t="s">
        <v>794</v>
      </c>
      <c r="F242" s="88" t="s">
        <v>53</v>
      </c>
      <c r="G242" s="88" t="s">
        <v>503</v>
      </c>
      <c r="H242" s="40" t="s">
        <v>1229</v>
      </c>
      <c r="I242" s="88" t="s">
        <v>1223</v>
      </c>
      <c r="J242" s="88" t="s">
        <v>361</v>
      </c>
      <c r="K242" s="18">
        <v>1591061.4000000001</v>
      </c>
      <c r="L242" s="18">
        <v>1591061.4000000001</v>
      </c>
      <c r="M242" s="18"/>
      <c r="N242" s="18"/>
      <c r="O242" s="18"/>
      <c r="P242" s="18"/>
      <c r="Q242" s="20">
        <f>SUM(PAC!$M242:$P242)</f>
        <v>0</v>
      </c>
      <c r="R242" s="20"/>
      <c r="S242" s="20"/>
      <c r="T242" s="20"/>
      <c r="U242" s="20"/>
      <c r="V242" s="20"/>
      <c r="W242" s="20">
        <f>IF(PAC!$V242&gt;0,PAC!$V242,PAC!$Q242)</f>
        <v>0</v>
      </c>
      <c r="X242" s="20"/>
      <c r="Y242" s="102" t="s">
        <v>1557</v>
      </c>
      <c r="Z242" s="102"/>
      <c r="AA242" s="103"/>
      <c r="AB242" s="103" t="s">
        <v>1403</v>
      </c>
      <c r="AC242" s="100" t="s">
        <v>2354</v>
      </c>
      <c r="AD242" s="87"/>
      <c r="AE242" s="104"/>
      <c r="AF242" s="107"/>
      <c r="AG242" s="40"/>
      <c r="AH242" s="105"/>
      <c r="AI242" s="101"/>
      <c r="AJ242" s="40" t="s">
        <v>973</v>
      </c>
      <c r="AK242" s="40"/>
      <c r="AL242" s="40"/>
      <c r="AM242" s="40"/>
      <c r="AN242" s="87"/>
      <c r="AO242" s="40"/>
      <c r="AP242" s="40"/>
      <c r="AQ242" s="40" t="s">
        <v>714</v>
      </c>
      <c r="AR242" s="87"/>
      <c r="AS242" s="87"/>
      <c r="AT242" s="87"/>
      <c r="AU242" s="87"/>
      <c r="AV242" s="106"/>
      <c r="AW242" s="106"/>
      <c r="AX242" s="102" t="s">
        <v>518</v>
      </c>
      <c r="AY242" s="107"/>
      <c r="AZ242" s="105"/>
      <c r="BA242" s="107" t="s">
        <v>821</v>
      </c>
      <c r="BB242" s="108">
        <f>IFERROR(IF(PAC!$AB242="F01 - CAPTAÇÃO DE RECURSO",1,""),"")</f>
        <v>1</v>
      </c>
      <c r="BC242" s="108" t="str">
        <f>IFERROR(IF(PAC!$AB242="F02 - LICITAÇÃO",1,""),"")</f>
        <v/>
      </c>
      <c r="BD242" s="109" t="str">
        <f>IFERROR(IF(PAC!$AB$6:$AB$581="F03 - EXECUÇÃO DO OBJETO",1,""),"")</f>
        <v/>
      </c>
      <c r="BE242" s="109" t="str">
        <f>IFERROR(IF(PAC!$AB$6:$AB$581="F04 - CONCLUÍDA",1,""),"")</f>
        <v/>
      </c>
      <c r="BF242" s="110">
        <f>IF(PAC!$V242&gt;0,0,PAC!$Q242)</f>
        <v>0</v>
      </c>
    </row>
    <row r="243" spans="1:58" s="1" customFormat="1" ht="63" hidden="1" customHeight="1" thickBot="1" x14ac:dyDescent="0.4">
      <c r="A243" s="111">
        <f t="shared" si="3"/>
        <v>238</v>
      </c>
      <c r="B243" s="111">
        <v>2025</v>
      </c>
      <c r="C243" s="111" t="s">
        <v>604</v>
      </c>
      <c r="D243" s="111" t="s">
        <v>995</v>
      </c>
      <c r="E243" s="113" t="s">
        <v>2835</v>
      </c>
      <c r="F243" s="111" t="s">
        <v>53</v>
      </c>
      <c r="G243" s="111" t="s">
        <v>503</v>
      </c>
      <c r="H243" s="114" t="s">
        <v>1229</v>
      </c>
      <c r="I243" s="111" t="s">
        <v>1223</v>
      </c>
      <c r="J243" s="111" t="s">
        <v>361</v>
      </c>
      <c r="K243" s="31"/>
      <c r="L243" s="31">
        <v>5138923.54</v>
      </c>
      <c r="M243" s="31">
        <v>5138923.54</v>
      </c>
      <c r="N243" s="31"/>
      <c r="O243" s="31"/>
      <c r="P243" s="31"/>
      <c r="Q243" s="33">
        <f>SUM(PAC!$M243:$P243)</f>
        <v>5138923.54</v>
      </c>
      <c r="R243" s="33"/>
      <c r="S243" s="33"/>
      <c r="T243" s="33"/>
      <c r="U243" s="33"/>
      <c r="V243" s="33"/>
      <c r="W243" s="33">
        <f>IF(PAC!$V243&gt;0,PAC!$V243,PAC!$Q243)</f>
        <v>5138923.54</v>
      </c>
      <c r="X243" s="33"/>
      <c r="Y243" s="115" t="s">
        <v>1553</v>
      </c>
      <c r="Z243" s="115"/>
      <c r="AA243" s="116"/>
      <c r="AB243" s="116" t="s">
        <v>1402</v>
      </c>
      <c r="AC243" s="112" t="s">
        <v>2348</v>
      </c>
      <c r="AD243" s="117"/>
      <c r="AE243" s="118"/>
      <c r="AF243" s="121" t="s">
        <v>1451</v>
      </c>
      <c r="AG243" s="114" t="s">
        <v>2645</v>
      </c>
      <c r="AH243" s="119"/>
      <c r="AI243" s="113" t="s">
        <v>2627</v>
      </c>
      <c r="AJ243" s="114" t="s">
        <v>1620</v>
      </c>
      <c r="AK243" s="114" t="s">
        <v>1682</v>
      </c>
      <c r="AL243" s="114" t="s">
        <v>962</v>
      </c>
      <c r="AM243" s="114"/>
      <c r="AN243" s="117"/>
      <c r="AO243" s="114" t="s">
        <v>1686</v>
      </c>
      <c r="AP243" s="114" t="s">
        <v>2050</v>
      </c>
      <c r="AQ243" s="114" t="s">
        <v>714</v>
      </c>
      <c r="AR243" s="117">
        <v>46274</v>
      </c>
      <c r="AS243" s="117">
        <v>46300</v>
      </c>
      <c r="AT243" s="117"/>
      <c r="AU243" s="117"/>
      <c r="AV243" s="120"/>
      <c r="AW243" s="120"/>
      <c r="AX243" s="115" t="s">
        <v>2514</v>
      </c>
      <c r="AY243" s="121" t="s">
        <v>2838</v>
      </c>
      <c r="AZ243" s="119"/>
      <c r="BA243" s="121" t="s">
        <v>823</v>
      </c>
      <c r="BB243" s="191" t="str">
        <f>IFERROR(IF(PAC!$AB243="F01 - CAPTAÇÃO DE RECURSO",1,""),"")</f>
        <v/>
      </c>
      <c r="BC243" s="191">
        <f>IFERROR(IF(PAC!$AB243="F02 - LICITAÇÃO",1,""),"")</f>
        <v>1</v>
      </c>
      <c r="BD243" s="122" t="str">
        <f>IFERROR(IF(PAC!$AB$6:$AB$581="F03 - EXECUÇÃO DO OBJETO",1,""),"")</f>
        <v/>
      </c>
      <c r="BE243" s="122" t="str">
        <f>IFERROR(IF(PAC!$AB$6:$AB$581="F04 - CONCLUÍDA",1,""),"")</f>
        <v/>
      </c>
      <c r="BF243" s="189">
        <f>IF(PAC!$V243&gt;0,0,PAC!$Q243)</f>
        <v>5138923.54</v>
      </c>
    </row>
    <row r="244" spans="1:58" s="1" customFormat="1" ht="63" hidden="1" customHeight="1" thickBot="1" x14ac:dyDescent="0.4">
      <c r="A244" s="88">
        <f t="shared" si="3"/>
        <v>239</v>
      </c>
      <c r="B244" s="88">
        <v>2025</v>
      </c>
      <c r="C244" s="88" t="s">
        <v>604</v>
      </c>
      <c r="D244" s="88" t="s">
        <v>995</v>
      </c>
      <c r="E244" s="101" t="s">
        <v>795</v>
      </c>
      <c r="F244" s="88" t="s">
        <v>53</v>
      </c>
      <c r="G244" s="88" t="s">
        <v>503</v>
      </c>
      <c r="H244" s="40" t="s">
        <v>1229</v>
      </c>
      <c r="I244" s="88" t="s">
        <v>1223</v>
      </c>
      <c r="J244" s="88" t="s">
        <v>361</v>
      </c>
      <c r="K244" s="18">
        <v>1545321</v>
      </c>
      <c r="L244" s="18">
        <v>1545321</v>
      </c>
      <c r="M244" s="18"/>
      <c r="N244" s="18"/>
      <c r="O244" s="18"/>
      <c r="P244" s="18"/>
      <c r="Q244" s="20">
        <f>SUM(PAC!$M244:$P244)</f>
        <v>0</v>
      </c>
      <c r="R244" s="20"/>
      <c r="S244" s="20"/>
      <c r="T244" s="20"/>
      <c r="U244" s="20"/>
      <c r="V244" s="20"/>
      <c r="W244" s="20">
        <f>IF(PAC!$V244&gt;0,PAC!$V244,PAC!$Q244)</f>
        <v>0</v>
      </c>
      <c r="X244" s="20"/>
      <c r="Y244" s="102" t="s">
        <v>1557</v>
      </c>
      <c r="Z244" s="102"/>
      <c r="AA244" s="103"/>
      <c r="AB244" s="103" t="s">
        <v>1403</v>
      </c>
      <c r="AC244" s="100" t="s">
        <v>2354</v>
      </c>
      <c r="AD244" s="87"/>
      <c r="AE244" s="104"/>
      <c r="AF244" s="107"/>
      <c r="AG244" s="40"/>
      <c r="AH244" s="105"/>
      <c r="AI244" s="101"/>
      <c r="AJ244" s="40" t="s">
        <v>973</v>
      </c>
      <c r="AK244" s="40"/>
      <c r="AL244" s="40"/>
      <c r="AM244" s="40"/>
      <c r="AN244" s="87"/>
      <c r="AO244" s="40"/>
      <c r="AP244" s="40"/>
      <c r="AQ244" s="40" t="s">
        <v>714</v>
      </c>
      <c r="AR244" s="87"/>
      <c r="AS244" s="87"/>
      <c r="AT244" s="87"/>
      <c r="AU244" s="87"/>
      <c r="AV244" s="106"/>
      <c r="AW244" s="106"/>
      <c r="AX244" s="102" t="s">
        <v>518</v>
      </c>
      <c r="AY244" s="107"/>
      <c r="AZ244" s="105"/>
      <c r="BA244" s="107" t="s">
        <v>823</v>
      </c>
      <c r="BB244" s="108">
        <f>IFERROR(IF(PAC!$AB244="F01 - CAPTAÇÃO DE RECURSO",1,""),"")</f>
        <v>1</v>
      </c>
      <c r="BC244" s="108" t="str">
        <f>IFERROR(IF(PAC!$AB244="F02 - LICITAÇÃO",1,""),"")</f>
        <v/>
      </c>
      <c r="BD244" s="109" t="str">
        <f>IFERROR(IF(PAC!$AB$6:$AB$581="F03 - EXECUÇÃO DO OBJETO",1,""),"")</f>
        <v/>
      </c>
      <c r="BE244" s="109" t="str">
        <f>IFERROR(IF(PAC!$AB$6:$AB$581="F04 - CONCLUÍDA",1,""),"")</f>
        <v/>
      </c>
      <c r="BF244" s="110">
        <f>IF(PAC!$V244&gt;0,0,PAC!$Q244)</f>
        <v>0</v>
      </c>
    </row>
    <row r="245" spans="1:58" s="1" customFormat="1" ht="63" hidden="1" customHeight="1" thickBot="1" x14ac:dyDescent="0.4">
      <c r="A245" s="111">
        <f t="shared" si="3"/>
        <v>240</v>
      </c>
      <c r="B245" s="111">
        <v>2025</v>
      </c>
      <c r="C245" s="111" t="s">
        <v>604</v>
      </c>
      <c r="D245" s="111" t="s">
        <v>995</v>
      </c>
      <c r="E245" s="113" t="s">
        <v>796</v>
      </c>
      <c r="F245" s="111" t="s">
        <v>53</v>
      </c>
      <c r="G245" s="111" t="s">
        <v>503</v>
      </c>
      <c r="H245" s="114" t="s">
        <v>1229</v>
      </c>
      <c r="I245" s="111" t="s">
        <v>1223</v>
      </c>
      <c r="J245" s="111" t="s">
        <v>361</v>
      </c>
      <c r="K245" s="31">
        <v>2255058.7200000002</v>
      </c>
      <c r="L245" s="31">
        <v>2255058.7200000002</v>
      </c>
      <c r="M245" s="31"/>
      <c r="N245" s="31"/>
      <c r="O245" s="31"/>
      <c r="P245" s="31"/>
      <c r="Q245" s="33">
        <f>SUM(PAC!$M245:$P245)</f>
        <v>0</v>
      </c>
      <c r="R245" s="33"/>
      <c r="S245" s="33"/>
      <c r="T245" s="33"/>
      <c r="U245" s="33"/>
      <c r="V245" s="33"/>
      <c r="W245" s="33">
        <f>IF(PAC!$V245&gt;0,PAC!$V245,PAC!$Q245)</f>
        <v>0</v>
      </c>
      <c r="X245" s="33"/>
      <c r="Y245" s="115" t="s">
        <v>1557</v>
      </c>
      <c r="Z245" s="115"/>
      <c r="AA245" s="116"/>
      <c r="AB245" s="116" t="s">
        <v>1403</v>
      </c>
      <c r="AC245" s="112" t="s">
        <v>2354</v>
      </c>
      <c r="AD245" s="117"/>
      <c r="AE245" s="118"/>
      <c r="AF245" s="121"/>
      <c r="AG245" s="114"/>
      <c r="AH245" s="119"/>
      <c r="AI245" s="113"/>
      <c r="AJ245" s="114" t="s">
        <v>973</v>
      </c>
      <c r="AK245" s="114"/>
      <c r="AL245" s="114"/>
      <c r="AM245" s="114"/>
      <c r="AN245" s="117"/>
      <c r="AO245" s="114"/>
      <c r="AP245" s="114"/>
      <c r="AQ245" s="114" t="s">
        <v>714</v>
      </c>
      <c r="AR245" s="117"/>
      <c r="AS245" s="117"/>
      <c r="AT245" s="117"/>
      <c r="AU245" s="117"/>
      <c r="AV245" s="120"/>
      <c r="AW245" s="120"/>
      <c r="AX245" s="115" t="s">
        <v>518</v>
      </c>
      <c r="AY245" s="121"/>
      <c r="AZ245" s="119"/>
      <c r="BA245" s="121" t="s">
        <v>821</v>
      </c>
      <c r="BB245" s="191">
        <f>IFERROR(IF(PAC!$AB245="F01 - CAPTAÇÃO DE RECURSO",1,""),"")</f>
        <v>1</v>
      </c>
      <c r="BC245" s="191" t="str">
        <f>IFERROR(IF(PAC!$AB245="F02 - LICITAÇÃO",1,""),"")</f>
        <v/>
      </c>
      <c r="BD245" s="122" t="str">
        <f>IFERROR(IF(PAC!$AB$6:$AB$581="F03 - EXECUÇÃO DO OBJETO",1,""),"")</f>
        <v/>
      </c>
      <c r="BE245" s="122" t="str">
        <f>IFERROR(IF(PAC!$AB$6:$AB$581="F04 - CONCLUÍDA",1,""),"")</f>
        <v/>
      </c>
      <c r="BF245" s="189">
        <f>IF(PAC!$V245&gt;0,0,PAC!$Q245)</f>
        <v>0</v>
      </c>
    </row>
    <row r="246" spans="1:58" s="1" customFormat="1" ht="63" hidden="1" customHeight="1" thickBot="1" x14ac:dyDescent="0.4">
      <c r="A246" s="88">
        <f t="shared" si="3"/>
        <v>241</v>
      </c>
      <c r="B246" s="88">
        <v>2025</v>
      </c>
      <c r="C246" s="88" t="s">
        <v>604</v>
      </c>
      <c r="D246" s="88" t="s">
        <v>995</v>
      </c>
      <c r="E246" s="101" t="s">
        <v>797</v>
      </c>
      <c r="F246" s="88" t="s">
        <v>53</v>
      </c>
      <c r="G246" s="88" t="s">
        <v>503</v>
      </c>
      <c r="H246" s="40" t="s">
        <v>1229</v>
      </c>
      <c r="I246" s="88" t="s">
        <v>1223</v>
      </c>
      <c r="J246" s="88" t="s">
        <v>361</v>
      </c>
      <c r="K246" s="18">
        <v>1346282.72</v>
      </c>
      <c r="L246" s="18">
        <v>1346282.72</v>
      </c>
      <c r="M246" s="18"/>
      <c r="N246" s="18"/>
      <c r="O246" s="18"/>
      <c r="P246" s="18"/>
      <c r="Q246" s="20">
        <f>SUM(PAC!$M246:$P246)</f>
        <v>0</v>
      </c>
      <c r="R246" s="20"/>
      <c r="S246" s="20"/>
      <c r="T246" s="20"/>
      <c r="U246" s="20"/>
      <c r="V246" s="20"/>
      <c r="W246" s="20">
        <f>IF(PAC!$V246&gt;0,PAC!$V246,PAC!$Q246)</f>
        <v>0</v>
      </c>
      <c r="X246" s="20"/>
      <c r="Y246" s="102" t="s">
        <v>1557</v>
      </c>
      <c r="Z246" s="102"/>
      <c r="AA246" s="103"/>
      <c r="AB246" s="103" t="s">
        <v>1403</v>
      </c>
      <c r="AC246" s="100" t="s">
        <v>2354</v>
      </c>
      <c r="AD246" s="87"/>
      <c r="AE246" s="104"/>
      <c r="AF246" s="107"/>
      <c r="AG246" s="40"/>
      <c r="AH246" s="105"/>
      <c r="AI246" s="101"/>
      <c r="AJ246" s="40" t="s">
        <v>973</v>
      </c>
      <c r="AK246" s="40"/>
      <c r="AL246" s="40"/>
      <c r="AM246" s="40"/>
      <c r="AN246" s="87"/>
      <c r="AO246" s="40"/>
      <c r="AP246" s="40"/>
      <c r="AQ246" s="40" t="s">
        <v>714</v>
      </c>
      <c r="AR246" s="87"/>
      <c r="AS246" s="87"/>
      <c r="AT246" s="87"/>
      <c r="AU246" s="87"/>
      <c r="AV246" s="106"/>
      <c r="AW246" s="106"/>
      <c r="AX246" s="102" t="s">
        <v>518</v>
      </c>
      <c r="AY246" s="107"/>
      <c r="AZ246" s="105"/>
      <c r="BA246" s="107" t="s">
        <v>821</v>
      </c>
      <c r="BB246" s="108">
        <f>IFERROR(IF(PAC!$AB246="F01 - CAPTAÇÃO DE RECURSO",1,""),"")</f>
        <v>1</v>
      </c>
      <c r="BC246" s="108" t="str">
        <f>IFERROR(IF(PAC!$AB246="F02 - LICITAÇÃO",1,""),"")</f>
        <v/>
      </c>
      <c r="BD246" s="109" t="str">
        <f>IFERROR(IF(PAC!$AB$6:$AB$581="F03 - EXECUÇÃO DO OBJETO",1,""),"")</f>
        <v/>
      </c>
      <c r="BE246" s="109" t="str">
        <f>IFERROR(IF(PAC!$AB$6:$AB$581="F04 - CONCLUÍDA",1,""),"")</f>
        <v/>
      </c>
      <c r="BF246" s="110">
        <f>IF(PAC!$V246&gt;0,0,PAC!$Q246)</f>
        <v>0</v>
      </c>
    </row>
    <row r="247" spans="1:58" s="1" customFormat="1" ht="63" hidden="1" customHeight="1" thickBot="1" x14ac:dyDescent="0.4">
      <c r="A247" s="111">
        <f t="shared" si="3"/>
        <v>242</v>
      </c>
      <c r="B247" s="111">
        <v>2025</v>
      </c>
      <c r="C247" s="111" t="s">
        <v>604</v>
      </c>
      <c r="D247" s="111" t="s">
        <v>995</v>
      </c>
      <c r="E247" s="113" t="s">
        <v>798</v>
      </c>
      <c r="F247" s="111" t="s">
        <v>53</v>
      </c>
      <c r="G247" s="111" t="s">
        <v>503</v>
      </c>
      <c r="H247" s="114" t="s">
        <v>1229</v>
      </c>
      <c r="I247" s="111" t="s">
        <v>1223</v>
      </c>
      <c r="J247" s="111" t="s">
        <v>361</v>
      </c>
      <c r="K247" s="31">
        <v>1549567.87</v>
      </c>
      <c r="L247" s="31">
        <v>1549567.87</v>
      </c>
      <c r="M247" s="31"/>
      <c r="N247" s="31"/>
      <c r="O247" s="31"/>
      <c r="P247" s="31"/>
      <c r="Q247" s="33">
        <f>SUM(PAC!$M247:$P247)</f>
        <v>0</v>
      </c>
      <c r="R247" s="33"/>
      <c r="S247" s="33"/>
      <c r="T247" s="33"/>
      <c r="U247" s="33"/>
      <c r="V247" s="33"/>
      <c r="W247" s="33">
        <f>IF(PAC!$V247&gt;0,PAC!$V247,PAC!$Q247)</f>
        <v>0</v>
      </c>
      <c r="X247" s="33"/>
      <c r="Y247" s="115" t="s">
        <v>1557</v>
      </c>
      <c r="Z247" s="115"/>
      <c r="AA247" s="116"/>
      <c r="AB247" s="116" t="s">
        <v>1403</v>
      </c>
      <c r="AC247" s="112" t="s">
        <v>2354</v>
      </c>
      <c r="AD247" s="117"/>
      <c r="AE247" s="118"/>
      <c r="AF247" s="121"/>
      <c r="AG247" s="114"/>
      <c r="AH247" s="119"/>
      <c r="AI247" s="113"/>
      <c r="AJ247" s="114" t="s">
        <v>973</v>
      </c>
      <c r="AK247" s="114"/>
      <c r="AL247" s="114"/>
      <c r="AM247" s="114"/>
      <c r="AN247" s="117"/>
      <c r="AO247" s="114"/>
      <c r="AP247" s="114"/>
      <c r="AQ247" s="114" t="s">
        <v>714</v>
      </c>
      <c r="AR247" s="117"/>
      <c r="AS247" s="117"/>
      <c r="AT247" s="117"/>
      <c r="AU247" s="117"/>
      <c r="AV247" s="120"/>
      <c r="AW247" s="120"/>
      <c r="AX247" s="115" t="s">
        <v>518</v>
      </c>
      <c r="AY247" s="121"/>
      <c r="AZ247" s="119"/>
      <c r="BA247" s="121" t="s">
        <v>823</v>
      </c>
      <c r="BB247" s="191">
        <f>IFERROR(IF(PAC!$AB247="F01 - CAPTAÇÃO DE RECURSO",1,""),"")</f>
        <v>1</v>
      </c>
      <c r="BC247" s="191" t="str">
        <f>IFERROR(IF(PAC!$AB247="F02 - LICITAÇÃO",1,""),"")</f>
        <v/>
      </c>
      <c r="BD247" s="122" t="str">
        <f>IFERROR(IF(PAC!$AB$6:$AB$581="F03 - EXECUÇÃO DO OBJETO",1,""),"")</f>
        <v/>
      </c>
      <c r="BE247" s="122" t="str">
        <f>IFERROR(IF(PAC!$AB$6:$AB$581="F04 - CONCLUÍDA",1,""),"")</f>
        <v/>
      </c>
      <c r="BF247" s="189">
        <f>IF(PAC!$V247&gt;0,0,PAC!$Q247)</f>
        <v>0</v>
      </c>
    </row>
    <row r="248" spans="1:58" s="1" customFormat="1" ht="63" hidden="1" customHeight="1" thickBot="1" x14ac:dyDescent="0.4">
      <c r="A248" s="88">
        <f t="shared" si="3"/>
        <v>243</v>
      </c>
      <c r="B248" s="88">
        <v>2025</v>
      </c>
      <c r="C248" s="88" t="s">
        <v>604</v>
      </c>
      <c r="D248" s="88" t="s">
        <v>995</v>
      </c>
      <c r="E248" s="101" t="s">
        <v>799</v>
      </c>
      <c r="F248" s="88" t="s">
        <v>53</v>
      </c>
      <c r="G248" s="88" t="s">
        <v>503</v>
      </c>
      <c r="H248" s="40" t="s">
        <v>1229</v>
      </c>
      <c r="I248" s="88" t="s">
        <v>1223</v>
      </c>
      <c r="J248" s="88" t="s">
        <v>361</v>
      </c>
      <c r="K248" s="18">
        <v>1682501.7</v>
      </c>
      <c r="L248" s="18">
        <v>1682501.7</v>
      </c>
      <c r="M248" s="18"/>
      <c r="N248" s="18"/>
      <c r="O248" s="18"/>
      <c r="P248" s="18"/>
      <c r="Q248" s="20">
        <f>SUM(PAC!$M248:$P248)</f>
        <v>0</v>
      </c>
      <c r="R248" s="20"/>
      <c r="S248" s="20"/>
      <c r="T248" s="20"/>
      <c r="U248" s="20"/>
      <c r="V248" s="20"/>
      <c r="W248" s="20">
        <f>IF(PAC!$V248&gt;0,PAC!$V248,PAC!$Q248)</f>
        <v>0</v>
      </c>
      <c r="X248" s="20"/>
      <c r="Y248" s="102" t="s">
        <v>1557</v>
      </c>
      <c r="Z248" s="102"/>
      <c r="AA248" s="103"/>
      <c r="AB248" s="103" t="s">
        <v>1403</v>
      </c>
      <c r="AC248" s="100" t="s">
        <v>2354</v>
      </c>
      <c r="AD248" s="87"/>
      <c r="AE248" s="104"/>
      <c r="AF248" s="107"/>
      <c r="AG248" s="40"/>
      <c r="AH248" s="105"/>
      <c r="AI248" s="101"/>
      <c r="AJ248" s="40" t="s">
        <v>973</v>
      </c>
      <c r="AK248" s="40"/>
      <c r="AL248" s="40"/>
      <c r="AM248" s="40"/>
      <c r="AN248" s="87"/>
      <c r="AO248" s="40"/>
      <c r="AP248" s="40"/>
      <c r="AQ248" s="40" t="s">
        <v>714</v>
      </c>
      <c r="AR248" s="87"/>
      <c r="AS248" s="87"/>
      <c r="AT248" s="87"/>
      <c r="AU248" s="87"/>
      <c r="AV248" s="106"/>
      <c r="AW248" s="106"/>
      <c r="AX248" s="102" t="s">
        <v>518</v>
      </c>
      <c r="AY248" s="107"/>
      <c r="AZ248" s="105"/>
      <c r="BA248" s="107" t="s">
        <v>821</v>
      </c>
      <c r="BB248" s="108">
        <f>IFERROR(IF(PAC!$AB248="F01 - CAPTAÇÃO DE RECURSO",1,""),"")</f>
        <v>1</v>
      </c>
      <c r="BC248" s="108" t="str">
        <f>IFERROR(IF(PAC!$AB248="F02 - LICITAÇÃO",1,""),"")</f>
        <v/>
      </c>
      <c r="BD248" s="109" t="str">
        <f>IFERROR(IF(PAC!$AB$6:$AB$581="F03 - EXECUÇÃO DO OBJETO",1,""),"")</f>
        <v/>
      </c>
      <c r="BE248" s="109" t="str">
        <f>IFERROR(IF(PAC!$AB$6:$AB$581="F04 - CONCLUÍDA",1,""),"")</f>
        <v/>
      </c>
      <c r="BF248" s="110">
        <f>IF(PAC!$V248&gt;0,0,PAC!$Q248)</f>
        <v>0</v>
      </c>
    </row>
    <row r="249" spans="1:58" s="1" customFormat="1" ht="63" hidden="1" customHeight="1" thickBot="1" x14ac:dyDescent="0.4">
      <c r="A249" s="111">
        <f t="shared" si="3"/>
        <v>244</v>
      </c>
      <c r="B249" s="111">
        <v>2025</v>
      </c>
      <c r="C249" s="111" t="s">
        <v>604</v>
      </c>
      <c r="D249" s="111" t="s">
        <v>995</v>
      </c>
      <c r="E249" s="113" t="s">
        <v>836</v>
      </c>
      <c r="F249" s="111" t="s">
        <v>53</v>
      </c>
      <c r="G249" s="111" t="s">
        <v>503</v>
      </c>
      <c r="H249" s="114" t="s">
        <v>1229</v>
      </c>
      <c r="I249" s="111" t="s">
        <v>1223</v>
      </c>
      <c r="J249" s="111" t="s">
        <v>361</v>
      </c>
      <c r="K249" s="31">
        <v>1382858.84</v>
      </c>
      <c r="L249" s="31">
        <v>1382858.84</v>
      </c>
      <c r="M249" s="31"/>
      <c r="N249" s="31"/>
      <c r="O249" s="31"/>
      <c r="P249" s="31"/>
      <c r="Q249" s="33">
        <f>SUM(PAC!$M249:$P249)</f>
        <v>0</v>
      </c>
      <c r="R249" s="33"/>
      <c r="S249" s="33"/>
      <c r="T249" s="33"/>
      <c r="U249" s="33"/>
      <c r="V249" s="33"/>
      <c r="W249" s="33">
        <f>IF(PAC!$V249&gt;0,PAC!$V249,PAC!$Q249)</f>
        <v>0</v>
      </c>
      <c r="X249" s="33"/>
      <c r="Y249" s="115" t="s">
        <v>1557</v>
      </c>
      <c r="Z249" s="115"/>
      <c r="AA249" s="116"/>
      <c r="AB249" s="116" t="s">
        <v>1403</v>
      </c>
      <c r="AC249" s="112" t="s">
        <v>2354</v>
      </c>
      <c r="AD249" s="117"/>
      <c r="AE249" s="118"/>
      <c r="AF249" s="121"/>
      <c r="AG249" s="114"/>
      <c r="AH249" s="119"/>
      <c r="AI249" s="113"/>
      <c r="AJ249" s="114" t="s">
        <v>973</v>
      </c>
      <c r="AK249" s="114"/>
      <c r="AL249" s="114"/>
      <c r="AM249" s="114"/>
      <c r="AN249" s="117"/>
      <c r="AO249" s="114"/>
      <c r="AP249" s="114"/>
      <c r="AQ249" s="114" t="s">
        <v>714</v>
      </c>
      <c r="AR249" s="117"/>
      <c r="AS249" s="117"/>
      <c r="AT249" s="117"/>
      <c r="AU249" s="117"/>
      <c r="AV249" s="120"/>
      <c r="AW249" s="120"/>
      <c r="AX249" s="115" t="s">
        <v>518</v>
      </c>
      <c r="AY249" s="121"/>
      <c r="AZ249" s="119"/>
      <c r="BA249" s="121" t="s">
        <v>821</v>
      </c>
      <c r="BB249" s="191">
        <f>IFERROR(IF(PAC!$AB249="F01 - CAPTAÇÃO DE RECURSO",1,""),"")</f>
        <v>1</v>
      </c>
      <c r="BC249" s="191" t="str">
        <f>IFERROR(IF(PAC!$AB249="F02 - LICITAÇÃO",1,""),"")</f>
        <v/>
      </c>
      <c r="BD249" s="122" t="str">
        <f>IFERROR(IF(PAC!$AB$6:$AB$581="F03 - EXECUÇÃO DO OBJETO",1,""),"")</f>
        <v/>
      </c>
      <c r="BE249" s="122" t="str">
        <f>IFERROR(IF(PAC!$AB$6:$AB$581="F04 - CONCLUÍDA",1,""),"")</f>
        <v/>
      </c>
      <c r="BF249" s="189">
        <f>IF(PAC!$V249&gt;0,0,PAC!$Q249)</f>
        <v>0</v>
      </c>
    </row>
    <row r="250" spans="1:58" s="1" customFormat="1" ht="63" hidden="1" customHeight="1" thickBot="1" x14ac:dyDescent="0.4">
      <c r="A250" s="88">
        <f t="shared" si="3"/>
        <v>245</v>
      </c>
      <c r="B250" s="88">
        <v>2025</v>
      </c>
      <c r="C250" s="88" t="s">
        <v>604</v>
      </c>
      <c r="D250" s="88" t="s">
        <v>995</v>
      </c>
      <c r="E250" s="101" t="s">
        <v>800</v>
      </c>
      <c r="F250" s="88" t="s">
        <v>53</v>
      </c>
      <c r="G250" s="88" t="s">
        <v>503</v>
      </c>
      <c r="H250" s="40" t="s">
        <v>1229</v>
      </c>
      <c r="I250" s="88" t="s">
        <v>1223</v>
      </c>
      <c r="J250" s="88" t="s">
        <v>361</v>
      </c>
      <c r="K250" s="18">
        <v>2110161</v>
      </c>
      <c r="L250" s="18">
        <v>2110161</v>
      </c>
      <c r="M250" s="18"/>
      <c r="N250" s="18"/>
      <c r="O250" s="18"/>
      <c r="P250" s="18"/>
      <c r="Q250" s="20">
        <f>SUM(PAC!$M250:$P250)</f>
        <v>0</v>
      </c>
      <c r="R250" s="20"/>
      <c r="S250" s="20"/>
      <c r="T250" s="20"/>
      <c r="U250" s="20"/>
      <c r="V250" s="20"/>
      <c r="W250" s="20">
        <f>IF(PAC!$V250&gt;0,PAC!$V250,PAC!$Q250)</f>
        <v>0</v>
      </c>
      <c r="X250" s="20"/>
      <c r="Y250" s="102" t="s">
        <v>1557</v>
      </c>
      <c r="Z250" s="102"/>
      <c r="AA250" s="103"/>
      <c r="AB250" s="103" t="s">
        <v>1403</v>
      </c>
      <c r="AC250" s="100" t="s">
        <v>2354</v>
      </c>
      <c r="AD250" s="87"/>
      <c r="AE250" s="104"/>
      <c r="AF250" s="107"/>
      <c r="AG250" s="40"/>
      <c r="AH250" s="105"/>
      <c r="AI250" s="101"/>
      <c r="AJ250" s="40" t="s">
        <v>973</v>
      </c>
      <c r="AK250" s="40"/>
      <c r="AL250" s="40"/>
      <c r="AM250" s="40"/>
      <c r="AN250" s="87"/>
      <c r="AO250" s="40"/>
      <c r="AP250" s="40"/>
      <c r="AQ250" s="40" t="s">
        <v>714</v>
      </c>
      <c r="AR250" s="87"/>
      <c r="AS250" s="87"/>
      <c r="AT250" s="87"/>
      <c r="AU250" s="87"/>
      <c r="AV250" s="106"/>
      <c r="AW250" s="106"/>
      <c r="AX250" s="102" t="s">
        <v>518</v>
      </c>
      <c r="AY250" s="107"/>
      <c r="AZ250" s="105"/>
      <c r="BA250" s="107" t="s">
        <v>821</v>
      </c>
      <c r="BB250" s="108">
        <f>IFERROR(IF(PAC!$AB250="F01 - CAPTAÇÃO DE RECURSO",1,""),"")</f>
        <v>1</v>
      </c>
      <c r="BC250" s="108" t="str">
        <f>IFERROR(IF(PAC!$AB250="F02 - LICITAÇÃO",1,""),"")</f>
        <v/>
      </c>
      <c r="BD250" s="109" t="str">
        <f>IFERROR(IF(PAC!$AB$6:$AB$581="F03 - EXECUÇÃO DO OBJETO",1,""),"")</f>
        <v/>
      </c>
      <c r="BE250" s="109" t="str">
        <f>IFERROR(IF(PAC!$AB$6:$AB$581="F04 - CONCLUÍDA",1,""),"")</f>
        <v/>
      </c>
      <c r="BF250" s="110">
        <f>IF(PAC!$V250&gt;0,0,PAC!$Q250)</f>
        <v>0</v>
      </c>
    </row>
    <row r="251" spans="1:58" s="1" customFormat="1" ht="63" hidden="1" customHeight="1" thickBot="1" x14ac:dyDescent="0.4">
      <c r="A251" s="111">
        <f t="shared" si="3"/>
        <v>246</v>
      </c>
      <c r="B251" s="111">
        <v>2025</v>
      </c>
      <c r="C251" s="111" t="s">
        <v>604</v>
      </c>
      <c r="D251" s="111" t="s">
        <v>995</v>
      </c>
      <c r="E251" s="113" t="s">
        <v>2836</v>
      </c>
      <c r="F251" s="111" t="s">
        <v>53</v>
      </c>
      <c r="G251" s="111" t="s">
        <v>503</v>
      </c>
      <c r="H251" s="114" t="s">
        <v>1229</v>
      </c>
      <c r="I251" s="111" t="s">
        <v>1223</v>
      </c>
      <c r="J251" s="111" t="s">
        <v>361</v>
      </c>
      <c r="K251" s="31"/>
      <c r="L251" s="31">
        <v>5322954.2300000004</v>
      </c>
      <c r="M251" s="31">
        <v>5322954.2300000004</v>
      </c>
      <c r="N251" s="31"/>
      <c r="O251" s="31"/>
      <c r="P251" s="31"/>
      <c r="Q251" s="33">
        <f>SUM(PAC!$M251:$P251)</f>
        <v>5322954.2300000004</v>
      </c>
      <c r="R251" s="33"/>
      <c r="S251" s="33"/>
      <c r="T251" s="33"/>
      <c r="U251" s="33"/>
      <c r="V251" s="33"/>
      <c r="W251" s="33">
        <f>IF(PAC!$V251&gt;0,PAC!$V251,PAC!$Q251)</f>
        <v>5322954.2300000004</v>
      </c>
      <c r="X251" s="33"/>
      <c r="Y251" s="115" t="s">
        <v>1553</v>
      </c>
      <c r="Z251" s="115"/>
      <c r="AA251" s="116"/>
      <c r="AB251" s="116" t="s">
        <v>1402</v>
      </c>
      <c r="AC251" s="112" t="s">
        <v>2348</v>
      </c>
      <c r="AD251" s="117"/>
      <c r="AE251" s="118"/>
      <c r="AF251" s="121" t="s">
        <v>1451</v>
      </c>
      <c r="AG251" s="114" t="s">
        <v>2645</v>
      </c>
      <c r="AH251" s="119"/>
      <c r="AI251" s="113" t="s">
        <v>2627</v>
      </c>
      <c r="AJ251" s="114" t="s">
        <v>1620</v>
      </c>
      <c r="AK251" s="114" t="s">
        <v>1682</v>
      </c>
      <c r="AL251" s="114" t="s">
        <v>962</v>
      </c>
      <c r="AM251" s="114"/>
      <c r="AN251" s="117"/>
      <c r="AO251" s="114" t="s">
        <v>1687</v>
      </c>
      <c r="AP251" s="114" t="s">
        <v>2050</v>
      </c>
      <c r="AQ251" s="114" t="s">
        <v>714</v>
      </c>
      <c r="AR251" s="117">
        <v>46274</v>
      </c>
      <c r="AS251" s="117">
        <v>46300</v>
      </c>
      <c r="AT251" s="117"/>
      <c r="AU251" s="117"/>
      <c r="AV251" s="120"/>
      <c r="AW251" s="120"/>
      <c r="AX251" s="115" t="s">
        <v>2516</v>
      </c>
      <c r="AY251" s="121" t="s">
        <v>2838</v>
      </c>
      <c r="AZ251" s="119"/>
      <c r="BA251" s="121" t="s">
        <v>823</v>
      </c>
      <c r="BB251" s="191" t="str">
        <f>IFERROR(IF(PAC!$AB251="F01 - CAPTAÇÃO DE RECURSO",1,""),"")</f>
        <v/>
      </c>
      <c r="BC251" s="191">
        <f>IFERROR(IF(PAC!$AB251="F02 - LICITAÇÃO",1,""),"")</f>
        <v>1</v>
      </c>
      <c r="BD251" s="122" t="str">
        <f>IFERROR(IF(PAC!$AB$6:$AB$581="F03 - EXECUÇÃO DO OBJETO",1,""),"")</f>
        <v/>
      </c>
      <c r="BE251" s="122" t="str">
        <f>IFERROR(IF(PAC!$AB$6:$AB$581="F04 - CONCLUÍDA",1,""),"")</f>
        <v/>
      </c>
      <c r="BF251" s="189">
        <f>IF(PAC!$V251&gt;0,0,PAC!$Q251)</f>
        <v>5322954.2300000004</v>
      </c>
    </row>
    <row r="252" spans="1:58" s="1" customFormat="1" ht="63" hidden="1" customHeight="1" thickBot="1" x14ac:dyDescent="0.4">
      <c r="A252" s="88">
        <f t="shared" si="3"/>
        <v>247</v>
      </c>
      <c r="B252" s="88">
        <v>2025</v>
      </c>
      <c r="C252" s="88" t="s">
        <v>604</v>
      </c>
      <c r="D252" s="88" t="s">
        <v>995</v>
      </c>
      <c r="E252" s="101" t="s">
        <v>1994</v>
      </c>
      <c r="F252" s="88" t="s">
        <v>53</v>
      </c>
      <c r="G252" s="88" t="s">
        <v>503</v>
      </c>
      <c r="H252" s="40" t="s">
        <v>1229</v>
      </c>
      <c r="I252" s="88" t="s">
        <v>1223</v>
      </c>
      <c r="J252" s="88" t="s">
        <v>361</v>
      </c>
      <c r="K252" s="18"/>
      <c r="L252" s="18">
        <v>2657396.09</v>
      </c>
      <c r="M252" s="18">
        <v>2657396.09</v>
      </c>
      <c r="N252" s="18"/>
      <c r="O252" s="18"/>
      <c r="P252" s="18"/>
      <c r="Q252" s="20">
        <f>SUM(PAC!$M252:$P252)</f>
        <v>2657396.09</v>
      </c>
      <c r="R252" s="20"/>
      <c r="S252" s="20"/>
      <c r="T252" s="20"/>
      <c r="U252" s="20"/>
      <c r="V252" s="20">
        <v>7505914.3099999996</v>
      </c>
      <c r="W252" s="20">
        <f>IF(PAC!$V252&gt;0,PAC!$V252,PAC!$Q252)</f>
        <v>7505914.3099999996</v>
      </c>
      <c r="X252" s="20" t="s">
        <v>1573</v>
      </c>
      <c r="Y252" s="102" t="s">
        <v>1553</v>
      </c>
      <c r="Z252" s="102"/>
      <c r="AA252" s="103">
        <v>16</v>
      </c>
      <c r="AB252" s="103" t="s">
        <v>1402</v>
      </c>
      <c r="AC252" s="100" t="s">
        <v>2348</v>
      </c>
      <c r="AD252" s="87"/>
      <c r="AE252" s="104"/>
      <c r="AF252" s="107" t="s">
        <v>1453</v>
      </c>
      <c r="AG252" s="40" t="s">
        <v>2464</v>
      </c>
      <c r="AH252" s="105"/>
      <c r="AI252" s="101" t="s">
        <v>2472</v>
      </c>
      <c r="AJ252" s="40" t="s">
        <v>1620</v>
      </c>
      <c r="AK252" s="40" t="s">
        <v>1682</v>
      </c>
      <c r="AL252" s="40" t="s">
        <v>962</v>
      </c>
      <c r="AM252" s="40"/>
      <c r="AN252" s="87"/>
      <c r="AO252" s="40" t="s">
        <v>1688</v>
      </c>
      <c r="AP252" s="40" t="s">
        <v>2413</v>
      </c>
      <c r="AQ252" s="40" t="s">
        <v>714</v>
      </c>
      <c r="AR252" s="87">
        <v>46143</v>
      </c>
      <c r="AS252" s="87">
        <v>46189</v>
      </c>
      <c r="AT252" s="87">
        <v>46253</v>
      </c>
      <c r="AU252" s="87"/>
      <c r="AV252" s="106"/>
      <c r="AW252" s="106"/>
      <c r="AX252" s="102" t="s">
        <v>2765</v>
      </c>
      <c r="AY252" s="107" t="s">
        <v>2471</v>
      </c>
      <c r="AZ252" s="105"/>
      <c r="BA252" s="107" t="s">
        <v>821</v>
      </c>
      <c r="BB252" s="108" t="str">
        <f>IFERROR(IF(PAC!$AB252="F01 - CAPTAÇÃO DE RECURSO",1,""),"")</f>
        <v/>
      </c>
      <c r="BC252" s="108">
        <f>IFERROR(IF(PAC!$AB252="F02 - LICITAÇÃO",1,""),"")</f>
        <v>1</v>
      </c>
      <c r="BD252" s="109" t="str">
        <f>IFERROR(IF(PAC!$AB$6:$AB$581="F03 - EXECUÇÃO DO OBJETO",1,""),"")</f>
        <v/>
      </c>
      <c r="BE252" s="109" t="str">
        <f>IFERROR(IF(PAC!$AB$6:$AB$581="F04 - CONCLUÍDA",1,""),"")</f>
        <v/>
      </c>
      <c r="BF252" s="110">
        <f>IF(PAC!$V252&gt;0,0,PAC!$Q252)</f>
        <v>0</v>
      </c>
    </row>
    <row r="253" spans="1:58" s="1" customFormat="1" ht="63" hidden="1" customHeight="1" thickBot="1" x14ac:dyDescent="0.4">
      <c r="A253" s="111">
        <f t="shared" si="3"/>
        <v>248</v>
      </c>
      <c r="B253" s="111">
        <v>2025</v>
      </c>
      <c r="C253" s="111" t="s">
        <v>604</v>
      </c>
      <c r="D253" s="111" t="s">
        <v>995</v>
      </c>
      <c r="E253" s="113" t="s">
        <v>1995</v>
      </c>
      <c r="F253" s="111" t="s">
        <v>53</v>
      </c>
      <c r="G253" s="111" t="s">
        <v>503</v>
      </c>
      <c r="H253" s="114" t="s">
        <v>1229</v>
      </c>
      <c r="I253" s="111" t="s">
        <v>1223</v>
      </c>
      <c r="J253" s="111" t="s">
        <v>361</v>
      </c>
      <c r="K253" s="31"/>
      <c r="L253" s="31">
        <v>2359160</v>
      </c>
      <c r="M253" s="31">
        <v>2359160</v>
      </c>
      <c r="N253" s="31"/>
      <c r="O253" s="31"/>
      <c r="P253" s="31"/>
      <c r="Q253" s="33">
        <f>SUM(PAC!$M253:$P253)</f>
        <v>2359160</v>
      </c>
      <c r="R253" s="33"/>
      <c r="S253" s="33"/>
      <c r="T253" s="33"/>
      <c r="U253" s="33"/>
      <c r="V253" s="33">
        <v>3109281.75</v>
      </c>
      <c r="W253" s="33">
        <f>IF(PAC!$V253&gt;0,PAC!$V253,PAC!$Q253)</f>
        <v>3109281.75</v>
      </c>
      <c r="X253" s="33" t="s">
        <v>1573</v>
      </c>
      <c r="Y253" s="115" t="s">
        <v>1553</v>
      </c>
      <c r="Z253" s="115"/>
      <c r="AA253" s="116">
        <v>12</v>
      </c>
      <c r="AB253" s="116" t="s">
        <v>1402</v>
      </c>
      <c r="AC253" s="112" t="s">
        <v>2348</v>
      </c>
      <c r="AD253" s="117"/>
      <c r="AE253" s="118"/>
      <c r="AF253" s="121" t="s">
        <v>1453</v>
      </c>
      <c r="AG253" s="114" t="s">
        <v>2464</v>
      </c>
      <c r="AH253" s="119"/>
      <c r="AI253" s="113" t="s">
        <v>2472</v>
      </c>
      <c r="AJ253" s="114" t="s">
        <v>1620</v>
      </c>
      <c r="AK253" s="114" t="s">
        <v>1682</v>
      </c>
      <c r="AL253" s="114" t="s">
        <v>962</v>
      </c>
      <c r="AM253" s="114"/>
      <c r="AN253" s="117"/>
      <c r="AO253" s="114" t="s">
        <v>1963</v>
      </c>
      <c r="AP253" s="114" t="s">
        <v>2044</v>
      </c>
      <c r="AQ253" s="114" t="s">
        <v>714</v>
      </c>
      <c r="AR253" s="117">
        <v>46143</v>
      </c>
      <c r="AS253" s="117">
        <v>46189</v>
      </c>
      <c r="AT253" s="117">
        <v>46253</v>
      </c>
      <c r="AU253" s="117"/>
      <c r="AV253" s="120"/>
      <c r="AW253" s="120"/>
      <c r="AX253" s="115" t="s">
        <v>2766</v>
      </c>
      <c r="AY253" s="121" t="s">
        <v>2471</v>
      </c>
      <c r="AZ253" s="119"/>
      <c r="BA253" s="121" t="s">
        <v>821</v>
      </c>
      <c r="BB253" s="191" t="str">
        <f>IFERROR(IF(PAC!$AB253="F01 - CAPTAÇÃO DE RECURSO",1,""),"")</f>
        <v/>
      </c>
      <c r="BC253" s="191">
        <f>IFERROR(IF(PAC!$AB253="F02 - LICITAÇÃO",1,""),"")</f>
        <v>1</v>
      </c>
      <c r="BD253" s="122" t="str">
        <f>IFERROR(IF(PAC!$AB$6:$AB$581="F03 - EXECUÇÃO DO OBJETO",1,""),"")</f>
        <v/>
      </c>
      <c r="BE253" s="122" t="str">
        <f>IFERROR(IF(PAC!$AB$6:$AB$581="F04 - CONCLUÍDA",1,""),"")</f>
        <v/>
      </c>
      <c r="BF253" s="189">
        <f>IF(PAC!$V253&gt;0,0,PAC!$Q253)</f>
        <v>0</v>
      </c>
    </row>
    <row r="254" spans="1:58" s="1" customFormat="1" ht="63" hidden="1" customHeight="1" thickBot="1" x14ac:dyDescent="0.4">
      <c r="A254" s="88">
        <f t="shared" si="3"/>
        <v>249</v>
      </c>
      <c r="B254" s="88">
        <v>2025</v>
      </c>
      <c r="C254" s="88" t="s">
        <v>604</v>
      </c>
      <c r="D254" s="88" t="s">
        <v>995</v>
      </c>
      <c r="E254" s="101" t="s">
        <v>801</v>
      </c>
      <c r="F254" s="88" t="s">
        <v>53</v>
      </c>
      <c r="G254" s="88" t="s">
        <v>503</v>
      </c>
      <c r="H254" s="40" t="s">
        <v>1229</v>
      </c>
      <c r="I254" s="88" t="s">
        <v>1223</v>
      </c>
      <c r="J254" s="88" t="s">
        <v>361</v>
      </c>
      <c r="K254" s="18">
        <v>1744399.76</v>
      </c>
      <c r="L254" s="18">
        <v>1744399.76</v>
      </c>
      <c r="M254" s="18"/>
      <c r="N254" s="18"/>
      <c r="O254" s="18"/>
      <c r="P254" s="18"/>
      <c r="Q254" s="20">
        <f>SUM(PAC!$M254:$P254)</f>
        <v>0</v>
      </c>
      <c r="R254" s="20"/>
      <c r="S254" s="20"/>
      <c r="T254" s="20"/>
      <c r="U254" s="20"/>
      <c r="V254" s="20"/>
      <c r="W254" s="20">
        <f>IF(PAC!$V254&gt;0,PAC!$V254,PAC!$Q254)</f>
        <v>0</v>
      </c>
      <c r="X254" s="20"/>
      <c r="Y254" s="102" t="s">
        <v>1557</v>
      </c>
      <c r="Z254" s="102"/>
      <c r="AA254" s="103"/>
      <c r="AB254" s="103" t="s">
        <v>1403</v>
      </c>
      <c r="AC254" s="100" t="s">
        <v>2354</v>
      </c>
      <c r="AD254" s="87"/>
      <c r="AE254" s="104"/>
      <c r="AF254" s="107"/>
      <c r="AG254" s="40"/>
      <c r="AH254" s="105"/>
      <c r="AI254" s="101"/>
      <c r="AJ254" s="40" t="s">
        <v>973</v>
      </c>
      <c r="AK254" s="40"/>
      <c r="AL254" s="40"/>
      <c r="AM254" s="40"/>
      <c r="AN254" s="87"/>
      <c r="AO254" s="40"/>
      <c r="AP254" s="40"/>
      <c r="AQ254" s="40" t="s">
        <v>714</v>
      </c>
      <c r="AR254" s="87"/>
      <c r="AS254" s="87"/>
      <c r="AT254" s="87"/>
      <c r="AU254" s="87"/>
      <c r="AV254" s="106"/>
      <c r="AW254" s="106"/>
      <c r="AX254" s="102" t="s">
        <v>518</v>
      </c>
      <c r="AY254" s="107"/>
      <c r="AZ254" s="105"/>
      <c r="BA254" s="107" t="s">
        <v>821</v>
      </c>
      <c r="BB254" s="108">
        <f>IFERROR(IF(PAC!$AB254="F01 - CAPTAÇÃO DE RECURSO",1,""),"")</f>
        <v>1</v>
      </c>
      <c r="BC254" s="108" t="str">
        <f>IFERROR(IF(PAC!$AB254="F02 - LICITAÇÃO",1,""),"")</f>
        <v/>
      </c>
      <c r="BD254" s="109" t="str">
        <f>IFERROR(IF(PAC!$AB$6:$AB$581="F03 - EXECUÇÃO DO OBJETO",1,""),"")</f>
        <v/>
      </c>
      <c r="BE254" s="109" t="str">
        <f>IFERROR(IF(PAC!$AB$6:$AB$581="F04 - CONCLUÍDA",1,""),"")</f>
        <v/>
      </c>
      <c r="BF254" s="110">
        <f>IF(PAC!$V254&gt;0,0,PAC!$Q254)</f>
        <v>0</v>
      </c>
    </row>
    <row r="255" spans="1:58" s="1" customFormat="1" ht="63" hidden="1" customHeight="1" thickBot="1" x14ac:dyDescent="0.4">
      <c r="A255" s="111">
        <f t="shared" si="3"/>
        <v>250</v>
      </c>
      <c r="B255" s="111">
        <v>2025</v>
      </c>
      <c r="C255" s="111" t="s">
        <v>604</v>
      </c>
      <c r="D255" s="111" t="s">
        <v>995</v>
      </c>
      <c r="E255" s="113" t="s">
        <v>802</v>
      </c>
      <c r="F255" s="111" t="s">
        <v>53</v>
      </c>
      <c r="G255" s="111" t="s">
        <v>503</v>
      </c>
      <c r="H255" s="114" t="s">
        <v>1229</v>
      </c>
      <c r="I255" s="111" t="s">
        <v>1223</v>
      </c>
      <c r="J255" s="111" t="s">
        <v>361</v>
      </c>
      <c r="K255" s="31">
        <v>1797857.16</v>
      </c>
      <c r="L255" s="31">
        <v>1797857.16</v>
      </c>
      <c r="M255" s="31"/>
      <c r="N255" s="31"/>
      <c r="O255" s="31"/>
      <c r="P255" s="31"/>
      <c r="Q255" s="33">
        <f>SUM(PAC!$M255:$P255)</f>
        <v>0</v>
      </c>
      <c r="R255" s="33"/>
      <c r="S255" s="33"/>
      <c r="T255" s="33"/>
      <c r="U255" s="33"/>
      <c r="V255" s="33"/>
      <c r="W255" s="33">
        <f>IF(PAC!$V255&gt;0,PAC!$V255,PAC!$Q255)</f>
        <v>0</v>
      </c>
      <c r="X255" s="33"/>
      <c r="Y255" s="115" t="s">
        <v>1557</v>
      </c>
      <c r="Z255" s="115"/>
      <c r="AA255" s="116"/>
      <c r="AB255" s="116" t="s">
        <v>1403</v>
      </c>
      <c r="AC255" s="112" t="s">
        <v>2354</v>
      </c>
      <c r="AD255" s="117"/>
      <c r="AE255" s="118"/>
      <c r="AF255" s="121"/>
      <c r="AG255" s="114"/>
      <c r="AH255" s="119"/>
      <c r="AI255" s="113"/>
      <c r="AJ255" s="114" t="s">
        <v>973</v>
      </c>
      <c r="AK255" s="114"/>
      <c r="AL255" s="114"/>
      <c r="AM255" s="114"/>
      <c r="AN255" s="117"/>
      <c r="AO255" s="114"/>
      <c r="AP255" s="114"/>
      <c r="AQ255" s="114" t="s">
        <v>714</v>
      </c>
      <c r="AR255" s="117"/>
      <c r="AS255" s="117"/>
      <c r="AT255" s="117"/>
      <c r="AU255" s="117"/>
      <c r="AV255" s="120"/>
      <c r="AW255" s="120"/>
      <c r="AX255" s="115" t="s">
        <v>518</v>
      </c>
      <c r="AY255" s="121"/>
      <c r="AZ255" s="119"/>
      <c r="BA255" s="121" t="s">
        <v>821</v>
      </c>
      <c r="BB255" s="191">
        <f>IFERROR(IF(PAC!$AB255="F01 - CAPTAÇÃO DE RECURSO",1,""),"")</f>
        <v>1</v>
      </c>
      <c r="BC255" s="191" t="str">
        <f>IFERROR(IF(PAC!$AB255="F02 - LICITAÇÃO",1,""),"")</f>
        <v/>
      </c>
      <c r="BD255" s="122" t="str">
        <f>IFERROR(IF(PAC!$AB$6:$AB$581="F03 - EXECUÇÃO DO OBJETO",1,""),"")</f>
        <v/>
      </c>
      <c r="BE255" s="122" t="str">
        <f>IFERROR(IF(PAC!$AB$6:$AB$581="F04 - CONCLUÍDA",1,""),"")</f>
        <v/>
      </c>
      <c r="BF255" s="189">
        <f>IF(PAC!$V255&gt;0,0,PAC!$Q255)</f>
        <v>0</v>
      </c>
    </row>
    <row r="256" spans="1:58" s="1" customFormat="1" ht="63" hidden="1" customHeight="1" thickBot="1" x14ac:dyDescent="0.4">
      <c r="A256" s="88">
        <f t="shared" si="3"/>
        <v>251</v>
      </c>
      <c r="B256" s="88">
        <v>2025</v>
      </c>
      <c r="C256" s="88" t="s">
        <v>604</v>
      </c>
      <c r="D256" s="88" t="s">
        <v>995</v>
      </c>
      <c r="E256" s="101" t="s">
        <v>803</v>
      </c>
      <c r="F256" s="88" t="s">
        <v>53</v>
      </c>
      <c r="G256" s="88" t="s">
        <v>503</v>
      </c>
      <c r="H256" s="40" t="s">
        <v>1229</v>
      </c>
      <c r="I256" s="88" t="s">
        <v>1223</v>
      </c>
      <c r="J256" s="88" t="s">
        <v>361</v>
      </c>
      <c r="K256" s="18">
        <v>2653175.7599999998</v>
      </c>
      <c r="L256" s="18">
        <v>2653175.7599999998</v>
      </c>
      <c r="M256" s="18"/>
      <c r="N256" s="18"/>
      <c r="O256" s="18"/>
      <c r="P256" s="18"/>
      <c r="Q256" s="20">
        <f>SUM(PAC!$M256:$P256)</f>
        <v>0</v>
      </c>
      <c r="R256" s="20"/>
      <c r="S256" s="20"/>
      <c r="T256" s="20"/>
      <c r="U256" s="20"/>
      <c r="V256" s="20"/>
      <c r="W256" s="20">
        <f>IF(PAC!$V256&gt;0,PAC!$V256,PAC!$Q256)</f>
        <v>0</v>
      </c>
      <c r="X256" s="20"/>
      <c r="Y256" s="102" t="s">
        <v>1557</v>
      </c>
      <c r="Z256" s="102"/>
      <c r="AA256" s="103"/>
      <c r="AB256" s="103" t="s">
        <v>1403</v>
      </c>
      <c r="AC256" s="100" t="s">
        <v>2354</v>
      </c>
      <c r="AD256" s="87"/>
      <c r="AE256" s="104"/>
      <c r="AF256" s="107"/>
      <c r="AG256" s="40"/>
      <c r="AH256" s="105"/>
      <c r="AI256" s="101"/>
      <c r="AJ256" s="40" t="s">
        <v>973</v>
      </c>
      <c r="AK256" s="40"/>
      <c r="AL256" s="40"/>
      <c r="AM256" s="40"/>
      <c r="AN256" s="87"/>
      <c r="AO256" s="40"/>
      <c r="AP256" s="40"/>
      <c r="AQ256" s="40" t="s">
        <v>714</v>
      </c>
      <c r="AR256" s="87"/>
      <c r="AS256" s="87"/>
      <c r="AT256" s="87"/>
      <c r="AU256" s="87"/>
      <c r="AV256" s="106"/>
      <c r="AW256" s="106"/>
      <c r="AX256" s="102" t="s">
        <v>518</v>
      </c>
      <c r="AY256" s="107"/>
      <c r="AZ256" s="105"/>
      <c r="BA256" s="107" t="s">
        <v>821</v>
      </c>
      <c r="BB256" s="108">
        <f>IFERROR(IF(PAC!$AB256="F01 - CAPTAÇÃO DE RECURSO",1,""),"")</f>
        <v>1</v>
      </c>
      <c r="BC256" s="108" t="str">
        <f>IFERROR(IF(PAC!$AB256="F02 - LICITAÇÃO",1,""),"")</f>
        <v/>
      </c>
      <c r="BD256" s="109" t="str">
        <f>IFERROR(IF(PAC!$AB$6:$AB$581="F03 - EXECUÇÃO DO OBJETO",1,""),"")</f>
        <v/>
      </c>
      <c r="BE256" s="109" t="str">
        <f>IFERROR(IF(PAC!$AB$6:$AB$581="F04 - CONCLUÍDA",1,""),"")</f>
        <v/>
      </c>
      <c r="BF256" s="110">
        <f>IF(PAC!$V256&gt;0,0,PAC!$Q256)</f>
        <v>0</v>
      </c>
    </row>
    <row r="257" spans="1:58" s="1" customFormat="1" ht="63" hidden="1" customHeight="1" thickBot="1" x14ac:dyDescent="0.4">
      <c r="A257" s="111">
        <f t="shared" si="3"/>
        <v>252</v>
      </c>
      <c r="B257" s="111">
        <v>2025</v>
      </c>
      <c r="C257" s="111" t="s">
        <v>604</v>
      </c>
      <c r="D257" s="111" t="s">
        <v>995</v>
      </c>
      <c r="E257" s="113" t="s">
        <v>804</v>
      </c>
      <c r="F257" s="111" t="s">
        <v>53</v>
      </c>
      <c r="G257" s="111" t="s">
        <v>503</v>
      </c>
      <c r="H257" s="114" t="s">
        <v>1229</v>
      </c>
      <c r="I257" s="111" t="s">
        <v>1223</v>
      </c>
      <c r="J257" s="111" t="s">
        <v>361</v>
      </c>
      <c r="K257" s="31">
        <v>1840060.39</v>
      </c>
      <c r="L257" s="31">
        <v>1840060.39</v>
      </c>
      <c r="M257" s="31"/>
      <c r="N257" s="31"/>
      <c r="O257" s="31"/>
      <c r="P257" s="31"/>
      <c r="Q257" s="33">
        <f>SUM(PAC!$M257:$P257)</f>
        <v>0</v>
      </c>
      <c r="R257" s="33"/>
      <c r="S257" s="33"/>
      <c r="T257" s="33"/>
      <c r="U257" s="33"/>
      <c r="V257" s="33"/>
      <c r="W257" s="33">
        <f>IF(PAC!$V257&gt;0,PAC!$V257,PAC!$Q257)</f>
        <v>0</v>
      </c>
      <c r="X257" s="33"/>
      <c r="Y257" s="115" t="s">
        <v>1557</v>
      </c>
      <c r="Z257" s="115"/>
      <c r="AA257" s="116"/>
      <c r="AB257" s="116" t="s">
        <v>1403</v>
      </c>
      <c r="AC257" s="112" t="s">
        <v>2354</v>
      </c>
      <c r="AD257" s="117"/>
      <c r="AE257" s="118"/>
      <c r="AF257" s="121"/>
      <c r="AG257" s="114"/>
      <c r="AH257" s="119"/>
      <c r="AI257" s="113"/>
      <c r="AJ257" s="114" t="s">
        <v>973</v>
      </c>
      <c r="AK257" s="114"/>
      <c r="AL257" s="114"/>
      <c r="AM257" s="114"/>
      <c r="AN257" s="117"/>
      <c r="AO257" s="114"/>
      <c r="AP257" s="114"/>
      <c r="AQ257" s="114" t="s">
        <v>714</v>
      </c>
      <c r="AR257" s="117"/>
      <c r="AS257" s="117"/>
      <c r="AT257" s="117"/>
      <c r="AU257" s="117"/>
      <c r="AV257" s="120"/>
      <c r="AW257" s="120"/>
      <c r="AX257" s="115" t="s">
        <v>518</v>
      </c>
      <c r="AY257" s="121"/>
      <c r="AZ257" s="119"/>
      <c r="BA257" s="121" t="s">
        <v>821</v>
      </c>
      <c r="BB257" s="191">
        <f>IFERROR(IF(PAC!$AB257="F01 - CAPTAÇÃO DE RECURSO",1,""),"")</f>
        <v>1</v>
      </c>
      <c r="BC257" s="191" t="str">
        <f>IFERROR(IF(PAC!$AB257="F02 - LICITAÇÃO",1,""),"")</f>
        <v/>
      </c>
      <c r="BD257" s="122" t="str">
        <f>IFERROR(IF(PAC!$AB$6:$AB$581="F03 - EXECUÇÃO DO OBJETO",1,""),"")</f>
        <v/>
      </c>
      <c r="BE257" s="122" t="str">
        <f>IFERROR(IF(PAC!$AB$6:$AB$581="F04 - CONCLUÍDA",1,""),"")</f>
        <v/>
      </c>
      <c r="BF257" s="189">
        <f>IF(PAC!$V257&gt;0,0,PAC!$Q257)</f>
        <v>0</v>
      </c>
    </row>
    <row r="258" spans="1:58" s="1" customFormat="1" ht="63" hidden="1" customHeight="1" thickBot="1" x14ac:dyDescent="0.4">
      <c r="A258" s="88">
        <f t="shared" si="3"/>
        <v>253</v>
      </c>
      <c r="B258" s="88">
        <v>2025</v>
      </c>
      <c r="C258" s="88" t="s">
        <v>604</v>
      </c>
      <c r="D258" s="88" t="s">
        <v>995</v>
      </c>
      <c r="E258" s="101" t="s">
        <v>2841</v>
      </c>
      <c r="F258" s="88" t="s">
        <v>53</v>
      </c>
      <c r="G258" s="88" t="s">
        <v>503</v>
      </c>
      <c r="H258" s="40" t="s">
        <v>1229</v>
      </c>
      <c r="I258" s="88" t="s">
        <v>1223</v>
      </c>
      <c r="J258" s="88" t="s">
        <v>361</v>
      </c>
      <c r="K258" s="18"/>
      <c r="L258" s="18">
        <v>3187749.88</v>
      </c>
      <c r="M258" s="18">
        <v>3187749.88</v>
      </c>
      <c r="N258" s="18"/>
      <c r="O258" s="18"/>
      <c r="P258" s="18"/>
      <c r="Q258" s="20">
        <f>SUM(PAC!$M258:$P258)</f>
        <v>3187749.88</v>
      </c>
      <c r="R258" s="20"/>
      <c r="S258" s="20"/>
      <c r="T258" s="20"/>
      <c r="U258" s="20"/>
      <c r="V258" s="20"/>
      <c r="W258" s="20">
        <f>IF(PAC!$V258&gt;0,PAC!$V258,PAC!$Q258)</f>
        <v>3187749.88</v>
      </c>
      <c r="X258" s="20"/>
      <c r="Y258" s="102" t="s">
        <v>1553</v>
      </c>
      <c r="Z258" s="102"/>
      <c r="AA258" s="103"/>
      <c r="AB258" s="103" t="s">
        <v>1402</v>
      </c>
      <c r="AC258" s="100" t="s">
        <v>2348</v>
      </c>
      <c r="AD258" s="87"/>
      <c r="AE258" s="104"/>
      <c r="AF258" s="107" t="s">
        <v>1451</v>
      </c>
      <c r="AG258" s="40" t="s">
        <v>2645</v>
      </c>
      <c r="AH258" s="105"/>
      <c r="AI258" s="101" t="s">
        <v>2627</v>
      </c>
      <c r="AJ258" s="40" t="s">
        <v>1620</v>
      </c>
      <c r="AK258" s="40" t="s">
        <v>1682</v>
      </c>
      <c r="AL258" s="40" t="s">
        <v>962</v>
      </c>
      <c r="AM258" s="40"/>
      <c r="AN258" s="87"/>
      <c r="AO258" s="40" t="s">
        <v>1689</v>
      </c>
      <c r="AP258" s="40" t="s">
        <v>2051</v>
      </c>
      <c r="AQ258" s="40" t="s">
        <v>714</v>
      </c>
      <c r="AR258" s="87">
        <v>46274</v>
      </c>
      <c r="AS258" s="87">
        <v>46300</v>
      </c>
      <c r="AT258" s="87"/>
      <c r="AU258" s="87"/>
      <c r="AV258" s="106"/>
      <c r="AW258" s="106"/>
      <c r="AX258" s="102" t="s">
        <v>2510</v>
      </c>
      <c r="AY258" s="107" t="s">
        <v>2844</v>
      </c>
      <c r="AZ258" s="105"/>
      <c r="BA258" s="107" t="s">
        <v>821</v>
      </c>
      <c r="BB258" s="108" t="str">
        <f>IFERROR(IF(PAC!$AB258="F01 - CAPTAÇÃO DE RECURSO",1,""),"")</f>
        <v/>
      </c>
      <c r="BC258" s="108">
        <f>IFERROR(IF(PAC!$AB258="F02 - LICITAÇÃO",1,""),"")</f>
        <v>1</v>
      </c>
      <c r="BD258" s="109" t="str">
        <f>IFERROR(IF(PAC!$AB$6:$AB$581="F03 - EXECUÇÃO DO OBJETO",1,""),"")</f>
        <v/>
      </c>
      <c r="BE258" s="109" t="str">
        <f>IFERROR(IF(PAC!$AB$6:$AB$581="F04 - CONCLUÍDA",1,""),"")</f>
        <v/>
      </c>
      <c r="BF258" s="110">
        <f>IF(PAC!$V258&gt;0,0,PAC!$Q258)</f>
        <v>3187749.88</v>
      </c>
    </row>
    <row r="259" spans="1:58" s="1" customFormat="1" ht="63" hidden="1" customHeight="1" thickBot="1" x14ac:dyDescent="0.4">
      <c r="A259" s="111">
        <f t="shared" si="3"/>
        <v>254</v>
      </c>
      <c r="B259" s="111">
        <v>2025</v>
      </c>
      <c r="C259" s="111" t="s">
        <v>604</v>
      </c>
      <c r="D259" s="111" t="s">
        <v>995</v>
      </c>
      <c r="E259" s="113" t="s">
        <v>2842</v>
      </c>
      <c r="F259" s="111" t="s">
        <v>53</v>
      </c>
      <c r="G259" s="111" t="s">
        <v>503</v>
      </c>
      <c r="H259" s="114" t="s">
        <v>1229</v>
      </c>
      <c r="I259" s="111" t="s">
        <v>1223</v>
      </c>
      <c r="J259" s="111" t="s">
        <v>361</v>
      </c>
      <c r="K259" s="31"/>
      <c r="L259" s="31">
        <v>5104672.8899999997</v>
      </c>
      <c r="M259" s="31">
        <v>5104672.8899999997</v>
      </c>
      <c r="N259" s="31"/>
      <c r="O259" s="31"/>
      <c r="P259" s="31"/>
      <c r="Q259" s="33">
        <f>SUM(PAC!$M259:$P259)</f>
        <v>5104672.8899999997</v>
      </c>
      <c r="R259" s="33"/>
      <c r="S259" s="33"/>
      <c r="T259" s="33"/>
      <c r="U259" s="33"/>
      <c r="V259" s="33"/>
      <c r="W259" s="33">
        <f>IF(PAC!$V259&gt;0,PAC!$V259,PAC!$Q259)</f>
        <v>5104672.8899999997</v>
      </c>
      <c r="X259" s="33"/>
      <c r="Y259" s="115" t="s">
        <v>1553</v>
      </c>
      <c r="Z259" s="115"/>
      <c r="AA259" s="116"/>
      <c r="AB259" s="116" t="s">
        <v>1402</v>
      </c>
      <c r="AC259" s="112" t="s">
        <v>2348</v>
      </c>
      <c r="AD259" s="117"/>
      <c r="AE259" s="118"/>
      <c r="AF259" s="121" t="s">
        <v>1451</v>
      </c>
      <c r="AG259" s="114" t="s">
        <v>2645</v>
      </c>
      <c r="AH259" s="119"/>
      <c r="AI259" s="113" t="s">
        <v>2628</v>
      </c>
      <c r="AJ259" s="114" t="s">
        <v>1620</v>
      </c>
      <c r="AK259" s="114" t="s">
        <v>1682</v>
      </c>
      <c r="AL259" s="114" t="s">
        <v>962</v>
      </c>
      <c r="AM259" s="114"/>
      <c r="AN259" s="117"/>
      <c r="AO259" s="114" t="s">
        <v>1964</v>
      </c>
      <c r="AP259" s="114" t="s">
        <v>2052</v>
      </c>
      <c r="AQ259" s="114" t="s">
        <v>714</v>
      </c>
      <c r="AR259" s="117">
        <v>46274</v>
      </c>
      <c r="AS259" s="117">
        <v>46300</v>
      </c>
      <c r="AT259" s="117"/>
      <c r="AU259" s="117"/>
      <c r="AV259" s="120"/>
      <c r="AW259" s="120"/>
      <c r="AX259" s="115" t="s">
        <v>2505</v>
      </c>
      <c r="AY259" s="121" t="s">
        <v>2844</v>
      </c>
      <c r="AZ259" s="119"/>
      <c r="BA259" s="121" t="s">
        <v>823</v>
      </c>
      <c r="BB259" s="191" t="str">
        <f>IFERROR(IF(PAC!$AB259="F01 - CAPTAÇÃO DE RECURSO",1,""),"")</f>
        <v/>
      </c>
      <c r="BC259" s="191">
        <f>IFERROR(IF(PAC!$AB259="F02 - LICITAÇÃO",1,""),"")</f>
        <v>1</v>
      </c>
      <c r="BD259" s="122" t="str">
        <f>IFERROR(IF(PAC!$AB$6:$AB$581="F03 - EXECUÇÃO DO OBJETO",1,""),"")</f>
        <v/>
      </c>
      <c r="BE259" s="122" t="str">
        <f>IFERROR(IF(PAC!$AB$6:$AB$581="F04 - CONCLUÍDA",1,""),"")</f>
        <v/>
      </c>
      <c r="BF259" s="189">
        <f>IF(PAC!$V259&gt;0,0,PAC!$Q259)</f>
        <v>5104672.8899999997</v>
      </c>
    </row>
    <row r="260" spans="1:58" s="1" customFormat="1" ht="63" hidden="1" customHeight="1" thickBot="1" x14ac:dyDescent="0.4">
      <c r="A260" s="88">
        <f t="shared" si="3"/>
        <v>255</v>
      </c>
      <c r="B260" s="88">
        <v>2025</v>
      </c>
      <c r="C260" s="88" t="s">
        <v>604</v>
      </c>
      <c r="D260" s="88" t="s">
        <v>995</v>
      </c>
      <c r="E260" s="101" t="s">
        <v>805</v>
      </c>
      <c r="F260" s="88" t="s">
        <v>53</v>
      </c>
      <c r="G260" s="88" t="s">
        <v>503</v>
      </c>
      <c r="H260" s="40" t="s">
        <v>1229</v>
      </c>
      <c r="I260" s="88" t="s">
        <v>1223</v>
      </c>
      <c r="J260" s="88" t="s">
        <v>361</v>
      </c>
      <c r="K260" s="18">
        <v>1633264.62</v>
      </c>
      <c r="L260" s="18">
        <v>1633264.62</v>
      </c>
      <c r="M260" s="18"/>
      <c r="N260" s="18"/>
      <c r="O260" s="18"/>
      <c r="P260" s="18"/>
      <c r="Q260" s="20">
        <f>SUM(PAC!$M260:$P260)</f>
        <v>0</v>
      </c>
      <c r="R260" s="20"/>
      <c r="S260" s="20"/>
      <c r="T260" s="20"/>
      <c r="U260" s="20"/>
      <c r="V260" s="20"/>
      <c r="W260" s="20">
        <f>IF(PAC!$V260&gt;0,PAC!$V260,PAC!$Q260)</f>
        <v>0</v>
      </c>
      <c r="X260" s="20"/>
      <c r="Y260" s="102" t="s">
        <v>1557</v>
      </c>
      <c r="Z260" s="102"/>
      <c r="AA260" s="103"/>
      <c r="AB260" s="103" t="s">
        <v>1403</v>
      </c>
      <c r="AC260" s="100" t="s">
        <v>2354</v>
      </c>
      <c r="AD260" s="87"/>
      <c r="AE260" s="104"/>
      <c r="AF260" s="107"/>
      <c r="AG260" s="40"/>
      <c r="AH260" s="105"/>
      <c r="AI260" s="101"/>
      <c r="AJ260" s="40" t="s">
        <v>973</v>
      </c>
      <c r="AK260" s="40"/>
      <c r="AL260" s="40"/>
      <c r="AM260" s="40"/>
      <c r="AN260" s="87"/>
      <c r="AO260" s="40"/>
      <c r="AP260" s="40"/>
      <c r="AQ260" s="40" t="s">
        <v>714</v>
      </c>
      <c r="AR260" s="87"/>
      <c r="AS260" s="87"/>
      <c r="AT260" s="87"/>
      <c r="AU260" s="87"/>
      <c r="AV260" s="106"/>
      <c r="AW260" s="106"/>
      <c r="AX260" s="102" t="s">
        <v>518</v>
      </c>
      <c r="AY260" s="107"/>
      <c r="AZ260" s="105"/>
      <c r="BA260" s="107" t="s">
        <v>821</v>
      </c>
      <c r="BB260" s="108">
        <f>IFERROR(IF(PAC!$AB260="F01 - CAPTAÇÃO DE RECURSO",1,""),"")</f>
        <v>1</v>
      </c>
      <c r="BC260" s="108" t="str">
        <f>IFERROR(IF(PAC!$AB260="F02 - LICITAÇÃO",1,""),"")</f>
        <v/>
      </c>
      <c r="BD260" s="109" t="str">
        <f>IFERROR(IF(PAC!$AB$6:$AB$581="F03 - EXECUÇÃO DO OBJETO",1,""),"")</f>
        <v/>
      </c>
      <c r="BE260" s="109" t="str">
        <f>IFERROR(IF(PAC!$AB$6:$AB$581="F04 - CONCLUÍDA",1,""),"")</f>
        <v/>
      </c>
      <c r="BF260" s="110">
        <f>IF(PAC!$V260&gt;0,0,PAC!$Q260)</f>
        <v>0</v>
      </c>
    </row>
    <row r="261" spans="1:58" s="1" customFormat="1" ht="63" hidden="1" customHeight="1" thickBot="1" x14ac:dyDescent="0.4">
      <c r="A261" s="111">
        <f t="shared" ref="A261:A324" si="4">ROW()-5</f>
        <v>256</v>
      </c>
      <c r="B261" s="111">
        <v>2025</v>
      </c>
      <c r="C261" s="111" t="s">
        <v>604</v>
      </c>
      <c r="D261" s="111" t="s">
        <v>995</v>
      </c>
      <c r="E261" s="113" t="s">
        <v>2837</v>
      </c>
      <c r="F261" s="111" t="s">
        <v>53</v>
      </c>
      <c r="G261" s="111" t="s">
        <v>503</v>
      </c>
      <c r="H261" s="114" t="s">
        <v>1229</v>
      </c>
      <c r="I261" s="111" t="s">
        <v>1223</v>
      </c>
      <c r="J261" s="111" t="s">
        <v>361</v>
      </c>
      <c r="K261" s="31"/>
      <c r="L261" s="31">
        <v>4134508.79</v>
      </c>
      <c r="M261" s="31">
        <v>4134508.79</v>
      </c>
      <c r="N261" s="31"/>
      <c r="O261" s="31"/>
      <c r="P261" s="31"/>
      <c r="Q261" s="33">
        <f>SUM(PAC!$M261:$P261)</f>
        <v>4134508.79</v>
      </c>
      <c r="R261" s="33"/>
      <c r="S261" s="33"/>
      <c r="T261" s="33"/>
      <c r="U261" s="33"/>
      <c r="V261" s="33"/>
      <c r="W261" s="33">
        <f>IF(PAC!$V261&gt;0,PAC!$V261,PAC!$Q261)</f>
        <v>4134508.79</v>
      </c>
      <c r="X261" s="33"/>
      <c r="Y261" s="115" t="s">
        <v>1553</v>
      </c>
      <c r="Z261" s="115"/>
      <c r="AA261" s="116"/>
      <c r="AB261" s="116" t="s">
        <v>1402</v>
      </c>
      <c r="AC261" s="112" t="s">
        <v>2348</v>
      </c>
      <c r="AD261" s="117"/>
      <c r="AE261" s="118"/>
      <c r="AF261" s="121" t="s">
        <v>1451</v>
      </c>
      <c r="AG261" s="114" t="s">
        <v>2645</v>
      </c>
      <c r="AH261" s="119"/>
      <c r="AI261" s="113" t="s">
        <v>2627</v>
      </c>
      <c r="AJ261" s="114" t="s">
        <v>1620</v>
      </c>
      <c r="AK261" s="114" t="s">
        <v>1682</v>
      </c>
      <c r="AL261" s="114" t="s">
        <v>962</v>
      </c>
      <c r="AM261" s="114"/>
      <c r="AN261" s="117"/>
      <c r="AO261" s="114" t="s">
        <v>1690</v>
      </c>
      <c r="AP261" s="114" t="s">
        <v>2053</v>
      </c>
      <c r="AQ261" s="114" t="s">
        <v>714</v>
      </c>
      <c r="AR261" s="117">
        <v>46274</v>
      </c>
      <c r="AS261" s="117">
        <v>46300</v>
      </c>
      <c r="AT261" s="117"/>
      <c r="AU261" s="117"/>
      <c r="AV261" s="120"/>
      <c r="AW261" s="120"/>
      <c r="AX261" s="115" t="s">
        <v>2517</v>
      </c>
      <c r="AY261" s="121" t="s">
        <v>2838</v>
      </c>
      <c r="AZ261" s="119"/>
      <c r="BA261" s="121" t="s">
        <v>821</v>
      </c>
      <c r="BB261" s="191" t="str">
        <f>IFERROR(IF(PAC!$AB261="F01 - CAPTAÇÃO DE RECURSO",1,""),"")</f>
        <v/>
      </c>
      <c r="BC261" s="191">
        <f>IFERROR(IF(PAC!$AB261="F02 - LICITAÇÃO",1,""),"")</f>
        <v>1</v>
      </c>
      <c r="BD261" s="122" t="str">
        <f>IFERROR(IF(PAC!$AB$6:$AB$581="F03 - EXECUÇÃO DO OBJETO",1,""),"")</f>
        <v/>
      </c>
      <c r="BE261" s="122" t="str">
        <f>IFERROR(IF(PAC!$AB$6:$AB$581="F04 - CONCLUÍDA",1,""),"")</f>
        <v/>
      </c>
      <c r="BF261" s="189">
        <f>IF(PAC!$V261&gt;0,0,PAC!$Q261)</f>
        <v>4134508.79</v>
      </c>
    </row>
    <row r="262" spans="1:58" s="1" customFormat="1" ht="63" hidden="1" customHeight="1" thickBot="1" x14ac:dyDescent="0.4">
      <c r="A262" s="88">
        <f t="shared" si="4"/>
        <v>257</v>
      </c>
      <c r="B262" s="88">
        <v>2025</v>
      </c>
      <c r="C262" s="88" t="s">
        <v>604</v>
      </c>
      <c r="D262" s="88" t="s">
        <v>995</v>
      </c>
      <c r="E262" s="101" t="s">
        <v>806</v>
      </c>
      <c r="F262" s="88" t="s">
        <v>53</v>
      </c>
      <c r="G262" s="88" t="s">
        <v>503</v>
      </c>
      <c r="H262" s="40" t="s">
        <v>1229</v>
      </c>
      <c r="I262" s="88" t="s">
        <v>1223</v>
      </c>
      <c r="J262" s="88" t="s">
        <v>361</v>
      </c>
      <c r="K262" s="18">
        <v>692132.82000000007</v>
      </c>
      <c r="L262" s="18">
        <v>692132.82000000007</v>
      </c>
      <c r="M262" s="18"/>
      <c r="N262" s="18"/>
      <c r="O262" s="18"/>
      <c r="P262" s="18"/>
      <c r="Q262" s="20">
        <f>SUM(PAC!$M262:$P262)</f>
        <v>0</v>
      </c>
      <c r="R262" s="20"/>
      <c r="S262" s="20"/>
      <c r="T262" s="20"/>
      <c r="U262" s="20"/>
      <c r="V262" s="20"/>
      <c r="W262" s="20">
        <f>IF(PAC!$V262&gt;0,PAC!$V262,PAC!$Q262)</f>
        <v>0</v>
      </c>
      <c r="X262" s="20"/>
      <c r="Y262" s="102" t="s">
        <v>1557</v>
      </c>
      <c r="Z262" s="102"/>
      <c r="AA262" s="103"/>
      <c r="AB262" s="103" t="s">
        <v>1403</v>
      </c>
      <c r="AC262" s="100" t="s">
        <v>2354</v>
      </c>
      <c r="AD262" s="87"/>
      <c r="AE262" s="104"/>
      <c r="AF262" s="107"/>
      <c r="AG262" s="40"/>
      <c r="AH262" s="105"/>
      <c r="AI262" s="101"/>
      <c r="AJ262" s="40" t="s">
        <v>973</v>
      </c>
      <c r="AK262" s="40"/>
      <c r="AL262" s="40"/>
      <c r="AM262" s="40"/>
      <c r="AN262" s="87"/>
      <c r="AO262" s="40"/>
      <c r="AP262" s="40"/>
      <c r="AQ262" s="40" t="s">
        <v>714</v>
      </c>
      <c r="AR262" s="87"/>
      <c r="AS262" s="87"/>
      <c r="AT262" s="87"/>
      <c r="AU262" s="87"/>
      <c r="AV262" s="106"/>
      <c r="AW262" s="106"/>
      <c r="AX262" s="102" t="s">
        <v>518</v>
      </c>
      <c r="AY262" s="107"/>
      <c r="AZ262" s="105"/>
      <c r="BA262" s="107" t="s">
        <v>821</v>
      </c>
      <c r="BB262" s="108">
        <f>IFERROR(IF(PAC!$AB262="F01 - CAPTAÇÃO DE RECURSO",1,""),"")</f>
        <v>1</v>
      </c>
      <c r="BC262" s="108" t="str">
        <f>IFERROR(IF(PAC!$AB262="F02 - LICITAÇÃO",1,""),"")</f>
        <v/>
      </c>
      <c r="BD262" s="109" t="str">
        <f>IFERROR(IF(PAC!$AB$6:$AB$581="F03 - EXECUÇÃO DO OBJETO",1,""),"")</f>
        <v/>
      </c>
      <c r="BE262" s="109" t="str">
        <f>IFERROR(IF(PAC!$AB$6:$AB$581="F04 - CONCLUÍDA",1,""),"")</f>
        <v/>
      </c>
      <c r="BF262" s="110">
        <f>IF(PAC!$V262&gt;0,0,PAC!$Q262)</f>
        <v>0</v>
      </c>
    </row>
    <row r="263" spans="1:58" s="1" customFormat="1" ht="63" hidden="1" customHeight="1" thickBot="1" x14ac:dyDescent="0.4">
      <c r="A263" s="111">
        <f t="shared" si="4"/>
        <v>258</v>
      </c>
      <c r="B263" s="111">
        <v>2025</v>
      </c>
      <c r="C263" s="111" t="s">
        <v>604</v>
      </c>
      <c r="D263" s="111" t="s">
        <v>995</v>
      </c>
      <c r="E263" s="113" t="s">
        <v>807</v>
      </c>
      <c r="F263" s="111" t="s">
        <v>53</v>
      </c>
      <c r="G263" s="111" t="s">
        <v>503</v>
      </c>
      <c r="H263" s="114" t="s">
        <v>1229</v>
      </c>
      <c r="I263" s="111" t="s">
        <v>1223</v>
      </c>
      <c r="J263" s="111" t="s">
        <v>361</v>
      </c>
      <c r="K263" s="31">
        <v>5243871.76</v>
      </c>
      <c r="L263" s="31">
        <v>5243871.76</v>
      </c>
      <c r="M263" s="31"/>
      <c r="N263" s="31"/>
      <c r="O263" s="31"/>
      <c r="P263" s="31"/>
      <c r="Q263" s="33">
        <f>SUM(PAC!$M263:$P263)</f>
        <v>0</v>
      </c>
      <c r="R263" s="33"/>
      <c r="S263" s="33"/>
      <c r="T263" s="33"/>
      <c r="U263" s="33"/>
      <c r="V263" s="33"/>
      <c r="W263" s="33">
        <f>IF(PAC!$V263&gt;0,PAC!$V263,PAC!$Q263)</f>
        <v>0</v>
      </c>
      <c r="X263" s="33"/>
      <c r="Y263" s="115" t="s">
        <v>1557</v>
      </c>
      <c r="Z263" s="115"/>
      <c r="AA263" s="116"/>
      <c r="AB263" s="116" t="s">
        <v>1403</v>
      </c>
      <c r="AC263" s="112" t="s">
        <v>2354</v>
      </c>
      <c r="AD263" s="117"/>
      <c r="AE263" s="118"/>
      <c r="AF263" s="121"/>
      <c r="AG263" s="114"/>
      <c r="AH263" s="119"/>
      <c r="AI263" s="113"/>
      <c r="AJ263" s="114" t="s">
        <v>973</v>
      </c>
      <c r="AK263" s="114"/>
      <c r="AL263" s="114"/>
      <c r="AM263" s="114"/>
      <c r="AN263" s="117"/>
      <c r="AO263" s="114"/>
      <c r="AP263" s="114"/>
      <c r="AQ263" s="114"/>
      <c r="AR263" s="117"/>
      <c r="AS263" s="117"/>
      <c r="AT263" s="117"/>
      <c r="AU263" s="117"/>
      <c r="AV263" s="120"/>
      <c r="AW263" s="120"/>
      <c r="AX263" s="115" t="s">
        <v>518</v>
      </c>
      <c r="AY263" s="121"/>
      <c r="AZ263" s="119"/>
      <c r="BA263" s="121" t="s">
        <v>823</v>
      </c>
      <c r="BB263" s="191">
        <f>IFERROR(IF(PAC!$AB263="F01 - CAPTAÇÃO DE RECURSO",1,""),"")</f>
        <v>1</v>
      </c>
      <c r="BC263" s="191" t="str">
        <f>IFERROR(IF(PAC!$AB263="F02 - LICITAÇÃO",1,""),"")</f>
        <v/>
      </c>
      <c r="BD263" s="122" t="str">
        <f>IFERROR(IF(PAC!$AB$6:$AB$581="F03 - EXECUÇÃO DO OBJETO",1,""),"")</f>
        <v/>
      </c>
      <c r="BE263" s="122" t="str">
        <f>IFERROR(IF(PAC!$AB$6:$AB$581="F04 - CONCLUÍDA",1,""),"")</f>
        <v/>
      </c>
      <c r="BF263" s="189">
        <f>IF(PAC!$V263&gt;0,0,PAC!$Q263)</f>
        <v>0</v>
      </c>
    </row>
    <row r="264" spans="1:58" s="1" customFormat="1" ht="63" hidden="1" customHeight="1" thickBot="1" x14ac:dyDescent="0.4">
      <c r="A264" s="88">
        <f t="shared" si="4"/>
        <v>259</v>
      </c>
      <c r="B264" s="88">
        <v>2025</v>
      </c>
      <c r="C264" s="88" t="s">
        <v>604</v>
      </c>
      <c r="D264" s="88" t="s">
        <v>995</v>
      </c>
      <c r="E264" s="101" t="s">
        <v>808</v>
      </c>
      <c r="F264" s="88" t="s">
        <v>53</v>
      </c>
      <c r="G264" s="88" t="s">
        <v>503</v>
      </c>
      <c r="H264" s="40" t="s">
        <v>1229</v>
      </c>
      <c r="I264" s="88" t="s">
        <v>1223</v>
      </c>
      <c r="J264" s="88" t="s">
        <v>361</v>
      </c>
      <c r="K264" s="18">
        <v>5321872.67</v>
      </c>
      <c r="L264" s="18">
        <v>5321872.67</v>
      </c>
      <c r="M264" s="18"/>
      <c r="N264" s="18"/>
      <c r="O264" s="18"/>
      <c r="P264" s="18"/>
      <c r="Q264" s="20">
        <f>SUM(PAC!$M264:$P264)</f>
        <v>0</v>
      </c>
      <c r="R264" s="20"/>
      <c r="S264" s="20"/>
      <c r="T264" s="20"/>
      <c r="U264" s="20"/>
      <c r="V264" s="20"/>
      <c r="W264" s="20">
        <f>IF(PAC!$V264&gt;0,PAC!$V264,PAC!$Q264)</f>
        <v>0</v>
      </c>
      <c r="X264" s="20"/>
      <c r="Y264" s="102" t="s">
        <v>1557</v>
      </c>
      <c r="Z264" s="102"/>
      <c r="AA264" s="103"/>
      <c r="AB264" s="103" t="s">
        <v>1403</v>
      </c>
      <c r="AC264" s="100" t="s">
        <v>2354</v>
      </c>
      <c r="AD264" s="87"/>
      <c r="AE264" s="104"/>
      <c r="AF264" s="107"/>
      <c r="AG264" s="40"/>
      <c r="AH264" s="105"/>
      <c r="AI264" s="101"/>
      <c r="AJ264" s="40" t="s">
        <v>973</v>
      </c>
      <c r="AK264" s="40"/>
      <c r="AL264" s="40"/>
      <c r="AM264" s="40"/>
      <c r="AN264" s="87"/>
      <c r="AO264" s="40"/>
      <c r="AP264" s="40"/>
      <c r="AQ264" s="40"/>
      <c r="AR264" s="87"/>
      <c r="AS264" s="87"/>
      <c r="AT264" s="87"/>
      <c r="AU264" s="87"/>
      <c r="AV264" s="106"/>
      <c r="AW264" s="106"/>
      <c r="AX264" s="102" t="s">
        <v>518</v>
      </c>
      <c r="AY264" s="107"/>
      <c r="AZ264" s="105"/>
      <c r="BA264" s="107" t="s">
        <v>823</v>
      </c>
      <c r="BB264" s="108">
        <f>IFERROR(IF(PAC!$AB264="F01 - CAPTAÇÃO DE RECURSO",1,""),"")</f>
        <v>1</v>
      </c>
      <c r="BC264" s="108" t="str">
        <f>IFERROR(IF(PAC!$AB264="F02 - LICITAÇÃO",1,""),"")</f>
        <v/>
      </c>
      <c r="BD264" s="109" t="str">
        <f>IFERROR(IF(PAC!$AB$6:$AB$581="F03 - EXECUÇÃO DO OBJETO",1,""),"")</f>
        <v/>
      </c>
      <c r="BE264" s="109" t="str">
        <f>IFERROR(IF(PAC!$AB$6:$AB$581="F04 - CONCLUÍDA",1,""),"")</f>
        <v/>
      </c>
      <c r="BF264" s="110">
        <f>IF(PAC!$V264&gt;0,0,PAC!$Q264)</f>
        <v>0</v>
      </c>
    </row>
    <row r="265" spans="1:58" s="1" customFormat="1" ht="63" hidden="1" customHeight="1" thickBot="1" x14ac:dyDescent="0.4">
      <c r="A265" s="111">
        <f t="shared" si="4"/>
        <v>260</v>
      </c>
      <c r="B265" s="111">
        <v>2025</v>
      </c>
      <c r="C265" s="111" t="s">
        <v>604</v>
      </c>
      <c r="D265" s="111" t="s">
        <v>995</v>
      </c>
      <c r="E265" s="113" t="s">
        <v>1996</v>
      </c>
      <c r="F265" s="111" t="s">
        <v>53</v>
      </c>
      <c r="G265" s="111" t="s">
        <v>503</v>
      </c>
      <c r="H265" s="114" t="s">
        <v>1229</v>
      </c>
      <c r="I265" s="111" t="s">
        <v>1223</v>
      </c>
      <c r="J265" s="111" t="s">
        <v>361</v>
      </c>
      <c r="K265" s="31"/>
      <c r="L265" s="31">
        <v>3449409.85</v>
      </c>
      <c r="M265" s="31">
        <v>3449409.85</v>
      </c>
      <c r="N265" s="31"/>
      <c r="O265" s="31"/>
      <c r="P265" s="31"/>
      <c r="Q265" s="33">
        <f>SUM(PAC!$M265:$P265)</f>
        <v>3449409.85</v>
      </c>
      <c r="R265" s="33"/>
      <c r="S265" s="33"/>
      <c r="T265" s="33"/>
      <c r="U265" s="33"/>
      <c r="V265" s="33">
        <v>2400042.06</v>
      </c>
      <c r="W265" s="33">
        <f>IF(PAC!$V265&gt;0,PAC!$V265,PAC!$Q265)</f>
        <v>2400042.06</v>
      </c>
      <c r="X265" s="33" t="s">
        <v>1573</v>
      </c>
      <c r="Y265" s="115" t="s">
        <v>1553</v>
      </c>
      <c r="Z265" s="115"/>
      <c r="AA265" s="116">
        <v>8</v>
      </c>
      <c r="AB265" s="116" t="s">
        <v>1402</v>
      </c>
      <c r="AC265" s="112" t="s">
        <v>2348</v>
      </c>
      <c r="AD265" s="117"/>
      <c r="AE265" s="118"/>
      <c r="AF265" s="121" t="s">
        <v>1453</v>
      </c>
      <c r="AG265" s="114" t="s">
        <v>2464</v>
      </c>
      <c r="AH265" s="119"/>
      <c r="AI265" s="113" t="s">
        <v>2472</v>
      </c>
      <c r="AJ265" s="114" t="s">
        <v>1620</v>
      </c>
      <c r="AK265" s="114" t="s">
        <v>1682</v>
      </c>
      <c r="AL265" s="114" t="s">
        <v>962</v>
      </c>
      <c r="AM265" s="114"/>
      <c r="AN265" s="117"/>
      <c r="AO265" s="114" t="s">
        <v>1691</v>
      </c>
      <c r="AP265" s="114" t="s">
        <v>2045</v>
      </c>
      <c r="AQ265" s="114" t="s">
        <v>714</v>
      </c>
      <c r="AR265" s="117">
        <v>46143</v>
      </c>
      <c r="AS265" s="117">
        <v>46189</v>
      </c>
      <c r="AT265" s="117">
        <v>46253</v>
      </c>
      <c r="AU265" s="117"/>
      <c r="AV265" s="120"/>
      <c r="AW265" s="120"/>
      <c r="AX265" s="115" t="s">
        <v>2767</v>
      </c>
      <c r="AY265" s="121" t="s">
        <v>2471</v>
      </c>
      <c r="AZ265" s="119"/>
      <c r="BA265" s="121" t="s">
        <v>705</v>
      </c>
      <c r="BB265" s="191" t="str">
        <f>IFERROR(IF(PAC!$AB265="F01 - CAPTAÇÃO DE RECURSO",1,""),"")</f>
        <v/>
      </c>
      <c r="BC265" s="191">
        <f>IFERROR(IF(PAC!$AB265="F02 - LICITAÇÃO",1,""),"")</f>
        <v>1</v>
      </c>
      <c r="BD265" s="122" t="str">
        <f>IFERROR(IF(PAC!$AB$6:$AB$581="F03 - EXECUÇÃO DO OBJETO",1,""),"")</f>
        <v/>
      </c>
      <c r="BE265" s="122" t="str">
        <f>IFERROR(IF(PAC!$AB$6:$AB$581="F04 - CONCLUÍDA",1,""),"")</f>
        <v/>
      </c>
      <c r="BF265" s="189">
        <f>IF(PAC!$V265&gt;0,0,PAC!$Q265)</f>
        <v>0</v>
      </c>
    </row>
    <row r="266" spans="1:58" s="1" customFormat="1" ht="63" hidden="1" customHeight="1" thickBot="1" x14ac:dyDescent="0.4">
      <c r="A266" s="88">
        <f t="shared" si="4"/>
        <v>261</v>
      </c>
      <c r="B266" s="88">
        <v>2025</v>
      </c>
      <c r="C266" s="88" t="s">
        <v>604</v>
      </c>
      <c r="D266" s="88" t="s">
        <v>995</v>
      </c>
      <c r="E266" s="101" t="s">
        <v>2843</v>
      </c>
      <c r="F266" s="88" t="s">
        <v>53</v>
      </c>
      <c r="G266" s="88" t="s">
        <v>503</v>
      </c>
      <c r="H266" s="40" t="s">
        <v>1229</v>
      </c>
      <c r="I266" s="88" t="s">
        <v>1223</v>
      </c>
      <c r="J266" s="88" t="s">
        <v>361</v>
      </c>
      <c r="K266" s="18"/>
      <c r="L266" s="18">
        <v>6554160.0700000003</v>
      </c>
      <c r="M266" s="18">
        <v>6554160.0700000003</v>
      </c>
      <c r="N266" s="18"/>
      <c r="O266" s="18"/>
      <c r="P266" s="18"/>
      <c r="Q266" s="20">
        <f>SUM(PAC!$M266:$P266)</f>
        <v>6554160.0700000003</v>
      </c>
      <c r="R266" s="20"/>
      <c r="S266" s="20"/>
      <c r="T266" s="20"/>
      <c r="U266" s="20"/>
      <c r="V266" s="20"/>
      <c r="W266" s="20">
        <f>IF(PAC!$V266&gt;0,PAC!$V266,PAC!$Q266)</f>
        <v>6554160.0700000003</v>
      </c>
      <c r="X266" s="20"/>
      <c r="Y266" s="102" t="s">
        <v>1553</v>
      </c>
      <c r="Z266" s="102"/>
      <c r="AA266" s="103"/>
      <c r="AB266" s="103" t="s">
        <v>1402</v>
      </c>
      <c r="AC266" s="100" t="s">
        <v>2348</v>
      </c>
      <c r="AD266" s="87"/>
      <c r="AE266" s="104"/>
      <c r="AF266" s="107" t="s">
        <v>1451</v>
      </c>
      <c r="AG266" s="40" t="s">
        <v>2645</v>
      </c>
      <c r="AH266" s="105"/>
      <c r="AI266" s="101" t="s">
        <v>2627</v>
      </c>
      <c r="AJ266" s="40" t="s">
        <v>1620</v>
      </c>
      <c r="AK266" s="40" t="s">
        <v>1682</v>
      </c>
      <c r="AL266" s="40" t="s">
        <v>962</v>
      </c>
      <c r="AM266" s="40"/>
      <c r="AN266" s="87"/>
      <c r="AO266" s="40" t="s">
        <v>1965</v>
      </c>
      <c r="AP266" s="40" t="s">
        <v>2054</v>
      </c>
      <c r="AQ266" s="40" t="s">
        <v>714</v>
      </c>
      <c r="AR266" s="87">
        <v>46274</v>
      </c>
      <c r="AS266" s="87">
        <v>46300</v>
      </c>
      <c r="AT266" s="87"/>
      <c r="AU266" s="87"/>
      <c r="AV266" s="106"/>
      <c r="AW266" s="106"/>
      <c r="AX266" s="102" t="s">
        <v>2511</v>
      </c>
      <c r="AY266" s="107" t="s">
        <v>2844</v>
      </c>
      <c r="AZ266" s="105"/>
      <c r="BA266" s="107" t="s">
        <v>823</v>
      </c>
      <c r="BB266" s="108" t="str">
        <f>IFERROR(IF(PAC!$AB266="F01 - CAPTAÇÃO DE RECURSO",1,""),"")</f>
        <v/>
      </c>
      <c r="BC266" s="108">
        <f>IFERROR(IF(PAC!$AB266="F02 - LICITAÇÃO",1,""),"")</f>
        <v>1</v>
      </c>
      <c r="BD266" s="109" t="str">
        <f>IFERROR(IF(PAC!$AB$6:$AB$581="F03 - EXECUÇÃO DO OBJETO",1,""),"")</f>
        <v/>
      </c>
      <c r="BE266" s="109" t="str">
        <f>IFERROR(IF(PAC!$AB$6:$AB$581="F04 - CONCLUÍDA",1,""),"")</f>
        <v/>
      </c>
      <c r="BF266" s="110">
        <f>IF(PAC!$V266&gt;0,0,PAC!$Q266)</f>
        <v>6554160.0700000003</v>
      </c>
    </row>
    <row r="267" spans="1:58" s="1" customFormat="1" ht="63" hidden="1" customHeight="1" thickBot="1" x14ac:dyDescent="0.4">
      <c r="A267" s="111">
        <f t="shared" si="4"/>
        <v>262</v>
      </c>
      <c r="B267" s="111">
        <v>2025</v>
      </c>
      <c r="C267" s="111" t="s">
        <v>604</v>
      </c>
      <c r="D267" s="111" t="s">
        <v>995</v>
      </c>
      <c r="E267" s="113" t="s">
        <v>809</v>
      </c>
      <c r="F267" s="111" t="s">
        <v>53</v>
      </c>
      <c r="G267" s="111" t="s">
        <v>503</v>
      </c>
      <c r="H267" s="114" t="s">
        <v>1229</v>
      </c>
      <c r="I267" s="111" t="s">
        <v>1223</v>
      </c>
      <c r="J267" s="111" t="s">
        <v>361</v>
      </c>
      <c r="K267" s="31">
        <v>1545000</v>
      </c>
      <c r="L267" s="31">
        <v>1545000</v>
      </c>
      <c r="M267" s="31"/>
      <c r="N267" s="31"/>
      <c r="O267" s="31"/>
      <c r="P267" s="31"/>
      <c r="Q267" s="33">
        <f>SUM(PAC!$M267:$P267)</f>
        <v>0</v>
      </c>
      <c r="R267" s="33"/>
      <c r="S267" s="33"/>
      <c r="T267" s="33"/>
      <c r="U267" s="33"/>
      <c r="V267" s="33"/>
      <c r="W267" s="33">
        <f>IF(PAC!$V267&gt;0,PAC!$V267,PAC!$Q267)</f>
        <v>0</v>
      </c>
      <c r="X267" s="33"/>
      <c r="Y267" s="115" t="s">
        <v>1557</v>
      </c>
      <c r="Z267" s="115"/>
      <c r="AA267" s="116"/>
      <c r="AB267" s="116" t="s">
        <v>1403</v>
      </c>
      <c r="AC267" s="112" t="s">
        <v>2354</v>
      </c>
      <c r="AD267" s="117"/>
      <c r="AE267" s="118"/>
      <c r="AF267" s="121"/>
      <c r="AG267" s="114"/>
      <c r="AH267" s="119"/>
      <c r="AI267" s="113"/>
      <c r="AJ267" s="114" t="s">
        <v>973</v>
      </c>
      <c r="AK267" s="114"/>
      <c r="AL267" s="114"/>
      <c r="AM267" s="114"/>
      <c r="AN267" s="117"/>
      <c r="AO267" s="114"/>
      <c r="AP267" s="114"/>
      <c r="AQ267" s="114" t="s">
        <v>714</v>
      </c>
      <c r="AR267" s="117"/>
      <c r="AS267" s="117"/>
      <c r="AT267" s="117"/>
      <c r="AU267" s="117"/>
      <c r="AV267" s="120"/>
      <c r="AW267" s="120"/>
      <c r="AX267" s="115" t="s">
        <v>518</v>
      </c>
      <c r="AY267" s="121"/>
      <c r="AZ267" s="119"/>
      <c r="BA267" s="121" t="s">
        <v>823</v>
      </c>
      <c r="BB267" s="191">
        <f>IFERROR(IF(PAC!$AB267="F01 - CAPTAÇÃO DE RECURSO",1,""),"")</f>
        <v>1</v>
      </c>
      <c r="BC267" s="191" t="str">
        <f>IFERROR(IF(PAC!$AB267="F02 - LICITAÇÃO",1,""),"")</f>
        <v/>
      </c>
      <c r="BD267" s="122" t="str">
        <f>IFERROR(IF(PAC!$AB$6:$AB$581="F03 - EXECUÇÃO DO OBJETO",1,""),"")</f>
        <v/>
      </c>
      <c r="BE267" s="122" t="str">
        <f>IFERROR(IF(PAC!$AB$6:$AB$581="F04 - CONCLUÍDA",1,""),"")</f>
        <v/>
      </c>
      <c r="BF267" s="189">
        <f>IF(PAC!$V267&gt;0,0,PAC!$Q267)</f>
        <v>0</v>
      </c>
    </row>
    <row r="268" spans="1:58" s="1" customFormat="1" ht="63" hidden="1" customHeight="1" thickBot="1" x14ac:dyDescent="0.4">
      <c r="A268" s="88">
        <f t="shared" si="4"/>
        <v>263</v>
      </c>
      <c r="B268" s="88">
        <v>2025</v>
      </c>
      <c r="C268" s="88" t="s">
        <v>604</v>
      </c>
      <c r="D268" s="88" t="s">
        <v>995</v>
      </c>
      <c r="E268" s="101" t="s">
        <v>810</v>
      </c>
      <c r="F268" s="88" t="s">
        <v>53</v>
      </c>
      <c r="G268" s="88" t="s">
        <v>503</v>
      </c>
      <c r="H268" s="40" t="s">
        <v>1229</v>
      </c>
      <c r="I268" s="88" t="s">
        <v>1223</v>
      </c>
      <c r="J268" s="88" t="s">
        <v>361</v>
      </c>
      <c r="K268" s="18">
        <v>671031.21</v>
      </c>
      <c r="L268" s="18">
        <v>671031.21</v>
      </c>
      <c r="M268" s="18"/>
      <c r="N268" s="18"/>
      <c r="O268" s="18"/>
      <c r="P268" s="18"/>
      <c r="Q268" s="20">
        <f>SUM(PAC!$M268:$P268)</f>
        <v>0</v>
      </c>
      <c r="R268" s="20"/>
      <c r="S268" s="20"/>
      <c r="T268" s="20"/>
      <c r="U268" s="20"/>
      <c r="V268" s="20"/>
      <c r="W268" s="20">
        <f>IF(PAC!$V268&gt;0,PAC!$V268,PAC!$Q268)</f>
        <v>0</v>
      </c>
      <c r="X268" s="20"/>
      <c r="Y268" s="102" t="s">
        <v>1557</v>
      </c>
      <c r="Z268" s="102"/>
      <c r="AA268" s="103"/>
      <c r="AB268" s="103" t="s">
        <v>1403</v>
      </c>
      <c r="AC268" s="100" t="s">
        <v>2354</v>
      </c>
      <c r="AD268" s="87"/>
      <c r="AE268" s="104"/>
      <c r="AF268" s="107"/>
      <c r="AG268" s="40"/>
      <c r="AH268" s="105"/>
      <c r="AI268" s="101"/>
      <c r="AJ268" s="40" t="s">
        <v>973</v>
      </c>
      <c r="AK268" s="40"/>
      <c r="AL268" s="40"/>
      <c r="AM268" s="40"/>
      <c r="AN268" s="87"/>
      <c r="AO268" s="40"/>
      <c r="AP268" s="40"/>
      <c r="AQ268" s="40" t="s">
        <v>714</v>
      </c>
      <c r="AR268" s="87"/>
      <c r="AS268" s="87"/>
      <c r="AT268" s="87"/>
      <c r="AU268" s="87"/>
      <c r="AV268" s="106"/>
      <c r="AW268" s="106"/>
      <c r="AX268" s="102" t="s">
        <v>518</v>
      </c>
      <c r="AY268" s="107"/>
      <c r="AZ268" s="105"/>
      <c r="BA268" s="107" t="s">
        <v>821</v>
      </c>
      <c r="BB268" s="108">
        <f>IFERROR(IF(PAC!$AB268="F01 - CAPTAÇÃO DE RECURSO",1,""),"")</f>
        <v>1</v>
      </c>
      <c r="BC268" s="108" t="str">
        <f>IFERROR(IF(PAC!$AB268="F02 - LICITAÇÃO",1,""),"")</f>
        <v/>
      </c>
      <c r="BD268" s="109" t="str">
        <f>IFERROR(IF(PAC!$AB$6:$AB$581="F03 - EXECUÇÃO DO OBJETO",1,""),"")</f>
        <v/>
      </c>
      <c r="BE268" s="109" t="str">
        <f>IFERROR(IF(PAC!$AB$6:$AB$581="F04 - CONCLUÍDA",1,""),"")</f>
        <v/>
      </c>
      <c r="BF268" s="110">
        <f>IF(PAC!$V268&gt;0,0,PAC!$Q268)</f>
        <v>0</v>
      </c>
    </row>
    <row r="269" spans="1:58" s="1" customFormat="1" ht="63" hidden="1" customHeight="1" thickBot="1" x14ac:dyDescent="0.4">
      <c r="A269" s="111">
        <f t="shared" si="4"/>
        <v>264</v>
      </c>
      <c r="B269" s="111">
        <v>2025</v>
      </c>
      <c r="C269" s="111" t="s">
        <v>604</v>
      </c>
      <c r="D269" s="111" t="s">
        <v>995</v>
      </c>
      <c r="E269" s="113" t="s">
        <v>811</v>
      </c>
      <c r="F269" s="111" t="s">
        <v>53</v>
      </c>
      <c r="G269" s="111" t="s">
        <v>503</v>
      </c>
      <c r="H269" s="114" t="s">
        <v>1229</v>
      </c>
      <c r="I269" s="111" t="s">
        <v>1223</v>
      </c>
      <c r="J269" s="111" t="s">
        <v>361</v>
      </c>
      <c r="K269" s="31">
        <v>1535234</v>
      </c>
      <c r="L269" s="31">
        <v>1535234</v>
      </c>
      <c r="M269" s="31"/>
      <c r="N269" s="31"/>
      <c r="O269" s="31"/>
      <c r="P269" s="31"/>
      <c r="Q269" s="33">
        <f>SUM(PAC!$M269:$P269)</f>
        <v>0</v>
      </c>
      <c r="R269" s="33"/>
      <c r="S269" s="33"/>
      <c r="T269" s="33"/>
      <c r="U269" s="33"/>
      <c r="V269" s="33"/>
      <c r="W269" s="33">
        <f>IF(PAC!$V269&gt;0,PAC!$V269,PAC!$Q269)</f>
        <v>0</v>
      </c>
      <c r="X269" s="33"/>
      <c r="Y269" s="115" t="s">
        <v>1557</v>
      </c>
      <c r="Z269" s="115"/>
      <c r="AA269" s="116"/>
      <c r="AB269" s="116" t="s">
        <v>1403</v>
      </c>
      <c r="AC269" s="112" t="s">
        <v>2354</v>
      </c>
      <c r="AD269" s="117"/>
      <c r="AE269" s="118"/>
      <c r="AF269" s="121"/>
      <c r="AG269" s="114"/>
      <c r="AH269" s="119"/>
      <c r="AI269" s="113"/>
      <c r="AJ269" s="114" t="s">
        <v>973</v>
      </c>
      <c r="AK269" s="114"/>
      <c r="AL269" s="114"/>
      <c r="AM269" s="114"/>
      <c r="AN269" s="117"/>
      <c r="AO269" s="114"/>
      <c r="AP269" s="114"/>
      <c r="AQ269" s="114" t="s">
        <v>714</v>
      </c>
      <c r="AR269" s="117"/>
      <c r="AS269" s="117"/>
      <c r="AT269" s="117"/>
      <c r="AU269" s="117"/>
      <c r="AV269" s="120"/>
      <c r="AW269" s="120"/>
      <c r="AX269" s="115" t="s">
        <v>518</v>
      </c>
      <c r="AY269" s="121"/>
      <c r="AZ269" s="119"/>
      <c r="BA269" s="121" t="s">
        <v>823</v>
      </c>
      <c r="BB269" s="191">
        <f>IFERROR(IF(PAC!$AB269="F01 - CAPTAÇÃO DE RECURSO",1,""),"")</f>
        <v>1</v>
      </c>
      <c r="BC269" s="191" t="str">
        <f>IFERROR(IF(PAC!$AB269="F02 - LICITAÇÃO",1,""),"")</f>
        <v/>
      </c>
      <c r="BD269" s="122" t="str">
        <f>IFERROR(IF(PAC!$AB$6:$AB$581="F03 - EXECUÇÃO DO OBJETO",1,""),"")</f>
        <v/>
      </c>
      <c r="BE269" s="122" t="str">
        <f>IFERROR(IF(PAC!$AB$6:$AB$581="F04 - CONCLUÍDA",1,""),"")</f>
        <v/>
      </c>
      <c r="BF269" s="189">
        <f>IF(PAC!$V269&gt;0,0,PAC!$Q269)</f>
        <v>0</v>
      </c>
    </row>
    <row r="270" spans="1:58" s="1" customFormat="1" ht="63" hidden="1" customHeight="1" thickBot="1" x14ac:dyDescent="0.4">
      <c r="A270" s="88">
        <f t="shared" si="4"/>
        <v>265</v>
      </c>
      <c r="B270" s="88">
        <v>2025</v>
      </c>
      <c r="C270" s="88" t="s">
        <v>604</v>
      </c>
      <c r="D270" s="88" t="s">
        <v>995</v>
      </c>
      <c r="E270" s="101" t="s">
        <v>812</v>
      </c>
      <c r="F270" s="88" t="s">
        <v>53</v>
      </c>
      <c r="G270" s="88" t="s">
        <v>503</v>
      </c>
      <c r="H270" s="40" t="s">
        <v>1229</v>
      </c>
      <c r="I270" s="88" t="s">
        <v>1223</v>
      </c>
      <c r="J270" s="88" t="s">
        <v>361</v>
      </c>
      <c r="K270" s="18">
        <v>2008873.2600000002</v>
      </c>
      <c r="L270" s="18">
        <v>2008873.2600000002</v>
      </c>
      <c r="M270" s="18"/>
      <c r="N270" s="18"/>
      <c r="O270" s="18"/>
      <c r="P270" s="18"/>
      <c r="Q270" s="20">
        <f>SUM(PAC!$M270:$P270)</f>
        <v>0</v>
      </c>
      <c r="R270" s="20"/>
      <c r="S270" s="20"/>
      <c r="T270" s="20"/>
      <c r="U270" s="20"/>
      <c r="V270" s="20"/>
      <c r="W270" s="20">
        <f>IF(PAC!$V270&gt;0,PAC!$V270,PAC!$Q270)</f>
        <v>0</v>
      </c>
      <c r="X270" s="20"/>
      <c r="Y270" s="102" t="s">
        <v>1557</v>
      </c>
      <c r="Z270" s="102"/>
      <c r="AA270" s="103"/>
      <c r="AB270" s="103" t="s">
        <v>1403</v>
      </c>
      <c r="AC270" s="100" t="s">
        <v>2354</v>
      </c>
      <c r="AD270" s="87"/>
      <c r="AE270" s="104"/>
      <c r="AF270" s="107"/>
      <c r="AG270" s="40"/>
      <c r="AH270" s="105"/>
      <c r="AI270" s="101"/>
      <c r="AJ270" s="40" t="s">
        <v>973</v>
      </c>
      <c r="AK270" s="40"/>
      <c r="AL270" s="40"/>
      <c r="AM270" s="40"/>
      <c r="AN270" s="87"/>
      <c r="AO270" s="40"/>
      <c r="AP270" s="40"/>
      <c r="AQ270" s="40" t="s">
        <v>714</v>
      </c>
      <c r="AR270" s="87"/>
      <c r="AS270" s="87"/>
      <c r="AT270" s="87"/>
      <c r="AU270" s="87"/>
      <c r="AV270" s="106"/>
      <c r="AW270" s="106"/>
      <c r="AX270" s="102" t="s">
        <v>518</v>
      </c>
      <c r="AY270" s="107"/>
      <c r="AZ270" s="105"/>
      <c r="BA270" s="107" t="s">
        <v>821</v>
      </c>
      <c r="BB270" s="108">
        <f>IFERROR(IF(PAC!$AB270="F01 - CAPTAÇÃO DE RECURSO",1,""),"")</f>
        <v>1</v>
      </c>
      <c r="BC270" s="108" t="str">
        <f>IFERROR(IF(PAC!$AB270="F02 - LICITAÇÃO",1,""),"")</f>
        <v/>
      </c>
      <c r="BD270" s="109" t="str">
        <f>IFERROR(IF(PAC!$AB$6:$AB$581="F03 - EXECUÇÃO DO OBJETO",1,""),"")</f>
        <v/>
      </c>
      <c r="BE270" s="109" t="str">
        <f>IFERROR(IF(PAC!$AB$6:$AB$581="F04 - CONCLUÍDA",1,""),"")</f>
        <v/>
      </c>
      <c r="BF270" s="110">
        <f>IF(PAC!$V270&gt;0,0,PAC!$Q270)</f>
        <v>0</v>
      </c>
    </row>
    <row r="271" spans="1:58" s="1" customFormat="1" ht="63" hidden="1" customHeight="1" thickBot="1" x14ac:dyDescent="0.4">
      <c r="A271" s="111">
        <f t="shared" si="4"/>
        <v>266</v>
      </c>
      <c r="B271" s="111">
        <v>2025</v>
      </c>
      <c r="C271" s="111" t="s">
        <v>604</v>
      </c>
      <c r="D271" s="111" t="s">
        <v>995</v>
      </c>
      <c r="E271" s="113" t="s">
        <v>813</v>
      </c>
      <c r="F271" s="111" t="s">
        <v>53</v>
      </c>
      <c r="G271" s="111" t="s">
        <v>503</v>
      </c>
      <c r="H271" s="114" t="s">
        <v>1229</v>
      </c>
      <c r="I271" s="111" t="s">
        <v>1223</v>
      </c>
      <c r="J271" s="111" t="s">
        <v>361</v>
      </c>
      <c r="K271" s="31">
        <v>1899144.9000000001</v>
      </c>
      <c r="L271" s="31">
        <v>1899144.9000000001</v>
      </c>
      <c r="M271" s="31"/>
      <c r="N271" s="31"/>
      <c r="O271" s="31"/>
      <c r="P271" s="31"/>
      <c r="Q271" s="33">
        <f>SUM(PAC!$M271:$P271)</f>
        <v>0</v>
      </c>
      <c r="R271" s="33"/>
      <c r="S271" s="33"/>
      <c r="T271" s="33"/>
      <c r="U271" s="33"/>
      <c r="V271" s="33"/>
      <c r="W271" s="33">
        <f>IF(PAC!$V271&gt;0,PAC!$V271,PAC!$Q271)</f>
        <v>0</v>
      </c>
      <c r="X271" s="33"/>
      <c r="Y271" s="115" t="s">
        <v>1557</v>
      </c>
      <c r="Z271" s="115"/>
      <c r="AA271" s="116"/>
      <c r="AB271" s="116" t="s">
        <v>1403</v>
      </c>
      <c r="AC271" s="112" t="s">
        <v>2354</v>
      </c>
      <c r="AD271" s="117"/>
      <c r="AE271" s="118"/>
      <c r="AF271" s="121"/>
      <c r="AG271" s="114"/>
      <c r="AH271" s="119"/>
      <c r="AI271" s="113"/>
      <c r="AJ271" s="114" t="s">
        <v>973</v>
      </c>
      <c r="AK271" s="114"/>
      <c r="AL271" s="114"/>
      <c r="AM271" s="114"/>
      <c r="AN271" s="117"/>
      <c r="AO271" s="114"/>
      <c r="AP271" s="114"/>
      <c r="AQ271" s="114" t="s">
        <v>714</v>
      </c>
      <c r="AR271" s="117"/>
      <c r="AS271" s="117"/>
      <c r="AT271" s="117"/>
      <c r="AU271" s="117"/>
      <c r="AV271" s="120"/>
      <c r="AW271" s="120"/>
      <c r="AX271" s="115" t="s">
        <v>518</v>
      </c>
      <c r="AY271" s="121"/>
      <c r="AZ271" s="119"/>
      <c r="BA271" s="121" t="s">
        <v>821</v>
      </c>
      <c r="BB271" s="191">
        <f>IFERROR(IF(PAC!$AB271="F01 - CAPTAÇÃO DE RECURSO",1,""),"")</f>
        <v>1</v>
      </c>
      <c r="BC271" s="191" t="str">
        <f>IFERROR(IF(PAC!$AB271="F02 - LICITAÇÃO",1,""),"")</f>
        <v/>
      </c>
      <c r="BD271" s="122" t="str">
        <f>IFERROR(IF(PAC!$AB$6:$AB$581="F03 - EXECUÇÃO DO OBJETO",1,""),"")</f>
        <v/>
      </c>
      <c r="BE271" s="122" t="str">
        <f>IFERROR(IF(PAC!$AB$6:$AB$581="F04 - CONCLUÍDA",1,""),"")</f>
        <v/>
      </c>
      <c r="BF271" s="189">
        <f>IF(PAC!$V271&gt;0,0,PAC!$Q271)</f>
        <v>0</v>
      </c>
    </row>
    <row r="272" spans="1:58" s="1" customFormat="1" ht="63" hidden="1" customHeight="1" thickBot="1" x14ac:dyDescent="0.4">
      <c r="A272" s="88">
        <f t="shared" si="4"/>
        <v>267</v>
      </c>
      <c r="B272" s="88">
        <v>2025</v>
      </c>
      <c r="C272" s="88" t="s">
        <v>604</v>
      </c>
      <c r="D272" s="88" t="s">
        <v>995</v>
      </c>
      <c r="E272" s="101" t="s">
        <v>814</v>
      </c>
      <c r="F272" s="88" t="s">
        <v>53</v>
      </c>
      <c r="G272" s="88" t="s">
        <v>503</v>
      </c>
      <c r="H272" s="40" t="s">
        <v>1229</v>
      </c>
      <c r="I272" s="88" t="s">
        <v>1223</v>
      </c>
      <c r="J272" s="88" t="s">
        <v>361</v>
      </c>
      <c r="K272" s="18">
        <v>1927280.38</v>
      </c>
      <c r="L272" s="18">
        <v>1927280.38</v>
      </c>
      <c r="M272" s="18"/>
      <c r="N272" s="18"/>
      <c r="O272" s="18"/>
      <c r="P272" s="18"/>
      <c r="Q272" s="20">
        <f>SUM(PAC!$M272:$P272)</f>
        <v>0</v>
      </c>
      <c r="R272" s="20"/>
      <c r="S272" s="20"/>
      <c r="T272" s="20"/>
      <c r="U272" s="20"/>
      <c r="V272" s="20"/>
      <c r="W272" s="20">
        <f>IF(PAC!$V272&gt;0,PAC!$V272,PAC!$Q272)</f>
        <v>0</v>
      </c>
      <c r="X272" s="20"/>
      <c r="Y272" s="102" t="s">
        <v>1557</v>
      </c>
      <c r="Z272" s="102"/>
      <c r="AA272" s="103"/>
      <c r="AB272" s="103" t="s">
        <v>1403</v>
      </c>
      <c r="AC272" s="100" t="s">
        <v>2354</v>
      </c>
      <c r="AD272" s="87"/>
      <c r="AE272" s="104"/>
      <c r="AF272" s="107"/>
      <c r="AG272" s="40"/>
      <c r="AH272" s="105"/>
      <c r="AI272" s="101"/>
      <c r="AJ272" s="40" t="s">
        <v>973</v>
      </c>
      <c r="AK272" s="40"/>
      <c r="AL272" s="40"/>
      <c r="AM272" s="40"/>
      <c r="AN272" s="87"/>
      <c r="AO272" s="40"/>
      <c r="AP272" s="40"/>
      <c r="AQ272" s="40" t="s">
        <v>714</v>
      </c>
      <c r="AR272" s="87"/>
      <c r="AS272" s="87"/>
      <c r="AT272" s="87"/>
      <c r="AU272" s="87"/>
      <c r="AV272" s="106"/>
      <c r="AW272" s="106"/>
      <c r="AX272" s="102" t="s">
        <v>2111</v>
      </c>
      <c r="AY272" s="107"/>
      <c r="AZ272" s="105"/>
      <c r="BA272" s="107" t="s">
        <v>821</v>
      </c>
      <c r="BB272" s="108">
        <f>IFERROR(IF(PAC!$AB272="F01 - CAPTAÇÃO DE RECURSO",1,""),"")</f>
        <v>1</v>
      </c>
      <c r="BC272" s="108" t="str">
        <f>IFERROR(IF(PAC!$AB272="F02 - LICITAÇÃO",1,""),"")</f>
        <v/>
      </c>
      <c r="BD272" s="109" t="str">
        <f>IFERROR(IF(PAC!$AB$6:$AB$581="F03 - EXECUÇÃO DO OBJETO",1,""),"")</f>
        <v/>
      </c>
      <c r="BE272" s="109" t="str">
        <f>IFERROR(IF(PAC!$AB$6:$AB$581="F04 - CONCLUÍDA",1,""),"")</f>
        <v/>
      </c>
      <c r="BF272" s="110">
        <f>IF(PAC!$V272&gt;0,0,PAC!$Q272)</f>
        <v>0</v>
      </c>
    </row>
    <row r="273" spans="1:58" s="1" customFormat="1" ht="63" hidden="1" customHeight="1" thickBot="1" x14ac:dyDescent="0.4">
      <c r="A273" s="111">
        <f t="shared" si="4"/>
        <v>268</v>
      </c>
      <c r="B273" s="111">
        <v>2025</v>
      </c>
      <c r="C273" s="111" t="s">
        <v>604</v>
      </c>
      <c r="D273" s="111" t="s">
        <v>995</v>
      </c>
      <c r="E273" s="113" t="s">
        <v>2643</v>
      </c>
      <c r="F273" s="111" t="s">
        <v>53</v>
      </c>
      <c r="G273" s="111" t="s">
        <v>503</v>
      </c>
      <c r="H273" s="114" t="s">
        <v>1229</v>
      </c>
      <c r="I273" s="111" t="s">
        <v>1223</v>
      </c>
      <c r="J273" s="111" t="s">
        <v>401</v>
      </c>
      <c r="K273" s="31"/>
      <c r="L273" s="31">
        <v>1482739.8</v>
      </c>
      <c r="M273" s="31">
        <v>1482739.8</v>
      </c>
      <c r="N273" s="31"/>
      <c r="O273" s="31"/>
      <c r="P273" s="31"/>
      <c r="Q273" s="33">
        <f>SUM(PAC!$M273:$P273)</f>
        <v>1482739.8</v>
      </c>
      <c r="R273" s="33"/>
      <c r="S273" s="33"/>
      <c r="T273" s="33"/>
      <c r="U273" s="33"/>
      <c r="V273" s="33"/>
      <c r="W273" s="33">
        <f>IF(PAC!$V273&gt;0,PAC!$V273,PAC!$Q273)</f>
        <v>1482739.8</v>
      </c>
      <c r="X273" s="33" t="s">
        <v>1825</v>
      </c>
      <c r="Y273" s="115" t="s">
        <v>1553</v>
      </c>
      <c r="Z273" s="115"/>
      <c r="AA273" s="116">
        <v>6</v>
      </c>
      <c r="AB273" s="116" t="s">
        <v>1402</v>
      </c>
      <c r="AC273" s="112" t="s">
        <v>2348</v>
      </c>
      <c r="AD273" s="117"/>
      <c r="AE273" s="118"/>
      <c r="AF273" s="121" t="s">
        <v>1451</v>
      </c>
      <c r="AG273" s="114" t="s">
        <v>2645</v>
      </c>
      <c r="AH273" s="119"/>
      <c r="AI273" s="113" t="s">
        <v>2646</v>
      </c>
      <c r="AJ273" s="114" t="s">
        <v>1621</v>
      </c>
      <c r="AK273" s="114" t="s">
        <v>1701</v>
      </c>
      <c r="AL273" s="114" t="s">
        <v>962</v>
      </c>
      <c r="AM273" s="114"/>
      <c r="AN273" s="117"/>
      <c r="AO273" s="114" t="s">
        <v>1702</v>
      </c>
      <c r="AP273" s="114" t="s">
        <v>2064</v>
      </c>
      <c r="AQ273" s="114" t="s">
        <v>714</v>
      </c>
      <c r="AR273" s="117">
        <v>46247</v>
      </c>
      <c r="AS273" s="117">
        <v>46274</v>
      </c>
      <c r="AT273" s="117"/>
      <c r="AU273" s="117"/>
      <c r="AV273" s="120"/>
      <c r="AW273" s="120"/>
      <c r="AX273" s="115" t="s">
        <v>2737</v>
      </c>
      <c r="AY273" s="121" t="s">
        <v>2648</v>
      </c>
      <c r="AZ273" s="119"/>
      <c r="BA273" s="121" t="s">
        <v>705</v>
      </c>
      <c r="BB273" s="191" t="str">
        <f>IFERROR(IF(PAC!$AB273="F01 - CAPTAÇÃO DE RECURSO",1,""),"")</f>
        <v/>
      </c>
      <c r="BC273" s="191">
        <f>IFERROR(IF(PAC!$AB273="F02 - LICITAÇÃO",1,""),"")</f>
        <v>1</v>
      </c>
      <c r="BD273" s="122" t="str">
        <f>IFERROR(IF(PAC!$AB$6:$AB$581="F03 - EXECUÇÃO DO OBJETO",1,""),"")</f>
        <v/>
      </c>
      <c r="BE273" s="122" t="str">
        <f>IFERROR(IF(PAC!$AB$6:$AB$581="F04 - CONCLUÍDA",1,""),"")</f>
        <v/>
      </c>
      <c r="BF273" s="189">
        <f>IF(PAC!$V273&gt;0,0,PAC!$Q273)</f>
        <v>1482739.8</v>
      </c>
    </row>
    <row r="274" spans="1:58" s="1" customFormat="1" ht="63" hidden="1" customHeight="1" thickBot="1" x14ac:dyDescent="0.4">
      <c r="A274" s="88">
        <f t="shared" si="4"/>
        <v>269</v>
      </c>
      <c r="B274" s="88">
        <v>2025</v>
      </c>
      <c r="C274" s="88" t="s">
        <v>604</v>
      </c>
      <c r="D274" s="88" t="s">
        <v>995</v>
      </c>
      <c r="E274" s="101" t="s">
        <v>815</v>
      </c>
      <c r="F274" s="88" t="s">
        <v>53</v>
      </c>
      <c r="G274" s="88" t="s">
        <v>503</v>
      </c>
      <c r="H274" s="40" t="s">
        <v>1229</v>
      </c>
      <c r="I274" s="88" t="s">
        <v>1223</v>
      </c>
      <c r="J274" s="88" t="s">
        <v>361</v>
      </c>
      <c r="K274" s="18">
        <v>1422248.52</v>
      </c>
      <c r="L274" s="18">
        <v>1422248.52</v>
      </c>
      <c r="M274" s="18"/>
      <c r="N274" s="18"/>
      <c r="O274" s="18"/>
      <c r="P274" s="18"/>
      <c r="Q274" s="20">
        <f>SUM(PAC!$M274:$P274)</f>
        <v>0</v>
      </c>
      <c r="R274" s="20"/>
      <c r="S274" s="20"/>
      <c r="T274" s="20"/>
      <c r="U274" s="20"/>
      <c r="V274" s="20"/>
      <c r="W274" s="20">
        <f>IF(PAC!$V274&gt;0,PAC!$V274,PAC!$Q274)</f>
        <v>0</v>
      </c>
      <c r="X274" s="20"/>
      <c r="Y274" s="102" t="s">
        <v>1557</v>
      </c>
      <c r="Z274" s="102"/>
      <c r="AA274" s="103"/>
      <c r="AB274" s="103" t="s">
        <v>1403</v>
      </c>
      <c r="AC274" s="100" t="s">
        <v>2354</v>
      </c>
      <c r="AD274" s="87"/>
      <c r="AE274" s="104"/>
      <c r="AF274" s="107"/>
      <c r="AG274" s="40"/>
      <c r="AH274" s="105"/>
      <c r="AI274" s="101"/>
      <c r="AJ274" s="40" t="s">
        <v>973</v>
      </c>
      <c r="AK274" s="40"/>
      <c r="AL274" s="40"/>
      <c r="AM274" s="40"/>
      <c r="AN274" s="87"/>
      <c r="AO274" s="40"/>
      <c r="AP274" s="40"/>
      <c r="AQ274" s="40" t="s">
        <v>714</v>
      </c>
      <c r="AR274" s="87"/>
      <c r="AS274" s="87"/>
      <c r="AT274" s="87"/>
      <c r="AU274" s="87"/>
      <c r="AV274" s="106"/>
      <c r="AW274" s="106"/>
      <c r="AX274" s="102" t="s">
        <v>518</v>
      </c>
      <c r="AY274" s="107"/>
      <c r="AZ274" s="105"/>
      <c r="BA274" s="107" t="s">
        <v>821</v>
      </c>
      <c r="BB274" s="108">
        <f>IFERROR(IF(PAC!$AB274="F01 - CAPTAÇÃO DE RECURSO",1,""),"")</f>
        <v>1</v>
      </c>
      <c r="BC274" s="108" t="str">
        <f>IFERROR(IF(PAC!$AB274="F02 - LICITAÇÃO",1,""),"")</f>
        <v/>
      </c>
      <c r="BD274" s="109" t="str">
        <f>IFERROR(IF(PAC!$AB$6:$AB$581="F03 - EXECUÇÃO DO OBJETO",1,""),"")</f>
        <v/>
      </c>
      <c r="BE274" s="109" t="str">
        <f>IFERROR(IF(PAC!$AB$6:$AB$581="F04 - CONCLUÍDA",1,""),"")</f>
        <v/>
      </c>
      <c r="BF274" s="110">
        <f>IF(PAC!$V274&gt;0,0,PAC!$Q274)</f>
        <v>0</v>
      </c>
    </row>
    <row r="275" spans="1:58" s="1" customFormat="1" ht="63" hidden="1" customHeight="1" thickBot="1" x14ac:dyDescent="0.4">
      <c r="A275" s="111">
        <f t="shared" si="4"/>
        <v>270</v>
      </c>
      <c r="B275" s="111">
        <v>2025</v>
      </c>
      <c r="C275" s="111" t="s">
        <v>604</v>
      </c>
      <c r="D275" s="111" t="s">
        <v>995</v>
      </c>
      <c r="E275" s="113" t="s">
        <v>816</v>
      </c>
      <c r="F275" s="111" t="s">
        <v>53</v>
      </c>
      <c r="G275" s="111" t="s">
        <v>503</v>
      </c>
      <c r="H275" s="114" t="s">
        <v>1229</v>
      </c>
      <c r="I275" s="111" t="s">
        <v>1223</v>
      </c>
      <c r="J275" s="111" t="s">
        <v>361</v>
      </c>
      <c r="K275" s="31">
        <v>1261876.28</v>
      </c>
      <c r="L275" s="31">
        <v>1261876.28</v>
      </c>
      <c r="M275" s="31"/>
      <c r="N275" s="31"/>
      <c r="O275" s="31"/>
      <c r="P275" s="31"/>
      <c r="Q275" s="33">
        <f>SUM(PAC!$M275:$P275)</f>
        <v>0</v>
      </c>
      <c r="R275" s="33"/>
      <c r="S275" s="33"/>
      <c r="T275" s="33"/>
      <c r="U275" s="33"/>
      <c r="V275" s="33"/>
      <c r="W275" s="33">
        <f>IF(PAC!$V275&gt;0,PAC!$V275,PAC!$Q275)</f>
        <v>0</v>
      </c>
      <c r="X275" s="33"/>
      <c r="Y275" s="115" t="s">
        <v>1557</v>
      </c>
      <c r="Z275" s="115"/>
      <c r="AA275" s="116"/>
      <c r="AB275" s="116" t="s">
        <v>1403</v>
      </c>
      <c r="AC275" s="112" t="s">
        <v>2354</v>
      </c>
      <c r="AD275" s="117"/>
      <c r="AE275" s="118"/>
      <c r="AF275" s="121"/>
      <c r="AG275" s="114"/>
      <c r="AH275" s="119"/>
      <c r="AI275" s="113"/>
      <c r="AJ275" s="114" t="s">
        <v>973</v>
      </c>
      <c r="AK275" s="114"/>
      <c r="AL275" s="114"/>
      <c r="AM275" s="114"/>
      <c r="AN275" s="117"/>
      <c r="AO275" s="114"/>
      <c r="AP275" s="114"/>
      <c r="AQ275" s="114"/>
      <c r="AR275" s="117"/>
      <c r="AS275" s="117"/>
      <c r="AT275" s="117"/>
      <c r="AU275" s="117"/>
      <c r="AV275" s="120"/>
      <c r="AW275" s="120"/>
      <c r="AX275" s="115" t="s">
        <v>518</v>
      </c>
      <c r="AY275" s="121"/>
      <c r="AZ275" s="119"/>
      <c r="BA275" s="121" t="s">
        <v>821</v>
      </c>
      <c r="BB275" s="191">
        <f>IFERROR(IF(PAC!$AB275="F01 - CAPTAÇÃO DE RECURSO",1,""),"")</f>
        <v>1</v>
      </c>
      <c r="BC275" s="191" t="str">
        <f>IFERROR(IF(PAC!$AB275="F02 - LICITAÇÃO",1,""),"")</f>
        <v/>
      </c>
      <c r="BD275" s="122" t="str">
        <f>IFERROR(IF(PAC!$AB$6:$AB$581="F03 - EXECUÇÃO DO OBJETO",1,""),"")</f>
        <v/>
      </c>
      <c r="BE275" s="122" t="str">
        <f>IFERROR(IF(PAC!$AB$6:$AB$581="F04 - CONCLUÍDA",1,""),"")</f>
        <v/>
      </c>
      <c r="BF275" s="189">
        <f>IF(PAC!$V275&gt;0,0,PAC!$Q275)</f>
        <v>0</v>
      </c>
    </row>
    <row r="276" spans="1:58" s="1" customFormat="1" ht="409.6" hidden="1" x14ac:dyDescent="0.4">
      <c r="A276" s="88">
        <f t="shared" si="4"/>
        <v>271</v>
      </c>
      <c r="B276" s="88">
        <v>2025</v>
      </c>
      <c r="C276" s="88" t="s">
        <v>604</v>
      </c>
      <c r="D276" s="88" t="s">
        <v>995</v>
      </c>
      <c r="E276" s="101" t="s">
        <v>2636</v>
      </c>
      <c r="F276" s="88" t="s">
        <v>53</v>
      </c>
      <c r="G276" s="88" t="s">
        <v>503</v>
      </c>
      <c r="H276" s="40" t="s">
        <v>1229</v>
      </c>
      <c r="I276" s="88" t="s">
        <v>1223</v>
      </c>
      <c r="J276" s="88" t="s">
        <v>437</v>
      </c>
      <c r="K276" s="18"/>
      <c r="L276" s="18">
        <v>1919543.13</v>
      </c>
      <c r="M276" s="18">
        <v>1919543.13</v>
      </c>
      <c r="N276" s="18"/>
      <c r="O276" s="18"/>
      <c r="P276" s="18"/>
      <c r="Q276" s="20">
        <f>SUM(PAC!$M276:$P276)</f>
        <v>1919543.13</v>
      </c>
      <c r="R276" s="20"/>
      <c r="S276" s="20"/>
      <c r="T276" s="20"/>
      <c r="U276" s="20"/>
      <c r="V276" s="20"/>
      <c r="W276" s="20">
        <f>IF(PAC!$V276&gt;0,PAC!$V276,PAC!$Q276)</f>
        <v>1919543.13</v>
      </c>
      <c r="X276" s="20"/>
      <c r="Y276" s="102" t="s">
        <v>1553</v>
      </c>
      <c r="Z276" s="102"/>
      <c r="AA276" s="103">
        <v>9</v>
      </c>
      <c r="AB276" s="103" t="s">
        <v>1402</v>
      </c>
      <c r="AC276" s="100" t="s">
        <v>2348</v>
      </c>
      <c r="AD276" s="87"/>
      <c r="AE276" s="104"/>
      <c r="AF276" s="107" t="s">
        <v>1449</v>
      </c>
      <c r="AG276" s="40" t="s">
        <v>2845</v>
      </c>
      <c r="AH276" s="105"/>
      <c r="AI276" s="101" t="s">
        <v>2461</v>
      </c>
      <c r="AJ276" s="40" t="s">
        <v>1621</v>
      </c>
      <c r="AK276" s="40" t="s">
        <v>1701</v>
      </c>
      <c r="AL276" s="40" t="s">
        <v>962</v>
      </c>
      <c r="AM276" s="40"/>
      <c r="AN276" s="87"/>
      <c r="AO276" s="40" t="s">
        <v>1966</v>
      </c>
      <c r="AP276" s="40" t="s">
        <v>2065</v>
      </c>
      <c r="AQ276" s="40" t="s">
        <v>714</v>
      </c>
      <c r="AR276" s="87">
        <v>46247</v>
      </c>
      <c r="AS276" s="87">
        <v>46274</v>
      </c>
      <c r="AT276" s="87"/>
      <c r="AU276" s="87"/>
      <c r="AV276" s="106"/>
      <c r="AW276" s="106"/>
      <c r="AX276" s="102" t="s">
        <v>2738</v>
      </c>
      <c r="AY276" s="107" t="s">
        <v>2846</v>
      </c>
      <c r="AZ276" s="105"/>
      <c r="BA276" s="107" t="s">
        <v>705</v>
      </c>
      <c r="BB276" s="108" t="str">
        <f>IFERROR(IF(PAC!$AB276="F01 - CAPTAÇÃO DE RECURSO",1,""),"")</f>
        <v/>
      </c>
      <c r="BC276" s="108">
        <f>IFERROR(IF(PAC!$AB276="F02 - LICITAÇÃO",1,""),"")</f>
        <v>1</v>
      </c>
      <c r="BD276" s="109" t="str">
        <f>IFERROR(IF(PAC!$AB$6:$AB$581="F03 - EXECUÇÃO DO OBJETO",1,""),"")</f>
        <v/>
      </c>
      <c r="BE276" s="109" t="str">
        <f>IFERROR(IF(PAC!$AB$6:$AB$581="F04 - CONCLUÍDA",1,""),"")</f>
        <v/>
      </c>
      <c r="BF276" s="110">
        <f>IF(PAC!$V276&gt;0,0,PAC!$Q276)</f>
        <v>1919543.13</v>
      </c>
    </row>
    <row r="277" spans="1:58" s="1" customFormat="1" ht="84" hidden="1" x14ac:dyDescent="0.4">
      <c r="A277" s="111">
        <f t="shared" si="4"/>
        <v>272</v>
      </c>
      <c r="B277" s="111">
        <v>2025</v>
      </c>
      <c r="C277" s="111" t="s">
        <v>604</v>
      </c>
      <c r="D277" s="111" t="s">
        <v>995</v>
      </c>
      <c r="E277" s="113" t="s">
        <v>837</v>
      </c>
      <c r="F277" s="111" t="s">
        <v>53</v>
      </c>
      <c r="G277" s="111" t="s">
        <v>503</v>
      </c>
      <c r="H277" s="114" t="s">
        <v>1229</v>
      </c>
      <c r="I277" s="111" t="s">
        <v>1223</v>
      </c>
      <c r="J277" s="111" t="s">
        <v>361</v>
      </c>
      <c r="K277" s="31">
        <v>1932907.48</v>
      </c>
      <c r="L277" s="31">
        <v>1932907.48</v>
      </c>
      <c r="M277" s="31"/>
      <c r="N277" s="31"/>
      <c r="O277" s="31"/>
      <c r="P277" s="31"/>
      <c r="Q277" s="33">
        <f>SUM(PAC!$M277:$P277)</f>
        <v>0</v>
      </c>
      <c r="R277" s="33"/>
      <c r="S277" s="33"/>
      <c r="T277" s="33"/>
      <c r="U277" s="33"/>
      <c r="V277" s="33"/>
      <c r="W277" s="33">
        <f>IF(PAC!$V277&gt;0,PAC!$V277,PAC!$Q277)</f>
        <v>0</v>
      </c>
      <c r="X277" s="33"/>
      <c r="Y277" s="115" t="s">
        <v>1557</v>
      </c>
      <c r="Z277" s="115"/>
      <c r="AA277" s="116"/>
      <c r="AB277" s="116" t="s">
        <v>1403</v>
      </c>
      <c r="AC277" s="112" t="s">
        <v>2354</v>
      </c>
      <c r="AD277" s="117"/>
      <c r="AE277" s="118"/>
      <c r="AF277" s="121"/>
      <c r="AG277" s="114"/>
      <c r="AH277" s="119"/>
      <c r="AI277" s="113"/>
      <c r="AJ277" s="114" t="s">
        <v>973</v>
      </c>
      <c r="AK277" s="114"/>
      <c r="AL277" s="114"/>
      <c r="AM277" s="114"/>
      <c r="AN277" s="117"/>
      <c r="AO277" s="114"/>
      <c r="AP277" s="114"/>
      <c r="AQ277" s="114" t="s">
        <v>714</v>
      </c>
      <c r="AR277" s="117"/>
      <c r="AS277" s="117"/>
      <c r="AT277" s="117"/>
      <c r="AU277" s="117"/>
      <c r="AV277" s="120"/>
      <c r="AW277" s="120"/>
      <c r="AX277" s="115" t="s">
        <v>518</v>
      </c>
      <c r="AY277" s="121"/>
      <c r="AZ277" s="119"/>
      <c r="BA277" s="121" t="s">
        <v>821</v>
      </c>
      <c r="BB277" s="191">
        <f>IFERROR(IF(PAC!$AB277="F01 - CAPTAÇÃO DE RECURSO",1,""),"")</f>
        <v>1</v>
      </c>
      <c r="BC277" s="191" t="str">
        <f>IFERROR(IF(PAC!$AB277="F02 - LICITAÇÃO",1,""),"")</f>
        <v/>
      </c>
      <c r="BD277" s="122" t="str">
        <f>IFERROR(IF(PAC!$AB$6:$AB$581="F03 - EXECUÇÃO DO OBJETO",1,""),"")</f>
        <v/>
      </c>
      <c r="BE277" s="122" t="str">
        <f>IFERROR(IF(PAC!$AB$6:$AB$581="F04 - CONCLUÍDA",1,""),"")</f>
        <v/>
      </c>
      <c r="BF277" s="189">
        <f>IF(PAC!$V277&gt;0,0,PAC!$Q277)</f>
        <v>0</v>
      </c>
    </row>
    <row r="278" spans="1:58" s="1" customFormat="1" ht="84" hidden="1" x14ac:dyDescent="0.4">
      <c r="A278" s="88">
        <f t="shared" si="4"/>
        <v>273</v>
      </c>
      <c r="B278" s="88">
        <v>2025</v>
      </c>
      <c r="C278" s="88" t="s">
        <v>604</v>
      </c>
      <c r="D278" s="88" t="s">
        <v>995</v>
      </c>
      <c r="E278" s="101" t="s">
        <v>838</v>
      </c>
      <c r="F278" s="88" t="s">
        <v>53</v>
      </c>
      <c r="G278" s="88" t="s">
        <v>503</v>
      </c>
      <c r="H278" s="40" t="s">
        <v>1229</v>
      </c>
      <c r="I278" s="88" t="s">
        <v>1223</v>
      </c>
      <c r="J278" s="88" t="s">
        <v>361</v>
      </c>
      <c r="K278" s="18">
        <v>2022941.02</v>
      </c>
      <c r="L278" s="18">
        <v>2022941.02</v>
      </c>
      <c r="M278" s="18"/>
      <c r="N278" s="18"/>
      <c r="O278" s="18"/>
      <c r="P278" s="18"/>
      <c r="Q278" s="20">
        <f>SUM(PAC!$M278:$P278)</f>
        <v>0</v>
      </c>
      <c r="R278" s="20"/>
      <c r="S278" s="20"/>
      <c r="T278" s="20"/>
      <c r="U278" s="20"/>
      <c r="V278" s="20"/>
      <c r="W278" s="20">
        <f>IF(PAC!$V278&gt;0,PAC!$V278,PAC!$Q278)</f>
        <v>0</v>
      </c>
      <c r="X278" s="20"/>
      <c r="Y278" s="102" t="s">
        <v>1557</v>
      </c>
      <c r="Z278" s="102"/>
      <c r="AA278" s="103"/>
      <c r="AB278" s="103" t="s">
        <v>1403</v>
      </c>
      <c r="AC278" s="100" t="s">
        <v>2354</v>
      </c>
      <c r="AD278" s="87"/>
      <c r="AE278" s="104"/>
      <c r="AF278" s="107"/>
      <c r="AG278" s="40"/>
      <c r="AH278" s="105"/>
      <c r="AI278" s="101"/>
      <c r="AJ278" s="40" t="s">
        <v>973</v>
      </c>
      <c r="AK278" s="40"/>
      <c r="AL278" s="40"/>
      <c r="AM278" s="40"/>
      <c r="AN278" s="87"/>
      <c r="AO278" s="40"/>
      <c r="AP278" s="40"/>
      <c r="AQ278" s="40" t="s">
        <v>714</v>
      </c>
      <c r="AR278" s="87"/>
      <c r="AS278" s="87"/>
      <c r="AT278" s="87"/>
      <c r="AU278" s="87"/>
      <c r="AV278" s="106"/>
      <c r="AW278" s="106"/>
      <c r="AX278" s="102" t="s">
        <v>518</v>
      </c>
      <c r="AY278" s="107"/>
      <c r="AZ278" s="105"/>
      <c r="BA278" s="107" t="s">
        <v>821</v>
      </c>
      <c r="BB278" s="108">
        <f>IFERROR(IF(PAC!$AB278="F01 - CAPTAÇÃO DE RECURSO",1,""),"")</f>
        <v>1</v>
      </c>
      <c r="BC278" s="108" t="str">
        <f>IFERROR(IF(PAC!$AB278="F02 - LICITAÇÃO",1,""),"")</f>
        <v/>
      </c>
      <c r="BD278" s="109" t="str">
        <f>IFERROR(IF(PAC!$AB$6:$AB$581="F03 - EXECUÇÃO DO OBJETO",1,""),"")</f>
        <v/>
      </c>
      <c r="BE278" s="109" t="str">
        <f>IFERROR(IF(PAC!$AB$6:$AB$581="F04 - CONCLUÍDA",1,""),"")</f>
        <v/>
      </c>
      <c r="BF278" s="110">
        <f>IF(PAC!$V278&gt;0,0,PAC!$Q278)</f>
        <v>0</v>
      </c>
    </row>
    <row r="279" spans="1:58" s="1" customFormat="1" ht="84" hidden="1" x14ac:dyDescent="0.4">
      <c r="A279" s="111">
        <f t="shared" si="4"/>
        <v>274</v>
      </c>
      <c r="B279" s="111">
        <v>2025</v>
      </c>
      <c r="C279" s="111" t="s">
        <v>604</v>
      </c>
      <c r="D279" s="111" t="s">
        <v>995</v>
      </c>
      <c r="E279" s="113" t="s">
        <v>817</v>
      </c>
      <c r="F279" s="111" t="s">
        <v>53</v>
      </c>
      <c r="G279" s="111" t="s">
        <v>503</v>
      </c>
      <c r="H279" s="114" t="s">
        <v>1229</v>
      </c>
      <c r="I279" s="111" t="s">
        <v>1223</v>
      </c>
      <c r="J279" s="111" t="s">
        <v>361</v>
      </c>
      <c r="K279" s="31">
        <v>2025754.56</v>
      </c>
      <c r="L279" s="31">
        <v>2025754.56</v>
      </c>
      <c r="M279" s="31"/>
      <c r="N279" s="31"/>
      <c r="O279" s="31"/>
      <c r="P279" s="31"/>
      <c r="Q279" s="33">
        <f>SUM(PAC!$M279:$P279)</f>
        <v>0</v>
      </c>
      <c r="R279" s="33"/>
      <c r="S279" s="33"/>
      <c r="T279" s="33"/>
      <c r="U279" s="33"/>
      <c r="V279" s="33"/>
      <c r="W279" s="33">
        <f>IF(PAC!$V279&gt;0,PAC!$V279,PAC!$Q279)</f>
        <v>0</v>
      </c>
      <c r="X279" s="33"/>
      <c r="Y279" s="115" t="s">
        <v>1557</v>
      </c>
      <c r="Z279" s="115"/>
      <c r="AA279" s="116"/>
      <c r="AB279" s="116" t="s">
        <v>1403</v>
      </c>
      <c r="AC279" s="112" t="s">
        <v>2354</v>
      </c>
      <c r="AD279" s="117"/>
      <c r="AE279" s="118"/>
      <c r="AF279" s="121"/>
      <c r="AG279" s="114"/>
      <c r="AH279" s="119"/>
      <c r="AI279" s="113"/>
      <c r="AJ279" s="114" t="s">
        <v>973</v>
      </c>
      <c r="AK279" s="114"/>
      <c r="AL279" s="114"/>
      <c r="AM279" s="114"/>
      <c r="AN279" s="117"/>
      <c r="AO279" s="114"/>
      <c r="AP279" s="114"/>
      <c r="AQ279" s="114" t="s">
        <v>714</v>
      </c>
      <c r="AR279" s="117"/>
      <c r="AS279" s="117"/>
      <c r="AT279" s="117"/>
      <c r="AU279" s="117"/>
      <c r="AV279" s="120"/>
      <c r="AW279" s="120"/>
      <c r="AX279" s="115" t="s">
        <v>518</v>
      </c>
      <c r="AY279" s="121"/>
      <c r="AZ279" s="119"/>
      <c r="BA279" s="121" t="s">
        <v>821</v>
      </c>
      <c r="BB279" s="191">
        <f>IFERROR(IF(PAC!$AB279="F01 - CAPTAÇÃO DE RECURSO",1,""),"")</f>
        <v>1</v>
      </c>
      <c r="BC279" s="191" t="str">
        <f>IFERROR(IF(PAC!$AB279="F02 - LICITAÇÃO",1,""),"")</f>
        <v/>
      </c>
      <c r="BD279" s="122" t="str">
        <f>IFERROR(IF(PAC!$AB$6:$AB$581="F03 - EXECUÇÃO DO OBJETO",1,""),"")</f>
        <v/>
      </c>
      <c r="BE279" s="122" t="str">
        <f>IFERROR(IF(PAC!$AB$6:$AB$581="F04 - CONCLUÍDA",1,""),"")</f>
        <v/>
      </c>
      <c r="BF279" s="189">
        <f>IF(PAC!$V279&gt;0,0,PAC!$Q279)</f>
        <v>0</v>
      </c>
    </row>
    <row r="280" spans="1:58" s="1" customFormat="1" ht="84" hidden="1" x14ac:dyDescent="0.4">
      <c r="A280" s="88">
        <f t="shared" si="4"/>
        <v>275</v>
      </c>
      <c r="B280" s="88">
        <v>2025</v>
      </c>
      <c r="C280" s="88" t="s">
        <v>604</v>
      </c>
      <c r="D280" s="88" t="s">
        <v>995</v>
      </c>
      <c r="E280" s="101" t="s">
        <v>818</v>
      </c>
      <c r="F280" s="88" t="s">
        <v>53</v>
      </c>
      <c r="G280" s="88" t="s">
        <v>503</v>
      </c>
      <c r="H280" s="40" t="s">
        <v>1229</v>
      </c>
      <c r="I280" s="88" t="s">
        <v>1223</v>
      </c>
      <c r="J280" s="88" t="s">
        <v>361</v>
      </c>
      <c r="K280" s="18">
        <v>1983551.34</v>
      </c>
      <c r="L280" s="18">
        <v>1983551.34</v>
      </c>
      <c r="M280" s="18"/>
      <c r="N280" s="18"/>
      <c r="O280" s="18"/>
      <c r="P280" s="18"/>
      <c r="Q280" s="20">
        <f>SUM(PAC!$M280:$P280)</f>
        <v>0</v>
      </c>
      <c r="R280" s="20"/>
      <c r="S280" s="20"/>
      <c r="T280" s="20"/>
      <c r="U280" s="20"/>
      <c r="V280" s="20"/>
      <c r="W280" s="20">
        <f>IF(PAC!$V280&gt;0,PAC!$V280,PAC!$Q280)</f>
        <v>0</v>
      </c>
      <c r="X280" s="20"/>
      <c r="Y280" s="102" t="s">
        <v>1557</v>
      </c>
      <c r="Z280" s="102"/>
      <c r="AA280" s="103"/>
      <c r="AB280" s="103" t="s">
        <v>1403</v>
      </c>
      <c r="AC280" s="100" t="s">
        <v>2354</v>
      </c>
      <c r="AD280" s="87"/>
      <c r="AE280" s="104"/>
      <c r="AF280" s="107"/>
      <c r="AG280" s="40"/>
      <c r="AH280" s="105"/>
      <c r="AI280" s="101"/>
      <c r="AJ280" s="40" t="s">
        <v>973</v>
      </c>
      <c r="AK280" s="40"/>
      <c r="AL280" s="40"/>
      <c r="AM280" s="40"/>
      <c r="AN280" s="87"/>
      <c r="AO280" s="40"/>
      <c r="AP280" s="40"/>
      <c r="AQ280" s="40" t="s">
        <v>714</v>
      </c>
      <c r="AR280" s="87"/>
      <c r="AS280" s="87"/>
      <c r="AT280" s="87"/>
      <c r="AU280" s="87"/>
      <c r="AV280" s="106"/>
      <c r="AW280" s="106"/>
      <c r="AX280" s="102" t="s">
        <v>518</v>
      </c>
      <c r="AY280" s="107"/>
      <c r="AZ280" s="105"/>
      <c r="BA280" s="107" t="s">
        <v>821</v>
      </c>
      <c r="BB280" s="108">
        <f>IFERROR(IF(PAC!$AB280="F01 - CAPTAÇÃO DE RECURSO",1,""),"")</f>
        <v>1</v>
      </c>
      <c r="BC280" s="108" t="str">
        <f>IFERROR(IF(PAC!$AB280="F02 - LICITAÇÃO",1,""),"")</f>
        <v/>
      </c>
      <c r="BD280" s="109" t="str">
        <f>IFERROR(IF(PAC!$AB$6:$AB$581="F03 - EXECUÇÃO DO OBJETO",1,""),"")</f>
        <v/>
      </c>
      <c r="BE280" s="109" t="str">
        <f>IFERROR(IF(PAC!$AB$6:$AB$581="F04 - CONCLUÍDA",1,""),"")</f>
        <v/>
      </c>
      <c r="BF280" s="110">
        <f>IF(PAC!$V280&gt;0,0,PAC!$Q280)</f>
        <v>0</v>
      </c>
    </row>
    <row r="281" spans="1:58" s="1" customFormat="1" ht="84" hidden="1" x14ac:dyDescent="0.4">
      <c r="A281" s="111">
        <f t="shared" si="4"/>
        <v>276</v>
      </c>
      <c r="B281" s="111">
        <v>2025</v>
      </c>
      <c r="C281" s="111" t="s">
        <v>604</v>
      </c>
      <c r="D281" s="111" t="s">
        <v>995</v>
      </c>
      <c r="E281" s="113" t="s">
        <v>819</v>
      </c>
      <c r="F281" s="111" t="s">
        <v>53</v>
      </c>
      <c r="G281" s="111" t="s">
        <v>503</v>
      </c>
      <c r="H281" s="114" t="s">
        <v>1229</v>
      </c>
      <c r="I281" s="111" t="s">
        <v>1223</v>
      </c>
      <c r="J281" s="111" t="s">
        <v>361</v>
      </c>
      <c r="K281" s="31">
        <v>1320960.78</v>
      </c>
      <c r="L281" s="31">
        <v>1320960.78</v>
      </c>
      <c r="M281" s="31"/>
      <c r="N281" s="31"/>
      <c r="O281" s="31"/>
      <c r="P281" s="31"/>
      <c r="Q281" s="33">
        <f>SUM(PAC!$M281:$P281)</f>
        <v>0</v>
      </c>
      <c r="R281" s="33"/>
      <c r="S281" s="33"/>
      <c r="T281" s="33"/>
      <c r="U281" s="33"/>
      <c r="V281" s="33"/>
      <c r="W281" s="33">
        <f>IF(PAC!$V281&gt;0,PAC!$V281,PAC!$Q281)</f>
        <v>0</v>
      </c>
      <c r="X281" s="33"/>
      <c r="Y281" s="115" t="s">
        <v>1557</v>
      </c>
      <c r="Z281" s="115"/>
      <c r="AA281" s="116"/>
      <c r="AB281" s="116" t="s">
        <v>1403</v>
      </c>
      <c r="AC281" s="112" t="s">
        <v>2354</v>
      </c>
      <c r="AD281" s="117"/>
      <c r="AE281" s="118"/>
      <c r="AF281" s="121"/>
      <c r="AG281" s="114"/>
      <c r="AH281" s="119"/>
      <c r="AI281" s="113"/>
      <c r="AJ281" s="114" t="s">
        <v>973</v>
      </c>
      <c r="AK281" s="114"/>
      <c r="AL281" s="114"/>
      <c r="AM281" s="114"/>
      <c r="AN281" s="117"/>
      <c r="AO281" s="114"/>
      <c r="AP281" s="114"/>
      <c r="AQ281" s="114" t="s">
        <v>714</v>
      </c>
      <c r="AR281" s="117"/>
      <c r="AS281" s="117"/>
      <c r="AT281" s="117"/>
      <c r="AU281" s="117"/>
      <c r="AV281" s="120"/>
      <c r="AW281" s="120"/>
      <c r="AX281" s="115" t="s">
        <v>518</v>
      </c>
      <c r="AY281" s="121"/>
      <c r="AZ281" s="119"/>
      <c r="BA281" s="121" t="s">
        <v>821</v>
      </c>
      <c r="BB281" s="191">
        <f>IFERROR(IF(PAC!$AB281="F01 - CAPTAÇÃO DE RECURSO",1,""),"")</f>
        <v>1</v>
      </c>
      <c r="BC281" s="191" t="str">
        <f>IFERROR(IF(PAC!$AB281="F02 - LICITAÇÃO",1,""),"")</f>
        <v/>
      </c>
      <c r="BD281" s="122" t="str">
        <f>IFERROR(IF(PAC!$AB$6:$AB$581="F03 - EXECUÇÃO DO OBJETO",1,""),"")</f>
        <v/>
      </c>
      <c r="BE281" s="122" t="str">
        <f>IFERROR(IF(PAC!$AB$6:$AB$581="F04 - CONCLUÍDA",1,""),"")</f>
        <v/>
      </c>
      <c r="BF281" s="189">
        <f>IF(PAC!$V281&gt;0,0,PAC!$Q281)</f>
        <v>0</v>
      </c>
    </row>
    <row r="282" spans="1:58" s="1" customFormat="1" ht="272.25" hidden="1" customHeight="1" thickBot="1" x14ac:dyDescent="0.4">
      <c r="A282" s="88">
        <f t="shared" si="4"/>
        <v>277</v>
      </c>
      <c r="B282" s="100">
        <v>2023</v>
      </c>
      <c r="C282" s="88" t="s">
        <v>604</v>
      </c>
      <c r="D282" s="88" t="s">
        <v>996</v>
      </c>
      <c r="E282" s="101" t="s">
        <v>680</v>
      </c>
      <c r="F282" s="88" t="s">
        <v>49</v>
      </c>
      <c r="G282" s="88" t="s">
        <v>613</v>
      </c>
      <c r="H282" s="40" t="s">
        <v>1232</v>
      </c>
      <c r="I282" s="88" t="s">
        <v>597</v>
      </c>
      <c r="J282" s="88" t="s">
        <v>189</v>
      </c>
      <c r="K282" s="18">
        <v>95000000</v>
      </c>
      <c r="L282" s="18">
        <v>95000000</v>
      </c>
      <c r="M282" s="18">
        <v>95000000</v>
      </c>
      <c r="N282" s="18"/>
      <c r="O282" s="18"/>
      <c r="P282" s="18"/>
      <c r="Q282" s="20">
        <f>SUM(PAC!$M282:$P282)</f>
        <v>95000000</v>
      </c>
      <c r="R282" s="20"/>
      <c r="S282" s="20"/>
      <c r="T282" s="20"/>
      <c r="U282" s="20"/>
      <c r="V282" s="20"/>
      <c r="W282" s="20">
        <f>IF(PAC!$V282&gt;0,PAC!$V282,PAC!$Q282)</f>
        <v>95000000</v>
      </c>
      <c r="X282" s="20"/>
      <c r="Y282" s="102" t="s">
        <v>1553</v>
      </c>
      <c r="Z282" s="102"/>
      <c r="AA282" s="103"/>
      <c r="AB282" s="103" t="s">
        <v>1402</v>
      </c>
      <c r="AC282" s="100" t="s">
        <v>2348</v>
      </c>
      <c r="AD282" s="87">
        <v>46325</v>
      </c>
      <c r="AE282" s="104">
        <v>0</v>
      </c>
      <c r="AF282" s="101" t="s">
        <v>1449</v>
      </c>
      <c r="AG282" s="101" t="s">
        <v>2442</v>
      </c>
      <c r="AH282" s="87">
        <v>46325</v>
      </c>
      <c r="AI282" s="101" t="s">
        <v>1449</v>
      </c>
      <c r="AJ282" s="40"/>
      <c r="AK282" s="40"/>
      <c r="AL282" s="40"/>
      <c r="AM282" s="40"/>
      <c r="AN282" s="87"/>
      <c r="AO282" s="40" t="s">
        <v>1138</v>
      </c>
      <c r="AP282" s="40"/>
      <c r="AQ282" s="40"/>
      <c r="AR282" s="87"/>
      <c r="AS282" s="87"/>
      <c r="AT282" s="87"/>
      <c r="AU282" s="87"/>
      <c r="AV282" s="106"/>
      <c r="AW282" s="106"/>
      <c r="AX282" s="101" t="s">
        <v>669</v>
      </c>
      <c r="AY282" s="40" t="s">
        <v>1533</v>
      </c>
      <c r="AZ282" s="105"/>
      <c r="BA282" s="104"/>
      <c r="BB282" s="108" t="str">
        <f>IFERROR(IF(PAC!$AB282="F01 - CAPTAÇÃO DE RECURSO",1,""),"")</f>
        <v/>
      </c>
      <c r="BC282" s="108">
        <f>IFERROR(IF(PAC!$AB282="F02 - LICITAÇÃO",1,""),"")</f>
        <v>1</v>
      </c>
      <c r="BD282" s="109" t="str">
        <f>IFERROR(IF(PAC!$AB$6:$AB$581="F03 - EXECUÇÃO DO OBJETO",1,""),"")</f>
        <v/>
      </c>
      <c r="BE282" s="109" t="str">
        <f>IFERROR(IF(PAC!$AB$6:$AB$581="F04 - CONCLUÍDA",1,""),"")</f>
        <v/>
      </c>
      <c r="BF282" s="110">
        <f>IF(PAC!$V282&gt;0,0,PAC!$Q282)</f>
        <v>95000000</v>
      </c>
    </row>
    <row r="283" spans="1:58" s="1" customFormat="1" ht="396.75" hidden="1" customHeight="1" thickBot="1" x14ac:dyDescent="0.4">
      <c r="A283" s="111">
        <f t="shared" si="4"/>
        <v>278</v>
      </c>
      <c r="B283" s="112">
        <v>2023</v>
      </c>
      <c r="C283" s="111" t="s">
        <v>604</v>
      </c>
      <c r="D283" s="111" t="s">
        <v>996</v>
      </c>
      <c r="E283" s="113" t="s">
        <v>614</v>
      </c>
      <c r="F283" s="111" t="s">
        <v>49</v>
      </c>
      <c r="G283" s="111" t="s">
        <v>613</v>
      </c>
      <c r="H283" s="114" t="s">
        <v>1232</v>
      </c>
      <c r="I283" s="111" t="s">
        <v>597</v>
      </c>
      <c r="J283" s="111" t="s">
        <v>156</v>
      </c>
      <c r="K283" s="31"/>
      <c r="L283" s="31"/>
      <c r="M283" s="31"/>
      <c r="N283" s="31"/>
      <c r="O283" s="31"/>
      <c r="P283" s="31"/>
      <c r="Q283" s="33">
        <f>SUM(PAC!$M283:$P283)</f>
        <v>0</v>
      </c>
      <c r="R283" s="33"/>
      <c r="S283" s="33"/>
      <c r="T283" s="33"/>
      <c r="U283" s="33"/>
      <c r="V283" s="33"/>
      <c r="W283" s="33">
        <f>IF(PAC!$V283&gt;0,PAC!$V283,PAC!$Q283)</f>
        <v>0</v>
      </c>
      <c r="X283" s="33"/>
      <c r="Y283" s="115" t="s">
        <v>1477</v>
      </c>
      <c r="Z283" s="115"/>
      <c r="AA283" s="116"/>
      <c r="AB283" s="116" t="s">
        <v>1403</v>
      </c>
      <c r="AC283" s="112" t="s">
        <v>2349</v>
      </c>
      <c r="AD283" s="117"/>
      <c r="AE283" s="118"/>
      <c r="AF283" s="113" t="s">
        <v>1482</v>
      </c>
      <c r="AG283" s="113" t="s">
        <v>1792</v>
      </c>
      <c r="AH283" s="119"/>
      <c r="AI283" s="113" t="s">
        <v>1791</v>
      </c>
      <c r="AJ283" s="114"/>
      <c r="AK283" s="114"/>
      <c r="AL283" s="114"/>
      <c r="AM283" s="114"/>
      <c r="AN283" s="117"/>
      <c r="AO283" s="114"/>
      <c r="AP283" s="114"/>
      <c r="AQ283" s="114"/>
      <c r="AR283" s="117"/>
      <c r="AS283" s="117"/>
      <c r="AT283" s="117"/>
      <c r="AU283" s="117"/>
      <c r="AV283" s="120"/>
      <c r="AW283" s="120"/>
      <c r="AX283" s="113" t="s">
        <v>678</v>
      </c>
      <c r="AY283" s="114" t="s">
        <v>1389</v>
      </c>
      <c r="AZ283" s="119"/>
      <c r="BA283" s="118"/>
      <c r="BB283" s="191">
        <f>IFERROR(IF(PAC!$AB283="F01 - CAPTAÇÃO DE RECURSO",1,""),"")</f>
        <v>1</v>
      </c>
      <c r="BC283" s="191" t="str">
        <f>IFERROR(IF(PAC!$AB283="F02 - LICITAÇÃO",1,""),"")</f>
        <v/>
      </c>
      <c r="BD283" s="122" t="str">
        <f>IFERROR(IF(PAC!$AB$6:$AB$581="F03 - EXECUÇÃO DO OBJETO",1,""),"")</f>
        <v/>
      </c>
      <c r="BE283" s="122" t="str">
        <f>IFERROR(IF(PAC!$AB$6:$AB$581="F04 - CONCLUÍDA",1,""),"")</f>
        <v/>
      </c>
      <c r="BF283" s="189">
        <f>IF(PAC!$V283&gt;0,0,PAC!$Q283)</f>
        <v>0</v>
      </c>
    </row>
    <row r="284" spans="1:58" s="1" customFormat="1" ht="168.75" hidden="1" customHeight="1" thickBot="1" x14ac:dyDescent="0.4">
      <c r="A284" s="88">
        <f t="shared" si="4"/>
        <v>279</v>
      </c>
      <c r="B284" s="100">
        <v>2023</v>
      </c>
      <c r="C284" s="88" t="s">
        <v>604</v>
      </c>
      <c r="D284" s="88" t="s">
        <v>996</v>
      </c>
      <c r="E284" s="101" t="s">
        <v>644</v>
      </c>
      <c r="F284" s="88" t="s">
        <v>49</v>
      </c>
      <c r="G284" s="88" t="s">
        <v>613</v>
      </c>
      <c r="H284" s="40" t="s">
        <v>1232</v>
      </c>
      <c r="I284" s="88" t="s">
        <v>597</v>
      </c>
      <c r="J284" s="88" t="s">
        <v>156</v>
      </c>
      <c r="K284" s="18"/>
      <c r="L284" s="18"/>
      <c r="M284" s="18">
        <v>644500000</v>
      </c>
      <c r="N284" s="18"/>
      <c r="O284" s="18"/>
      <c r="P284" s="18"/>
      <c r="Q284" s="20">
        <f>SUM(PAC!$M284:$P284)</f>
        <v>644500000</v>
      </c>
      <c r="R284" s="20"/>
      <c r="S284" s="20"/>
      <c r="T284" s="20"/>
      <c r="U284" s="20"/>
      <c r="V284" s="20"/>
      <c r="W284" s="20">
        <f>IF(PAC!$V284&gt;0,PAC!$V284,PAC!$Q284)</f>
        <v>644500000</v>
      </c>
      <c r="X284" s="20"/>
      <c r="Y284" s="102" t="s">
        <v>1553</v>
      </c>
      <c r="Z284" s="102"/>
      <c r="AA284" s="103">
        <v>48</v>
      </c>
      <c r="AB284" s="103" t="s">
        <v>1675</v>
      </c>
      <c r="AC284" s="100" t="s">
        <v>2346</v>
      </c>
      <c r="AD284" s="87"/>
      <c r="AE284" s="104"/>
      <c r="AF284" s="40" t="s">
        <v>1456</v>
      </c>
      <c r="AG284" s="40"/>
      <c r="AH284" s="105"/>
      <c r="AI284" s="101" t="s">
        <v>990</v>
      </c>
      <c r="AJ284" s="40"/>
      <c r="AK284" s="40"/>
      <c r="AL284" s="40"/>
      <c r="AM284" s="40"/>
      <c r="AN284" s="87"/>
      <c r="AO284" s="40"/>
      <c r="AP284" s="40"/>
      <c r="AQ284" s="40"/>
      <c r="AR284" s="87"/>
      <c r="AS284" s="87"/>
      <c r="AT284" s="87"/>
      <c r="AU284" s="87"/>
      <c r="AV284" s="106"/>
      <c r="AW284" s="106"/>
      <c r="AX284" s="101" t="s">
        <v>677</v>
      </c>
      <c r="AY284" s="107" t="s">
        <v>1261</v>
      </c>
      <c r="AZ284" s="105"/>
      <c r="BA284" s="104"/>
      <c r="BB284" s="108" t="str">
        <f>IFERROR(IF(PAC!$AB284="F01 - CAPTAÇÃO DE RECURSO",1,""),"")</f>
        <v/>
      </c>
      <c r="BC284" s="108" t="str">
        <f>IFERROR(IF(PAC!$AB284="F02 - LICITAÇÃO",1,""),"")</f>
        <v/>
      </c>
      <c r="BD284" s="109">
        <f>IFERROR(IF(PAC!$AB$6:$AB$581="F03 - EXECUÇÃO DO OBJETO",1,""),"")</f>
        <v>1</v>
      </c>
      <c r="BE284" s="109" t="str">
        <f>IFERROR(IF(PAC!$AB$6:$AB$581="F04 - CONCLUÍDA",1,""),"")</f>
        <v/>
      </c>
      <c r="BF284" s="110">
        <f>IF(PAC!$V284&gt;0,0,PAC!$Q284)</f>
        <v>644500000</v>
      </c>
    </row>
    <row r="285" spans="1:58" s="1" customFormat="1" ht="359.25" hidden="1" customHeight="1" thickBot="1" x14ac:dyDescent="0.4">
      <c r="A285" s="111">
        <f t="shared" si="4"/>
        <v>280</v>
      </c>
      <c r="B285" s="112">
        <v>2023</v>
      </c>
      <c r="C285" s="111" t="s">
        <v>604</v>
      </c>
      <c r="D285" s="111" t="s">
        <v>996</v>
      </c>
      <c r="E285" s="113" t="s">
        <v>457</v>
      </c>
      <c r="F285" s="111" t="s">
        <v>49</v>
      </c>
      <c r="G285" s="111" t="s">
        <v>613</v>
      </c>
      <c r="H285" s="114" t="s">
        <v>1232</v>
      </c>
      <c r="I285" s="111" t="s">
        <v>597</v>
      </c>
      <c r="J285" s="111" t="s">
        <v>399</v>
      </c>
      <c r="K285" s="31"/>
      <c r="L285" s="31"/>
      <c r="M285" s="31"/>
      <c r="N285" s="31"/>
      <c r="O285" s="31"/>
      <c r="P285" s="31"/>
      <c r="Q285" s="33">
        <f>SUM(PAC!$M285:$P285)</f>
        <v>0</v>
      </c>
      <c r="R285" s="33"/>
      <c r="S285" s="33"/>
      <c r="T285" s="33"/>
      <c r="U285" s="33"/>
      <c r="V285" s="33"/>
      <c r="W285" s="33">
        <f>IF(PAC!$V285&gt;0,PAC!$V285,PAC!$Q285)</f>
        <v>0</v>
      </c>
      <c r="X285" s="33"/>
      <c r="Y285" s="115" t="s">
        <v>1477</v>
      </c>
      <c r="Z285" s="115"/>
      <c r="AA285" s="116"/>
      <c r="AB285" s="116" t="s">
        <v>1474</v>
      </c>
      <c r="AC285" s="112" t="s">
        <v>2358</v>
      </c>
      <c r="AD285" s="117"/>
      <c r="AE285" s="118"/>
      <c r="AF285" s="114"/>
      <c r="AG285" s="114"/>
      <c r="AH285" s="119"/>
      <c r="AI285" s="113"/>
      <c r="AJ285" s="114"/>
      <c r="AK285" s="114"/>
      <c r="AL285" s="114"/>
      <c r="AM285" s="114"/>
      <c r="AN285" s="117"/>
      <c r="AO285" s="114"/>
      <c r="AP285" s="114"/>
      <c r="AQ285" s="114"/>
      <c r="AR285" s="117"/>
      <c r="AS285" s="117"/>
      <c r="AT285" s="117"/>
      <c r="AU285" s="117"/>
      <c r="AV285" s="120"/>
      <c r="AW285" s="120"/>
      <c r="AX285" s="113" t="s">
        <v>676</v>
      </c>
      <c r="AY285" s="121" t="s">
        <v>1000</v>
      </c>
      <c r="AZ285" s="119"/>
      <c r="BA285" s="118"/>
      <c r="BB285" s="191" t="str">
        <f>IFERROR(IF(PAC!$AB285="F01 - CAPTAÇÃO DE RECURSO",1,""),"")</f>
        <v/>
      </c>
      <c r="BC285" s="191" t="str">
        <f>IFERROR(IF(PAC!$AB285="F02 - LICITAÇÃO",1,""),"")</f>
        <v/>
      </c>
      <c r="BD285" s="122" t="str">
        <f>IFERROR(IF(PAC!$AB$6:$AB$581="F03 - EXECUÇÃO DO OBJETO",1,""),"")</f>
        <v/>
      </c>
      <c r="BE285" s="122">
        <f>IFERROR(IF(PAC!$AB$6:$AB$581="F04 - CONCLUÍDA",1,""),"")</f>
        <v>1</v>
      </c>
      <c r="BF285" s="189">
        <f>IF(PAC!$V285&gt;0,0,PAC!$Q285)</f>
        <v>0</v>
      </c>
    </row>
    <row r="286" spans="1:58" s="1" customFormat="1" ht="294" hidden="1" customHeight="1" thickBot="1" x14ac:dyDescent="0.4">
      <c r="A286" s="88">
        <f t="shared" si="4"/>
        <v>281</v>
      </c>
      <c r="B286" s="100">
        <v>2023</v>
      </c>
      <c r="C286" s="88" t="s">
        <v>604</v>
      </c>
      <c r="D286" s="88" t="s">
        <v>996</v>
      </c>
      <c r="E286" s="101" t="s">
        <v>660</v>
      </c>
      <c r="F286" s="88" t="s">
        <v>49</v>
      </c>
      <c r="G286" s="88" t="s">
        <v>613</v>
      </c>
      <c r="H286" s="40" t="s">
        <v>1232</v>
      </c>
      <c r="I286" s="88" t="s">
        <v>597</v>
      </c>
      <c r="J286" s="88" t="s">
        <v>399</v>
      </c>
      <c r="K286" s="18"/>
      <c r="L286" s="18"/>
      <c r="M286" s="18">
        <v>476700000</v>
      </c>
      <c r="N286" s="18"/>
      <c r="O286" s="18"/>
      <c r="P286" s="18"/>
      <c r="Q286" s="20">
        <f>SUM(PAC!$M286:$P286)</f>
        <v>476700000</v>
      </c>
      <c r="R286" s="20"/>
      <c r="S286" s="20"/>
      <c r="T286" s="20"/>
      <c r="U286" s="20"/>
      <c r="V286" s="20"/>
      <c r="W286" s="20">
        <f>IF(PAC!$V286&gt;0,PAC!$V286,PAC!$Q286)</f>
        <v>476700000</v>
      </c>
      <c r="X286" s="20"/>
      <c r="Y286" s="102" t="s">
        <v>1553</v>
      </c>
      <c r="Z286" s="102"/>
      <c r="AA286" s="103">
        <v>48</v>
      </c>
      <c r="AB286" s="103" t="s">
        <v>1474</v>
      </c>
      <c r="AC286" s="100" t="s">
        <v>2358</v>
      </c>
      <c r="AD286" s="87"/>
      <c r="AE286" s="104">
        <v>100</v>
      </c>
      <c r="AF286" s="40"/>
      <c r="AG286" s="40" t="s">
        <v>2720</v>
      </c>
      <c r="AH286" s="105"/>
      <c r="AI286" s="101"/>
      <c r="AJ286" s="40"/>
      <c r="AK286" s="40"/>
      <c r="AL286" s="40"/>
      <c r="AM286" s="40"/>
      <c r="AN286" s="87"/>
      <c r="AO286" s="40"/>
      <c r="AP286" s="40"/>
      <c r="AQ286" s="40"/>
      <c r="AR286" s="87"/>
      <c r="AS286" s="87"/>
      <c r="AT286" s="87"/>
      <c r="AU286" s="87"/>
      <c r="AV286" s="106"/>
      <c r="AW286" s="106"/>
      <c r="AX286" s="101" t="s">
        <v>670</v>
      </c>
      <c r="AY286" s="107" t="s">
        <v>2112</v>
      </c>
      <c r="AZ286" s="105"/>
      <c r="BA286" s="104"/>
      <c r="BB286" s="108" t="str">
        <f>IFERROR(IF(PAC!$AB286="F01 - CAPTAÇÃO DE RECURSO",1,""),"")</f>
        <v/>
      </c>
      <c r="BC286" s="108" t="str">
        <f>IFERROR(IF(PAC!$AB286="F02 - LICITAÇÃO",1,""),"")</f>
        <v/>
      </c>
      <c r="BD286" s="109" t="str">
        <f>IFERROR(IF(PAC!$AB$6:$AB$581="F03 - EXECUÇÃO DO OBJETO",1,""),"")</f>
        <v/>
      </c>
      <c r="BE286" s="109">
        <f>IFERROR(IF(PAC!$AB$6:$AB$581="F04 - CONCLUÍDA",1,""),"")</f>
        <v>1</v>
      </c>
      <c r="BF286" s="110">
        <f>IF(PAC!$V286&gt;0,0,PAC!$Q286)</f>
        <v>476700000</v>
      </c>
    </row>
    <row r="287" spans="1:58" s="1" customFormat="1" ht="409.5" hidden="1" customHeight="1" thickBot="1" x14ac:dyDescent="0.4">
      <c r="A287" s="111">
        <f t="shared" si="4"/>
        <v>282</v>
      </c>
      <c r="B287" s="112">
        <v>2023</v>
      </c>
      <c r="C287" s="111" t="s">
        <v>604</v>
      </c>
      <c r="D287" s="111" t="s">
        <v>996</v>
      </c>
      <c r="E287" s="113" t="s">
        <v>458</v>
      </c>
      <c r="F287" s="111" t="s">
        <v>49</v>
      </c>
      <c r="G287" s="111" t="s">
        <v>613</v>
      </c>
      <c r="H287" s="114" t="s">
        <v>1232</v>
      </c>
      <c r="I287" s="111" t="s">
        <v>597</v>
      </c>
      <c r="J287" s="111" t="s">
        <v>156</v>
      </c>
      <c r="K287" s="31"/>
      <c r="L287" s="31"/>
      <c r="M287" s="31">
        <v>179422844.66</v>
      </c>
      <c r="N287" s="31"/>
      <c r="O287" s="31"/>
      <c r="P287" s="31"/>
      <c r="Q287" s="33">
        <f>SUM(PAC!$M287:$P287)</f>
        <v>179422844.66</v>
      </c>
      <c r="R287" s="33"/>
      <c r="S287" s="33"/>
      <c r="T287" s="33"/>
      <c r="U287" s="33"/>
      <c r="V287" s="33"/>
      <c r="W287" s="33">
        <f>IF(PAC!$V287&gt;0,PAC!$V287,PAC!$Q287)</f>
        <v>179422844.66</v>
      </c>
      <c r="X287" s="33"/>
      <c r="Y287" s="115" t="s">
        <v>1553</v>
      </c>
      <c r="Z287" s="115"/>
      <c r="AA287" s="116">
        <v>12</v>
      </c>
      <c r="AB287" s="116" t="s">
        <v>1675</v>
      </c>
      <c r="AC287" s="112" t="s">
        <v>2346</v>
      </c>
      <c r="AD287" s="117"/>
      <c r="AE287" s="118">
        <v>2</v>
      </c>
      <c r="AF287" s="114" t="s">
        <v>1456</v>
      </c>
      <c r="AG287" s="114" t="s">
        <v>1806</v>
      </c>
      <c r="AH287" s="119"/>
      <c r="AI287" s="113" t="s">
        <v>1598</v>
      </c>
      <c r="AJ287" s="114"/>
      <c r="AK287" s="114"/>
      <c r="AL287" s="114"/>
      <c r="AM287" s="114"/>
      <c r="AN287" s="117"/>
      <c r="AO287" s="114"/>
      <c r="AP287" s="114"/>
      <c r="AQ287" s="114"/>
      <c r="AR287" s="117"/>
      <c r="AS287" s="117"/>
      <c r="AT287" s="117"/>
      <c r="AU287" s="117"/>
      <c r="AV287" s="120"/>
      <c r="AW287" s="120"/>
      <c r="AX287" s="113" t="s">
        <v>991</v>
      </c>
      <c r="AY287" s="121" t="s">
        <v>2113</v>
      </c>
      <c r="AZ287" s="119"/>
      <c r="BA287" s="118"/>
      <c r="BB287" s="191" t="str">
        <f>IFERROR(IF(PAC!$AB287="F01 - CAPTAÇÃO DE RECURSO",1,""),"")</f>
        <v/>
      </c>
      <c r="BC287" s="191" t="str">
        <f>IFERROR(IF(PAC!$AB287="F02 - LICITAÇÃO",1,""),"")</f>
        <v/>
      </c>
      <c r="BD287" s="122">
        <f>IFERROR(IF(PAC!$AB$6:$AB$581="F03 - EXECUÇÃO DO OBJETO",1,""),"")</f>
        <v>1</v>
      </c>
      <c r="BE287" s="122" t="str">
        <f>IFERROR(IF(PAC!$AB$6:$AB$581="F04 - CONCLUÍDA",1,""),"")</f>
        <v/>
      </c>
      <c r="BF287" s="189">
        <f>IF(PAC!$V287&gt;0,0,PAC!$Q287)</f>
        <v>179422844.66</v>
      </c>
    </row>
    <row r="288" spans="1:58" s="1" customFormat="1" ht="168.75" hidden="1" customHeight="1" thickBot="1" x14ac:dyDescent="0.4">
      <c r="A288" s="88">
        <f t="shared" si="4"/>
        <v>283</v>
      </c>
      <c r="B288" s="100">
        <v>2023</v>
      </c>
      <c r="C288" s="88" t="s">
        <v>609</v>
      </c>
      <c r="D288" s="88" t="s">
        <v>996</v>
      </c>
      <c r="E288" s="101" t="s">
        <v>459</v>
      </c>
      <c r="F288" s="88" t="s">
        <v>49</v>
      </c>
      <c r="G288" s="88" t="s">
        <v>613</v>
      </c>
      <c r="H288" s="40" t="s">
        <v>1232</v>
      </c>
      <c r="I288" s="88" t="s">
        <v>597</v>
      </c>
      <c r="J288" s="88" t="s">
        <v>260</v>
      </c>
      <c r="K288" s="18"/>
      <c r="L288" s="18"/>
      <c r="M288" s="18"/>
      <c r="N288" s="18"/>
      <c r="O288" s="18"/>
      <c r="P288" s="18"/>
      <c r="Q288" s="20">
        <f>SUM(PAC!$M288:$P288)</f>
        <v>0</v>
      </c>
      <c r="R288" s="20"/>
      <c r="S288" s="20"/>
      <c r="T288" s="20"/>
      <c r="U288" s="20"/>
      <c r="V288" s="20"/>
      <c r="W288" s="20">
        <f>IF(PAC!$V288&gt;0,PAC!$V288,PAC!$Q288)</f>
        <v>0</v>
      </c>
      <c r="X288" s="20"/>
      <c r="Y288" s="102" t="s">
        <v>1477</v>
      </c>
      <c r="Z288" s="102"/>
      <c r="AA288" s="103"/>
      <c r="AB288" s="103" t="s">
        <v>1474</v>
      </c>
      <c r="AC288" s="100" t="s">
        <v>2345</v>
      </c>
      <c r="AD288" s="87"/>
      <c r="AE288" s="104"/>
      <c r="AF288" s="40"/>
      <c r="AG288" s="101" t="s">
        <v>2443</v>
      </c>
      <c r="AH288" s="105"/>
      <c r="AI288" s="101" t="s">
        <v>1483</v>
      </c>
      <c r="AJ288" s="40"/>
      <c r="AK288" s="40"/>
      <c r="AL288" s="40"/>
      <c r="AM288" s="40"/>
      <c r="AN288" s="87"/>
      <c r="AO288" s="40"/>
      <c r="AP288" s="40"/>
      <c r="AQ288" s="40"/>
      <c r="AR288" s="87"/>
      <c r="AS288" s="87"/>
      <c r="AT288" s="87"/>
      <c r="AU288" s="87"/>
      <c r="AV288" s="106"/>
      <c r="AW288" s="106"/>
      <c r="AX288" s="101" t="s">
        <v>1299</v>
      </c>
      <c r="AY288" s="40" t="s">
        <v>1077</v>
      </c>
      <c r="AZ288" s="105"/>
      <c r="BA288" s="104"/>
      <c r="BB288" s="108" t="str">
        <f>IFERROR(IF(PAC!$AB288="F01 - CAPTAÇÃO DE RECURSO",1,""),"")</f>
        <v/>
      </c>
      <c r="BC288" s="108" t="str">
        <f>IFERROR(IF(PAC!$AB288="F02 - LICITAÇÃO",1,""),"")</f>
        <v/>
      </c>
      <c r="BD288" s="109" t="str">
        <f>IFERROR(IF(PAC!$AB$6:$AB$581="F03 - EXECUÇÃO DO OBJETO",1,""),"")</f>
        <v/>
      </c>
      <c r="BE288" s="109">
        <f>IFERROR(IF(PAC!$AB$6:$AB$581="F04 - CONCLUÍDA",1,""),"")</f>
        <v>1</v>
      </c>
      <c r="BF288" s="110">
        <f>IF(PAC!$V288&gt;0,0,PAC!$Q288)</f>
        <v>0</v>
      </c>
    </row>
    <row r="289" spans="1:58" s="1" customFormat="1" ht="168" hidden="1" customHeight="1" thickBot="1" x14ac:dyDescent="0.4">
      <c r="A289" s="111">
        <f t="shared" si="4"/>
        <v>284</v>
      </c>
      <c r="B289" s="112">
        <v>2023</v>
      </c>
      <c r="C289" s="111" t="s">
        <v>604</v>
      </c>
      <c r="D289" s="111" t="s">
        <v>996</v>
      </c>
      <c r="E289" s="113" t="s">
        <v>459</v>
      </c>
      <c r="F289" s="111" t="s">
        <v>49</v>
      </c>
      <c r="G289" s="111" t="s">
        <v>613</v>
      </c>
      <c r="H289" s="114" t="s">
        <v>1232</v>
      </c>
      <c r="I289" s="111" t="s">
        <v>597</v>
      </c>
      <c r="J289" s="111" t="s">
        <v>260</v>
      </c>
      <c r="K289" s="31"/>
      <c r="L289" s="31"/>
      <c r="M289" s="31">
        <v>250000000</v>
      </c>
      <c r="N289" s="31"/>
      <c r="O289" s="31"/>
      <c r="P289" s="31"/>
      <c r="Q289" s="33">
        <f>SUM(PAC!$M289:$P289)</f>
        <v>250000000</v>
      </c>
      <c r="R289" s="33"/>
      <c r="S289" s="33"/>
      <c r="T289" s="33"/>
      <c r="U289" s="33"/>
      <c r="V289" s="33"/>
      <c r="W289" s="33">
        <f>IF(PAC!$V289&gt;0,PAC!$V289,PAC!$Q289)</f>
        <v>250000000</v>
      </c>
      <c r="X289" s="33"/>
      <c r="Y289" s="115" t="s">
        <v>1553</v>
      </c>
      <c r="Z289" s="115"/>
      <c r="AA289" s="116"/>
      <c r="AB289" s="116" t="s">
        <v>1403</v>
      </c>
      <c r="AC289" s="112" t="s">
        <v>2349</v>
      </c>
      <c r="AD289" s="117"/>
      <c r="AE289" s="118"/>
      <c r="AF289" s="114" t="s">
        <v>1443</v>
      </c>
      <c r="AG289" s="124" t="s">
        <v>1078</v>
      </c>
      <c r="AH289" s="119"/>
      <c r="AI289" s="124" t="s">
        <v>1483</v>
      </c>
      <c r="AJ289" s="114"/>
      <c r="AK289" s="114"/>
      <c r="AL289" s="114"/>
      <c r="AM289" s="114"/>
      <c r="AN289" s="117"/>
      <c r="AO289" s="114"/>
      <c r="AP289" s="114"/>
      <c r="AQ289" s="114"/>
      <c r="AR289" s="117"/>
      <c r="AS289" s="117"/>
      <c r="AT289" s="117"/>
      <c r="AU289" s="117"/>
      <c r="AV289" s="120"/>
      <c r="AW289" s="120"/>
      <c r="AX289" s="113"/>
      <c r="AY289" s="114" t="s">
        <v>671</v>
      </c>
      <c r="AZ289" s="119"/>
      <c r="BA289" s="118"/>
      <c r="BB289" s="191">
        <f>IFERROR(IF(PAC!$AB289="F01 - CAPTAÇÃO DE RECURSO",1,""),"")</f>
        <v>1</v>
      </c>
      <c r="BC289" s="191" t="str">
        <f>IFERROR(IF(PAC!$AB289="F02 - LICITAÇÃO",1,""),"")</f>
        <v/>
      </c>
      <c r="BD289" s="122" t="str">
        <f>IFERROR(IF(PAC!$AB$6:$AB$581="F03 - EXECUÇÃO DO OBJETO",1,""),"")</f>
        <v/>
      </c>
      <c r="BE289" s="122" t="str">
        <f>IFERROR(IF(PAC!$AB$6:$AB$581="F04 - CONCLUÍDA",1,""),"")</f>
        <v/>
      </c>
      <c r="BF289" s="189">
        <f>IF(PAC!$V289&gt;0,0,PAC!$Q289)</f>
        <v>250000000</v>
      </c>
    </row>
    <row r="290" spans="1:58" s="1" customFormat="1" ht="409.5" hidden="1" customHeight="1" thickBot="1" x14ac:dyDescent="0.4">
      <c r="A290" s="88">
        <f t="shared" si="4"/>
        <v>285</v>
      </c>
      <c r="B290" s="100">
        <v>2023</v>
      </c>
      <c r="C290" s="88" t="s">
        <v>609</v>
      </c>
      <c r="D290" s="88" t="s">
        <v>996</v>
      </c>
      <c r="E290" s="101" t="s">
        <v>460</v>
      </c>
      <c r="F290" s="88" t="s">
        <v>49</v>
      </c>
      <c r="G290" s="88" t="s">
        <v>613</v>
      </c>
      <c r="H290" s="40" t="s">
        <v>1232</v>
      </c>
      <c r="I290" s="88" t="s">
        <v>598</v>
      </c>
      <c r="J290" s="88" t="s">
        <v>153</v>
      </c>
      <c r="K290" s="18"/>
      <c r="L290" s="18"/>
      <c r="M290" s="18">
        <v>11100000</v>
      </c>
      <c r="N290" s="18"/>
      <c r="O290" s="18"/>
      <c r="P290" s="18"/>
      <c r="Q290" s="20">
        <f>SUM(PAC!$M290:$P290)</f>
        <v>11100000</v>
      </c>
      <c r="R290" s="20"/>
      <c r="S290" s="20"/>
      <c r="T290" s="20"/>
      <c r="U290" s="20"/>
      <c r="V290" s="20"/>
      <c r="W290" s="20">
        <f>IF(PAC!$V290&gt;0,PAC!$V290,PAC!$Q290)</f>
        <v>11100000</v>
      </c>
      <c r="X290" s="20"/>
      <c r="Y290" s="102" t="s">
        <v>1553</v>
      </c>
      <c r="Z290" s="102"/>
      <c r="AA290" s="103"/>
      <c r="AB290" s="103" t="s">
        <v>1403</v>
      </c>
      <c r="AC290" s="100" t="s">
        <v>2361</v>
      </c>
      <c r="AD290" s="87"/>
      <c r="AE290" s="104"/>
      <c r="AF290" s="40"/>
      <c r="AG290" s="101" t="s">
        <v>2114</v>
      </c>
      <c r="AH290" s="105"/>
      <c r="AI290" s="101" t="s">
        <v>1481</v>
      </c>
      <c r="AJ290" s="40"/>
      <c r="AK290" s="40"/>
      <c r="AL290" s="40"/>
      <c r="AM290" s="40"/>
      <c r="AN290" s="87"/>
      <c r="AO290" s="40"/>
      <c r="AP290" s="40"/>
      <c r="AQ290" s="40"/>
      <c r="AR290" s="87"/>
      <c r="AS290" s="87"/>
      <c r="AT290" s="87"/>
      <c r="AU290" s="87"/>
      <c r="AV290" s="106"/>
      <c r="AW290" s="106"/>
      <c r="AX290" s="101" t="s">
        <v>590</v>
      </c>
      <c r="AY290" s="107" t="s">
        <v>998</v>
      </c>
      <c r="AZ290" s="105"/>
      <c r="BA290" s="104"/>
      <c r="BB290" s="108">
        <f>IFERROR(IF(PAC!$AB290="F01 - CAPTAÇÃO DE RECURSO",1,""),"")</f>
        <v>1</v>
      </c>
      <c r="BC290" s="108" t="str">
        <f>IFERROR(IF(PAC!$AB290="F02 - LICITAÇÃO",1,""),"")</f>
        <v/>
      </c>
      <c r="BD290" s="109" t="str">
        <f>IFERROR(IF(PAC!$AB$6:$AB$581="F03 - EXECUÇÃO DO OBJETO",1,""),"")</f>
        <v/>
      </c>
      <c r="BE290" s="109" t="str">
        <f>IFERROR(IF(PAC!$AB$6:$AB$581="F04 - CONCLUÍDA",1,""),"")</f>
        <v/>
      </c>
      <c r="BF290" s="110">
        <f>IF(PAC!$V290&gt;0,0,PAC!$Q290)</f>
        <v>11100000</v>
      </c>
    </row>
    <row r="291" spans="1:58" s="1" customFormat="1" ht="210" hidden="1" customHeight="1" thickBot="1" x14ac:dyDescent="0.4">
      <c r="A291" s="111">
        <f t="shared" si="4"/>
        <v>286</v>
      </c>
      <c r="B291" s="112">
        <v>2023</v>
      </c>
      <c r="C291" s="111" t="s">
        <v>609</v>
      </c>
      <c r="D291" s="111" t="s">
        <v>996</v>
      </c>
      <c r="E291" s="113" t="s">
        <v>1295</v>
      </c>
      <c r="F291" s="111" t="s">
        <v>49</v>
      </c>
      <c r="G291" s="111" t="s">
        <v>613</v>
      </c>
      <c r="H291" s="114" t="s">
        <v>1232</v>
      </c>
      <c r="I291" s="111" t="s">
        <v>598</v>
      </c>
      <c r="J291" s="111" t="s">
        <v>449</v>
      </c>
      <c r="K291" s="31"/>
      <c r="L291" s="31"/>
      <c r="M291" s="31">
        <v>5000000</v>
      </c>
      <c r="N291" s="31"/>
      <c r="O291" s="31"/>
      <c r="P291" s="31"/>
      <c r="Q291" s="33">
        <f>SUM(PAC!$M291:$P291)</f>
        <v>5000000</v>
      </c>
      <c r="R291" s="33"/>
      <c r="S291" s="33"/>
      <c r="T291" s="33"/>
      <c r="U291" s="33"/>
      <c r="V291" s="33"/>
      <c r="W291" s="33">
        <f>IF(PAC!$V291&gt;0,PAC!$V291,PAC!$Q291)</f>
        <v>5000000</v>
      </c>
      <c r="X291" s="33"/>
      <c r="Y291" s="115" t="s">
        <v>1553</v>
      </c>
      <c r="Z291" s="115"/>
      <c r="AA291" s="116"/>
      <c r="AB291" s="116" t="s">
        <v>1403</v>
      </c>
      <c r="AC291" s="112" t="s">
        <v>2361</v>
      </c>
      <c r="AD291" s="117"/>
      <c r="AE291" s="118"/>
      <c r="AF291" s="114"/>
      <c r="AG291" s="113" t="s">
        <v>2115</v>
      </c>
      <c r="AH291" s="119"/>
      <c r="AI291" s="113" t="s">
        <v>2088</v>
      </c>
      <c r="AJ291" s="114"/>
      <c r="AK291" s="114"/>
      <c r="AL291" s="114"/>
      <c r="AM291" s="114"/>
      <c r="AN291" s="117"/>
      <c r="AO291" s="114"/>
      <c r="AP291" s="114"/>
      <c r="AQ291" s="114"/>
      <c r="AR291" s="117"/>
      <c r="AS291" s="117"/>
      <c r="AT291" s="117"/>
      <c r="AU291" s="117"/>
      <c r="AV291" s="120"/>
      <c r="AW291" s="120"/>
      <c r="AX291" s="113" t="s">
        <v>2116</v>
      </c>
      <c r="AY291" s="114" t="s">
        <v>1296</v>
      </c>
      <c r="AZ291" s="119"/>
      <c r="BA291" s="118"/>
      <c r="BB291" s="191">
        <f>IFERROR(IF(PAC!$AB291="F01 - CAPTAÇÃO DE RECURSO",1,""),"")</f>
        <v>1</v>
      </c>
      <c r="BC291" s="191" t="str">
        <f>IFERROR(IF(PAC!$AB291="F02 - LICITAÇÃO",1,""),"")</f>
        <v/>
      </c>
      <c r="BD291" s="122" t="str">
        <f>IFERROR(IF(PAC!$AB$6:$AB$581="F03 - EXECUÇÃO DO OBJETO",1,""),"")</f>
        <v/>
      </c>
      <c r="BE291" s="122" t="str">
        <f>IFERROR(IF(PAC!$AB$6:$AB$581="F04 - CONCLUÍDA",1,""),"")</f>
        <v/>
      </c>
      <c r="BF291" s="189">
        <f>IF(PAC!$V291&gt;0,0,PAC!$Q291)</f>
        <v>5000000</v>
      </c>
    </row>
    <row r="292" spans="1:58" s="1" customFormat="1" ht="273" hidden="1" customHeight="1" thickBot="1" x14ac:dyDescent="0.4">
      <c r="A292" s="88">
        <f t="shared" si="4"/>
        <v>287</v>
      </c>
      <c r="B292" s="100">
        <v>2023</v>
      </c>
      <c r="C292" s="88" t="s">
        <v>604</v>
      </c>
      <c r="D292" s="88" t="s">
        <v>996</v>
      </c>
      <c r="E292" s="101" t="s">
        <v>453</v>
      </c>
      <c r="F292" s="88" t="s">
        <v>49</v>
      </c>
      <c r="G292" s="88" t="s">
        <v>613</v>
      </c>
      <c r="H292" s="40" t="s">
        <v>1233</v>
      </c>
      <c r="I292" s="88" t="s">
        <v>605</v>
      </c>
      <c r="J292" s="88" t="s">
        <v>115</v>
      </c>
      <c r="K292" s="18"/>
      <c r="L292" s="18"/>
      <c r="M292" s="18"/>
      <c r="N292" s="18"/>
      <c r="O292" s="18"/>
      <c r="P292" s="18">
        <v>617930000</v>
      </c>
      <c r="Q292" s="20">
        <f>SUM(PAC!$M292:$P292)</f>
        <v>617930000</v>
      </c>
      <c r="R292" s="20"/>
      <c r="S292" s="20"/>
      <c r="T292" s="20"/>
      <c r="U292" s="20"/>
      <c r="V292" s="20"/>
      <c r="W292" s="20">
        <f>IF(PAC!$V292&gt;0,PAC!$V292,PAC!$Q292)</f>
        <v>617930000</v>
      </c>
      <c r="X292" s="20"/>
      <c r="Y292" s="102" t="s">
        <v>593</v>
      </c>
      <c r="Z292" s="102" t="s">
        <v>1774</v>
      </c>
      <c r="AA292" s="103">
        <v>18</v>
      </c>
      <c r="AB292" s="103" t="s">
        <v>1403</v>
      </c>
      <c r="AC292" s="100" t="s">
        <v>2349</v>
      </c>
      <c r="AD292" s="87"/>
      <c r="AE292" s="104">
        <v>0</v>
      </c>
      <c r="AF292" s="40" t="s">
        <v>1466</v>
      </c>
      <c r="AG292" s="123" t="s">
        <v>1790</v>
      </c>
      <c r="AH292" s="105"/>
      <c r="AI292" s="101" t="s">
        <v>1294</v>
      </c>
      <c r="AJ292" s="40"/>
      <c r="AK292" s="40"/>
      <c r="AL292" s="40"/>
      <c r="AM292" s="40"/>
      <c r="AN292" s="87"/>
      <c r="AO292" s="40" t="s">
        <v>1137</v>
      </c>
      <c r="AP292" s="40"/>
      <c r="AQ292" s="40"/>
      <c r="AR292" s="87"/>
      <c r="AS292" s="87"/>
      <c r="AT292" s="87"/>
      <c r="AU292" s="87"/>
      <c r="AV292" s="106"/>
      <c r="AW292" s="106"/>
      <c r="AX292" s="101" t="s">
        <v>2518</v>
      </c>
      <c r="AY292" s="107" t="s">
        <v>2364</v>
      </c>
      <c r="AZ292" s="105"/>
      <c r="BA292" s="104"/>
      <c r="BB292" s="108">
        <f>IFERROR(IF(PAC!$AB292="F01 - CAPTAÇÃO DE RECURSO",1,""),"")</f>
        <v>1</v>
      </c>
      <c r="BC292" s="108" t="str">
        <f>IFERROR(IF(PAC!$AB292="F02 - LICITAÇÃO",1,""),"")</f>
        <v/>
      </c>
      <c r="BD292" s="109" t="str">
        <f>IFERROR(IF(PAC!$AB$6:$AB$581="F03 - EXECUÇÃO DO OBJETO",1,""),"")</f>
        <v/>
      </c>
      <c r="BE292" s="109" t="str">
        <f>IFERROR(IF(PAC!$AB$6:$AB$581="F04 - CONCLUÍDA",1,""),"")</f>
        <v/>
      </c>
      <c r="BF292" s="110">
        <f>IF(PAC!$V292&gt;0,0,PAC!$Q292)</f>
        <v>617930000</v>
      </c>
    </row>
    <row r="293" spans="1:58" s="1" customFormat="1" ht="409.5" hidden="1" customHeight="1" thickBot="1" x14ac:dyDescent="0.4">
      <c r="A293" s="111">
        <f t="shared" si="4"/>
        <v>288</v>
      </c>
      <c r="B293" s="112">
        <v>2023</v>
      </c>
      <c r="C293" s="111" t="s">
        <v>604</v>
      </c>
      <c r="D293" s="111" t="s">
        <v>996</v>
      </c>
      <c r="E293" s="113" t="s">
        <v>2237</v>
      </c>
      <c r="F293" s="111" t="s">
        <v>49</v>
      </c>
      <c r="G293" s="111" t="s">
        <v>613</v>
      </c>
      <c r="H293" s="114" t="s">
        <v>1233</v>
      </c>
      <c r="I293" s="111" t="s">
        <v>605</v>
      </c>
      <c r="J293" s="111" t="s">
        <v>297</v>
      </c>
      <c r="K293" s="31"/>
      <c r="L293" s="31"/>
      <c r="M293" s="31"/>
      <c r="N293" s="31"/>
      <c r="O293" s="31"/>
      <c r="P293" s="31">
        <v>495000000</v>
      </c>
      <c r="Q293" s="33">
        <f>SUM(PAC!$M293:$P293)</f>
        <v>495000000</v>
      </c>
      <c r="R293" s="33"/>
      <c r="S293" s="33"/>
      <c r="T293" s="33"/>
      <c r="U293" s="33"/>
      <c r="V293" s="33"/>
      <c r="W293" s="33">
        <f>IF(PAC!$V293&gt;0,PAC!$V293,PAC!$Q293)</f>
        <v>495000000</v>
      </c>
      <c r="X293" s="33"/>
      <c r="Y293" s="115" t="s">
        <v>593</v>
      </c>
      <c r="Z293" s="115" t="s">
        <v>1774</v>
      </c>
      <c r="AA293" s="116"/>
      <c r="AB293" s="116" t="s">
        <v>1403</v>
      </c>
      <c r="AC293" s="112" t="s">
        <v>2357</v>
      </c>
      <c r="AD293" s="117"/>
      <c r="AE293" s="118">
        <v>57</v>
      </c>
      <c r="AF293" s="114" t="s">
        <v>1466</v>
      </c>
      <c r="AG293" s="124" t="s">
        <v>2722</v>
      </c>
      <c r="AH293" s="119">
        <v>46387</v>
      </c>
      <c r="AI293" s="113" t="s">
        <v>2721</v>
      </c>
      <c r="AJ293" s="114"/>
      <c r="AK293" s="114"/>
      <c r="AL293" s="114"/>
      <c r="AM293" s="114"/>
      <c r="AN293" s="117"/>
      <c r="AO293" s="114"/>
      <c r="AP293" s="114"/>
      <c r="AQ293" s="114"/>
      <c r="AR293" s="117"/>
      <c r="AS293" s="117"/>
      <c r="AT293" s="117"/>
      <c r="AU293" s="117"/>
      <c r="AV293" s="120"/>
      <c r="AW293" s="120"/>
      <c r="AX293" s="113"/>
      <c r="AY293" s="114" t="s">
        <v>1712</v>
      </c>
      <c r="AZ293" s="119"/>
      <c r="BA293" s="118"/>
      <c r="BB293" s="191">
        <f>IFERROR(IF(PAC!$AB293="F01 - CAPTAÇÃO DE RECURSO",1,""),"")</f>
        <v>1</v>
      </c>
      <c r="BC293" s="191" t="str">
        <f>IFERROR(IF(PAC!$AB293="F02 - LICITAÇÃO",1,""),"")</f>
        <v/>
      </c>
      <c r="BD293" s="122" t="str">
        <f>IFERROR(IF(PAC!$AB$6:$AB$581="F03 - EXECUÇÃO DO OBJETO",1,""),"")</f>
        <v/>
      </c>
      <c r="BE293" s="122" t="str">
        <f>IFERROR(IF(PAC!$AB$6:$AB$581="F04 - CONCLUÍDA",1,""),"")</f>
        <v/>
      </c>
      <c r="BF293" s="189">
        <f>IF(PAC!$V293&gt;0,0,PAC!$Q293)</f>
        <v>495000000</v>
      </c>
    </row>
    <row r="294" spans="1:58" s="1" customFormat="1" ht="210" hidden="1" customHeight="1" thickBot="1" x14ac:dyDescent="0.4">
      <c r="A294" s="88">
        <f t="shared" si="4"/>
        <v>289</v>
      </c>
      <c r="B294" s="100">
        <v>2023</v>
      </c>
      <c r="C294" s="88" t="s">
        <v>604</v>
      </c>
      <c r="D294" s="88" t="s">
        <v>996</v>
      </c>
      <c r="E294" s="101" t="s">
        <v>2388</v>
      </c>
      <c r="F294" s="88" t="s">
        <v>49</v>
      </c>
      <c r="G294" s="88" t="s">
        <v>1008</v>
      </c>
      <c r="H294" s="40" t="s">
        <v>1232</v>
      </c>
      <c r="I294" s="88" t="s">
        <v>596</v>
      </c>
      <c r="J294" s="88" t="s">
        <v>90</v>
      </c>
      <c r="K294" s="18"/>
      <c r="L294" s="18"/>
      <c r="M294" s="18">
        <v>365200000</v>
      </c>
      <c r="N294" s="18"/>
      <c r="O294" s="18"/>
      <c r="P294" s="18"/>
      <c r="Q294" s="20">
        <f>SUM(PAC!$M294:$P294)</f>
        <v>365200000</v>
      </c>
      <c r="R294" s="20"/>
      <c r="S294" s="20"/>
      <c r="T294" s="20"/>
      <c r="U294" s="20"/>
      <c r="V294" s="20"/>
      <c r="W294" s="20">
        <f>IF(PAC!$V294&gt;0,PAC!$V294,PAC!$Q294)</f>
        <v>365200000</v>
      </c>
      <c r="X294" s="20"/>
      <c r="Y294" s="102" t="s">
        <v>1545</v>
      </c>
      <c r="Z294" s="102"/>
      <c r="AA294" s="103">
        <v>26</v>
      </c>
      <c r="AB294" s="103" t="s">
        <v>1675</v>
      </c>
      <c r="AC294" s="100" t="s">
        <v>2346</v>
      </c>
      <c r="AD294" s="87">
        <v>46387</v>
      </c>
      <c r="AE294" s="104">
        <v>70.17</v>
      </c>
      <c r="AF294" s="40"/>
      <c r="AG294" s="40"/>
      <c r="AH294" s="105"/>
      <c r="AI294" s="101" t="s">
        <v>454</v>
      </c>
      <c r="AJ294" s="40"/>
      <c r="AK294" s="40"/>
      <c r="AL294" s="40"/>
      <c r="AM294" s="40"/>
      <c r="AN294" s="87"/>
      <c r="AO294" s="40"/>
      <c r="AP294" s="40"/>
      <c r="AQ294" s="40"/>
      <c r="AR294" s="87">
        <v>45246</v>
      </c>
      <c r="AS294" s="87">
        <v>45345</v>
      </c>
      <c r="AT294" s="87">
        <v>45391</v>
      </c>
      <c r="AU294" s="87">
        <v>45450</v>
      </c>
      <c r="AV294" s="106">
        <v>46387</v>
      </c>
      <c r="AW294" s="106">
        <v>46387</v>
      </c>
      <c r="AX294" s="101" t="s">
        <v>455</v>
      </c>
      <c r="AY294" s="107" t="s">
        <v>997</v>
      </c>
      <c r="AZ294" s="105"/>
      <c r="BA294" s="104"/>
      <c r="BB294" s="108" t="str">
        <f>IFERROR(IF(PAC!$AB294="F01 - CAPTAÇÃO DE RECURSO",1,""),"")</f>
        <v/>
      </c>
      <c r="BC294" s="108" t="str">
        <f>IFERROR(IF(PAC!$AB294="F02 - LICITAÇÃO",1,""),"")</f>
        <v/>
      </c>
      <c r="BD294" s="109">
        <f>IFERROR(IF(PAC!$AB$6:$AB$581="F03 - EXECUÇÃO DO OBJETO",1,""),"")</f>
        <v>1</v>
      </c>
      <c r="BE294" s="109" t="str">
        <f>IFERROR(IF(PAC!$AB$6:$AB$581="F04 - CONCLUÍDA",1,""),"")</f>
        <v/>
      </c>
      <c r="BF294" s="110">
        <f>IF(PAC!$V294&gt;0,0,PAC!$Q294)</f>
        <v>365200000</v>
      </c>
    </row>
    <row r="295" spans="1:58" s="1" customFormat="1" ht="231" hidden="1" customHeight="1" thickBot="1" x14ac:dyDescent="0.4">
      <c r="A295" s="111">
        <f t="shared" si="4"/>
        <v>290</v>
      </c>
      <c r="B295" s="111">
        <v>2025</v>
      </c>
      <c r="C295" s="111" t="s">
        <v>604</v>
      </c>
      <c r="D295" s="111" t="s">
        <v>996</v>
      </c>
      <c r="E295" s="129" t="s">
        <v>1931</v>
      </c>
      <c r="F295" s="114" t="s">
        <v>49</v>
      </c>
      <c r="G295" s="114" t="s">
        <v>1008</v>
      </c>
      <c r="H295" s="111" t="s">
        <v>1232</v>
      </c>
      <c r="I295" s="111" t="s">
        <v>596</v>
      </c>
      <c r="J295" s="111" t="s">
        <v>90</v>
      </c>
      <c r="K295" s="31"/>
      <c r="L295" s="31"/>
      <c r="M295" s="31">
        <v>467970011.11000001</v>
      </c>
      <c r="N295" s="31"/>
      <c r="O295" s="31"/>
      <c r="P295" s="31"/>
      <c r="Q295" s="33">
        <f>SUM(PAC!$M295:$P295)</f>
        <v>467970011.11000001</v>
      </c>
      <c r="R295" s="33"/>
      <c r="S295" s="33"/>
      <c r="T295" s="33"/>
      <c r="U295" s="33"/>
      <c r="V295" s="33"/>
      <c r="W295" s="33">
        <f>IF(PAC!$V295&gt;0,PAC!$V295,PAC!$Q295)</f>
        <v>467970011.11000001</v>
      </c>
      <c r="X295" s="33" t="s">
        <v>1935</v>
      </c>
      <c r="Y295" s="115" t="s">
        <v>1545</v>
      </c>
      <c r="Z295" s="115"/>
      <c r="AA295" s="116">
        <v>38</v>
      </c>
      <c r="AB295" s="116" t="s">
        <v>1675</v>
      </c>
      <c r="AC295" s="112" t="s">
        <v>2346</v>
      </c>
      <c r="AD295" s="117">
        <v>47566</v>
      </c>
      <c r="AE295" s="118">
        <v>69.52</v>
      </c>
      <c r="AF295" s="114"/>
      <c r="AG295" s="114"/>
      <c r="AH295" s="119"/>
      <c r="AI295" s="113"/>
      <c r="AJ295" s="114"/>
      <c r="AK295" s="114"/>
      <c r="AL295" s="114"/>
      <c r="AM295" s="114"/>
      <c r="AN295" s="117"/>
      <c r="AO295" s="114"/>
      <c r="AP295" s="114"/>
      <c r="AQ295" s="114"/>
      <c r="AR295" s="117"/>
      <c r="AS295" s="117"/>
      <c r="AT295" s="117"/>
      <c r="AU295" s="117">
        <v>46136</v>
      </c>
      <c r="AV295" s="120">
        <v>47566</v>
      </c>
      <c r="AW295" s="120">
        <v>47566</v>
      </c>
      <c r="AX295" s="113" t="s">
        <v>1936</v>
      </c>
      <c r="AY295" s="121"/>
      <c r="AZ295" s="119"/>
      <c r="BA295" s="130"/>
      <c r="BB295" s="191" t="str">
        <f>IFERROR(IF(PAC!$AB295="F01 - CAPTAÇÃO DE RECURSO",1,""),"")</f>
        <v/>
      </c>
      <c r="BC295" s="191" t="str">
        <f>IFERROR(IF(PAC!$AB295="F02 - LICITAÇÃO",1,""),"")</f>
        <v/>
      </c>
      <c r="BD295" s="122">
        <f>IFERROR(IF(PAC!$AB$6:$AB$581="F03 - EXECUÇÃO DO OBJETO",1,""),"")</f>
        <v>1</v>
      </c>
      <c r="BE295" s="122" t="str">
        <f>IFERROR(IF(PAC!$AB$6:$AB$581="F04 - CONCLUÍDA",1,""),"")</f>
        <v/>
      </c>
      <c r="BF295" s="189">
        <f>IF(PAC!$V295&gt;0,0,PAC!$Q295)</f>
        <v>467970011.11000001</v>
      </c>
    </row>
    <row r="296" spans="1:58" s="1" customFormat="1" ht="210" hidden="1" customHeight="1" thickBot="1" x14ac:dyDescent="0.4">
      <c r="A296" s="88">
        <f t="shared" si="4"/>
        <v>291</v>
      </c>
      <c r="B296" s="88">
        <v>2025</v>
      </c>
      <c r="C296" s="88" t="s">
        <v>604</v>
      </c>
      <c r="D296" s="88" t="s">
        <v>996</v>
      </c>
      <c r="E296" s="89" t="s">
        <v>1932</v>
      </c>
      <c r="F296" s="40" t="s">
        <v>49</v>
      </c>
      <c r="G296" s="40" t="s">
        <v>1008</v>
      </c>
      <c r="H296" s="88" t="s">
        <v>1232</v>
      </c>
      <c r="I296" s="88" t="s">
        <v>596</v>
      </c>
      <c r="J296" s="88" t="s">
        <v>396</v>
      </c>
      <c r="K296" s="18"/>
      <c r="L296" s="18"/>
      <c r="M296" s="18"/>
      <c r="N296" s="18"/>
      <c r="O296" s="18"/>
      <c r="P296" s="18"/>
      <c r="Q296" s="20">
        <f>SUM(PAC!$M296:$P296)</f>
        <v>0</v>
      </c>
      <c r="R296" s="20"/>
      <c r="S296" s="20"/>
      <c r="T296" s="20"/>
      <c r="U296" s="20"/>
      <c r="V296" s="20"/>
      <c r="W296" s="20">
        <f>IF(PAC!$V296&gt;0,PAC!$V296,PAC!$Q296)</f>
        <v>0</v>
      </c>
      <c r="X296" s="20" t="s">
        <v>2389</v>
      </c>
      <c r="Y296" s="102" t="s">
        <v>1545</v>
      </c>
      <c r="Z296" s="102"/>
      <c r="AA296" s="103">
        <v>60</v>
      </c>
      <c r="AB296" s="103" t="s">
        <v>1675</v>
      </c>
      <c r="AC296" s="100" t="s">
        <v>2346</v>
      </c>
      <c r="AD296" s="87">
        <v>46470</v>
      </c>
      <c r="AE296" s="104"/>
      <c r="AF296" s="40"/>
      <c r="AG296" s="40"/>
      <c r="AH296" s="105"/>
      <c r="AI296" s="101"/>
      <c r="AJ296" s="40"/>
      <c r="AK296" s="40"/>
      <c r="AL296" s="40"/>
      <c r="AM296" s="40"/>
      <c r="AN296" s="87"/>
      <c r="AO296" s="40"/>
      <c r="AP296" s="40"/>
      <c r="AQ296" s="40"/>
      <c r="AR296" s="87"/>
      <c r="AS296" s="87"/>
      <c r="AT296" s="87"/>
      <c r="AU296" s="87">
        <v>44554</v>
      </c>
      <c r="AV296" s="106">
        <v>46470</v>
      </c>
      <c r="AW296" s="106">
        <v>46470</v>
      </c>
      <c r="AX296" s="101" t="s">
        <v>1937</v>
      </c>
      <c r="AY296" s="107"/>
      <c r="AZ296" s="105"/>
      <c r="BA296" s="128"/>
      <c r="BB296" s="108" t="str">
        <f>IFERROR(IF(PAC!$AB296="F01 - CAPTAÇÃO DE RECURSO",1,""),"")</f>
        <v/>
      </c>
      <c r="BC296" s="108" t="str">
        <f>IFERROR(IF(PAC!$AB296="F02 - LICITAÇÃO",1,""),"")</f>
        <v/>
      </c>
      <c r="BD296" s="109">
        <f>IFERROR(IF(PAC!$AB$6:$AB$581="F03 - EXECUÇÃO DO OBJETO",1,""),"")</f>
        <v>1</v>
      </c>
      <c r="BE296" s="109" t="str">
        <f>IFERROR(IF(PAC!$AB$6:$AB$581="F04 - CONCLUÍDA",1,""),"")</f>
        <v/>
      </c>
      <c r="BF296" s="110">
        <f>IF(PAC!$V296&gt;0,0,PAC!$Q296)</f>
        <v>0</v>
      </c>
    </row>
    <row r="297" spans="1:58" s="1" customFormat="1" ht="147" hidden="1" customHeight="1" thickBot="1" x14ac:dyDescent="0.4">
      <c r="A297" s="111">
        <f t="shared" si="4"/>
        <v>292</v>
      </c>
      <c r="B297" s="111">
        <v>2025</v>
      </c>
      <c r="C297" s="111" t="s">
        <v>604</v>
      </c>
      <c r="D297" s="111" t="s">
        <v>996</v>
      </c>
      <c r="E297" s="129" t="s">
        <v>1933</v>
      </c>
      <c r="F297" s="114" t="s">
        <v>49</v>
      </c>
      <c r="G297" s="114" t="s">
        <v>1008</v>
      </c>
      <c r="H297" s="111" t="s">
        <v>1232</v>
      </c>
      <c r="I297" s="111" t="s">
        <v>596</v>
      </c>
      <c r="J297" s="111" t="s">
        <v>396</v>
      </c>
      <c r="K297" s="31"/>
      <c r="L297" s="31"/>
      <c r="M297" s="31"/>
      <c r="N297" s="31"/>
      <c r="O297" s="31"/>
      <c r="P297" s="31"/>
      <c r="Q297" s="33">
        <f>SUM(PAC!$M297:$P297)</f>
        <v>0</v>
      </c>
      <c r="R297" s="33"/>
      <c r="S297" s="33"/>
      <c r="T297" s="33"/>
      <c r="U297" s="33"/>
      <c r="V297" s="33"/>
      <c r="W297" s="33">
        <f>IF(PAC!$V297&gt;0,PAC!$V297,PAC!$Q297)</f>
        <v>0</v>
      </c>
      <c r="X297" s="33"/>
      <c r="Y297" s="115" t="s">
        <v>1477</v>
      </c>
      <c r="Z297" s="115"/>
      <c r="AA297" s="116"/>
      <c r="AB297" s="116" t="s">
        <v>1403</v>
      </c>
      <c r="AC297" s="112" t="s">
        <v>2357</v>
      </c>
      <c r="AD297" s="117"/>
      <c r="AE297" s="118"/>
      <c r="AF297" s="114"/>
      <c r="AG297" s="114"/>
      <c r="AH297" s="119"/>
      <c r="AI297" s="113"/>
      <c r="AJ297" s="114"/>
      <c r="AK297" s="114"/>
      <c r="AL297" s="114"/>
      <c r="AM297" s="114"/>
      <c r="AN297" s="117"/>
      <c r="AO297" s="114"/>
      <c r="AP297" s="114"/>
      <c r="AQ297" s="114"/>
      <c r="AR297" s="117"/>
      <c r="AS297" s="117"/>
      <c r="AT297" s="117"/>
      <c r="AU297" s="117"/>
      <c r="AV297" s="120"/>
      <c r="AW297" s="120"/>
      <c r="AX297" s="113" t="s">
        <v>1938</v>
      </c>
      <c r="AY297" s="121"/>
      <c r="AZ297" s="119"/>
      <c r="BA297" s="130"/>
      <c r="BB297" s="191">
        <f>IFERROR(IF(PAC!$AB297="F01 - CAPTAÇÃO DE RECURSO",1,""),"")</f>
        <v>1</v>
      </c>
      <c r="BC297" s="191" t="str">
        <f>IFERROR(IF(PAC!$AB297="F02 - LICITAÇÃO",1,""),"")</f>
        <v/>
      </c>
      <c r="BD297" s="122" t="str">
        <f>IFERROR(IF(PAC!$AB$6:$AB$581="F03 - EXECUÇÃO DO OBJETO",1,""),"")</f>
        <v/>
      </c>
      <c r="BE297" s="122" t="str">
        <f>IFERROR(IF(PAC!$AB$6:$AB$581="F04 - CONCLUÍDA",1,""),"")</f>
        <v/>
      </c>
      <c r="BF297" s="189">
        <f>IF(PAC!$V297&gt;0,0,PAC!$Q297)</f>
        <v>0</v>
      </c>
    </row>
    <row r="298" spans="1:58" s="1" customFormat="1" ht="378" hidden="1" customHeight="1" thickBot="1" x14ac:dyDescent="0.4">
      <c r="A298" s="88">
        <f t="shared" si="4"/>
        <v>293</v>
      </c>
      <c r="B298" s="88">
        <v>2025</v>
      </c>
      <c r="C298" s="88" t="s">
        <v>604</v>
      </c>
      <c r="D298" s="88" t="s">
        <v>996</v>
      </c>
      <c r="E298" s="89" t="s">
        <v>1934</v>
      </c>
      <c r="F298" s="40" t="s">
        <v>49</v>
      </c>
      <c r="G298" s="40" t="s">
        <v>1008</v>
      </c>
      <c r="H298" s="88" t="s">
        <v>1232</v>
      </c>
      <c r="I298" s="88" t="s">
        <v>596</v>
      </c>
      <c r="J298" s="88" t="s">
        <v>63</v>
      </c>
      <c r="K298" s="18"/>
      <c r="L298" s="18"/>
      <c r="M298" s="18"/>
      <c r="N298" s="18"/>
      <c r="O298" s="18"/>
      <c r="P298" s="18"/>
      <c r="Q298" s="20">
        <f>SUM(PAC!$M298:$P298)</f>
        <v>0</v>
      </c>
      <c r="R298" s="20"/>
      <c r="S298" s="20"/>
      <c r="T298" s="20"/>
      <c r="U298" s="20"/>
      <c r="V298" s="20"/>
      <c r="W298" s="20">
        <f>IF(PAC!$V298&gt;0,PAC!$V298,PAC!$Q298)</f>
        <v>0</v>
      </c>
      <c r="X298" s="20"/>
      <c r="Y298" s="102" t="s">
        <v>1477</v>
      </c>
      <c r="Z298" s="102"/>
      <c r="AA298" s="103"/>
      <c r="AB298" s="103" t="s">
        <v>1403</v>
      </c>
      <c r="AC298" s="100" t="s">
        <v>2349</v>
      </c>
      <c r="AD298" s="87"/>
      <c r="AE298" s="104"/>
      <c r="AF298" s="40"/>
      <c r="AG298" s="40"/>
      <c r="AH298" s="105"/>
      <c r="AI298" s="101"/>
      <c r="AJ298" s="40"/>
      <c r="AK298" s="40"/>
      <c r="AL298" s="40"/>
      <c r="AM298" s="40"/>
      <c r="AN298" s="87"/>
      <c r="AO298" s="40"/>
      <c r="AP298" s="40"/>
      <c r="AQ298" s="40"/>
      <c r="AR298" s="87"/>
      <c r="AS298" s="87"/>
      <c r="AT298" s="87"/>
      <c r="AU298" s="87"/>
      <c r="AV298" s="106"/>
      <c r="AW298" s="106"/>
      <c r="AX298" s="101" t="s">
        <v>2390</v>
      </c>
      <c r="AY298" s="107"/>
      <c r="AZ298" s="105"/>
      <c r="BA298" s="128"/>
      <c r="BB298" s="108">
        <f>IFERROR(IF(PAC!$AB298="F01 - CAPTAÇÃO DE RECURSO",1,""),"")</f>
        <v>1</v>
      </c>
      <c r="BC298" s="108" t="str">
        <f>IFERROR(IF(PAC!$AB298="F02 - LICITAÇÃO",1,""),"")</f>
        <v/>
      </c>
      <c r="BD298" s="109" t="str">
        <f>IFERROR(IF(PAC!$AB$6:$AB$581="F03 - EXECUÇÃO DO OBJETO",1,""),"")</f>
        <v/>
      </c>
      <c r="BE298" s="109" t="str">
        <f>IFERROR(IF(PAC!$AB$6:$AB$581="F04 - CONCLUÍDA",1,""),"")</f>
        <v/>
      </c>
      <c r="BF298" s="110">
        <f>IF(PAC!$V298&gt;0,0,PAC!$Q298)</f>
        <v>0</v>
      </c>
    </row>
    <row r="299" spans="1:58" s="1" customFormat="1" ht="336" hidden="1" customHeight="1" thickBot="1" x14ac:dyDescent="0.4">
      <c r="A299" s="111">
        <f t="shared" si="4"/>
        <v>294</v>
      </c>
      <c r="B299" s="112">
        <v>2023</v>
      </c>
      <c r="C299" s="111" t="s">
        <v>604</v>
      </c>
      <c r="D299" s="111" t="s">
        <v>996</v>
      </c>
      <c r="E299" s="113" t="s">
        <v>681</v>
      </c>
      <c r="F299" s="111" t="s">
        <v>56</v>
      </c>
      <c r="G299" s="111" t="s">
        <v>664</v>
      </c>
      <c r="H299" s="114" t="s">
        <v>1230</v>
      </c>
      <c r="I299" s="111" t="s">
        <v>1223</v>
      </c>
      <c r="J299" s="111" t="s">
        <v>23</v>
      </c>
      <c r="K299" s="31"/>
      <c r="L299" s="31"/>
      <c r="M299" s="31">
        <v>96073925.420000002</v>
      </c>
      <c r="N299" s="31"/>
      <c r="O299" s="31">
        <v>65115674.579999998</v>
      </c>
      <c r="P299" s="31"/>
      <c r="Q299" s="33">
        <f>SUM(PAC!$M299:$P299)</f>
        <v>161189600</v>
      </c>
      <c r="R299" s="33"/>
      <c r="S299" s="33"/>
      <c r="T299" s="33"/>
      <c r="U299" s="33"/>
      <c r="V299" s="33">
        <v>161189600</v>
      </c>
      <c r="W299" s="33">
        <f>IF(PAC!$V299&gt;0,PAC!$V299,PAC!$Q299)</f>
        <v>161189600</v>
      </c>
      <c r="X299" s="33" t="s">
        <v>2252</v>
      </c>
      <c r="Y299" s="115" t="s">
        <v>1555</v>
      </c>
      <c r="Z299" s="115"/>
      <c r="AA299" s="116">
        <v>18</v>
      </c>
      <c r="AB299" s="116" t="s">
        <v>1474</v>
      </c>
      <c r="AC299" s="112" t="s">
        <v>2358</v>
      </c>
      <c r="AD299" s="120">
        <v>46111</v>
      </c>
      <c r="AE299" s="118">
        <v>100</v>
      </c>
      <c r="AF299" s="114"/>
      <c r="AG299" s="114"/>
      <c r="AH299" s="119"/>
      <c r="AI299" s="113" t="s">
        <v>684</v>
      </c>
      <c r="AJ299" s="114" t="s">
        <v>683</v>
      </c>
      <c r="AK299" s="114" t="s">
        <v>1003</v>
      </c>
      <c r="AL299" s="114" t="s">
        <v>962</v>
      </c>
      <c r="AM299" s="114"/>
      <c r="AN299" s="117"/>
      <c r="AO299" s="114" t="s">
        <v>1086</v>
      </c>
      <c r="AP299" s="114" t="s">
        <v>1093</v>
      </c>
      <c r="AQ299" s="114"/>
      <c r="AR299" s="117">
        <v>45100</v>
      </c>
      <c r="AS299" s="117">
        <v>45168</v>
      </c>
      <c r="AT299" s="117">
        <v>45253</v>
      </c>
      <c r="AU299" s="117">
        <v>45253</v>
      </c>
      <c r="AV299" s="120">
        <v>45800</v>
      </c>
      <c r="AW299" s="120">
        <v>46111</v>
      </c>
      <c r="AX299" s="113" t="s">
        <v>1905</v>
      </c>
      <c r="AY299" s="114" t="s">
        <v>1813</v>
      </c>
      <c r="AZ299" s="119"/>
      <c r="BA299" s="118"/>
      <c r="BB299" s="191" t="str">
        <f>IFERROR(IF(PAC!$AB299="F01 - CAPTAÇÃO DE RECURSO",1,""),"")</f>
        <v/>
      </c>
      <c r="BC299" s="191" t="str">
        <f>IFERROR(IF(PAC!$AB299="F02 - LICITAÇÃO",1,""),"")</f>
        <v/>
      </c>
      <c r="BD299" s="122" t="str">
        <f>IFERROR(IF(PAC!$AB$6:$AB$581="F03 - EXECUÇÃO DO OBJETO",1,""),"")</f>
        <v/>
      </c>
      <c r="BE299" s="122">
        <f>IFERROR(IF(PAC!$AB$6:$AB$581="F04 - CONCLUÍDA",1,""),"")</f>
        <v>1</v>
      </c>
      <c r="BF299" s="189">
        <f>IF(PAC!$V299&gt;0,0,PAC!$Q299)</f>
        <v>0</v>
      </c>
    </row>
    <row r="300" spans="1:58" s="1" customFormat="1" ht="273" hidden="1" x14ac:dyDescent="0.4">
      <c r="A300" s="88">
        <f t="shared" si="4"/>
        <v>295</v>
      </c>
      <c r="B300" s="100">
        <v>2023</v>
      </c>
      <c r="C300" s="88" t="s">
        <v>604</v>
      </c>
      <c r="D300" s="88" t="s">
        <v>996</v>
      </c>
      <c r="E300" s="101" t="s">
        <v>681</v>
      </c>
      <c r="F300" s="88" t="s">
        <v>56</v>
      </c>
      <c r="G300" s="88" t="s">
        <v>664</v>
      </c>
      <c r="H300" s="40" t="s">
        <v>1230</v>
      </c>
      <c r="I300" s="88" t="s">
        <v>1223</v>
      </c>
      <c r="J300" s="88" t="s">
        <v>233</v>
      </c>
      <c r="K300" s="18"/>
      <c r="L300" s="18"/>
      <c r="M300" s="18">
        <v>78125000</v>
      </c>
      <c r="N300" s="18">
        <v>18079415.120000001</v>
      </c>
      <c r="O300" s="18">
        <v>28724486.77</v>
      </c>
      <c r="P300" s="18"/>
      <c r="Q300" s="20">
        <f>SUM(PAC!$M300:$P300)</f>
        <v>124928901.89</v>
      </c>
      <c r="R300" s="20"/>
      <c r="S300" s="20"/>
      <c r="T300" s="20"/>
      <c r="U300" s="20"/>
      <c r="V300" s="20">
        <v>118859268.17</v>
      </c>
      <c r="W300" s="20">
        <f>IF(PAC!$V300&gt;0,PAC!$V300,PAC!$Q300)</f>
        <v>118859268.17</v>
      </c>
      <c r="X300" s="20" t="s">
        <v>1584</v>
      </c>
      <c r="Y300" s="102" t="s">
        <v>1555</v>
      </c>
      <c r="Z300" s="102"/>
      <c r="AA300" s="103">
        <v>18</v>
      </c>
      <c r="AB300" s="103" t="s">
        <v>1675</v>
      </c>
      <c r="AC300" s="100" t="s">
        <v>2346</v>
      </c>
      <c r="AD300" s="106">
        <v>46371</v>
      </c>
      <c r="AE300" s="104">
        <v>85.1</v>
      </c>
      <c r="AF300" s="40" t="s">
        <v>1456</v>
      </c>
      <c r="AG300" s="104" t="s">
        <v>1476</v>
      </c>
      <c r="AH300" s="105"/>
      <c r="AI300" s="101" t="s">
        <v>684</v>
      </c>
      <c r="AJ300" s="40" t="s">
        <v>682</v>
      </c>
      <c r="AK300" s="40" t="s">
        <v>1004</v>
      </c>
      <c r="AL300" s="40" t="s">
        <v>962</v>
      </c>
      <c r="AM300" s="40"/>
      <c r="AN300" s="87"/>
      <c r="AO300" s="40" t="s">
        <v>1087</v>
      </c>
      <c r="AP300" s="40" t="s">
        <v>1989</v>
      </c>
      <c r="AQ300" s="40"/>
      <c r="AR300" s="87">
        <v>45267</v>
      </c>
      <c r="AS300" s="87">
        <v>45342</v>
      </c>
      <c r="AT300" s="87">
        <v>45400</v>
      </c>
      <c r="AU300" s="87">
        <v>45404</v>
      </c>
      <c r="AV300" s="106">
        <v>45954</v>
      </c>
      <c r="AW300" s="106">
        <v>46371</v>
      </c>
      <c r="AX300" s="101" t="s">
        <v>1814</v>
      </c>
      <c r="AY300" s="104" t="s">
        <v>1815</v>
      </c>
      <c r="AZ300" s="105"/>
      <c r="BA300" s="104"/>
      <c r="BB300" s="108" t="str">
        <f>IFERROR(IF(PAC!$AB300="F01 - CAPTAÇÃO DE RECURSO",1,""),"")</f>
        <v/>
      </c>
      <c r="BC300" s="108" t="str">
        <f>IFERROR(IF(PAC!$AB300="F02 - LICITAÇÃO",1,""),"")</f>
        <v/>
      </c>
      <c r="BD300" s="109">
        <f>IFERROR(IF(PAC!$AB$6:$AB$581="F03 - EXECUÇÃO DO OBJETO",1,""),"")</f>
        <v>1</v>
      </c>
      <c r="BE300" s="109" t="str">
        <f>IFERROR(IF(PAC!$AB$6:$AB$581="F04 - CONCLUÍDA",1,""),"")</f>
        <v/>
      </c>
      <c r="BF300" s="110">
        <f>IF(PAC!$V300&gt;0,0,PAC!$Q300)</f>
        <v>0</v>
      </c>
    </row>
    <row r="301" spans="1:58" s="1" customFormat="1" ht="231" hidden="1" customHeight="1" thickBot="1" x14ac:dyDescent="0.4">
      <c r="A301" s="111">
        <f t="shared" si="4"/>
        <v>296</v>
      </c>
      <c r="B301" s="111">
        <v>2025</v>
      </c>
      <c r="C301" s="111" t="s">
        <v>604</v>
      </c>
      <c r="D301" s="111" t="s">
        <v>995</v>
      </c>
      <c r="E301" s="113" t="s">
        <v>1106</v>
      </c>
      <c r="F301" s="111" t="s">
        <v>56</v>
      </c>
      <c r="G301" s="111" t="s">
        <v>664</v>
      </c>
      <c r="H301" s="114" t="s">
        <v>1230</v>
      </c>
      <c r="I301" s="111" t="s">
        <v>1223</v>
      </c>
      <c r="J301" s="111" t="s">
        <v>319</v>
      </c>
      <c r="K301" s="31"/>
      <c r="L301" s="31"/>
      <c r="M301" s="31">
        <v>148937315.90000001</v>
      </c>
      <c r="N301" s="31"/>
      <c r="O301" s="31"/>
      <c r="P301" s="31"/>
      <c r="Q301" s="33">
        <f>SUM(PAC!$M301:$P301)</f>
        <v>148937315.90000001</v>
      </c>
      <c r="R301" s="33"/>
      <c r="S301" s="33"/>
      <c r="T301" s="33"/>
      <c r="U301" s="33"/>
      <c r="V301" s="33">
        <v>148937315.90000001</v>
      </c>
      <c r="W301" s="33">
        <f>IF(PAC!$V301&gt;0,PAC!$V301,PAC!$Q301)</f>
        <v>148937315.90000001</v>
      </c>
      <c r="X301" s="33" t="s">
        <v>1585</v>
      </c>
      <c r="Y301" s="115" t="s">
        <v>1545</v>
      </c>
      <c r="Z301" s="115"/>
      <c r="AA301" s="116">
        <v>18</v>
      </c>
      <c r="AB301" s="116" t="s">
        <v>1403</v>
      </c>
      <c r="AC301" s="112" t="s">
        <v>2346</v>
      </c>
      <c r="AD301" s="117"/>
      <c r="AE301" s="118">
        <v>44.3</v>
      </c>
      <c r="AF301" s="114" t="s">
        <v>1439</v>
      </c>
      <c r="AG301" s="114" t="s">
        <v>1775</v>
      </c>
      <c r="AH301" s="119"/>
      <c r="AI301" s="113" t="s">
        <v>1776</v>
      </c>
      <c r="AJ301" s="114" t="s">
        <v>2094</v>
      </c>
      <c r="AK301" s="114"/>
      <c r="AL301" s="114"/>
      <c r="AM301" s="114"/>
      <c r="AN301" s="117"/>
      <c r="AO301" s="114" t="s">
        <v>1132</v>
      </c>
      <c r="AP301" s="114" t="s">
        <v>1108</v>
      </c>
      <c r="AQ301" s="114"/>
      <c r="AR301" s="117">
        <v>45752</v>
      </c>
      <c r="AS301" s="117">
        <v>45825</v>
      </c>
      <c r="AT301" s="117">
        <v>45903</v>
      </c>
      <c r="AU301" s="117">
        <v>45908</v>
      </c>
      <c r="AV301" s="120">
        <v>46456</v>
      </c>
      <c r="AW301" s="120">
        <v>46456</v>
      </c>
      <c r="AX301" s="113" t="s">
        <v>1986</v>
      </c>
      <c r="AY301" s="114" t="s">
        <v>1816</v>
      </c>
      <c r="AZ301" s="119"/>
      <c r="BA301" s="118"/>
      <c r="BB301" s="191">
        <f>IFERROR(IF(PAC!$AB301="F01 - CAPTAÇÃO DE RECURSO",1,""),"")</f>
        <v>1</v>
      </c>
      <c r="BC301" s="191" t="str">
        <f>IFERROR(IF(PAC!$AB301="F02 - LICITAÇÃO",1,""),"")</f>
        <v/>
      </c>
      <c r="BD301" s="122" t="str">
        <f>IFERROR(IF(PAC!$AB$6:$AB$581="F03 - EXECUÇÃO DO OBJETO",1,""),"")</f>
        <v/>
      </c>
      <c r="BE301" s="122" t="str">
        <f>IFERROR(IF(PAC!$AB$6:$AB$581="F04 - CONCLUÍDA",1,""),"")</f>
        <v/>
      </c>
      <c r="BF301" s="189">
        <f>IF(PAC!$V301&gt;0,0,PAC!$Q301)</f>
        <v>0</v>
      </c>
    </row>
    <row r="302" spans="1:58" s="1" customFormat="1" ht="126" hidden="1" customHeight="1" thickBot="1" x14ac:dyDescent="0.4">
      <c r="A302" s="88">
        <f t="shared" si="4"/>
        <v>297</v>
      </c>
      <c r="B302" s="88">
        <v>2025</v>
      </c>
      <c r="C302" s="88" t="s">
        <v>604</v>
      </c>
      <c r="D302" s="88" t="s">
        <v>995</v>
      </c>
      <c r="E302" s="101" t="s">
        <v>979</v>
      </c>
      <c r="F302" s="88" t="s">
        <v>51</v>
      </c>
      <c r="G302" s="88" t="s">
        <v>944</v>
      </c>
      <c r="H302" s="40" t="s">
        <v>1229</v>
      </c>
      <c r="I302" s="88" t="s">
        <v>602</v>
      </c>
      <c r="J302" s="88" t="s">
        <v>361</v>
      </c>
      <c r="K302" s="18">
        <v>153063295.72</v>
      </c>
      <c r="L302" s="18">
        <v>153063295.72</v>
      </c>
      <c r="M302" s="18"/>
      <c r="N302" s="18"/>
      <c r="O302" s="18"/>
      <c r="P302" s="18"/>
      <c r="Q302" s="20">
        <f>SUM(PAC!$M302:$P302)</f>
        <v>0</v>
      </c>
      <c r="R302" s="20"/>
      <c r="S302" s="20"/>
      <c r="T302" s="20"/>
      <c r="U302" s="20"/>
      <c r="V302" s="20"/>
      <c r="W302" s="20">
        <f>IF(PAC!$V302&gt;0,PAC!$V302,PAC!$Q302)</f>
        <v>0</v>
      </c>
      <c r="X302" s="20"/>
      <c r="Y302" s="102" t="s">
        <v>1557</v>
      </c>
      <c r="Z302" s="102"/>
      <c r="AA302" s="103">
        <v>18</v>
      </c>
      <c r="AB302" s="103" t="s">
        <v>1403</v>
      </c>
      <c r="AC302" s="100" t="s">
        <v>2356</v>
      </c>
      <c r="AD302" s="87"/>
      <c r="AE302" s="104"/>
      <c r="AF302" s="40"/>
      <c r="AG302" s="40"/>
      <c r="AH302" s="105"/>
      <c r="AI302" s="101"/>
      <c r="AJ302" s="40" t="s">
        <v>960</v>
      </c>
      <c r="AK302" s="40"/>
      <c r="AL302" s="40"/>
      <c r="AM302" s="40"/>
      <c r="AN302" s="87"/>
      <c r="AO302" s="40"/>
      <c r="AP302" s="40"/>
      <c r="AQ302" s="40"/>
      <c r="AR302" s="87"/>
      <c r="AS302" s="87"/>
      <c r="AT302" s="87"/>
      <c r="AU302" s="87"/>
      <c r="AV302" s="106"/>
      <c r="AW302" s="106"/>
      <c r="AX302" s="101" t="s">
        <v>1270</v>
      </c>
      <c r="AY302" s="107"/>
      <c r="AZ302" s="105"/>
      <c r="BA302" s="104" t="s">
        <v>961</v>
      </c>
      <c r="BB302" s="108">
        <f>IFERROR(IF(PAC!$AB302="F01 - CAPTAÇÃO DE RECURSO",1,""),"")</f>
        <v>1</v>
      </c>
      <c r="BC302" s="108" t="str">
        <f>IFERROR(IF(PAC!$AB302="F02 - LICITAÇÃO",1,""),"")</f>
        <v/>
      </c>
      <c r="BD302" s="109" t="str">
        <f>IFERROR(IF(PAC!$AB$6:$AB$581="F03 - EXECUÇÃO DO OBJETO",1,""),"")</f>
        <v/>
      </c>
      <c r="BE302" s="109" t="str">
        <f>IFERROR(IF(PAC!$AB$6:$AB$581="F04 - CONCLUÍDA",1,""),"")</f>
        <v/>
      </c>
      <c r="BF302" s="110">
        <f>IF(PAC!$V302&gt;0,0,PAC!$Q302)</f>
        <v>0</v>
      </c>
    </row>
    <row r="303" spans="1:58" s="1" customFormat="1" ht="147" hidden="1" customHeight="1" thickBot="1" x14ac:dyDescent="0.4">
      <c r="A303" s="111">
        <f t="shared" si="4"/>
        <v>298</v>
      </c>
      <c r="B303" s="111">
        <v>2025</v>
      </c>
      <c r="C303" s="111" t="s">
        <v>604</v>
      </c>
      <c r="D303" s="111" t="s">
        <v>995</v>
      </c>
      <c r="E303" s="113" t="s">
        <v>976</v>
      </c>
      <c r="F303" s="111" t="s">
        <v>51</v>
      </c>
      <c r="G303" s="111" t="s">
        <v>944</v>
      </c>
      <c r="H303" s="114" t="s">
        <v>1229</v>
      </c>
      <c r="I303" s="111" t="s">
        <v>602</v>
      </c>
      <c r="J303" s="111" t="s">
        <v>361</v>
      </c>
      <c r="K303" s="31">
        <v>121105937.95</v>
      </c>
      <c r="L303" s="31">
        <v>121105937.95</v>
      </c>
      <c r="M303" s="31"/>
      <c r="N303" s="31"/>
      <c r="O303" s="31"/>
      <c r="P303" s="31"/>
      <c r="Q303" s="33">
        <f>SUM(PAC!$M303:$P303)</f>
        <v>0</v>
      </c>
      <c r="R303" s="33"/>
      <c r="S303" s="33"/>
      <c r="T303" s="33"/>
      <c r="U303" s="33"/>
      <c r="V303" s="33"/>
      <c r="W303" s="33">
        <f>IF(PAC!$V303&gt;0,PAC!$V303,PAC!$Q303)</f>
        <v>0</v>
      </c>
      <c r="X303" s="33"/>
      <c r="Y303" s="115" t="s">
        <v>1557</v>
      </c>
      <c r="Z303" s="115"/>
      <c r="AA303" s="116">
        <v>18</v>
      </c>
      <c r="AB303" s="116" t="s">
        <v>1403</v>
      </c>
      <c r="AC303" s="112" t="s">
        <v>2356</v>
      </c>
      <c r="AD303" s="117"/>
      <c r="AE303" s="118"/>
      <c r="AF303" s="114"/>
      <c r="AG303" s="114"/>
      <c r="AH303" s="119"/>
      <c r="AI303" s="113"/>
      <c r="AJ303" s="114" t="s">
        <v>974</v>
      </c>
      <c r="AK303" s="114"/>
      <c r="AL303" s="114"/>
      <c r="AM303" s="114"/>
      <c r="AN303" s="117"/>
      <c r="AO303" s="114"/>
      <c r="AP303" s="114"/>
      <c r="AQ303" s="114"/>
      <c r="AR303" s="117"/>
      <c r="AS303" s="117"/>
      <c r="AT303" s="117"/>
      <c r="AU303" s="117"/>
      <c r="AV303" s="120"/>
      <c r="AW303" s="120"/>
      <c r="AX303" s="113" t="s">
        <v>1270</v>
      </c>
      <c r="AY303" s="121"/>
      <c r="AZ303" s="119"/>
      <c r="BA303" s="118" t="s">
        <v>705</v>
      </c>
      <c r="BB303" s="191">
        <f>IFERROR(IF(PAC!$AB303="F01 - CAPTAÇÃO DE RECURSO",1,""),"")</f>
        <v>1</v>
      </c>
      <c r="BC303" s="191" t="str">
        <f>IFERROR(IF(PAC!$AB303="F02 - LICITAÇÃO",1,""),"")</f>
        <v/>
      </c>
      <c r="BD303" s="122" t="str">
        <f>IFERROR(IF(PAC!$AB$6:$AB$581="F03 - EXECUÇÃO DO OBJETO",1,""),"")</f>
        <v/>
      </c>
      <c r="BE303" s="122" t="str">
        <f>IFERROR(IF(PAC!$AB$6:$AB$581="F04 - CONCLUÍDA",1,""),"")</f>
        <v/>
      </c>
      <c r="BF303" s="189">
        <f>IF(PAC!$V303&gt;0,0,PAC!$Q303)</f>
        <v>0</v>
      </c>
    </row>
    <row r="304" spans="1:58" s="1" customFormat="1" ht="126" hidden="1" customHeight="1" thickBot="1" x14ac:dyDescent="0.4">
      <c r="A304" s="88">
        <f t="shared" si="4"/>
        <v>299</v>
      </c>
      <c r="B304" s="88">
        <v>2025</v>
      </c>
      <c r="C304" s="88" t="s">
        <v>604</v>
      </c>
      <c r="D304" s="88" t="s">
        <v>995</v>
      </c>
      <c r="E304" s="101" t="s">
        <v>977</v>
      </c>
      <c r="F304" s="88" t="s">
        <v>51</v>
      </c>
      <c r="G304" s="88" t="s">
        <v>944</v>
      </c>
      <c r="H304" s="40" t="s">
        <v>1229</v>
      </c>
      <c r="I304" s="88" t="s">
        <v>602</v>
      </c>
      <c r="J304" s="88" t="s">
        <v>361</v>
      </c>
      <c r="K304" s="18">
        <v>164581030.25</v>
      </c>
      <c r="L304" s="18">
        <v>164581030.25</v>
      </c>
      <c r="M304" s="18"/>
      <c r="N304" s="18"/>
      <c r="O304" s="18"/>
      <c r="P304" s="18"/>
      <c r="Q304" s="20">
        <f>SUM(PAC!$M304:$P304)</f>
        <v>0</v>
      </c>
      <c r="R304" s="20"/>
      <c r="S304" s="20"/>
      <c r="T304" s="20"/>
      <c r="U304" s="20"/>
      <c r="V304" s="20"/>
      <c r="W304" s="20">
        <f>IF(PAC!$V304&gt;0,PAC!$V304,PAC!$Q304)</f>
        <v>0</v>
      </c>
      <c r="X304" s="20"/>
      <c r="Y304" s="102" t="s">
        <v>1557</v>
      </c>
      <c r="Z304" s="102"/>
      <c r="AA304" s="103">
        <v>18</v>
      </c>
      <c r="AB304" s="103" t="s">
        <v>1403</v>
      </c>
      <c r="AC304" s="100" t="s">
        <v>2356</v>
      </c>
      <c r="AD304" s="87"/>
      <c r="AE304" s="104"/>
      <c r="AF304" s="40"/>
      <c r="AG304" s="40"/>
      <c r="AH304" s="105"/>
      <c r="AI304" s="101"/>
      <c r="AJ304" s="40" t="s">
        <v>975</v>
      </c>
      <c r="AK304" s="40"/>
      <c r="AL304" s="40"/>
      <c r="AM304" s="40"/>
      <c r="AN304" s="87"/>
      <c r="AO304" s="40"/>
      <c r="AP304" s="40"/>
      <c r="AQ304" s="40"/>
      <c r="AR304" s="87"/>
      <c r="AS304" s="87"/>
      <c r="AT304" s="87"/>
      <c r="AU304" s="87"/>
      <c r="AV304" s="106"/>
      <c r="AW304" s="106"/>
      <c r="AX304" s="101" t="s">
        <v>1270</v>
      </c>
      <c r="AY304" s="107"/>
      <c r="AZ304" s="105"/>
      <c r="BA304" s="104" t="s">
        <v>705</v>
      </c>
      <c r="BB304" s="108">
        <f>IFERROR(IF(PAC!$AB304="F01 - CAPTAÇÃO DE RECURSO",1,""),"")</f>
        <v>1</v>
      </c>
      <c r="BC304" s="108" t="str">
        <f>IFERROR(IF(PAC!$AB304="F02 - LICITAÇÃO",1,""),"")</f>
        <v/>
      </c>
      <c r="BD304" s="109" t="str">
        <f>IFERROR(IF(PAC!$AB$6:$AB$581="F03 - EXECUÇÃO DO OBJETO",1,""),"")</f>
        <v/>
      </c>
      <c r="BE304" s="109" t="str">
        <f>IFERROR(IF(PAC!$AB$6:$AB$581="F04 - CONCLUÍDA",1,""),"")</f>
        <v/>
      </c>
      <c r="BF304" s="110">
        <f>IF(PAC!$V304&gt;0,0,PAC!$Q304)</f>
        <v>0</v>
      </c>
    </row>
    <row r="305" spans="1:74" s="1" customFormat="1" ht="147" hidden="1" customHeight="1" thickBot="1" x14ac:dyDescent="0.4">
      <c r="A305" s="111">
        <f t="shared" si="4"/>
        <v>300</v>
      </c>
      <c r="B305" s="112">
        <v>2023</v>
      </c>
      <c r="C305" s="111" t="s">
        <v>604</v>
      </c>
      <c r="D305" s="111" t="s">
        <v>995</v>
      </c>
      <c r="E305" s="113" t="s">
        <v>480</v>
      </c>
      <c r="F305" s="111" t="s">
        <v>56</v>
      </c>
      <c r="G305" s="111" t="s">
        <v>506</v>
      </c>
      <c r="H305" s="114" t="s">
        <v>1230</v>
      </c>
      <c r="I305" s="111" t="s">
        <v>1223</v>
      </c>
      <c r="J305" s="111" t="s">
        <v>27</v>
      </c>
      <c r="K305" s="31"/>
      <c r="L305" s="31">
        <v>60000000</v>
      </c>
      <c r="M305" s="31">
        <v>50001270</v>
      </c>
      <c r="N305" s="31">
        <v>194996.93</v>
      </c>
      <c r="O305" s="31">
        <v>24553733.07</v>
      </c>
      <c r="P305" s="31"/>
      <c r="Q305" s="33">
        <f>SUM(PAC!$M305:$P305)</f>
        <v>74750000</v>
      </c>
      <c r="R305" s="33"/>
      <c r="S305" s="33"/>
      <c r="T305" s="33"/>
      <c r="U305" s="33"/>
      <c r="V305" s="33">
        <v>74750000</v>
      </c>
      <c r="W305" s="33">
        <f>IF(PAC!$V305&gt;0,PAC!$V305,PAC!$Q305)</f>
        <v>74750000</v>
      </c>
      <c r="X305" s="33" t="s">
        <v>1586</v>
      </c>
      <c r="Y305" s="115" t="s">
        <v>1547</v>
      </c>
      <c r="Z305" s="115"/>
      <c r="AA305" s="116">
        <v>18</v>
      </c>
      <c r="AB305" s="116" t="s">
        <v>1675</v>
      </c>
      <c r="AC305" s="112" t="s">
        <v>2346</v>
      </c>
      <c r="AD305" s="117">
        <v>46403</v>
      </c>
      <c r="AE305" s="118">
        <v>17.350000000000001</v>
      </c>
      <c r="AF305" s="114" t="s">
        <v>1456</v>
      </c>
      <c r="AG305" s="114" t="s">
        <v>1476</v>
      </c>
      <c r="AH305" s="119"/>
      <c r="AI305" s="113" t="s">
        <v>684</v>
      </c>
      <c r="AJ305" s="114" t="s">
        <v>486</v>
      </c>
      <c r="AK305" s="114" t="s">
        <v>492</v>
      </c>
      <c r="AL305" s="114" t="s">
        <v>962</v>
      </c>
      <c r="AM305" s="114"/>
      <c r="AN305" s="117"/>
      <c r="AO305" s="114" t="s">
        <v>1080</v>
      </c>
      <c r="AP305" s="114" t="s">
        <v>1089</v>
      </c>
      <c r="AQ305" s="114"/>
      <c r="AR305" s="117">
        <v>45703</v>
      </c>
      <c r="AS305" s="117">
        <v>45782</v>
      </c>
      <c r="AT305" s="117">
        <v>45853</v>
      </c>
      <c r="AU305" s="117">
        <v>45852</v>
      </c>
      <c r="AV305" s="120">
        <v>46403</v>
      </c>
      <c r="AW305" s="120">
        <v>46403</v>
      </c>
      <c r="AX305" s="113" t="s">
        <v>1839</v>
      </c>
      <c r="AY305" s="114" t="s">
        <v>1838</v>
      </c>
      <c r="AZ305" s="119"/>
      <c r="BA305" s="118" t="s">
        <v>481</v>
      </c>
      <c r="BB305" s="191" t="str">
        <f>IFERROR(IF(PAC!$AB305="F01 - CAPTAÇÃO DE RECURSO",1,""),"")</f>
        <v/>
      </c>
      <c r="BC305" s="191" t="str">
        <f>IFERROR(IF(PAC!$AB305="F02 - LICITAÇÃO",1,""),"")</f>
        <v/>
      </c>
      <c r="BD305" s="122">
        <f>IFERROR(IF(PAC!$AB$6:$AB$581="F03 - EXECUÇÃO DO OBJETO",1,""),"")</f>
        <v>1</v>
      </c>
      <c r="BE305" s="122" t="str">
        <f>IFERROR(IF(PAC!$AB$6:$AB$581="F04 - CONCLUÍDA",1,""),"")</f>
        <v/>
      </c>
      <c r="BF305" s="189">
        <f>IF(PAC!$V305&gt;0,0,PAC!$Q305)</f>
        <v>0</v>
      </c>
    </row>
    <row r="306" spans="1:74" s="1" customFormat="1" ht="177.75" hidden="1" customHeight="1" thickBot="1" x14ac:dyDescent="0.4">
      <c r="A306" s="88">
        <f t="shared" si="4"/>
        <v>301</v>
      </c>
      <c r="B306" s="100">
        <v>2023</v>
      </c>
      <c r="C306" s="88" t="s">
        <v>604</v>
      </c>
      <c r="D306" s="88" t="s">
        <v>995</v>
      </c>
      <c r="E306" s="101" t="s">
        <v>480</v>
      </c>
      <c r="F306" s="88" t="s">
        <v>56</v>
      </c>
      <c r="G306" s="88" t="s">
        <v>506</v>
      </c>
      <c r="H306" s="40" t="s">
        <v>1230</v>
      </c>
      <c r="I306" s="88" t="s">
        <v>1223</v>
      </c>
      <c r="J306" s="88" t="s">
        <v>399</v>
      </c>
      <c r="K306" s="18"/>
      <c r="L306" s="18">
        <v>100000000</v>
      </c>
      <c r="M306" s="18">
        <v>60000072</v>
      </c>
      <c r="N306" s="18">
        <v>2126006.81</v>
      </c>
      <c r="O306" s="18">
        <v>111374654.55</v>
      </c>
      <c r="P306" s="18"/>
      <c r="Q306" s="20">
        <f>SUM(PAC!$M306:$P306)</f>
        <v>173500733.36000001</v>
      </c>
      <c r="R306" s="20"/>
      <c r="S306" s="20"/>
      <c r="T306" s="20"/>
      <c r="U306" s="20"/>
      <c r="V306" s="20">
        <v>173500733.36000001</v>
      </c>
      <c r="W306" s="20">
        <f>IF(PAC!$V306&gt;0,PAC!$V306,PAC!$Q306)</f>
        <v>173500733.36000001</v>
      </c>
      <c r="X306" s="20" t="s">
        <v>1587</v>
      </c>
      <c r="Y306" s="102" t="s">
        <v>1555</v>
      </c>
      <c r="Z306" s="102"/>
      <c r="AA306" s="103">
        <v>20</v>
      </c>
      <c r="AB306" s="103" t="s">
        <v>1675</v>
      </c>
      <c r="AC306" s="100" t="s">
        <v>2346</v>
      </c>
      <c r="AD306" s="87">
        <v>46463</v>
      </c>
      <c r="AE306" s="104">
        <v>33.5</v>
      </c>
      <c r="AF306" s="40" t="s">
        <v>1456</v>
      </c>
      <c r="AG306" s="40" t="s">
        <v>1476</v>
      </c>
      <c r="AH306" s="105"/>
      <c r="AI306" s="101" t="s">
        <v>684</v>
      </c>
      <c r="AJ306" s="40" t="s">
        <v>487</v>
      </c>
      <c r="AK306" s="40" t="s">
        <v>493</v>
      </c>
      <c r="AL306" s="40" t="s">
        <v>962</v>
      </c>
      <c r="AM306" s="40"/>
      <c r="AN306" s="87"/>
      <c r="AO306" s="40" t="s">
        <v>1081</v>
      </c>
      <c r="AP306" s="40" t="s">
        <v>1090</v>
      </c>
      <c r="AQ306" s="40"/>
      <c r="AR306" s="87">
        <v>45709</v>
      </c>
      <c r="AS306" s="87">
        <v>45786</v>
      </c>
      <c r="AT306" s="87">
        <v>45848</v>
      </c>
      <c r="AU306" s="87">
        <v>45853</v>
      </c>
      <c r="AV306" s="106">
        <v>46463</v>
      </c>
      <c r="AW306" s="106">
        <v>46463</v>
      </c>
      <c r="AX306" s="101" t="s">
        <v>689</v>
      </c>
      <c r="AY306" s="40" t="s">
        <v>1915</v>
      </c>
      <c r="AZ306" s="105"/>
      <c r="BA306" s="104" t="s">
        <v>481</v>
      </c>
      <c r="BB306" s="108" t="str">
        <f>IFERROR(IF(PAC!$AB306="F01 - CAPTAÇÃO DE RECURSO",1,""),"")</f>
        <v/>
      </c>
      <c r="BC306" s="108" t="str">
        <f>IFERROR(IF(PAC!$AB306="F02 - LICITAÇÃO",1,""),"")</f>
        <v/>
      </c>
      <c r="BD306" s="109">
        <f>IFERROR(IF(PAC!$AB$6:$AB$581="F03 - EXECUÇÃO DO OBJETO",1,""),"")</f>
        <v>1</v>
      </c>
      <c r="BE306" s="109" t="str">
        <f>IFERROR(IF(PAC!$AB$6:$AB$581="F04 - CONCLUÍDA",1,""),"")</f>
        <v/>
      </c>
      <c r="BF306" s="110">
        <f>IF(PAC!$V306&gt;0,0,PAC!$Q306)</f>
        <v>0</v>
      </c>
    </row>
    <row r="307" spans="1:74" s="1" customFormat="1" ht="189" hidden="1" customHeight="1" thickBot="1" x14ac:dyDescent="0.4">
      <c r="A307" s="111">
        <f t="shared" si="4"/>
        <v>302</v>
      </c>
      <c r="B307" s="112">
        <v>2023</v>
      </c>
      <c r="C307" s="111" t="s">
        <v>604</v>
      </c>
      <c r="D307" s="111" t="s">
        <v>995</v>
      </c>
      <c r="E307" s="113" t="s">
        <v>480</v>
      </c>
      <c r="F307" s="111" t="s">
        <v>56</v>
      </c>
      <c r="G307" s="111" t="s">
        <v>506</v>
      </c>
      <c r="H307" s="114" t="s">
        <v>1230</v>
      </c>
      <c r="I307" s="111" t="s">
        <v>1223</v>
      </c>
      <c r="J307" s="111" t="s">
        <v>429</v>
      </c>
      <c r="K307" s="31"/>
      <c r="L307" s="31">
        <v>100000000</v>
      </c>
      <c r="M307" s="31">
        <v>60000072</v>
      </c>
      <c r="N307" s="31">
        <v>1857428.46</v>
      </c>
      <c r="O307" s="31">
        <v>92680080.890000001</v>
      </c>
      <c r="P307" s="31"/>
      <c r="Q307" s="33">
        <f>SUM(PAC!$M307:$P307)</f>
        <v>154537581.34999999</v>
      </c>
      <c r="R307" s="33"/>
      <c r="S307" s="33"/>
      <c r="T307" s="33"/>
      <c r="U307" s="33"/>
      <c r="V307" s="33">
        <v>154537581.34999999</v>
      </c>
      <c r="W307" s="33">
        <f>IF(PAC!$V307&gt;0,PAC!$V307,PAC!$Q307)</f>
        <v>154537581.34999999</v>
      </c>
      <c r="X307" s="33" t="s">
        <v>2243</v>
      </c>
      <c r="Y307" s="115" t="s">
        <v>1555</v>
      </c>
      <c r="Z307" s="115"/>
      <c r="AA307" s="116">
        <v>20</v>
      </c>
      <c r="AB307" s="116" t="s">
        <v>1675</v>
      </c>
      <c r="AC307" s="112" t="s">
        <v>2346</v>
      </c>
      <c r="AD307" s="117">
        <v>46454</v>
      </c>
      <c r="AE307" s="118">
        <v>30.8</v>
      </c>
      <c r="AF307" s="114" t="s">
        <v>1456</v>
      </c>
      <c r="AG307" s="114" t="s">
        <v>1476</v>
      </c>
      <c r="AH307" s="119"/>
      <c r="AI307" s="113" t="s">
        <v>684</v>
      </c>
      <c r="AJ307" s="114" t="s">
        <v>488</v>
      </c>
      <c r="AK307" s="114" t="s">
        <v>494</v>
      </c>
      <c r="AL307" s="114" t="s">
        <v>962</v>
      </c>
      <c r="AM307" s="114"/>
      <c r="AN307" s="117"/>
      <c r="AO307" s="114" t="s">
        <v>1082</v>
      </c>
      <c r="AP307" s="114" t="s">
        <v>1091</v>
      </c>
      <c r="AQ307" s="114"/>
      <c r="AR307" s="117">
        <v>45687</v>
      </c>
      <c r="AS307" s="117">
        <v>45761</v>
      </c>
      <c r="AT307" s="117">
        <v>45826</v>
      </c>
      <c r="AU307" s="117">
        <v>45843</v>
      </c>
      <c r="AV307" s="120">
        <v>46454</v>
      </c>
      <c r="AW307" s="120">
        <v>46454</v>
      </c>
      <c r="AX307" s="113" t="s">
        <v>1301</v>
      </c>
      <c r="AY307" s="121" t="s">
        <v>2117</v>
      </c>
      <c r="AZ307" s="119"/>
      <c r="BA307" s="118" t="s">
        <v>481</v>
      </c>
      <c r="BB307" s="191" t="str">
        <f>IFERROR(IF(PAC!$AB307="F01 - CAPTAÇÃO DE RECURSO",1,""),"")</f>
        <v/>
      </c>
      <c r="BC307" s="191" t="str">
        <f>IFERROR(IF(PAC!$AB307="F02 - LICITAÇÃO",1,""),"")</f>
        <v/>
      </c>
      <c r="BD307" s="122">
        <f>IFERROR(IF(PAC!$AB$6:$AB$581="F03 - EXECUÇÃO DO OBJETO",1,""),"")</f>
        <v>1</v>
      </c>
      <c r="BE307" s="122" t="str">
        <f>IFERROR(IF(PAC!$AB$6:$AB$581="F04 - CONCLUÍDA",1,""),"")</f>
        <v/>
      </c>
      <c r="BF307" s="189">
        <f>IF(PAC!$V307&gt;0,0,PAC!$Q307)</f>
        <v>0</v>
      </c>
    </row>
    <row r="308" spans="1:74" s="1" customFormat="1" ht="147" hidden="1" customHeight="1" thickBot="1" x14ac:dyDescent="0.4">
      <c r="A308" s="88">
        <f t="shared" si="4"/>
        <v>303</v>
      </c>
      <c r="B308" s="88">
        <v>2024</v>
      </c>
      <c r="C308" s="88" t="s">
        <v>604</v>
      </c>
      <c r="D308" s="88" t="s">
        <v>995</v>
      </c>
      <c r="E308" s="89" t="s">
        <v>1408</v>
      </c>
      <c r="F308" s="40" t="s">
        <v>576</v>
      </c>
      <c r="G308" s="40" t="s">
        <v>692</v>
      </c>
      <c r="H308" s="88" t="s">
        <v>1229</v>
      </c>
      <c r="I308" s="88" t="s">
        <v>602</v>
      </c>
      <c r="J308" s="88" t="s">
        <v>21</v>
      </c>
      <c r="K308" s="18"/>
      <c r="L308" s="18">
        <v>3250000</v>
      </c>
      <c r="M308" s="18">
        <v>3250000</v>
      </c>
      <c r="N308" s="18"/>
      <c r="O308" s="18">
        <v>352469.16000000015</v>
      </c>
      <c r="P308" s="18"/>
      <c r="Q308" s="20">
        <f>SUM(PAC!$M308:$P308)</f>
        <v>3602469.16</v>
      </c>
      <c r="R308" s="20"/>
      <c r="S308" s="20"/>
      <c r="T308" s="20"/>
      <c r="U308" s="20"/>
      <c r="V308" s="20">
        <v>3025130.64</v>
      </c>
      <c r="W308" s="20">
        <f>IF(PAC!$V308&gt;0,PAC!$V308,PAC!$Q308)</f>
        <v>3025130.64</v>
      </c>
      <c r="X308" s="20" t="s">
        <v>2416</v>
      </c>
      <c r="Y308" s="102" t="s">
        <v>1553</v>
      </c>
      <c r="Z308" s="102"/>
      <c r="AA308" s="103">
        <v>8</v>
      </c>
      <c r="AB308" s="103" t="s">
        <v>1402</v>
      </c>
      <c r="AC308" s="100" t="s">
        <v>2348</v>
      </c>
      <c r="AD308" s="87">
        <v>46280</v>
      </c>
      <c r="AE308" s="104"/>
      <c r="AF308" s="40" t="s">
        <v>1452</v>
      </c>
      <c r="AG308" s="40" t="s">
        <v>2609</v>
      </c>
      <c r="AH308" s="105">
        <v>46280</v>
      </c>
      <c r="AI308" s="101" t="s">
        <v>2344</v>
      </c>
      <c r="AJ308" s="40" t="s">
        <v>1971</v>
      </c>
      <c r="AK308" s="40" t="s">
        <v>1410</v>
      </c>
      <c r="AL308" s="40" t="s">
        <v>962</v>
      </c>
      <c r="AM308" s="40"/>
      <c r="AN308" s="87"/>
      <c r="AO308" s="40" t="s">
        <v>2541</v>
      </c>
      <c r="AP308" s="40"/>
      <c r="AQ308" s="40"/>
      <c r="AR308" s="87">
        <v>46114</v>
      </c>
      <c r="AS308" s="87">
        <v>46136</v>
      </c>
      <c r="AT308" s="87"/>
      <c r="AU308" s="87"/>
      <c r="AV308" s="106"/>
      <c r="AW308" s="106"/>
      <c r="AX308" s="101"/>
      <c r="AY308" s="107" t="s">
        <v>1421</v>
      </c>
      <c r="AZ308" s="105"/>
      <c r="BA308" s="104"/>
      <c r="BB308" s="108" t="str">
        <f>IFERROR(IF(PAC!$AB308="F01 - CAPTAÇÃO DE RECURSO",1,""),"")</f>
        <v/>
      </c>
      <c r="BC308" s="108">
        <f>IFERROR(IF(PAC!$AB308="F02 - LICITAÇÃO",1,""),"")</f>
        <v>1</v>
      </c>
      <c r="BD308" s="109" t="str">
        <f>IFERROR(IF(PAC!$AB$6:$AB$581="F03 - EXECUÇÃO DO OBJETO",1,""),"")</f>
        <v/>
      </c>
      <c r="BE308" s="109" t="str">
        <f>IFERROR(IF(PAC!$AB$6:$AB$581="F04 - CONCLUÍDA",1,""),"")</f>
        <v/>
      </c>
      <c r="BF308" s="110">
        <f>IF(PAC!$V308&gt;0,0,PAC!$Q308)</f>
        <v>0</v>
      </c>
    </row>
    <row r="309" spans="1:74" s="1" customFormat="1" ht="126" hidden="1" x14ac:dyDescent="0.4">
      <c r="A309" s="111">
        <f t="shared" si="4"/>
        <v>304</v>
      </c>
      <c r="B309" s="111">
        <v>2024</v>
      </c>
      <c r="C309" s="111" t="s">
        <v>604</v>
      </c>
      <c r="D309" s="111" t="s">
        <v>995</v>
      </c>
      <c r="E309" s="129" t="s">
        <v>1408</v>
      </c>
      <c r="F309" s="114" t="s">
        <v>576</v>
      </c>
      <c r="G309" s="114" t="s">
        <v>692</v>
      </c>
      <c r="H309" s="111" t="s">
        <v>1229</v>
      </c>
      <c r="I309" s="111" t="s">
        <v>602</v>
      </c>
      <c r="J309" s="111" t="s">
        <v>29</v>
      </c>
      <c r="K309" s="31"/>
      <c r="L309" s="31">
        <v>3250000</v>
      </c>
      <c r="M309" s="31">
        <v>3250000</v>
      </c>
      <c r="N309" s="31"/>
      <c r="O309" s="31">
        <v>120520.91999999993</v>
      </c>
      <c r="P309" s="31"/>
      <c r="Q309" s="33">
        <f>SUM(PAC!$M309:$P309)</f>
        <v>3370520.92</v>
      </c>
      <c r="R309" s="33"/>
      <c r="S309" s="33"/>
      <c r="T309" s="33"/>
      <c r="U309" s="33"/>
      <c r="V309" s="33">
        <v>2949205.66</v>
      </c>
      <c r="W309" s="33">
        <f>IF(PAC!$V309&gt;0,PAC!$V309,PAC!$Q309)</f>
        <v>2949205.66</v>
      </c>
      <c r="X309" s="33" t="s">
        <v>2417</v>
      </c>
      <c r="Y309" s="115" t="s">
        <v>1553</v>
      </c>
      <c r="Z309" s="115"/>
      <c r="AA309" s="116">
        <v>8</v>
      </c>
      <c r="AB309" s="116" t="s">
        <v>1402</v>
      </c>
      <c r="AC309" s="112" t="s">
        <v>2348</v>
      </c>
      <c r="AD309" s="117">
        <v>46280</v>
      </c>
      <c r="AE309" s="118"/>
      <c r="AF309" s="114" t="s">
        <v>1452</v>
      </c>
      <c r="AG309" s="114" t="s">
        <v>2610</v>
      </c>
      <c r="AH309" s="119">
        <v>46280</v>
      </c>
      <c r="AI309" s="113" t="s">
        <v>2344</v>
      </c>
      <c r="AJ309" s="114" t="s">
        <v>2118</v>
      </c>
      <c r="AK309" s="114" t="s">
        <v>1411</v>
      </c>
      <c r="AL309" s="114" t="s">
        <v>962</v>
      </c>
      <c r="AM309" s="114"/>
      <c r="AN309" s="117"/>
      <c r="AO309" s="114" t="s">
        <v>2539</v>
      </c>
      <c r="AP309" s="114"/>
      <c r="AQ309" s="114"/>
      <c r="AR309" s="117">
        <v>46149</v>
      </c>
      <c r="AS309" s="117">
        <v>46164</v>
      </c>
      <c r="AT309" s="117"/>
      <c r="AU309" s="117"/>
      <c r="AV309" s="120"/>
      <c r="AW309" s="120"/>
      <c r="AX309" s="113" t="s">
        <v>2456</v>
      </c>
      <c r="AY309" s="121" t="s">
        <v>1422</v>
      </c>
      <c r="AZ309" s="119"/>
      <c r="BA309" s="118"/>
      <c r="BB309" s="191" t="str">
        <f>IFERROR(IF(PAC!$AB309="F01 - CAPTAÇÃO DE RECURSO",1,""),"")</f>
        <v/>
      </c>
      <c r="BC309" s="191">
        <f>IFERROR(IF(PAC!$AB309="F02 - LICITAÇÃO",1,""),"")</f>
        <v>1</v>
      </c>
      <c r="BD309" s="122" t="str">
        <f>IFERROR(IF(PAC!$AB$6:$AB$581="F03 - EXECUÇÃO DO OBJETO",1,""),"")</f>
        <v/>
      </c>
      <c r="BE309" s="122" t="str">
        <f>IFERROR(IF(PAC!$AB$6:$AB$581="F04 - CONCLUÍDA",1,""),"")</f>
        <v/>
      </c>
      <c r="BF309" s="189">
        <f>IF(PAC!$V309&gt;0,0,PAC!$Q309)</f>
        <v>0</v>
      </c>
    </row>
    <row r="310" spans="1:74" s="1" customFormat="1" ht="147" hidden="1" customHeight="1" thickBot="1" x14ac:dyDescent="0.4">
      <c r="A310" s="88">
        <f t="shared" si="4"/>
        <v>305</v>
      </c>
      <c r="B310" s="88">
        <v>2024</v>
      </c>
      <c r="C310" s="88" t="s">
        <v>604</v>
      </c>
      <c r="D310" s="88" t="s">
        <v>995</v>
      </c>
      <c r="E310" s="89" t="s">
        <v>1409</v>
      </c>
      <c r="F310" s="40" t="s">
        <v>576</v>
      </c>
      <c r="G310" s="40" t="s">
        <v>692</v>
      </c>
      <c r="H310" s="88" t="s">
        <v>1229</v>
      </c>
      <c r="I310" s="88" t="s">
        <v>602</v>
      </c>
      <c r="J310" s="88" t="s">
        <v>30</v>
      </c>
      <c r="K310" s="18"/>
      <c r="L310" s="18">
        <v>6500000</v>
      </c>
      <c r="M310" s="18">
        <v>6500000</v>
      </c>
      <c r="N310" s="18"/>
      <c r="O310" s="18">
        <v>30975.860000000335</v>
      </c>
      <c r="P310" s="18"/>
      <c r="Q310" s="20">
        <f>SUM(PAC!$M310:$P310)</f>
        <v>6530975.8600000003</v>
      </c>
      <c r="R310" s="20"/>
      <c r="S310" s="20"/>
      <c r="T310" s="20"/>
      <c r="U310" s="20"/>
      <c r="V310" s="20">
        <v>5681948.6900000004</v>
      </c>
      <c r="W310" s="20">
        <f>IF(PAC!$V310&gt;0,PAC!$V310,PAC!$Q310)</f>
        <v>5681948.6900000004</v>
      </c>
      <c r="X310" s="20" t="s">
        <v>2416</v>
      </c>
      <c r="Y310" s="102" t="s">
        <v>1553</v>
      </c>
      <c r="Z310" s="102"/>
      <c r="AA310" s="103">
        <v>12</v>
      </c>
      <c r="AB310" s="103" t="s">
        <v>1402</v>
      </c>
      <c r="AC310" s="100" t="s">
        <v>2348</v>
      </c>
      <c r="AD310" s="87">
        <v>46280</v>
      </c>
      <c r="AE310" s="104"/>
      <c r="AF310" s="40" t="s">
        <v>1452</v>
      </c>
      <c r="AG310" s="40" t="s">
        <v>2611</v>
      </c>
      <c r="AH310" s="105">
        <v>46280</v>
      </c>
      <c r="AI310" s="101" t="s">
        <v>2344</v>
      </c>
      <c r="AJ310" s="40" t="s">
        <v>1972</v>
      </c>
      <c r="AK310" s="40" t="s">
        <v>1412</v>
      </c>
      <c r="AL310" s="40" t="s">
        <v>962</v>
      </c>
      <c r="AM310" s="40"/>
      <c r="AN310" s="87"/>
      <c r="AO310" s="40" t="s">
        <v>2538</v>
      </c>
      <c r="AP310" s="40"/>
      <c r="AQ310" s="40"/>
      <c r="AR310" s="87">
        <v>46114</v>
      </c>
      <c r="AS310" s="87">
        <v>46139</v>
      </c>
      <c r="AT310" s="87"/>
      <c r="AU310" s="87"/>
      <c r="AV310" s="106"/>
      <c r="AW310" s="106"/>
      <c r="AX310" s="101"/>
      <c r="AY310" s="107" t="s">
        <v>1423</v>
      </c>
      <c r="AZ310" s="105"/>
      <c r="BA310" s="104"/>
      <c r="BB310" s="108" t="str">
        <f>IFERROR(IF(PAC!$AB310="F01 - CAPTAÇÃO DE RECURSO",1,""),"")</f>
        <v/>
      </c>
      <c r="BC310" s="108">
        <f>IFERROR(IF(PAC!$AB310="F02 - LICITAÇÃO",1,""),"")</f>
        <v>1</v>
      </c>
      <c r="BD310" s="109" t="str">
        <f>IFERROR(IF(PAC!$AB$6:$AB$581="F03 - EXECUÇÃO DO OBJETO",1,""),"")</f>
        <v/>
      </c>
      <c r="BE310" s="109" t="str">
        <f>IFERROR(IF(PAC!$AB$6:$AB$581="F04 - CONCLUÍDA",1,""),"")</f>
        <v/>
      </c>
      <c r="BF310" s="110">
        <f>IF(PAC!$V310&gt;0,0,PAC!$Q310)</f>
        <v>0</v>
      </c>
    </row>
    <row r="311" spans="1:74" s="1" customFormat="1" ht="147" hidden="1" customHeight="1" thickBot="1" x14ac:dyDescent="0.4">
      <c r="A311" s="111">
        <f t="shared" si="4"/>
        <v>306</v>
      </c>
      <c r="B311" s="111">
        <v>2024</v>
      </c>
      <c r="C311" s="111" t="s">
        <v>604</v>
      </c>
      <c r="D311" s="111" t="s">
        <v>995</v>
      </c>
      <c r="E311" s="129" t="s">
        <v>1409</v>
      </c>
      <c r="F311" s="114" t="s">
        <v>576</v>
      </c>
      <c r="G311" s="114" t="s">
        <v>692</v>
      </c>
      <c r="H311" s="111" t="s">
        <v>1229</v>
      </c>
      <c r="I311" s="111" t="s">
        <v>602</v>
      </c>
      <c r="J311" s="111" t="s">
        <v>101</v>
      </c>
      <c r="K311" s="31"/>
      <c r="L311" s="31">
        <v>6500000</v>
      </c>
      <c r="M311" s="31">
        <v>6500000</v>
      </c>
      <c r="N311" s="31"/>
      <c r="O311" s="31">
        <v>307227.29000000004</v>
      </c>
      <c r="P311" s="31"/>
      <c r="Q311" s="33">
        <f>SUM(PAC!$M311:$P311)</f>
        <v>6807227.29</v>
      </c>
      <c r="R311" s="33"/>
      <c r="S311" s="33"/>
      <c r="T311" s="33"/>
      <c r="U311" s="33"/>
      <c r="V311" s="33">
        <v>5309637.0599999996</v>
      </c>
      <c r="W311" s="33">
        <f>IF(PAC!$V311&gt;0,PAC!$V311,PAC!$Q311)</f>
        <v>5309637.0599999996</v>
      </c>
      <c r="X311" s="33" t="s">
        <v>2416</v>
      </c>
      <c r="Y311" s="115" t="s">
        <v>1553</v>
      </c>
      <c r="Z311" s="115"/>
      <c r="AA311" s="116">
        <v>12</v>
      </c>
      <c r="AB311" s="116" t="s">
        <v>1402</v>
      </c>
      <c r="AC311" s="112" t="s">
        <v>2348</v>
      </c>
      <c r="AD311" s="117">
        <v>46325</v>
      </c>
      <c r="AE311" s="118"/>
      <c r="AF311" s="114" t="s">
        <v>1453</v>
      </c>
      <c r="AG311" s="114" t="s">
        <v>2830</v>
      </c>
      <c r="AH311" s="119">
        <v>46325</v>
      </c>
      <c r="AI311" s="113" t="s">
        <v>2831</v>
      </c>
      <c r="AJ311" s="114" t="s">
        <v>1973</v>
      </c>
      <c r="AK311" s="114" t="s">
        <v>1413</v>
      </c>
      <c r="AL311" s="114" t="s">
        <v>962</v>
      </c>
      <c r="AM311" s="114"/>
      <c r="AN311" s="117"/>
      <c r="AO311" s="114" t="s">
        <v>2534</v>
      </c>
      <c r="AP311" s="114"/>
      <c r="AQ311" s="114"/>
      <c r="AR311" s="117">
        <v>46114</v>
      </c>
      <c r="AS311" s="117">
        <v>46140</v>
      </c>
      <c r="AT311" s="117"/>
      <c r="AU311" s="117"/>
      <c r="AV311" s="120"/>
      <c r="AW311" s="120"/>
      <c r="AX311" s="113"/>
      <c r="AY311" s="121" t="s">
        <v>1424</v>
      </c>
      <c r="AZ311" s="119"/>
      <c r="BA311" s="118"/>
      <c r="BB311" s="191" t="str">
        <f>IFERROR(IF(PAC!$AB311="F01 - CAPTAÇÃO DE RECURSO",1,""),"")</f>
        <v/>
      </c>
      <c r="BC311" s="191">
        <f>IFERROR(IF(PAC!$AB311="F02 - LICITAÇÃO",1,""),"")</f>
        <v>1</v>
      </c>
      <c r="BD311" s="122" t="str">
        <f>IFERROR(IF(PAC!$AB$6:$AB$581="F03 - EXECUÇÃO DO OBJETO",1,""),"")</f>
        <v/>
      </c>
      <c r="BE311" s="122" t="str">
        <f>IFERROR(IF(PAC!$AB$6:$AB$581="F04 - CONCLUÍDA",1,""),"")</f>
        <v/>
      </c>
      <c r="BF311" s="189">
        <f>IF(PAC!$V311&gt;0,0,PAC!$Q311)</f>
        <v>0</v>
      </c>
    </row>
    <row r="312" spans="1:74" s="1" customFormat="1" ht="168" hidden="1" customHeight="1" thickBot="1" x14ac:dyDescent="0.4">
      <c r="A312" s="88">
        <f t="shared" si="4"/>
        <v>307</v>
      </c>
      <c r="B312" s="88">
        <v>2024</v>
      </c>
      <c r="C312" s="88" t="s">
        <v>604</v>
      </c>
      <c r="D312" s="88" t="s">
        <v>995</v>
      </c>
      <c r="E312" s="89" t="s">
        <v>1409</v>
      </c>
      <c r="F312" s="40" t="s">
        <v>576</v>
      </c>
      <c r="G312" s="40" t="s">
        <v>692</v>
      </c>
      <c r="H312" s="88" t="s">
        <v>1229</v>
      </c>
      <c r="I312" s="88" t="s">
        <v>602</v>
      </c>
      <c r="J312" s="88" t="s">
        <v>109</v>
      </c>
      <c r="K312" s="18"/>
      <c r="L312" s="18">
        <v>6500000</v>
      </c>
      <c r="M312" s="18">
        <v>6500000</v>
      </c>
      <c r="N312" s="18"/>
      <c r="O312" s="18"/>
      <c r="P312" s="18"/>
      <c r="Q312" s="20">
        <f>SUM(PAC!$M312:$P312)</f>
        <v>6500000</v>
      </c>
      <c r="R312" s="20"/>
      <c r="S312" s="20"/>
      <c r="T312" s="20"/>
      <c r="U312" s="20"/>
      <c r="V312" s="20">
        <v>5526257.3600000003</v>
      </c>
      <c r="W312" s="20">
        <f>IF(PAC!$V312&gt;0,PAC!$V312,PAC!$Q312)</f>
        <v>5526257.3600000003</v>
      </c>
      <c r="X312" s="20" t="s">
        <v>2416</v>
      </c>
      <c r="Y312" s="102" t="s">
        <v>1553</v>
      </c>
      <c r="Z312" s="102"/>
      <c r="AA312" s="103">
        <v>12</v>
      </c>
      <c r="AB312" s="103" t="s">
        <v>1402</v>
      </c>
      <c r="AC312" s="100" t="s">
        <v>2348</v>
      </c>
      <c r="AD312" s="87">
        <v>46280</v>
      </c>
      <c r="AE312" s="104"/>
      <c r="AF312" s="40" t="s">
        <v>1452</v>
      </c>
      <c r="AG312" s="40" t="s">
        <v>2612</v>
      </c>
      <c r="AH312" s="105">
        <v>46280</v>
      </c>
      <c r="AI312" s="101" t="s">
        <v>2344</v>
      </c>
      <c r="AJ312" s="40" t="s">
        <v>1977</v>
      </c>
      <c r="AK312" s="40" t="s">
        <v>1414</v>
      </c>
      <c r="AL312" s="40" t="s">
        <v>962</v>
      </c>
      <c r="AM312" s="40"/>
      <c r="AN312" s="87"/>
      <c r="AO312" s="40" t="s">
        <v>2532</v>
      </c>
      <c r="AP312" s="40"/>
      <c r="AQ312" s="40"/>
      <c r="AR312" s="87">
        <v>46114</v>
      </c>
      <c r="AS312" s="87">
        <v>46149</v>
      </c>
      <c r="AT312" s="87"/>
      <c r="AU312" s="87"/>
      <c r="AV312" s="106"/>
      <c r="AW312" s="106"/>
      <c r="AX312" s="101"/>
      <c r="AY312" s="107" t="s">
        <v>1425</v>
      </c>
      <c r="AZ312" s="105"/>
      <c r="BA312" s="104"/>
      <c r="BB312" s="108" t="str">
        <f>IFERROR(IF(PAC!$AB312="F01 - CAPTAÇÃO DE RECURSO",1,""),"")</f>
        <v/>
      </c>
      <c r="BC312" s="108">
        <f>IFERROR(IF(PAC!$AB312="F02 - LICITAÇÃO",1,""),"")</f>
        <v>1</v>
      </c>
      <c r="BD312" s="109" t="str">
        <f>IFERROR(IF(PAC!$AB$6:$AB$581="F03 - EXECUÇÃO DO OBJETO",1,""),"")</f>
        <v/>
      </c>
      <c r="BE312" s="109" t="str">
        <f>IFERROR(IF(PAC!$AB$6:$AB$581="F04 - CONCLUÍDA",1,""),"")</f>
        <v/>
      </c>
      <c r="BF312" s="110">
        <f>IF(PAC!$V312&gt;0,0,PAC!$Q312)</f>
        <v>0</v>
      </c>
    </row>
    <row r="313" spans="1:74" s="1" customFormat="1" ht="168" hidden="1" customHeight="1" thickBot="1" x14ac:dyDescent="0.4">
      <c r="A313" s="111">
        <f t="shared" si="4"/>
        <v>308</v>
      </c>
      <c r="B313" s="111">
        <v>2024</v>
      </c>
      <c r="C313" s="111" t="s">
        <v>604</v>
      </c>
      <c r="D313" s="111" t="s">
        <v>995</v>
      </c>
      <c r="E313" s="129" t="s">
        <v>1408</v>
      </c>
      <c r="F313" s="114" t="s">
        <v>576</v>
      </c>
      <c r="G313" s="114" t="s">
        <v>692</v>
      </c>
      <c r="H313" s="111" t="s">
        <v>1229</v>
      </c>
      <c r="I313" s="111" t="s">
        <v>602</v>
      </c>
      <c r="J313" s="111" t="s">
        <v>203</v>
      </c>
      <c r="K313" s="31"/>
      <c r="L313" s="31">
        <v>3250000</v>
      </c>
      <c r="M313" s="31">
        <v>3250000</v>
      </c>
      <c r="N313" s="31"/>
      <c r="O313" s="31">
        <v>181574.91999999993</v>
      </c>
      <c r="P313" s="31"/>
      <c r="Q313" s="33">
        <f>SUM(PAC!$M313:$P313)</f>
        <v>3431574.92</v>
      </c>
      <c r="R313" s="33"/>
      <c r="S313" s="33"/>
      <c r="T313" s="33"/>
      <c r="U313" s="33"/>
      <c r="V313" s="33">
        <v>2880784.34</v>
      </c>
      <c r="W313" s="33">
        <f>IF(PAC!$V313&gt;0,PAC!$V313,PAC!$Q313)</f>
        <v>2880784.34</v>
      </c>
      <c r="X313" s="33" t="s">
        <v>2416</v>
      </c>
      <c r="Y313" s="115" t="s">
        <v>1553</v>
      </c>
      <c r="Z313" s="115"/>
      <c r="AA313" s="116">
        <v>8</v>
      </c>
      <c r="AB313" s="116" t="s">
        <v>1402</v>
      </c>
      <c r="AC313" s="112" t="s">
        <v>2348</v>
      </c>
      <c r="AD313" s="117">
        <v>46325</v>
      </c>
      <c r="AE313" s="118"/>
      <c r="AF313" s="114" t="s">
        <v>1452</v>
      </c>
      <c r="AG313" s="114" t="s">
        <v>2832</v>
      </c>
      <c r="AH313" s="119">
        <v>46325</v>
      </c>
      <c r="AI313" s="113" t="s">
        <v>2344</v>
      </c>
      <c r="AJ313" s="114" t="s">
        <v>1974</v>
      </c>
      <c r="AK313" s="114" t="s">
        <v>1415</v>
      </c>
      <c r="AL313" s="114" t="s">
        <v>962</v>
      </c>
      <c r="AM313" s="114"/>
      <c r="AN313" s="117"/>
      <c r="AO313" s="114" t="s">
        <v>2536</v>
      </c>
      <c r="AP313" s="114"/>
      <c r="AQ313" s="114"/>
      <c r="AR313" s="117">
        <v>46114</v>
      </c>
      <c r="AS313" s="117">
        <v>46141</v>
      </c>
      <c r="AT313" s="117"/>
      <c r="AU313" s="117"/>
      <c r="AV313" s="120"/>
      <c r="AW313" s="120"/>
      <c r="AX313" s="113"/>
      <c r="AY313" s="121" t="s">
        <v>1426</v>
      </c>
      <c r="AZ313" s="119"/>
      <c r="BA313" s="118"/>
      <c r="BB313" s="191" t="str">
        <f>IFERROR(IF(PAC!$AB313="F01 - CAPTAÇÃO DE RECURSO",1,""),"")</f>
        <v/>
      </c>
      <c r="BC313" s="191">
        <f>IFERROR(IF(PAC!$AB313="F02 - LICITAÇÃO",1,""),"")</f>
        <v>1</v>
      </c>
      <c r="BD313" s="122" t="str">
        <f>IFERROR(IF(PAC!$AB$6:$AB$581="F03 - EXECUÇÃO DO OBJETO",1,""),"")</f>
        <v/>
      </c>
      <c r="BE313" s="122" t="str">
        <f>IFERROR(IF(PAC!$AB$6:$AB$581="F04 - CONCLUÍDA",1,""),"")</f>
        <v/>
      </c>
      <c r="BF313" s="189">
        <f>IF(PAC!$V313&gt;0,0,PAC!$Q313)</f>
        <v>0</v>
      </c>
    </row>
    <row r="314" spans="1:74" ht="230.25" hidden="1" customHeight="1" thickBot="1" x14ac:dyDescent="0.5">
      <c r="A314" s="88">
        <f t="shared" si="4"/>
        <v>309</v>
      </c>
      <c r="B314" s="88">
        <v>2024</v>
      </c>
      <c r="C314" s="88" t="s">
        <v>604</v>
      </c>
      <c r="D314" s="88" t="s">
        <v>995</v>
      </c>
      <c r="E314" s="89" t="s">
        <v>1408</v>
      </c>
      <c r="F314" s="40" t="s">
        <v>576</v>
      </c>
      <c r="G314" s="40" t="s">
        <v>692</v>
      </c>
      <c r="H314" s="88" t="s">
        <v>1229</v>
      </c>
      <c r="I314" s="88" t="s">
        <v>602</v>
      </c>
      <c r="J314" s="88" t="s">
        <v>220</v>
      </c>
      <c r="K314" s="18"/>
      <c r="L314" s="18">
        <v>3250000</v>
      </c>
      <c r="M314" s="18">
        <v>3250000</v>
      </c>
      <c r="N314" s="18"/>
      <c r="O314" s="18">
        <v>141115.93000000017</v>
      </c>
      <c r="P314" s="18"/>
      <c r="Q314" s="20">
        <f>SUM(PAC!$M314:$P314)</f>
        <v>3391115.93</v>
      </c>
      <c r="R314" s="20"/>
      <c r="S314" s="20"/>
      <c r="T314" s="20"/>
      <c r="U314" s="20"/>
      <c r="V314" s="20">
        <v>3146955.42</v>
      </c>
      <c r="W314" s="20">
        <f>IF(PAC!$V314&gt;0,PAC!$V314,PAC!$Q314)</f>
        <v>3146955.42</v>
      </c>
      <c r="X314" s="20" t="s">
        <v>2416</v>
      </c>
      <c r="Y314" s="102" t="s">
        <v>1553</v>
      </c>
      <c r="Z314" s="102"/>
      <c r="AA314" s="103">
        <v>8</v>
      </c>
      <c r="AB314" s="103" t="s">
        <v>1402</v>
      </c>
      <c r="AC314" s="100" t="s">
        <v>2348</v>
      </c>
      <c r="AD314" s="87">
        <v>46280</v>
      </c>
      <c r="AE314" s="104"/>
      <c r="AF314" s="40" t="s">
        <v>1452</v>
      </c>
      <c r="AG314" s="40" t="s">
        <v>2613</v>
      </c>
      <c r="AH314" s="105">
        <v>46280</v>
      </c>
      <c r="AI314" s="101" t="s">
        <v>2344</v>
      </c>
      <c r="AJ314" s="40" t="s">
        <v>1978</v>
      </c>
      <c r="AK314" s="40" t="s">
        <v>1416</v>
      </c>
      <c r="AL314" s="40" t="s">
        <v>962</v>
      </c>
      <c r="AM314" s="40"/>
      <c r="AN314" s="87"/>
      <c r="AO314" s="40" t="s">
        <v>2535</v>
      </c>
      <c r="AP314" s="40"/>
      <c r="AQ314" s="40"/>
      <c r="AR314" s="87">
        <v>46114</v>
      </c>
      <c r="AS314" s="87">
        <v>46142</v>
      </c>
      <c r="AT314" s="87"/>
      <c r="AU314" s="87"/>
      <c r="AV314" s="106"/>
      <c r="AW314" s="106"/>
      <c r="AX314" s="101"/>
      <c r="AY314" s="107" t="s">
        <v>1427</v>
      </c>
      <c r="AZ314" s="105"/>
      <c r="BA314" s="104"/>
      <c r="BB314" s="108" t="str">
        <f>IFERROR(IF(PAC!$AB314="F01 - CAPTAÇÃO DE RECURSO",1,""),"")</f>
        <v/>
      </c>
      <c r="BC314" s="108">
        <f>IFERROR(IF(PAC!$AB314="F02 - LICITAÇÃO",1,""),"")</f>
        <v>1</v>
      </c>
      <c r="BD314" s="109" t="str">
        <f>IFERROR(IF(PAC!$AB$6:$AB$581="F03 - EXECUÇÃO DO OBJETO",1,""),"")</f>
        <v/>
      </c>
      <c r="BE314" s="109" t="str">
        <f>IFERROR(IF(PAC!$AB$6:$AB$581="F04 - CONCLUÍDA",1,""),"")</f>
        <v/>
      </c>
      <c r="BF314" s="110">
        <f>IF(PAC!$V314&gt;0,0,PAC!$Q314)</f>
        <v>0</v>
      </c>
      <c r="BG314" s="61"/>
      <c r="BJ314" s="61"/>
      <c r="BL314" s="61"/>
      <c r="BM314" s="61"/>
      <c r="BT314" s="61"/>
      <c r="BU314" s="61"/>
      <c r="BV314" s="61"/>
    </row>
    <row r="315" spans="1:74" ht="192" hidden="1" customHeight="1" thickBot="1" x14ac:dyDescent="0.5">
      <c r="A315" s="111">
        <f t="shared" si="4"/>
        <v>310</v>
      </c>
      <c r="B315" s="111">
        <v>2024</v>
      </c>
      <c r="C315" s="111" t="s">
        <v>604</v>
      </c>
      <c r="D315" s="111" t="s">
        <v>995</v>
      </c>
      <c r="E315" s="129" t="s">
        <v>1409</v>
      </c>
      <c r="F315" s="114" t="s">
        <v>576</v>
      </c>
      <c r="G315" s="114" t="s">
        <v>692</v>
      </c>
      <c r="H315" s="111" t="s">
        <v>1229</v>
      </c>
      <c r="I315" s="111" t="s">
        <v>602</v>
      </c>
      <c r="J315" s="111" t="s">
        <v>324</v>
      </c>
      <c r="K315" s="31"/>
      <c r="L315" s="31">
        <v>6500000</v>
      </c>
      <c r="M315" s="31">
        <v>6500000</v>
      </c>
      <c r="N315" s="31"/>
      <c r="O315" s="31"/>
      <c r="P315" s="31"/>
      <c r="Q315" s="33">
        <f>SUM(PAC!$M315:$P315)</f>
        <v>6500000</v>
      </c>
      <c r="R315" s="33"/>
      <c r="S315" s="33"/>
      <c r="T315" s="33"/>
      <c r="U315" s="33"/>
      <c r="V315" s="33">
        <v>5106637.3600000003</v>
      </c>
      <c r="W315" s="33">
        <f>IF(PAC!$V315&gt;0,PAC!$V315,PAC!$Q315)</f>
        <v>5106637.3600000003</v>
      </c>
      <c r="X315" s="33" t="s">
        <v>2416</v>
      </c>
      <c r="Y315" s="115" t="s">
        <v>1553</v>
      </c>
      <c r="Z315" s="115"/>
      <c r="AA315" s="116">
        <v>12</v>
      </c>
      <c r="AB315" s="116" t="s">
        <v>1402</v>
      </c>
      <c r="AC315" s="112" t="s">
        <v>2348</v>
      </c>
      <c r="AD315" s="117">
        <v>46280</v>
      </c>
      <c r="AE315" s="118"/>
      <c r="AF315" s="114" t="s">
        <v>1452</v>
      </c>
      <c r="AG315" s="114" t="s">
        <v>2614</v>
      </c>
      <c r="AH315" s="119">
        <v>46280</v>
      </c>
      <c r="AI315" s="113" t="s">
        <v>2344</v>
      </c>
      <c r="AJ315" s="114" t="s">
        <v>1975</v>
      </c>
      <c r="AK315" s="114" t="s">
        <v>1417</v>
      </c>
      <c r="AL315" s="114" t="s">
        <v>962</v>
      </c>
      <c r="AM315" s="114"/>
      <c r="AN315" s="117"/>
      <c r="AO315" s="114" t="s">
        <v>2540</v>
      </c>
      <c r="AP315" s="114"/>
      <c r="AQ315" s="114"/>
      <c r="AR315" s="117">
        <v>46114</v>
      </c>
      <c r="AS315" s="117">
        <v>46148</v>
      </c>
      <c r="AT315" s="117"/>
      <c r="AU315" s="117"/>
      <c r="AV315" s="120"/>
      <c r="AW315" s="120"/>
      <c r="AX315" s="113"/>
      <c r="AY315" s="121" t="s">
        <v>1428</v>
      </c>
      <c r="AZ315" s="119"/>
      <c r="BA315" s="118"/>
      <c r="BB315" s="191" t="str">
        <f>IFERROR(IF(PAC!$AB315="F01 - CAPTAÇÃO DE RECURSO",1,""),"")</f>
        <v/>
      </c>
      <c r="BC315" s="191">
        <f>IFERROR(IF(PAC!$AB315="F02 - LICITAÇÃO",1,""),"")</f>
        <v>1</v>
      </c>
      <c r="BD315" s="122" t="str">
        <f>IFERROR(IF(PAC!$AB$6:$AB$581="F03 - EXECUÇÃO DO OBJETO",1,""),"")</f>
        <v/>
      </c>
      <c r="BE315" s="122" t="str">
        <f>IFERROR(IF(PAC!$AB$6:$AB$581="F04 - CONCLUÍDA",1,""),"")</f>
        <v/>
      </c>
      <c r="BF315" s="189">
        <f>IF(PAC!$V315&gt;0,0,PAC!$Q315)</f>
        <v>0</v>
      </c>
      <c r="BG315" s="61"/>
      <c r="BJ315" s="61"/>
      <c r="BL315" s="61"/>
      <c r="BM315" s="61"/>
      <c r="BT315" s="61"/>
      <c r="BU315" s="61"/>
      <c r="BV315" s="61"/>
    </row>
    <row r="316" spans="1:74" ht="339" hidden="1" customHeight="1" thickBot="1" x14ac:dyDescent="0.5">
      <c r="A316" s="88">
        <f t="shared" si="4"/>
        <v>311</v>
      </c>
      <c r="B316" s="88">
        <v>2024</v>
      </c>
      <c r="C316" s="88" t="s">
        <v>604</v>
      </c>
      <c r="D316" s="88" t="s">
        <v>995</v>
      </c>
      <c r="E316" s="89" t="s">
        <v>1409</v>
      </c>
      <c r="F316" s="40" t="s">
        <v>576</v>
      </c>
      <c r="G316" s="40" t="s">
        <v>692</v>
      </c>
      <c r="H316" s="88" t="s">
        <v>1229</v>
      </c>
      <c r="I316" s="88" t="s">
        <v>602</v>
      </c>
      <c r="J316" s="88" t="s">
        <v>346</v>
      </c>
      <c r="K316" s="18"/>
      <c r="L316" s="18">
        <v>6500000</v>
      </c>
      <c r="M316" s="18">
        <v>6500000</v>
      </c>
      <c r="N316" s="18"/>
      <c r="O316" s="18"/>
      <c r="P316" s="18"/>
      <c r="Q316" s="20">
        <f>SUM(PAC!$M316:$P316)</f>
        <v>6500000</v>
      </c>
      <c r="R316" s="20"/>
      <c r="S316" s="20"/>
      <c r="T316" s="20"/>
      <c r="U316" s="20"/>
      <c r="V316" s="20">
        <v>5905368.4800000004</v>
      </c>
      <c r="W316" s="20">
        <f>IF(PAC!$V316&gt;0,PAC!$V316,PAC!$Q316)</f>
        <v>5905368.4800000004</v>
      </c>
      <c r="X316" s="20" t="s">
        <v>2417</v>
      </c>
      <c r="Y316" s="102" t="s">
        <v>1553</v>
      </c>
      <c r="Z316" s="102"/>
      <c r="AA316" s="103">
        <v>12</v>
      </c>
      <c r="AB316" s="103" t="s">
        <v>1402</v>
      </c>
      <c r="AC316" s="100" t="s">
        <v>2348</v>
      </c>
      <c r="AD316" s="87">
        <v>46280</v>
      </c>
      <c r="AE316" s="104"/>
      <c r="AF316" s="40" t="s">
        <v>1452</v>
      </c>
      <c r="AG316" s="40" t="s">
        <v>2615</v>
      </c>
      <c r="AH316" s="105">
        <v>46280</v>
      </c>
      <c r="AI316" s="101" t="s">
        <v>2344</v>
      </c>
      <c r="AJ316" s="40" t="s">
        <v>1970</v>
      </c>
      <c r="AK316" s="40" t="s">
        <v>1418</v>
      </c>
      <c r="AL316" s="40" t="s">
        <v>962</v>
      </c>
      <c r="AM316" s="40"/>
      <c r="AN316" s="87"/>
      <c r="AO316" s="40" t="s">
        <v>2533</v>
      </c>
      <c r="AP316" s="40"/>
      <c r="AQ316" s="40"/>
      <c r="AR316" s="87">
        <v>46114</v>
      </c>
      <c r="AS316" s="87">
        <v>46134</v>
      </c>
      <c r="AT316" s="87"/>
      <c r="AU316" s="87"/>
      <c r="AV316" s="106"/>
      <c r="AW316" s="106"/>
      <c r="AX316" s="101" t="s">
        <v>2455</v>
      </c>
      <c r="AY316" s="107" t="s">
        <v>1429</v>
      </c>
      <c r="AZ316" s="105"/>
      <c r="BA316" s="104"/>
      <c r="BB316" s="108" t="str">
        <f>IFERROR(IF(PAC!$AB316="F01 - CAPTAÇÃO DE RECURSO",1,""),"")</f>
        <v/>
      </c>
      <c r="BC316" s="108">
        <f>IFERROR(IF(PAC!$AB316="F02 - LICITAÇÃO",1,""),"")</f>
        <v>1</v>
      </c>
      <c r="BD316" s="109" t="str">
        <f>IFERROR(IF(PAC!$AB$6:$AB$581="F03 - EXECUÇÃO DO OBJETO",1,""),"")</f>
        <v/>
      </c>
      <c r="BE316" s="109" t="str">
        <f>IFERROR(IF(PAC!$AB$6:$AB$581="F04 - CONCLUÍDA",1,""),"")</f>
        <v/>
      </c>
      <c r="BF316" s="110">
        <f>IF(PAC!$V316&gt;0,0,PAC!$Q316)</f>
        <v>0</v>
      </c>
      <c r="BG316" s="61"/>
      <c r="BJ316" s="61"/>
      <c r="BL316" s="61"/>
      <c r="BM316" s="61"/>
      <c r="BT316" s="61"/>
      <c r="BU316" s="61"/>
      <c r="BV316" s="61"/>
    </row>
    <row r="317" spans="1:74" ht="278.25" hidden="1" customHeight="1" thickBot="1" x14ac:dyDescent="0.5">
      <c r="A317" s="111">
        <f t="shared" si="4"/>
        <v>312</v>
      </c>
      <c r="B317" s="111">
        <v>2024</v>
      </c>
      <c r="C317" s="111" t="s">
        <v>604</v>
      </c>
      <c r="D317" s="111" t="s">
        <v>995</v>
      </c>
      <c r="E317" s="129" t="s">
        <v>1409</v>
      </c>
      <c r="F317" s="114" t="s">
        <v>576</v>
      </c>
      <c r="G317" s="114" t="s">
        <v>692</v>
      </c>
      <c r="H317" s="111" t="s">
        <v>1229</v>
      </c>
      <c r="I317" s="111" t="s">
        <v>602</v>
      </c>
      <c r="J317" s="111" t="s">
        <v>377</v>
      </c>
      <c r="K317" s="31"/>
      <c r="L317" s="31">
        <v>6500000</v>
      </c>
      <c r="M317" s="31">
        <v>6500000</v>
      </c>
      <c r="N317" s="31"/>
      <c r="O317" s="31">
        <v>121415.23000000045</v>
      </c>
      <c r="P317" s="31"/>
      <c r="Q317" s="33">
        <f>SUM(PAC!$M317:$P317)</f>
        <v>6621415.2300000004</v>
      </c>
      <c r="R317" s="33"/>
      <c r="S317" s="33"/>
      <c r="T317" s="33"/>
      <c r="U317" s="33"/>
      <c r="V317" s="33">
        <v>5581190.7000000002</v>
      </c>
      <c r="W317" s="33">
        <f>IF(PAC!$V317&gt;0,PAC!$V317,PAC!$Q317)</f>
        <v>5581190.7000000002</v>
      </c>
      <c r="X317" s="33" t="s">
        <v>2416</v>
      </c>
      <c r="Y317" s="115" t="s">
        <v>1553</v>
      </c>
      <c r="Z317" s="115"/>
      <c r="AA317" s="116">
        <v>12</v>
      </c>
      <c r="AB317" s="116" t="s">
        <v>1402</v>
      </c>
      <c r="AC317" s="112" t="s">
        <v>2348</v>
      </c>
      <c r="AD317" s="117">
        <v>46280</v>
      </c>
      <c r="AE317" s="118"/>
      <c r="AF317" s="114" t="s">
        <v>1452</v>
      </c>
      <c r="AG317" s="114" t="s">
        <v>2616</v>
      </c>
      <c r="AH317" s="119">
        <v>46280</v>
      </c>
      <c r="AI317" s="113" t="s">
        <v>2344</v>
      </c>
      <c r="AJ317" s="114" t="s">
        <v>1976</v>
      </c>
      <c r="AK317" s="114" t="s">
        <v>1419</v>
      </c>
      <c r="AL317" s="114" t="s">
        <v>962</v>
      </c>
      <c r="AM317" s="114"/>
      <c r="AN317" s="117"/>
      <c r="AO317" s="114" t="s">
        <v>2542</v>
      </c>
      <c r="AP317" s="114"/>
      <c r="AQ317" s="114"/>
      <c r="AR317" s="117">
        <v>46114</v>
      </c>
      <c r="AS317" s="117">
        <v>46163</v>
      </c>
      <c r="AT317" s="117"/>
      <c r="AU317" s="117"/>
      <c r="AV317" s="120"/>
      <c r="AW317" s="120"/>
      <c r="AX317" s="113"/>
      <c r="AY317" s="121" t="s">
        <v>1427</v>
      </c>
      <c r="AZ317" s="119"/>
      <c r="BA317" s="118"/>
      <c r="BB317" s="191" t="str">
        <f>IFERROR(IF(PAC!$AB317="F01 - CAPTAÇÃO DE RECURSO",1,""),"")</f>
        <v/>
      </c>
      <c r="BC317" s="191">
        <f>IFERROR(IF(PAC!$AB317="F02 - LICITAÇÃO",1,""),"")</f>
        <v>1</v>
      </c>
      <c r="BD317" s="122" t="str">
        <f>IFERROR(IF(PAC!$AB$6:$AB$581="F03 - EXECUÇÃO DO OBJETO",1,""),"")</f>
        <v/>
      </c>
      <c r="BE317" s="122" t="str">
        <f>IFERROR(IF(PAC!$AB$6:$AB$581="F04 - CONCLUÍDA",1,""),"")</f>
        <v/>
      </c>
      <c r="BF317" s="189">
        <f>IF(PAC!$V317&gt;0,0,PAC!$Q317)</f>
        <v>0</v>
      </c>
      <c r="BG317" s="61"/>
      <c r="BJ317" s="61"/>
      <c r="BL317" s="61"/>
      <c r="BM317" s="61"/>
      <c r="BT317" s="61"/>
      <c r="BU317" s="61"/>
      <c r="BV317" s="61"/>
    </row>
    <row r="318" spans="1:74" ht="376.5" hidden="1" customHeight="1" thickBot="1" x14ac:dyDescent="0.5">
      <c r="A318" s="88">
        <f t="shared" si="4"/>
        <v>313</v>
      </c>
      <c r="B318" s="88">
        <v>2024</v>
      </c>
      <c r="C318" s="88" t="s">
        <v>604</v>
      </c>
      <c r="D318" s="88" t="s">
        <v>995</v>
      </c>
      <c r="E318" s="89" t="s">
        <v>1409</v>
      </c>
      <c r="F318" s="40" t="s">
        <v>576</v>
      </c>
      <c r="G318" s="40" t="s">
        <v>692</v>
      </c>
      <c r="H318" s="88" t="s">
        <v>1229</v>
      </c>
      <c r="I318" s="88" t="s">
        <v>602</v>
      </c>
      <c r="J318" s="88" t="s">
        <v>392</v>
      </c>
      <c r="K318" s="18"/>
      <c r="L318" s="18">
        <v>6500000</v>
      </c>
      <c r="M318" s="18">
        <v>6500000</v>
      </c>
      <c r="N318" s="18"/>
      <c r="O318" s="18">
        <v>204228.09999999963</v>
      </c>
      <c r="P318" s="18"/>
      <c r="Q318" s="20">
        <f>SUM(PAC!$M318:$P318)</f>
        <v>6704228.0999999996</v>
      </c>
      <c r="R318" s="20"/>
      <c r="S318" s="20"/>
      <c r="T318" s="20"/>
      <c r="U318" s="20"/>
      <c r="V318" s="20">
        <v>5396903.54</v>
      </c>
      <c r="W318" s="20">
        <f>IF(PAC!$V318&gt;0,PAC!$V318,PAC!$Q318)</f>
        <v>5396903.54</v>
      </c>
      <c r="X318" s="20" t="s">
        <v>2417</v>
      </c>
      <c r="Y318" s="102" t="s">
        <v>1553</v>
      </c>
      <c r="Z318" s="102"/>
      <c r="AA318" s="103">
        <v>12</v>
      </c>
      <c r="AB318" s="103" t="s">
        <v>1402</v>
      </c>
      <c r="AC318" s="100" t="s">
        <v>2348</v>
      </c>
      <c r="AD318" s="87">
        <v>46280</v>
      </c>
      <c r="AE318" s="104"/>
      <c r="AF318" s="40" t="s">
        <v>1452</v>
      </c>
      <c r="AG318" s="40" t="s">
        <v>2617</v>
      </c>
      <c r="AH318" s="105">
        <v>46280</v>
      </c>
      <c r="AI318" s="101" t="s">
        <v>2344</v>
      </c>
      <c r="AJ318" s="40" t="s">
        <v>2230</v>
      </c>
      <c r="AK318" s="40" t="s">
        <v>1420</v>
      </c>
      <c r="AL318" s="40" t="s">
        <v>962</v>
      </c>
      <c r="AM318" s="40"/>
      <c r="AN318" s="87"/>
      <c r="AO318" s="40" t="s">
        <v>2537</v>
      </c>
      <c r="AP318" s="40"/>
      <c r="AQ318" s="40"/>
      <c r="AR318" s="87">
        <v>46114</v>
      </c>
      <c r="AS318" s="87">
        <v>46147</v>
      </c>
      <c r="AT318" s="87"/>
      <c r="AU318" s="87"/>
      <c r="AV318" s="106"/>
      <c r="AW318" s="106"/>
      <c r="AX318" s="101"/>
      <c r="AY318" s="107" t="s">
        <v>1430</v>
      </c>
      <c r="AZ318" s="105"/>
      <c r="BA318" s="104"/>
      <c r="BB318" s="108" t="str">
        <f>IFERROR(IF(PAC!$AB318="F01 - CAPTAÇÃO DE RECURSO",1,""),"")</f>
        <v/>
      </c>
      <c r="BC318" s="108">
        <f>IFERROR(IF(PAC!$AB318="F02 - LICITAÇÃO",1,""),"")</f>
        <v>1</v>
      </c>
      <c r="BD318" s="109" t="str">
        <f>IFERROR(IF(PAC!$AB$6:$AB$581="F03 - EXECUÇÃO DO OBJETO",1,""),"")</f>
        <v/>
      </c>
      <c r="BE318" s="109" t="str">
        <f>IFERROR(IF(PAC!$AB$6:$AB$581="F04 - CONCLUÍDA",1,""),"")</f>
        <v/>
      </c>
      <c r="BF318" s="110">
        <f>IF(PAC!$V318&gt;0,0,PAC!$Q318)</f>
        <v>0</v>
      </c>
      <c r="BG318" s="61"/>
      <c r="BJ318" s="61"/>
      <c r="BL318" s="61"/>
      <c r="BM318" s="61"/>
      <c r="BT318" s="61"/>
      <c r="BU318" s="61"/>
      <c r="BV318" s="61"/>
    </row>
    <row r="319" spans="1:74" ht="358.5" hidden="1" customHeight="1" thickBot="1" x14ac:dyDescent="0.5">
      <c r="A319" s="111">
        <f t="shared" si="4"/>
        <v>314</v>
      </c>
      <c r="B319" s="111">
        <v>2025</v>
      </c>
      <c r="C319" s="111" t="s">
        <v>604</v>
      </c>
      <c r="D319" s="111" t="s">
        <v>995</v>
      </c>
      <c r="E319" s="129" t="s">
        <v>1431</v>
      </c>
      <c r="F319" s="114" t="s">
        <v>576</v>
      </c>
      <c r="G319" s="114" t="s">
        <v>692</v>
      </c>
      <c r="H319" s="111" t="s">
        <v>1229</v>
      </c>
      <c r="I319" s="111" t="s">
        <v>602</v>
      </c>
      <c r="J319" s="111" t="s">
        <v>80</v>
      </c>
      <c r="K319" s="31"/>
      <c r="L319" s="31">
        <v>2800000</v>
      </c>
      <c r="M319" s="31">
        <v>2800000</v>
      </c>
      <c r="N319" s="31"/>
      <c r="O319" s="31"/>
      <c r="P319" s="31"/>
      <c r="Q319" s="33">
        <f>SUM(PAC!$M319:$P319)</f>
        <v>2800000</v>
      </c>
      <c r="R319" s="33"/>
      <c r="S319" s="33"/>
      <c r="T319" s="33"/>
      <c r="U319" s="33"/>
      <c r="V319" s="33"/>
      <c r="W319" s="33">
        <f>IF(PAC!$V319&gt;0,PAC!$V319,PAC!$Q319)</f>
        <v>2800000</v>
      </c>
      <c r="X319" s="33"/>
      <c r="Y319" s="115" t="s">
        <v>1553</v>
      </c>
      <c r="Z319" s="115"/>
      <c r="AA319" s="116"/>
      <c r="AB319" s="116" t="s">
        <v>1403</v>
      </c>
      <c r="AC319" s="112" t="s">
        <v>2350</v>
      </c>
      <c r="AD319" s="117"/>
      <c r="AE319" s="118"/>
      <c r="AF319" s="114" t="s">
        <v>1440</v>
      </c>
      <c r="AG319" s="114" t="s">
        <v>2400</v>
      </c>
      <c r="AH319" s="119"/>
      <c r="AI319" s="113" t="s">
        <v>1900</v>
      </c>
      <c r="AJ319" s="114" t="s">
        <v>1485</v>
      </c>
      <c r="AK319" s="114"/>
      <c r="AL319" s="114"/>
      <c r="AM319" s="114"/>
      <c r="AN319" s="117"/>
      <c r="AO319" s="114" t="s">
        <v>2546</v>
      </c>
      <c r="AP319" s="114"/>
      <c r="AQ319" s="114"/>
      <c r="AR319" s="117"/>
      <c r="AS319" s="117"/>
      <c r="AT319" s="117"/>
      <c r="AU319" s="117"/>
      <c r="AV319" s="120"/>
      <c r="AW319" s="120"/>
      <c r="AX319" s="113"/>
      <c r="AY319" s="121"/>
      <c r="AZ319" s="119"/>
      <c r="BA319" s="118"/>
      <c r="BB319" s="191">
        <f>IFERROR(IF(PAC!$AB319="F01 - CAPTAÇÃO DE RECURSO",1,""),"")</f>
        <v>1</v>
      </c>
      <c r="BC319" s="191" t="str">
        <f>IFERROR(IF(PAC!$AB319="F02 - LICITAÇÃO",1,""),"")</f>
        <v/>
      </c>
      <c r="BD319" s="122" t="str">
        <f>IFERROR(IF(PAC!$AB$6:$AB$581="F03 - EXECUÇÃO DO OBJETO",1,""),"")</f>
        <v/>
      </c>
      <c r="BE319" s="122" t="str">
        <f>IFERROR(IF(PAC!$AB$6:$AB$581="F04 - CONCLUÍDA",1,""),"")</f>
        <v/>
      </c>
      <c r="BF319" s="189">
        <f>IF(PAC!$V319&gt;0,0,PAC!$Q319)</f>
        <v>2800000</v>
      </c>
      <c r="BG319" s="61"/>
      <c r="BJ319" s="61"/>
      <c r="BL319" s="61"/>
      <c r="BM319" s="61"/>
      <c r="BT319" s="61"/>
      <c r="BU319" s="61"/>
      <c r="BV319" s="61"/>
    </row>
    <row r="320" spans="1:74" s="1" customFormat="1" ht="341.25" hidden="1" customHeight="1" thickBot="1" x14ac:dyDescent="0.4">
      <c r="A320" s="88">
        <f t="shared" si="4"/>
        <v>315</v>
      </c>
      <c r="B320" s="88">
        <v>2025</v>
      </c>
      <c r="C320" s="88" t="s">
        <v>604</v>
      </c>
      <c r="D320" s="88" t="s">
        <v>995</v>
      </c>
      <c r="E320" s="89" t="s">
        <v>1431</v>
      </c>
      <c r="F320" s="40" t="s">
        <v>576</v>
      </c>
      <c r="G320" s="40" t="s">
        <v>692</v>
      </c>
      <c r="H320" s="88" t="s">
        <v>1229</v>
      </c>
      <c r="I320" s="88" t="s">
        <v>602</v>
      </c>
      <c r="J320" s="88" t="s">
        <v>267</v>
      </c>
      <c r="K320" s="18"/>
      <c r="L320" s="18">
        <v>2800000</v>
      </c>
      <c r="M320" s="18">
        <v>2800000</v>
      </c>
      <c r="N320" s="18"/>
      <c r="O320" s="18"/>
      <c r="P320" s="18"/>
      <c r="Q320" s="20">
        <f>SUM(PAC!$M320:$P320)</f>
        <v>2800000</v>
      </c>
      <c r="R320" s="20"/>
      <c r="S320" s="20"/>
      <c r="T320" s="20"/>
      <c r="U320" s="20"/>
      <c r="V320" s="20"/>
      <c r="W320" s="20">
        <f>IF(PAC!$V320&gt;0,PAC!$V320,PAC!$Q320)</f>
        <v>2800000</v>
      </c>
      <c r="X320" s="20"/>
      <c r="Y320" s="102" t="s">
        <v>1553</v>
      </c>
      <c r="Z320" s="102"/>
      <c r="AA320" s="103"/>
      <c r="AB320" s="103" t="s">
        <v>1403</v>
      </c>
      <c r="AC320" s="100" t="s">
        <v>2350</v>
      </c>
      <c r="AD320" s="87"/>
      <c r="AE320" s="104"/>
      <c r="AF320" s="40" t="s">
        <v>1440</v>
      </c>
      <c r="AG320" s="40" t="s">
        <v>2401</v>
      </c>
      <c r="AH320" s="105"/>
      <c r="AI320" s="101" t="s">
        <v>1900</v>
      </c>
      <c r="AJ320" s="40" t="s">
        <v>1486</v>
      </c>
      <c r="AK320" s="40"/>
      <c r="AL320" s="40"/>
      <c r="AM320" s="40"/>
      <c r="AN320" s="87"/>
      <c r="AO320" s="40" t="s">
        <v>2545</v>
      </c>
      <c r="AP320" s="40"/>
      <c r="AQ320" s="40"/>
      <c r="AR320" s="87"/>
      <c r="AS320" s="87"/>
      <c r="AT320" s="87"/>
      <c r="AU320" s="87"/>
      <c r="AV320" s="106"/>
      <c r="AW320" s="106"/>
      <c r="AX320" s="101"/>
      <c r="AY320" s="107"/>
      <c r="AZ320" s="105"/>
      <c r="BA320" s="104"/>
      <c r="BB320" s="108">
        <f>IFERROR(IF(PAC!$AB320="F01 - CAPTAÇÃO DE RECURSO",1,""),"")</f>
        <v>1</v>
      </c>
      <c r="BC320" s="108" t="str">
        <f>IFERROR(IF(PAC!$AB320="F02 - LICITAÇÃO",1,""),"")</f>
        <v/>
      </c>
      <c r="BD320" s="109" t="str">
        <f>IFERROR(IF(PAC!$AB$6:$AB$581="F03 - EXECUÇÃO DO OBJETO",1,""),"")</f>
        <v/>
      </c>
      <c r="BE320" s="109" t="str">
        <f>IFERROR(IF(PAC!$AB$6:$AB$581="F04 - CONCLUÍDA",1,""),"")</f>
        <v/>
      </c>
      <c r="BF320" s="110">
        <f>IF(PAC!$V320&gt;0,0,PAC!$Q320)</f>
        <v>2800000</v>
      </c>
    </row>
    <row r="321" spans="1:58" s="1" customFormat="1" ht="219" hidden="1" customHeight="1" thickBot="1" x14ac:dyDescent="0.4">
      <c r="A321" s="111">
        <f t="shared" si="4"/>
        <v>316</v>
      </c>
      <c r="B321" s="111">
        <v>2025</v>
      </c>
      <c r="C321" s="111" t="s">
        <v>604</v>
      </c>
      <c r="D321" s="111" t="s">
        <v>995</v>
      </c>
      <c r="E321" s="129" t="s">
        <v>1431</v>
      </c>
      <c r="F321" s="114" t="s">
        <v>576</v>
      </c>
      <c r="G321" s="114" t="s">
        <v>692</v>
      </c>
      <c r="H321" s="111" t="s">
        <v>1229</v>
      </c>
      <c r="I321" s="111" t="s">
        <v>602</v>
      </c>
      <c r="J321" s="111" t="s">
        <v>269</v>
      </c>
      <c r="K321" s="31"/>
      <c r="L321" s="31">
        <v>2800000</v>
      </c>
      <c r="M321" s="31">
        <v>2800000</v>
      </c>
      <c r="N321" s="31"/>
      <c r="O321" s="31"/>
      <c r="P321" s="31"/>
      <c r="Q321" s="33">
        <f>SUM(PAC!$M321:$P321)</f>
        <v>2800000</v>
      </c>
      <c r="R321" s="33"/>
      <c r="S321" s="33"/>
      <c r="T321" s="33"/>
      <c r="U321" s="33"/>
      <c r="V321" s="33"/>
      <c r="W321" s="33">
        <f>IF(PAC!$V321&gt;0,PAC!$V321,PAC!$Q321)</f>
        <v>2800000</v>
      </c>
      <c r="X321" s="33"/>
      <c r="Y321" s="115" t="s">
        <v>1553</v>
      </c>
      <c r="Z321" s="115"/>
      <c r="AA321" s="116"/>
      <c r="AB321" s="116" t="s">
        <v>1403</v>
      </c>
      <c r="AC321" s="112" t="s">
        <v>2350</v>
      </c>
      <c r="AD321" s="117"/>
      <c r="AE321" s="118"/>
      <c r="AF321" s="114" t="s">
        <v>1441</v>
      </c>
      <c r="AG321" s="114" t="s">
        <v>2238</v>
      </c>
      <c r="AH321" s="119"/>
      <c r="AI321" s="113" t="s">
        <v>1900</v>
      </c>
      <c r="AJ321" s="114" t="s">
        <v>1487</v>
      </c>
      <c r="AK321" s="114"/>
      <c r="AL321" s="114"/>
      <c r="AM321" s="114"/>
      <c r="AN321" s="117"/>
      <c r="AO321" s="114" t="s">
        <v>2544</v>
      </c>
      <c r="AP321" s="114"/>
      <c r="AQ321" s="114"/>
      <c r="AR321" s="117"/>
      <c r="AS321" s="117"/>
      <c r="AT321" s="117"/>
      <c r="AU321" s="117"/>
      <c r="AV321" s="120"/>
      <c r="AW321" s="120"/>
      <c r="AX321" s="113"/>
      <c r="AY321" s="121"/>
      <c r="AZ321" s="119"/>
      <c r="BA321" s="118"/>
      <c r="BB321" s="191">
        <f>IFERROR(IF(PAC!$AB321="F01 - CAPTAÇÃO DE RECURSO",1,""),"")</f>
        <v>1</v>
      </c>
      <c r="BC321" s="191" t="str">
        <f>IFERROR(IF(PAC!$AB321="F02 - LICITAÇÃO",1,""),"")</f>
        <v/>
      </c>
      <c r="BD321" s="122" t="str">
        <f>IFERROR(IF(PAC!$AB$6:$AB$581="F03 - EXECUÇÃO DO OBJETO",1,""),"")</f>
        <v/>
      </c>
      <c r="BE321" s="122" t="str">
        <f>IFERROR(IF(PAC!$AB$6:$AB$581="F04 - CONCLUÍDA",1,""),"")</f>
        <v/>
      </c>
      <c r="BF321" s="189">
        <f>IF(PAC!$V321&gt;0,0,PAC!$Q321)</f>
        <v>2800000</v>
      </c>
    </row>
    <row r="322" spans="1:58" s="1" customFormat="1" ht="336.75" hidden="1" customHeight="1" thickBot="1" x14ac:dyDescent="0.4">
      <c r="A322" s="88">
        <f t="shared" si="4"/>
        <v>317</v>
      </c>
      <c r="B322" s="88">
        <v>2025</v>
      </c>
      <c r="C322" s="88" t="s">
        <v>604</v>
      </c>
      <c r="D322" s="88" t="s">
        <v>995</v>
      </c>
      <c r="E322" s="89" t="s">
        <v>1431</v>
      </c>
      <c r="F322" s="40" t="s">
        <v>576</v>
      </c>
      <c r="G322" s="40" t="s">
        <v>692</v>
      </c>
      <c r="H322" s="88" t="s">
        <v>1229</v>
      </c>
      <c r="I322" s="88" t="s">
        <v>602</v>
      </c>
      <c r="J322" s="88" t="s">
        <v>286</v>
      </c>
      <c r="K322" s="18"/>
      <c r="L322" s="18">
        <v>2800000</v>
      </c>
      <c r="M322" s="18">
        <v>2800000</v>
      </c>
      <c r="N322" s="18"/>
      <c r="O322" s="18"/>
      <c r="P322" s="18"/>
      <c r="Q322" s="20">
        <f>SUM(PAC!$M322:$P322)</f>
        <v>2800000</v>
      </c>
      <c r="R322" s="20"/>
      <c r="S322" s="20"/>
      <c r="T322" s="20"/>
      <c r="U322" s="20"/>
      <c r="V322" s="20"/>
      <c r="W322" s="20">
        <f>IF(PAC!$V322&gt;0,PAC!$V322,PAC!$Q322)</f>
        <v>2800000</v>
      </c>
      <c r="X322" s="20"/>
      <c r="Y322" s="102" t="s">
        <v>1553</v>
      </c>
      <c r="Z322" s="102"/>
      <c r="AA322" s="103"/>
      <c r="AB322" s="103" t="s">
        <v>1403</v>
      </c>
      <c r="AC322" s="100" t="s">
        <v>2350</v>
      </c>
      <c r="AD322" s="87"/>
      <c r="AE322" s="104"/>
      <c r="AF322" s="40" t="s">
        <v>1440</v>
      </c>
      <c r="AG322" s="40" t="s">
        <v>2402</v>
      </c>
      <c r="AH322" s="105"/>
      <c r="AI322" s="101" t="s">
        <v>1900</v>
      </c>
      <c r="AJ322" s="40" t="s">
        <v>1488</v>
      </c>
      <c r="AK322" s="40"/>
      <c r="AL322" s="40"/>
      <c r="AM322" s="40"/>
      <c r="AN322" s="87"/>
      <c r="AO322" s="40" t="s">
        <v>2543</v>
      </c>
      <c r="AP322" s="40"/>
      <c r="AQ322" s="40"/>
      <c r="AR322" s="87"/>
      <c r="AS322" s="87"/>
      <c r="AT322" s="87"/>
      <c r="AU322" s="87"/>
      <c r="AV322" s="106"/>
      <c r="AW322" s="106"/>
      <c r="AX322" s="101"/>
      <c r="AY322" s="107"/>
      <c r="AZ322" s="105"/>
      <c r="BA322" s="104"/>
      <c r="BB322" s="108">
        <f>IFERROR(IF(PAC!$AB322="F01 - CAPTAÇÃO DE RECURSO",1,""),"")</f>
        <v>1</v>
      </c>
      <c r="BC322" s="108" t="str">
        <f>IFERROR(IF(PAC!$AB322="F02 - LICITAÇÃO",1,""),"")</f>
        <v/>
      </c>
      <c r="BD322" s="109" t="str">
        <f>IFERROR(IF(PAC!$AB$6:$AB$581="F03 - EXECUÇÃO DO OBJETO",1,""),"")</f>
        <v/>
      </c>
      <c r="BE322" s="109" t="str">
        <f>IFERROR(IF(PAC!$AB$6:$AB$581="F04 - CONCLUÍDA",1,""),"")</f>
        <v/>
      </c>
      <c r="BF322" s="110">
        <f>IF(PAC!$V322&gt;0,0,PAC!$Q322)</f>
        <v>2800000</v>
      </c>
    </row>
    <row r="323" spans="1:58" s="1" customFormat="1" ht="409.5" hidden="1" customHeight="1" thickBot="1" x14ac:dyDescent="0.4">
      <c r="A323" s="111">
        <f t="shared" si="4"/>
        <v>318</v>
      </c>
      <c r="B323" s="112">
        <v>2023</v>
      </c>
      <c r="C323" s="111" t="s">
        <v>604</v>
      </c>
      <c r="D323" s="111" t="s">
        <v>995</v>
      </c>
      <c r="E323" s="113" t="s">
        <v>514</v>
      </c>
      <c r="F323" s="111" t="s">
        <v>51</v>
      </c>
      <c r="G323" s="111" t="s">
        <v>1520</v>
      </c>
      <c r="H323" s="114" t="s">
        <v>1229</v>
      </c>
      <c r="I323" s="111" t="s">
        <v>1225</v>
      </c>
      <c r="J323" s="111" t="s">
        <v>361</v>
      </c>
      <c r="K323" s="31"/>
      <c r="L323" s="31">
        <v>1518586194.6800001</v>
      </c>
      <c r="M323" s="31">
        <v>1518586194.6800001</v>
      </c>
      <c r="N323" s="31"/>
      <c r="O323" s="31"/>
      <c r="P323" s="31"/>
      <c r="Q323" s="33">
        <f>SUM(PAC!$M323:$P323)</f>
        <v>1518586194.6800001</v>
      </c>
      <c r="R323" s="33"/>
      <c r="S323" s="33"/>
      <c r="T323" s="33"/>
      <c r="U323" s="33"/>
      <c r="V323" s="33">
        <v>1107231801.21</v>
      </c>
      <c r="W323" s="33">
        <f>IF(PAC!$V323&gt;0,PAC!$V323,PAC!$Q323)</f>
        <v>1107231801.21</v>
      </c>
      <c r="X323" s="33" t="s">
        <v>1576</v>
      </c>
      <c r="Y323" s="115" t="s">
        <v>1553</v>
      </c>
      <c r="Z323" s="115"/>
      <c r="AA323" s="116">
        <v>37</v>
      </c>
      <c r="AB323" s="116" t="s">
        <v>1675</v>
      </c>
      <c r="AC323" s="112" t="s">
        <v>2346</v>
      </c>
      <c r="AD323" s="117">
        <v>47209</v>
      </c>
      <c r="AE323" s="118">
        <v>2</v>
      </c>
      <c r="AF323" s="114"/>
      <c r="AG323" s="114"/>
      <c r="AH323" s="119"/>
      <c r="AI323" s="113" t="s">
        <v>2287</v>
      </c>
      <c r="AJ323" s="114" t="s">
        <v>967</v>
      </c>
      <c r="AK323" s="114" t="s">
        <v>672</v>
      </c>
      <c r="AL323" s="114" t="s">
        <v>962</v>
      </c>
      <c r="AM323" s="114"/>
      <c r="AN323" s="117"/>
      <c r="AO323" s="114" t="s">
        <v>1521</v>
      </c>
      <c r="AP323" s="114" t="s">
        <v>2572</v>
      </c>
      <c r="AQ323" s="114"/>
      <c r="AR323" s="117">
        <v>45818</v>
      </c>
      <c r="AS323" s="117">
        <v>45888</v>
      </c>
      <c r="AT323" s="117">
        <v>45970</v>
      </c>
      <c r="AU323" s="117">
        <v>46114</v>
      </c>
      <c r="AV323" s="120">
        <v>47209</v>
      </c>
      <c r="AW323" s="120">
        <v>47209</v>
      </c>
      <c r="AX323" s="113" t="s">
        <v>2463</v>
      </c>
      <c r="AY323" s="121" t="s">
        <v>2288</v>
      </c>
      <c r="AZ323" s="119"/>
      <c r="BA323" s="118"/>
      <c r="BB323" s="191" t="str">
        <f>IFERROR(IF(PAC!$AB323="F01 - CAPTAÇÃO DE RECURSO",1,""),"")</f>
        <v/>
      </c>
      <c r="BC323" s="191" t="str">
        <f>IFERROR(IF(PAC!$AB323="F02 - LICITAÇÃO",1,""),"")</f>
        <v/>
      </c>
      <c r="BD323" s="122">
        <f>IFERROR(IF(PAC!$AB$6:$AB$581="F03 - EXECUÇÃO DO OBJETO",1,""),"")</f>
        <v>1</v>
      </c>
      <c r="BE323" s="122" t="str">
        <f>IFERROR(IF(PAC!$AB$6:$AB$581="F04 - CONCLUÍDA",1,""),"")</f>
        <v/>
      </c>
      <c r="BF323" s="189">
        <f>IF(PAC!$V323&gt;0,0,PAC!$Q323)</f>
        <v>0</v>
      </c>
    </row>
    <row r="324" spans="1:58" s="1" customFormat="1" ht="409.5" hidden="1" customHeight="1" thickBot="1" x14ac:dyDescent="0.4">
      <c r="A324" s="88">
        <f t="shared" si="4"/>
        <v>319</v>
      </c>
      <c r="B324" s="100">
        <v>2023</v>
      </c>
      <c r="C324" s="88" t="s">
        <v>1479</v>
      </c>
      <c r="D324" s="88" t="s">
        <v>995</v>
      </c>
      <c r="E324" s="101" t="s">
        <v>1009</v>
      </c>
      <c r="F324" s="88" t="s">
        <v>610</v>
      </c>
      <c r="G324" s="88" t="s">
        <v>1520</v>
      </c>
      <c r="H324" s="40" t="s">
        <v>1229</v>
      </c>
      <c r="I324" s="88" t="s">
        <v>1225</v>
      </c>
      <c r="J324" s="88" t="s">
        <v>361</v>
      </c>
      <c r="K324" s="18">
        <v>636906320.38</v>
      </c>
      <c r="L324" s="18"/>
      <c r="M324" s="18"/>
      <c r="N324" s="18">
        <v>30800000</v>
      </c>
      <c r="O324" s="18"/>
      <c r="P324" s="18">
        <v>616000000</v>
      </c>
      <c r="Q324" s="20">
        <f>SUM(PAC!$M324:$P324)</f>
        <v>646800000</v>
      </c>
      <c r="R324" s="20"/>
      <c r="S324" s="20"/>
      <c r="T324" s="20"/>
      <c r="U324" s="20"/>
      <c r="V324" s="20">
        <v>490376287.47000003</v>
      </c>
      <c r="W324" s="20">
        <f>IF(PAC!$V324&gt;0,PAC!$V324,PAC!$Q324)</f>
        <v>490376287.47000003</v>
      </c>
      <c r="X324" s="20" t="s">
        <v>2670</v>
      </c>
      <c r="Y324" s="102" t="s">
        <v>1556</v>
      </c>
      <c r="Z324" s="102" t="s">
        <v>1734</v>
      </c>
      <c r="AA324" s="103">
        <v>12</v>
      </c>
      <c r="AB324" s="103" t="s">
        <v>1402</v>
      </c>
      <c r="AC324" s="100" t="s">
        <v>2348</v>
      </c>
      <c r="AD324" s="87"/>
      <c r="AE324" s="104"/>
      <c r="AF324" s="40"/>
      <c r="AG324" s="40"/>
      <c r="AH324" s="105"/>
      <c r="AI324" s="101" t="s">
        <v>2172</v>
      </c>
      <c r="AJ324" s="40" t="s">
        <v>553</v>
      </c>
      <c r="AK324" s="40" t="s">
        <v>2182</v>
      </c>
      <c r="AL324" s="40" t="s">
        <v>962</v>
      </c>
      <c r="AM324" s="40"/>
      <c r="AN324" s="87"/>
      <c r="AO324" s="40" t="s">
        <v>1371</v>
      </c>
      <c r="AP324" s="40"/>
      <c r="AQ324" s="40"/>
      <c r="AR324" s="87">
        <v>46251</v>
      </c>
      <c r="AS324" s="87">
        <v>46281</v>
      </c>
      <c r="AT324" s="87">
        <v>46342</v>
      </c>
      <c r="AU324" s="87"/>
      <c r="AV324" s="106"/>
      <c r="AW324" s="106"/>
      <c r="AX324" s="101" t="s">
        <v>2668</v>
      </c>
      <c r="AY324" s="107" t="s">
        <v>2669</v>
      </c>
      <c r="AZ324" s="105"/>
      <c r="BA324" s="104"/>
      <c r="BB324" s="108" t="str">
        <f>IFERROR(IF(PAC!$AB324="F01 - CAPTAÇÃO DE RECURSO",1,""),"")</f>
        <v/>
      </c>
      <c r="BC324" s="108">
        <f>IFERROR(IF(PAC!$AB324="F02 - LICITAÇÃO",1,""),"")</f>
        <v>1</v>
      </c>
      <c r="BD324" s="109" t="str">
        <f>IFERROR(IF(PAC!$AB$6:$AB$581="F03 - EXECUÇÃO DO OBJETO",1,""),"")</f>
        <v/>
      </c>
      <c r="BE324" s="109" t="str">
        <f>IFERROR(IF(PAC!$AB$6:$AB$581="F04 - CONCLUÍDA",1,""),"")</f>
        <v/>
      </c>
      <c r="BF324" s="110">
        <f>IF(PAC!$V324&gt;0,0,PAC!$Q324)</f>
        <v>0</v>
      </c>
    </row>
    <row r="325" spans="1:58" s="1" customFormat="1" ht="357" hidden="1" customHeight="1" thickBot="1" x14ac:dyDescent="0.4">
      <c r="A325" s="111">
        <f t="shared" ref="A325:A388" si="5">ROW()-5</f>
        <v>320</v>
      </c>
      <c r="B325" s="112">
        <v>2023</v>
      </c>
      <c r="C325" s="111" t="s">
        <v>1479</v>
      </c>
      <c r="D325" s="111" t="s">
        <v>995</v>
      </c>
      <c r="E325" s="113" t="s">
        <v>2194</v>
      </c>
      <c r="F325" s="111" t="s">
        <v>610</v>
      </c>
      <c r="G325" s="111" t="s">
        <v>1777</v>
      </c>
      <c r="H325" s="114" t="s">
        <v>1229</v>
      </c>
      <c r="I325" s="111" t="s">
        <v>602</v>
      </c>
      <c r="J325" s="111" t="s">
        <v>2193</v>
      </c>
      <c r="K325" s="31">
        <v>330000000</v>
      </c>
      <c r="L325" s="31"/>
      <c r="M325" s="31"/>
      <c r="N325" s="31">
        <v>16500000</v>
      </c>
      <c r="O325" s="31"/>
      <c r="P325" s="31">
        <v>330000000</v>
      </c>
      <c r="Q325" s="33">
        <f>SUM(PAC!$M325:$P325)</f>
        <v>346500000</v>
      </c>
      <c r="R325" s="33"/>
      <c r="S325" s="33"/>
      <c r="T325" s="33"/>
      <c r="U325" s="33"/>
      <c r="V325" s="33"/>
      <c r="W325" s="33">
        <f>IF(PAC!$V325&gt;0,PAC!$V325,PAC!$Q325)</f>
        <v>346500000</v>
      </c>
      <c r="X325" s="33"/>
      <c r="Y325" s="115" t="s">
        <v>593</v>
      </c>
      <c r="Z325" s="115" t="s">
        <v>1734</v>
      </c>
      <c r="AA325" s="116">
        <v>12</v>
      </c>
      <c r="AB325" s="116" t="s">
        <v>1403</v>
      </c>
      <c r="AC325" s="112" t="s">
        <v>2352</v>
      </c>
      <c r="AD325" s="117"/>
      <c r="AE325" s="118"/>
      <c r="AF325" s="114" t="s">
        <v>1491</v>
      </c>
      <c r="AG325" s="114" t="s">
        <v>2216</v>
      </c>
      <c r="AH325" s="119"/>
      <c r="AI325" s="113" t="s">
        <v>1726</v>
      </c>
      <c r="AJ325" s="114" t="s">
        <v>971</v>
      </c>
      <c r="AK325" s="114"/>
      <c r="AL325" s="114"/>
      <c r="AM325" s="114"/>
      <c r="AN325" s="117"/>
      <c r="AO325" s="114"/>
      <c r="AP325" s="114"/>
      <c r="AQ325" s="114" t="s">
        <v>714</v>
      </c>
      <c r="AR325" s="117"/>
      <c r="AS325" s="117"/>
      <c r="AT325" s="117"/>
      <c r="AU325" s="117"/>
      <c r="AV325" s="120"/>
      <c r="AW325" s="120"/>
      <c r="AX325" s="113" t="s">
        <v>2119</v>
      </c>
      <c r="AY325" s="121" t="s">
        <v>2120</v>
      </c>
      <c r="AZ325" s="119"/>
      <c r="BA325" s="118"/>
      <c r="BB325" s="191">
        <f>IFERROR(IF(PAC!$AB325="F01 - CAPTAÇÃO DE RECURSO",1,""),"")</f>
        <v>1</v>
      </c>
      <c r="BC325" s="191" t="str">
        <f>IFERROR(IF(PAC!$AB325="F02 - LICITAÇÃO",1,""),"")</f>
        <v/>
      </c>
      <c r="BD325" s="122" t="str">
        <f>IFERROR(IF(PAC!$AB$6:$AB$581="F03 - EXECUÇÃO DO OBJETO",1,""),"")</f>
        <v/>
      </c>
      <c r="BE325" s="122" t="str">
        <f>IFERROR(IF(PAC!$AB$6:$AB$581="F04 - CONCLUÍDA",1,""),"")</f>
        <v/>
      </c>
      <c r="BF325" s="189">
        <f>IF(PAC!$V325&gt;0,0,PAC!$Q325)</f>
        <v>346500000</v>
      </c>
    </row>
    <row r="326" spans="1:58" s="1" customFormat="1" ht="336" hidden="1" customHeight="1" thickBot="1" x14ac:dyDescent="0.4">
      <c r="A326" s="88">
        <f t="shared" si="5"/>
        <v>321</v>
      </c>
      <c r="B326" s="88">
        <v>2025</v>
      </c>
      <c r="C326" s="88" t="s">
        <v>1479</v>
      </c>
      <c r="D326" s="88" t="s">
        <v>995</v>
      </c>
      <c r="E326" s="89" t="s">
        <v>2195</v>
      </c>
      <c r="F326" s="40" t="s">
        <v>610</v>
      </c>
      <c r="G326" s="40" t="s">
        <v>1394</v>
      </c>
      <c r="H326" s="88" t="s">
        <v>1229</v>
      </c>
      <c r="I326" s="88" t="s">
        <v>602</v>
      </c>
      <c r="J326" s="88" t="s">
        <v>2193</v>
      </c>
      <c r="K326" s="18">
        <v>384000000</v>
      </c>
      <c r="L326" s="18"/>
      <c r="M326" s="18"/>
      <c r="N326" s="18"/>
      <c r="O326" s="18"/>
      <c r="P326" s="18">
        <v>384000000</v>
      </c>
      <c r="Q326" s="20">
        <f>SUM(PAC!$M326:$P326)</f>
        <v>384000000</v>
      </c>
      <c r="R326" s="20"/>
      <c r="S326" s="20"/>
      <c r="T326" s="20"/>
      <c r="U326" s="20"/>
      <c r="V326" s="20"/>
      <c r="W326" s="20">
        <f>IF(PAC!$V326&gt;0,PAC!$V326,PAC!$Q326)</f>
        <v>384000000</v>
      </c>
      <c r="X326" s="20"/>
      <c r="Y326" s="102" t="s">
        <v>593</v>
      </c>
      <c r="Z326" s="102" t="s">
        <v>1734</v>
      </c>
      <c r="AA326" s="103">
        <v>12</v>
      </c>
      <c r="AB326" s="103" t="s">
        <v>1403</v>
      </c>
      <c r="AC326" s="100" t="s">
        <v>2352</v>
      </c>
      <c r="AD326" s="87"/>
      <c r="AE326" s="104"/>
      <c r="AF326" s="40" t="s">
        <v>1491</v>
      </c>
      <c r="AG326" s="40" t="s">
        <v>2216</v>
      </c>
      <c r="AH326" s="105"/>
      <c r="AI326" s="101" t="s">
        <v>1725</v>
      </c>
      <c r="AJ326" s="40" t="s">
        <v>1376</v>
      </c>
      <c r="AK326" s="40"/>
      <c r="AL326" s="40"/>
      <c r="AM326" s="40"/>
      <c r="AN326" s="87"/>
      <c r="AO326" s="40"/>
      <c r="AP326" s="40"/>
      <c r="AQ326" s="40"/>
      <c r="AR326" s="87"/>
      <c r="AS326" s="87"/>
      <c r="AT326" s="87"/>
      <c r="AU326" s="87"/>
      <c r="AV326" s="106"/>
      <c r="AW326" s="106"/>
      <c r="AX326" s="101" t="s">
        <v>1890</v>
      </c>
      <c r="AY326" s="107" t="s">
        <v>1891</v>
      </c>
      <c r="AZ326" s="105"/>
      <c r="BA326" s="104"/>
      <c r="BB326" s="108">
        <f>IFERROR(IF(PAC!$AB326="F01 - CAPTAÇÃO DE RECURSO",1,""),"")</f>
        <v>1</v>
      </c>
      <c r="BC326" s="108" t="str">
        <f>IFERROR(IF(PAC!$AB326="F02 - LICITAÇÃO",1,""),"")</f>
        <v/>
      </c>
      <c r="BD326" s="109" t="str">
        <f>IFERROR(IF(PAC!$AB$6:$AB$581="F03 - EXECUÇÃO DO OBJETO",1,""),"")</f>
        <v/>
      </c>
      <c r="BE326" s="109" t="str">
        <f>IFERROR(IF(PAC!$AB$6:$AB$581="F04 - CONCLUÍDA",1,""),"")</f>
        <v/>
      </c>
      <c r="BF326" s="110">
        <f>IF(PAC!$V326&gt;0,0,PAC!$Q326)</f>
        <v>384000000</v>
      </c>
    </row>
    <row r="327" spans="1:58" s="1" customFormat="1" ht="409.5" hidden="1" customHeight="1" thickBot="1" x14ac:dyDescent="0.4">
      <c r="A327" s="111">
        <f t="shared" si="5"/>
        <v>322</v>
      </c>
      <c r="B327" s="134">
        <v>2023</v>
      </c>
      <c r="C327" s="133" t="s">
        <v>609</v>
      </c>
      <c r="D327" s="133" t="s">
        <v>995</v>
      </c>
      <c r="E327" s="135" t="s">
        <v>1672</v>
      </c>
      <c r="F327" s="133" t="s">
        <v>450</v>
      </c>
      <c r="G327" s="133" t="s">
        <v>513</v>
      </c>
      <c r="H327" s="136" t="s">
        <v>1232</v>
      </c>
      <c r="I327" s="133" t="s">
        <v>1224</v>
      </c>
      <c r="J327" s="133" t="s">
        <v>361</v>
      </c>
      <c r="K327" s="137"/>
      <c r="L327" s="137">
        <v>2000000</v>
      </c>
      <c r="M327" s="137">
        <v>800000</v>
      </c>
      <c r="N327" s="137"/>
      <c r="O327" s="137"/>
      <c r="P327" s="137"/>
      <c r="Q327" s="33">
        <f>SUM(PAC!$M327:$P327)</f>
        <v>800000</v>
      </c>
      <c r="R327" s="33"/>
      <c r="S327" s="33"/>
      <c r="T327" s="33"/>
      <c r="U327" s="33"/>
      <c r="V327" s="138"/>
      <c r="W327" s="33">
        <f>IF(PAC!$V327&gt;0,PAC!$V327,PAC!$Q327)</f>
        <v>800000</v>
      </c>
      <c r="X327" s="138"/>
      <c r="Y327" s="139" t="s">
        <v>1553</v>
      </c>
      <c r="Z327" s="139"/>
      <c r="AA327" s="140">
        <v>8</v>
      </c>
      <c r="AB327" s="140" t="s">
        <v>1403</v>
      </c>
      <c r="AC327" s="112" t="s">
        <v>2349</v>
      </c>
      <c r="AD327" s="141"/>
      <c r="AE327" s="142"/>
      <c r="AF327" s="136" t="s">
        <v>1447</v>
      </c>
      <c r="AG327" s="136" t="s">
        <v>2339</v>
      </c>
      <c r="AH327" s="143"/>
      <c r="AI327" s="144" t="s">
        <v>2304</v>
      </c>
      <c r="AJ327" s="136" t="s">
        <v>498</v>
      </c>
      <c r="AK327" s="136"/>
      <c r="AL327" s="136" t="s">
        <v>962</v>
      </c>
      <c r="AM327" s="136"/>
      <c r="AN327" s="141"/>
      <c r="AO327" s="136" t="s">
        <v>1015</v>
      </c>
      <c r="AP327" s="136" t="s">
        <v>1303</v>
      </c>
      <c r="AQ327" s="136"/>
      <c r="AR327" s="141"/>
      <c r="AS327" s="141"/>
      <c r="AT327" s="141"/>
      <c r="AU327" s="141"/>
      <c r="AV327" s="145"/>
      <c r="AW327" s="145"/>
      <c r="AX327" s="135" t="s">
        <v>637</v>
      </c>
      <c r="AY327" s="146"/>
      <c r="AZ327" s="143"/>
      <c r="BA327" s="142"/>
      <c r="BB327" s="191">
        <f>IFERROR(IF(PAC!$AB327="F01 - CAPTAÇÃO DE RECURSO",1,""),"")</f>
        <v>1</v>
      </c>
      <c r="BC327" s="191" t="str">
        <f>IFERROR(IF(PAC!$AB327="F02 - LICITAÇÃO",1,""),"")</f>
        <v/>
      </c>
      <c r="BD327" s="122" t="str">
        <f>IFERROR(IF(PAC!$AB$6:$AB$581="F03 - EXECUÇÃO DO OBJETO",1,""),"")</f>
        <v/>
      </c>
      <c r="BE327" s="122" t="str">
        <f>IFERROR(IF(PAC!$AB$6:$AB$581="F04 - CONCLUÍDA",1,""),"")</f>
        <v/>
      </c>
      <c r="BF327" s="189">
        <f>IF(PAC!$V327&gt;0,0,PAC!$Q327)</f>
        <v>800000</v>
      </c>
    </row>
    <row r="328" spans="1:58" s="1" customFormat="1" ht="336" hidden="1" customHeight="1" thickBot="1" x14ac:dyDescent="0.4">
      <c r="A328" s="88">
        <f t="shared" si="5"/>
        <v>323</v>
      </c>
      <c r="B328" s="147">
        <v>2023</v>
      </c>
      <c r="C328" s="71" t="s">
        <v>609</v>
      </c>
      <c r="D328" s="71" t="s">
        <v>995</v>
      </c>
      <c r="E328" s="148" t="s">
        <v>1671</v>
      </c>
      <c r="F328" s="71" t="s">
        <v>450</v>
      </c>
      <c r="G328" s="71" t="s">
        <v>513</v>
      </c>
      <c r="H328" s="149" t="s">
        <v>1227</v>
      </c>
      <c r="I328" s="71" t="s">
        <v>1223</v>
      </c>
      <c r="J328" s="71" t="s">
        <v>361</v>
      </c>
      <c r="K328" s="150"/>
      <c r="L328" s="150">
        <v>2953821.87</v>
      </c>
      <c r="M328" s="150">
        <v>1000000</v>
      </c>
      <c r="N328" s="150"/>
      <c r="O328" s="150"/>
      <c r="P328" s="150"/>
      <c r="Q328" s="20">
        <f>SUM(PAC!$M328:$P328)</f>
        <v>1000000</v>
      </c>
      <c r="R328" s="20"/>
      <c r="S328" s="20"/>
      <c r="T328" s="20"/>
      <c r="U328" s="20"/>
      <c r="V328" s="151"/>
      <c r="W328" s="20">
        <f>IF(PAC!$V328&gt;0,PAC!$V328,PAC!$Q328)</f>
        <v>1000000</v>
      </c>
      <c r="X328" s="151"/>
      <c r="Y328" s="152" t="s">
        <v>1553</v>
      </c>
      <c r="Z328" s="152"/>
      <c r="AA328" s="153">
        <v>9</v>
      </c>
      <c r="AB328" s="153" t="s">
        <v>1402</v>
      </c>
      <c r="AC328" s="100" t="s">
        <v>2348</v>
      </c>
      <c r="AD328" s="154"/>
      <c r="AE328" s="155"/>
      <c r="AF328" s="149" t="s">
        <v>1448</v>
      </c>
      <c r="AG328" s="149" t="s">
        <v>2289</v>
      </c>
      <c r="AH328" s="105"/>
      <c r="AI328" s="148" t="s">
        <v>1509</v>
      </c>
      <c r="AJ328" s="149" t="s">
        <v>497</v>
      </c>
      <c r="AK328" s="149" t="s">
        <v>668</v>
      </c>
      <c r="AL328" s="149" t="s">
        <v>962</v>
      </c>
      <c r="AM328" s="149"/>
      <c r="AN328" s="154"/>
      <c r="AO328" s="149" t="s">
        <v>1017</v>
      </c>
      <c r="AP328" s="149" t="s">
        <v>1055</v>
      </c>
      <c r="AQ328" s="149"/>
      <c r="AR328" s="154">
        <v>46102</v>
      </c>
      <c r="AS328" s="154">
        <v>46176</v>
      </c>
      <c r="AT328" s="154"/>
      <c r="AU328" s="154"/>
      <c r="AV328" s="156"/>
      <c r="AW328" s="156"/>
      <c r="AX328" s="148" t="s">
        <v>1716</v>
      </c>
      <c r="AY328" s="149" t="s">
        <v>2271</v>
      </c>
      <c r="AZ328" s="157"/>
      <c r="BA328" s="155"/>
      <c r="BB328" s="108" t="str">
        <f>IFERROR(IF(PAC!$AB328="F01 - CAPTAÇÃO DE RECURSO",1,""),"")</f>
        <v/>
      </c>
      <c r="BC328" s="108">
        <f>IFERROR(IF(PAC!$AB328="F02 - LICITAÇÃO",1,""),"")</f>
        <v>1</v>
      </c>
      <c r="BD328" s="109" t="str">
        <f>IFERROR(IF(PAC!$AB$6:$AB$581="F03 - EXECUÇÃO DO OBJETO",1,""),"")</f>
        <v/>
      </c>
      <c r="BE328" s="109" t="str">
        <f>IFERROR(IF(PAC!$AB$6:$AB$581="F04 - CONCLUÍDA",1,""),"")</f>
        <v/>
      </c>
      <c r="BF328" s="110">
        <f>IF(PAC!$V328&gt;0,0,PAC!$Q328)</f>
        <v>1000000</v>
      </c>
    </row>
    <row r="329" spans="1:58" s="1" customFormat="1" ht="243" hidden="1" customHeight="1" thickBot="1" x14ac:dyDescent="0.4">
      <c r="A329" s="111">
        <f t="shared" si="5"/>
        <v>324</v>
      </c>
      <c r="B329" s="134">
        <v>2023</v>
      </c>
      <c r="C329" s="133" t="s">
        <v>609</v>
      </c>
      <c r="D329" s="133" t="s">
        <v>995</v>
      </c>
      <c r="E329" s="135" t="s">
        <v>495</v>
      </c>
      <c r="F329" s="133" t="s">
        <v>450</v>
      </c>
      <c r="G329" s="133" t="s">
        <v>513</v>
      </c>
      <c r="H329" s="136" t="s">
        <v>1227</v>
      </c>
      <c r="I329" s="133" t="s">
        <v>592</v>
      </c>
      <c r="J329" s="133" t="s">
        <v>361</v>
      </c>
      <c r="K329" s="137"/>
      <c r="L329" s="137">
        <v>1774450.37</v>
      </c>
      <c r="M329" s="137">
        <v>1000000</v>
      </c>
      <c r="N329" s="137"/>
      <c r="O329" s="137"/>
      <c r="P329" s="137"/>
      <c r="Q329" s="33">
        <f>SUM(PAC!$M329:$P329)</f>
        <v>1000000</v>
      </c>
      <c r="R329" s="33"/>
      <c r="S329" s="33"/>
      <c r="T329" s="33"/>
      <c r="U329" s="33"/>
      <c r="V329" s="138">
        <v>1000000</v>
      </c>
      <c r="W329" s="33">
        <f>IF(PAC!$V329&gt;0,PAC!$V329,PAC!$Q329)</f>
        <v>1000000</v>
      </c>
      <c r="X329" s="138" t="s">
        <v>2306</v>
      </c>
      <c r="Y329" s="139" t="s">
        <v>1553</v>
      </c>
      <c r="Z329" s="139"/>
      <c r="AA329" s="140">
        <v>9</v>
      </c>
      <c r="AB329" s="140" t="s">
        <v>1402</v>
      </c>
      <c r="AC329" s="112" t="s">
        <v>2346</v>
      </c>
      <c r="AD329" s="141"/>
      <c r="AE329" s="142"/>
      <c r="AF329" s="136" t="s">
        <v>1443</v>
      </c>
      <c r="AG329" s="136" t="s">
        <v>2677</v>
      </c>
      <c r="AH329" s="143">
        <v>46421</v>
      </c>
      <c r="AI329" s="135" t="s">
        <v>2305</v>
      </c>
      <c r="AJ329" s="136" t="s">
        <v>496</v>
      </c>
      <c r="AK329" s="136" t="s">
        <v>673</v>
      </c>
      <c r="AL329" s="136" t="s">
        <v>962</v>
      </c>
      <c r="AM329" s="136"/>
      <c r="AN329" s="141"/>
      <c r="AO329" s="136" t="s">
        <v>1018</v>
      </c>
      <c r="AP329" s="136" t="s">
        <v>1302</v>
      </c>
      <c r="AQ329" s="136"/>
      <c r="AR329" s="141">
        <v>46087</v>
      </c>
      <c r="AS329" s="141">
        <v>46127</v>
      </c>
      <c r="AT329" s="141">
        <v>46170</v>
      </c>
      <c r="AU329" s="141">
        <v>46237</v>
      </c>
      <c r="AV329" s="141">
        <v>46511</v>
      </c>
      <c r="AW329" s="145"/>
      <c r="AX329" s="135" t="s">
        <v>2783</v>
      </c>
      <c r="AY329" s="146" t="s">
        <v>1967</v>
      </c>
      <c r="AZ329" s="143"/>
      <c r="BA329" s="142"/>
      <c r="BB329" s="191" t="str">
        <f>IFERROR(IF(PAC!$AB329="F01 - CAPTAÇÃO DE RECURSO",1,""),"")</f>
        <v/>
      </c>
      <c r="BC329" s="191">
        <f>IFERROR(IF(PAC!$AB329="F02 - LICITAÇÃO",1,""),"")</f>
        <v>1</v>
      </c>
      <c r="BD329" s="122" t="str">
        <f>IFERROR(IF(PAC!$AB$6:$AB$581="F03 - EXECUÇÃO DO OBJETO",1,""),"")</f>
        <v/>
      </c>
      <c r="BE329" s="122" t="str">
        <f>IFERROR(IF(PAC!$AB$6:$AB$581="F04 - CONCLUÍDA",1,""),"")</f>
        <v/>
      </c>
      <c r="BF329" s="189">
        <f>IF(PAC!$V329&gt;0,0,PAC!$Q329)</f>
        <v>0</v>
      </c>
    </row>
    <row r="330" spans="1:58" s="1" customFormat="1" ht="219" hidden="1" customHeight="1" thickBot="1" x14ac:dyDescent="0.4">
      <c r="A330" s="88">
        <f t="shared" si="5"/>
        <v>325</v>
      </c>
      <c r="B330" s="147">
        <v>2023</v>
      </c>
      <c r="C330" s="71" t="s">
        <v>609</v>
      </c>
      <c r="D330" s="71" t="s">
        <v>995</v>
      </c>
      <c r="E330" s="148" t="s">
        <v>508</v>
      </c>
      <c r="F330" s="71" t="s">
        <v>450</v>
      </c>
      <c r="G330" s="71" t="s">
        <v>513</v>
      </c>
      <c r="H330" s="149" t="s">
        <v>1227</v>
      </c>
      <c r="I330" s="71" t="s">
        <v>592</v>
      </c>
      <c r="J330" s="71" t="s">
        <v>361</v>
      </c>
      <c r="K330" s="150"/>
      <c r="L330" s="150">
        <v>2000000</v>
      </c>
      <c r="M330" s="150">
        <v>150000</v>
      </c>
      <c r="N330" s="150"/>
      <c r="O330" s="150"/>
      <c r="P330" s="150"/>
      <c r="Q330" s="20">
        <f>SUM(PAC!$M330:$P330)</f>
        <v>150000</v>
      </c>
      <c r="R330" s="20"/>
      <c r="S330" s="20"/>
      <c r="T330" s="20"/>
      <c r="U330" s="20"/>
      <c r="V330" s="151">
        <v>187500</v>
      </c>
      <c r="W330" s="20">
        <f>IF(PAC!$V330&gt;0,PAC!$V330,PAC!$Q330)</f>
        <v>187500</v>
      </c>
      <c r="X330" s="151" t="s">
        <v>2306</v>
      </c>
      <c r="Y330" s="152" t="s">
        <v>1553</v>
      </c>
      <c r="Z330" s="152"/>
      <c r="AA330" s="153">
        <v>9</v>
      </c>
      <c r="AB330" s="153" t="s">
        <v>1402</v>
      </c>
      <c r="AC330" s="100" t="s">
        <v>2346</v>
      </c>
      <c r="AD330" s="154"/>
      <c r="AE330" s="155"/>
      <c r="AF330" s="149" t="s">
        <v>1443</v>
      </c>
      <c r="AG330" s="149" t="s">
        <v>2677</v>
      </c>
      <c r="AH330" s="157">
        <v>46438</v>
      </c>
      <c r="AI330" s="148" t="s">
        <v>1939</v>
      </c>
      <c r="AJ330" s="149" t="s">
        <v>499</v>
      </c>
      <c r="AK330" s="149" t="s">
        <v>674</v>
      </c>
      <c r="AL330" s="149" t="s">
        <v>962</v>
      </c>
      <c r="AM330" s="149"/>
      <c r="AN330" s="154"/>
      <c r="AO330" s="149" t="s">
        <v>1019</v>
      </c>
      <c r="AP330" s="149" t="s">
        <v>1304</v>
      </c>
      <c r="AQ330" s="149"/>
      <c r="AR330" s="154">
        <v>46087</v>
      </c>
      <c r="AS330" s="154">
        <v>46132</v>
      </c>
      <c r="AT330" s="154">
        <v>46175</v>
      </c>
      <c r="AU330" s="154">
        <v>46254</v>
      </c>
      <c r="AV330" s="154">
        <v>46527</v>
      </c>
      <c r="AW330" s="156"/>
      <c r="AX330" s="148" t="s">
        <v>2784</v>
      </c>
      <c r="AY330" s="158" t="s">
        <v>1968</v>
      </c>
      <c r="AZ330" s="157"/>
      <c r="BA330" s="155"/>
      <c r="BB330" s="108" t="str">
        <f>IFERROR(IF(PAC!$AB330="F01 - CAPTAÇÃO DE RECURSO",1,""),"")</f>
        <v/>
      </c>
      <c r="BC330" s="108">
        <f>IFERROR(IF(PAC!$AB330="F02 - LICITAÇÃO",1,""),"")</f>
        <v>1</v>
      </c>
      <c r="BD330" s="109" t="str">
        <f>IFERROR(IF(PAC!$AB$6:$AB$581="F03 - EXECUÇÃO DO OBJETO",1,""),"")</f>
        <v/>
      </c>
      <c r="BE330" s="109" t="str">
        <f>IFERROR(IF(PAC!$AB$6:$AB$581="F04 - CONCLUÍDA",1,""),"")</f>
        <v/>
      </c>
      <c r="BF330" s="110">
        <f>IF(PAC!$V330&gt;0,0,PAC!$Q330)</f>
        <v>0</v>
      </c>
    </row>
    <row r="331" spans="1:58" s="1" customFormat="1" ht="186" hidden="1" customHeight="1" thickBot="1" x14ac:dyDescent="0.4">
      <c r="A331" s="111">
        <f t="shared" si="5"/>
        <v>326</v>
      </c>
      <c r="B331" s="134">
        <v>2023</v>
      </c>
      <c r="C331" s="133" t="s">
        <v>609</v>
      </c>
      <c r="D331" s="133" t="s">
        <v>995</v>
      </c>
      <c r="E331" s="135" t="s">
        <v>1670</v>
      </c>
      <c r="F331" s="133" t="s">
        <v>450</v>
      </c>
      <c r="G331" s="133" t="s">
        <v>513</v>
      </c>
      <c r="H331" s="136" t="s">
        <v>1227</v>
      </c>
      <c r="I331" s="133" t="s">
        <v>592</v>
      </c>
      <c r="J331" s="133" t="s">
        <v>361</v>
      </c>
      <c r="K331" s="137"/>
      <c r="L331" s="137">
        <v>3500000</v>
      </c>
      <c r="M331" s="137">
        <v>187500</v>
      </c>
      <c r="N331" s="137"/>
      <c r="O331" s="137"/>
      <c r="P331" s="137"/>
      <c r="Q331" s="33">
        <f>SUM(PAC!$M331:$P331)</f>
        <v>187500</v>
      </c>
      <c r="R331" s="33"/>
      <c r="S331" s="33"/>
      <c r="T331" s="33"/>
      <c r="U331" s="33"/>
      <c r="V331" s="138">
        <v>187500</v>
      </c>
      <c r="W331" s="33">
        <f>IF(PAC!$V331&gt;0,PAC!$V331,PAC!$Q331)</f>
        <v>187500</v>
      </c>
      <c r="X331" s="138" t="s">
        <v>2307</v>
      </c>
      <c r="Y331" s="139" t="s">
        <v>1553</v>
      </c>
      <c r="Z331" s="139"/>
      <c r="AA331" s="140">
        <v>9</v>
      </c>
      <c r="AB331" s="140" t="s">
        <v>1402</v>
      </c>
      <c r="AC331" s="112" t="s">
        <v>2346</v>
      </c>
      <c r="AD331" s="141"/>
      <c r="AE331" s="142"/>
      <c r="AF331" s="136" t="s">
        <v>1443</v>
      </c>
      <c r="AG331" s="136" t="s">
        <v>2677</v>
      </c>
      <c r="AH331" s="143">
        <v>46422</v>
      </c>
      <c r="AI331" s="135" t="s">
        <v>2393</v>
      </c>
      <c r="AJ331" s="136" t="s">
        <v>500</v>
      </c>
      <c r="AK331" s="136" t="s">
        <v>675</v>
      </c>
      <c r="AL331" s="136" t="s">
        <v>962</v>
      </c>
      <c r="AM331" s="136"/>
      <c r="AN331" s="141"/>
      <c r="AO331" s="136" t="s">
        <v>1020</v>
      </c>
      <c r="AP331" s="136" t="s">
        <v>1305</v>
      </c>
      <c r="AQ331" s="136"/>
      <c r="AR331" s="141">
        <v>46087</v>
      </c>
      <c r="AS331" s="141">
        <v>46129</v>
      </c>
      <c r="AT331" s="141">
        <v>46182</v>
      </c>
      <c r="AU331" s="141">
        <v>46238</v>
      </c>
      <c r="AV331" s="141">
        <v>46511</v>
      </c>
      <c r="AW331" s="145"/>
      <c r="AX331" s="135" t="s">
        <v>2786</v>
      </c>
      <c r="AY331" s="146" t="s">
        <v>1969</v>
      </c>
      <c r="AZ331" s="143"/>
      <c r="BA331" s="142"/>
      <c r="BB331" s="191" t="str">
        <f>IFERROR(IF(PAC!$AB331="F01 - CAPTAÇÃO DE RECURSO",1,""),"")</f>
        <v/>
      </c>
      <c r="BC331" s="191">
        <f>IFERROR(IF(PAC!$AB331="F02 - LICITAÇÃO",1,""),"")</f>
        <v>1</v>
      </c>
      <c r="BD331" s="122" t="str">
        <f>IFERROR(IF(PAC!$AB$6:$AB$581="F03 - EXECUÇÃO DO OBJETO",1,""),"")</f>
        <v/>
      </c>
      <c r="BE331" s="122" t="str">
        <f>IFERROR(IF(PAC!$AB$6:$AB$581="F04 - CONCLUÍDA",1,""),"")</f>
        <v/>
      </c>
      <c r="BF331" s="189">
        <f>IF(PAC!$V331&gt;0,0,PAC!$Q331)</f>
        <v>0</v>
      </c>
    </row>
    <row r="332" spans="1:58" s="1" customFormat="1" ht="409.6" hidden="1" x14ac:dyDescent="0.4">
      <c r="A332" s="88">
        <f t="shared" si="5"/>
        <v>327</v>
      </c>
      <c r="B332" s="147">
        <v>2023</v>
      </c>
      <c r="C332" s="71" t="s">
        <v>609</v>
      </c>
      <c r="D332" s="71" t="s">
        <v>995</v>
      </c>
      <c r="E332" s="148" t="s">
        <v>1669</v>
      </c>
      <c r="F332" s="71" t="s">
        <v>450</v>
      </c>
      <c r="G332" s="71" t="s">
        <v>513</v>
      </c>
      <c r="H332" s="149" t="s">
        <v>1227</v>
      </c>
      <c r="I332" s="71" t="s">
        <v>592</v>
      </c>
      <c r="J332" s="71" t="s">
        <v>374</v>
      </c>
      <c r="K332" s="150"/>
      <c r="L332" s="150">
        <v>2500000</v>
      </c>
      <c r="M332" s="150">
        <v>312500</v>
      </c>
      <c r="N332" s="150"/>
      <c r="O332" s="150"/>
      <c r="P332" s="150"/>
      <c r="Q332" s="20">
        <f>SUM(PAC!$M332:$P332)</f>
        <v>312500</v>
      </c>
      <c r="R332" s="20"/>
      <c r="S332" s="20"/>
      <c r="T332" s="20"/>
      <c r="U332" s="20"/>
      <c r="V332" s="151">
        <v>251000</v>
      </c>
      <c r="W332" s="20">
        <f>IF(PAC!$V332&gt;0,PAC!$V332,PAC!$Q332)</f>
        <v>251000</v>
      </c>
      <c r="X332" s="151" t="s">
        <v>2263</v>
      </c>
      <c r="Y332" s="152" t="s">
        <v>1553</v>
      </c>
      <c r="Z332" s="152"/>
      <c r="AA332" s="153">
        <v>9</v>
      </c>
      <c r="AB332" s="153" t="s">
        <v>1402</v>
      </c>
      <c r="AC332" s="100" t="s">
        <v>2346</v>
      </c>
      <c r="AD332" s="154"/>
      <c r="AE332" s="155"/>
      <c r="AF332" s="149" t="s">
        <v>1443</v>
      </c>
      <c r="AG332" s="149" t="s">
        <v>2678</v>
      </c>
      <c r="AH332" s="199">
        <v>46438</v>
      </c>
      <c r="AI332" s="200" t="s">
        <v>1509</v>
      </c>
      <c r="AJ332" s="149" t="s">
        <v>501</v>
      </c>
      <c r="AK332" s="149" t="s">
        <v>1307</v>
      </c>
      <c r="AL332" s="149" t="s">
        <v>962</v>
      </c>
      <c r="AM332" s="149"/>
      <c r="AN332" s="154"/>
      <c r="AO332" s="149" t="s">
        <v>1016</v>
      </c>
      <c r="AP332" s="149" t="s">
        <v>1306</v>
      </c>
      <c r="AQ332" s="149"/>
      <c r="AR332" s="154">
        <v>46087</v>
      </c>
      <c r="AS332" s="154">
        <v>46128</v>
      </c>
      <c r="AT332" s="154">
        <v>46211</v>
      </c>
      <c r="AU332" s="154">
        <v>46254</v>
      </c>
      <c r="AV332" s="154">
        <v>46527</v>
      </c>
      <c r="AW332" s="156"/>
      <c r="AX332" s="148" t="s">
        <v>2785</v>
      </c>
      <c r="AY332" s="158" t="s">
        <v>2255</v>
      </c>
      <c r="AZ332" s="157"/>
      <c r="BA332" s="155"/>
      <c r="BB332" s="108" t="str">
        <f>IFERROR(IF(PAC!$AB332="F01 - CAPTAÇÃO DE RECURSO",1,""),"")</f>
        <v/>
      </c>
      <c r="BC332" s="108">
        <f>IFERROR(IF(PAC!$AB332="F02 - LICITAÇÃO",1,""),"")</f>
        <v>1</v>
      </c>
      <c r="BD332" s="109" t="str">
        <f>IFERROR(IF(PAC!$AB$6:$AB$581="F03 - EXECUÇÃO DO OBJETO",1,""),"")</f>
        <v/>
      </c>
      <c r="BE332" s="109" t="str">
        <f>IFERROR(IF(PAC!$AB$6:$AB$581="F04 - CONCLUÍDA",1,""),"")</f>
        <v/>
      </c>
      <c r="BF332" s="110">
        <f>IF(PAC!$V332&gt;0,0,PAC!$Q332)</f>
        <v>0</v>
      </c>
    </row>
    <row r="333" spans="1:58" s="1" customFormat="1" ht="252" hidden="1" x14ac:dyDescent="0.4">
      <c r="A333" s="111">
        <f t="shared" si="5"/>
        <v>328</v>
      </c>
      <c r="B333" s="112">
        <v>2023</v>
      </c>
      <c r="C333" s="111" t="s">
        <v>604</v>
      </c>
      <c r="D333" s="111" t="s">
        <v>995</v>
      </c>
      <c r="E333" s="113" t="s">
        <v>2319</v>
      </c>
      <c r="F333" s="111" t="s">
        <v>576</v>
      </c>
      <c r="G333" s="111" t="s">
        <v>545</v>
      </c>
      <c r="H333" s="114" t="s">
        <v>1229</v>
      </c>
      <c r="I333" s="111" t="s">
        <v>1223</v>
      </c>
      <c r="J333" s="111" t="s">
        <v>361</v>
      </c>
      <c r="K333" s="31"/>
      <c r="L333" s="31">
        <v>313065385.93000001</v>
      </c>
      <c r="M333" s="31">
        <v>38896848.350000001</v>
      </c>
      <c r="N333" s="31"/>
      <c r="O333" s="31"/>
      <c r="P333" s="31"/>
      <c r="Q333" s="33">
        <f>SUM(PAC!$M333:$P333)</f>
        <v>38896848.350000001</v>
      </c>
      <c r="R333" s="33">
        <v>33062321.129999999</v>
      </c>
      <c r="S333" s="33"/>
      <c r="T333" s="33"/>
      <c r="U333" s="33"/>
      <c r="V333" s="33">
        <v>33062321.129999999</v>
      </c>
      <c r="W333" s="33">
        <f>IF(PAC!$V333&gt;0,PAC!$V333,PAC!$Q333)</f>
        <v>33062321.129999999</v>
      </c>
      <c r="X333" s="33" t="s">
        <v>2251</v>
      </c>
      <c r="Y333" s="115" t="s">
        <v>1553</v>
      </c>
      <c r="Z333" s="115"/>
      <c r="AA333" s="116">
        <v>28</v>
      </c>
      <c r="AB333" s="116" t="s">
        <v>1675</v>
      </c>
      <c r="AC333" s="112" t="s">
        <v>2346</v>
      </c>
      <c r="AD333" s="117">
        <v>46902</v>
      </c>
      <c r="AE333" s="118">
        <v>1.39</v>
      </c>
      <c r="AF333" s="114" t="s">
        <v>1456</v>
      </c>
      <c r="AG333" s="159" t="s">
        <v>2441</v>
      </c>
      <c r="AH333" s="119"/>
      <c r="AI333" s="113" t="s">
        <v>2268</v>
      </c>
      <c r="AJ333" s="114" t="s">
        <v>551</v>
      </c>
      <c r="AK333" s="114" t="s">
        <v>2312</v>
      </c>
      <c r="AL333" s="114" t="s">
        <v>962</v>
      </c>
      <c r="AM333" s="113"/>
      <c r="AN333" s="117"/>
      <c r="AO333" s="114" t="s">
        <v>2523</v>
      </c>
      <c r="AP333" s="114" t="s">
        <v>2603</v>
      </c>
      <c r="AQ333" s="114"/>
      <c r="AR333" s="117">
        <v>45866</v>
      </c>
      <c r="AS333" s="117">
        <v>45930</v>
      </c>
      <c r="AT333" s="117">
        <v>45979</v>
      </c>
      <c r="AU333" s="117">
        <v>46051</v>
      </c>
      <c r="AV333" s="120">
        <v>46902</v>
      </c>
      <c r="AW333" s="120">
        <v>46902</v>
      </c>
      <c r="AX333" s="113" t="s">
        <v>1405</v>
      </c>
      <c r="AY333" s="160" t="s">
        <v>1561</v>
      </c>
      <c r="AZ333" s="119"/>
      <c r="BA333" s="118"/>
      <c r="BB333" s="191" t="str">
        <f>IFERROR(IF(PAC!$AB333="F01 - CAPTAÇÃO DE RECURSO",1,""),"")</f>
        <v/>
      </c>
      <c r="BC333" s="191" t="str">
        <f>IFERROR(IF(PAC!$AB333="F02 - LICITAÇÃO",1,""),"")</f>
        <v/>
      </c>
      <c r="BD333" s="122">
        <f>IFERROR(IF(PAC!$AB$6:$AB$581="F03 - EXECUÇÃO DO OBJETO",1,""),"")</f>
        <v>1</v>
      </c>
      <c r="BE333" s="122" t="str">
        <f>IFERROR(IF(PAC!$AB$6:$AB$581="F04 - CONCLUÍDA",1,""),"")</f>
        <v/>
      </c>
      <c r="BF333" s="189">
        <f>IF(PAC!$V333&gt;0,0,PAC!$Q333)</f>
        <v>0</v>
      </c>
    </row>
    <row r="334" spans="1:58" s="1" customFormat="1" ht="192.75" hidden="1" customHeight="1" thickBot="1" x14ac:dyDescent="0.4">
      <c r="A334" s="88">
        <f t="shared" si="5"/>
        <v>329</v>
      </c>
      <c r="B334" s="100">
        <v>2023</v>
      </c>
      <c r="C334" s="88" t="s">
        <v>604</v>
      </c>
      <c r="D334" s="88" t="s">
        <v>995</v>
      </c>
      <c r="E334" s="101" t="s">
        <v>2320</v>
      </c>
      <c r="F334" s="88" t="s">
        <v>576</v>
      </c>
      <c r="G334" s="88" t="s">
        <v>545</v>
      </c>
      <c r="H334" s="40" t="s">
        <v>1229</v>
      </c>
      <c r="I334" s="88" t="s">
        <v>1223</v>
      </c>
      <c r="J334" s="88" t="s">
        <v>361</v>
      </c>
      <c r="K334" s="18"/>
      <c r="L334" s="18"/>
      <c r="M334" s="18">
        <v>14634916.33</v>
      </c>
      <c r="N334" s="18"/>
      <c r="O334" s="18"/>
      <c r="P334" s="18"/>
      <c r="Q334" s="20">
        <f>SUM(PAC!$M334:$P334)</f>
        <v>14634916.33</v>
      </c>
      <c r="R334" s="20">
        <v>14634916.33</v>
      </c>
      <c r="S334" s="20"/>
      <c r="T334" s="20"/>
      <c r="U334" s="20"/>
      <c r="V334" s="20">
        <v>14634916.33</v>
      </c>
      <c r="W334" s="20">
        <f>IF(PAC!$V334&gt;0,PAC!$V334,PAC!$Q334)</f>
        <v>14634916.33</v>
      </c>
      <c r="X334" s="20" t="s">
        <v>2244</v>
      </c>
      <c r="Y334" s="102" t="s">
        <v>1553</v>
      </c>
      <c r="Z334" s="102"/>
      <c r="AA334" s="103">
        <v>20</v>
      </c>
      <c r="AB334" s="103" t="s">
        <v>1675</v>
      </c>
      <c r="AC334" s="100" t="s">
        <v>2346</v>
      </c>
      <c r="AD334" s="87">
        <v>46822</v>
      </c>
      <c r="AE334" s="104"/>
      <c r="AF334" s="40" t="s">
        <v>1456</v>
      </c>
      <c r="AG334" s="161" t="s">
        <v>2301</v>
      </c>
      <c r="AH334" s="105"/>
      <c r="AI334" s="101" t="s">
        <v>2268</v>
      </c>
      <c r="AJ334" s="40" t="s">
        <v>551</v>
      </c>
      <c r="AK334" s="40" t="s">
        <v>2267</v>
      </c>
      <c r="AL334" s="40" t="s">
        <v>962</v>
      </c>
      <c r="AM334" s="101"/>
      <c r="AN334" s="87"/>
      <c r="AO334" s="40" t="s">
        <v>2265</v>
      </c>
      <c r="AP334" s="40" t="s">
        <v>2605</v>
      </c>
      <c r="AQ334" s="40"/>
      <c r="AR334" s="87">
        <v>46076</v>
      </c>
      <c r="AS334" s="87">
        <v>46142</v>
      </c>
      <c r="AT334" s="87">
        <v>46190</v>
      </c>
      <c r="AU334" s="87">
        <v>46213</v>
      </c>
      <c r="AV334" s="106">
        <v>46822</v>
      </c>
      <c r="AW334" s="106">
        <v>46822</v>
      </c>
      <c r="AX334" s="101" t="s">
        <v>1406</v>
      </c>
      <c r="AY334" s="162" t="s">
        <v>1387</v>
      </c>
      <c r="AZ334" s="105"/>
      <c r="BA334" s="104"/>
      <c r="BB334" s="108" t="str">
        <f>IFERROR(IF(PAC!$AB334="F01 - CAPTAÇÃO DE RECURSO",1,""),"")</f>
        <v/>
      </c>
      <c r="BC334" s="108" t="str">
        <f>IFERROR(IF(PAC!$AB334="F02 - LICITAÇÃO",1,""),"")</f>
        <v/>
      </c>
      <c r="BD334" s="109">
        <f>IFERROR(IF(PAC!$AB$6:$AB$581="F03 - EXECUÇÃO DO OBJETO",1,""),"")</f>
        <v>1</v>
      </c>
      <c r="BE334" s="109" t="str">
        <f>IFERROR(IF(PAC!$AB$6:$AB$581="F04 - CONCLUÍDA",1,""),"")</f>
        <v/>
      </c>
      <c r="BF334" s="110">
        <f>IF(PAC!$V334&gt;0,0,PAC!$Q334)</f>
        <v>0</v>
      </c>
    </row>
    <row r="335" spans="1:58" s="1" customFormat="1" ht="234" hidden="1" customHeight="1" thickBot="1" x14ac:dyDescent="0.4">
      <c r="A335" s="111">
        <f t="shared" si="5"/>
        <v>330</v>
      </c>
      <c r="B335" s="112">
        <v>2023</v>
      </c>
      <c r="C335" s="111" t="s">
        <v>604</v>
      </c>
      <c r="D335" s="111" t="s">
        <v>995</v>
      </c>
      <c r="E335" s="113" t="s">
        <v>2321</v>
      </c>
      <c r="F335" s="111" t="s">
        <v>576</v>
      </c>
      <c r="G335" s="111" t="s">
        <v>545</v>
      </c>
      <c r="H335" s="114" t="s">
        <v>1229</v>
      </c>
      <c r="I335" s="111" t="s">
        <v>1223</v>
      </c>
      <c r="J335" s="111" t="s">
        <v>361</v>
      </c>
      <c r="K335" s="31"/>
      <c r="L335" s="31"/>
      <c r="M335" s="31">
        <v>27815905.899999999</v>
      </c>
      <c r="N335" s="31"/>
      <c r="O335" s="31"/>
      <c r="P335" s="31"/>
      <c r="Q335" s="33">
        <f>SUM(PAC!$M335:$P335)</f>
        <v>27815905.899999999</v>
      </c>
      <c r="R335" s="33">
        <v>27815905.899999999</v>
      </c>
      <c r="S335" s="33"/>
      <c r="T335" s="33"/>
      <c r="U335" s="33"/>
      <c r="V335" s="33">
        <v>27815905.899999999</v>
      </c>
      <c r="W335" s="33">
        <f>IF(PAC!$V335&gt;0,PAC!$V335,PAC!$Q335)</f>
        <v>27815905.899999999</v>
      </c>
      <c r="X335" s="33" t="s">
        <v>2264</v>
      </c>
      <c r="Y335" s="115" t="s">
        <v>1553</v>
      </c>
      <c r="Z335" s="115"/>
      <c r="AA335" s="116">
        <v>24</v>
      </c>
      <c r="AB335" s="116" t="s">
        <v>1675</v>
      </c>
      <c r="AC335" s="112" t="s">
        <v>2346</v>
      </c>
      <c r="AD335" s="117">
        <v>46944</v>
      </c>
      <c r="AE335" s="118"/>
      <c r="AF335" s="114" t="s">
        <v>1456</v>
      </c>
      <c r="AG335" s="159" t="s">
        <v>2302</v>
      </c>
      <c r="AH335" s="119"/>
      <c r="AI335" s="113" t="s">
        <v>2268</v>
      </c>
      <c r="AJ335" s="114" t="s">
        <v>551</v>
      </c>
      <c r="AK335" s="114" t="s">
        <v>2269</v>
      </c>
      <c r="AL335" s="114" t="s">
        <v>962</v>
      </c>
      <c r="AM335" s="113"/>
      <c r="AN335" s="117"/>
      <c r="AO335" s="114" t="s">
        <v>1047</v>
      </c>
      <c r="AP335" s="114" t="s">
        <v>2604</v>
      </c>
      <c r="AQ335" s="114"/>
      <c r="AR335" s="117">
        <v>46015</v>
      </c>
      <c r="AS335" s="117">
        <v>46094</v>
      </c>
      <c r="AT335" s="117">
        <v>46121</v>
      </c>
      <c r="AU335" s="117">
        <v>46213</v>
      </c>
      <c r="AV335" s="120">
        <v>46944</v>
      </c>
      <c r="AW335" s="120">
        <v>46944</v>
      </c>
      <c r="AX335" s="113"/>
      <c r="AY335" s="160" t="s">
        <v>1401</v>
      </c>
      <c r="AZ335" s="119"/>
      <c r="BA335" s="118"/>
      <c r="BB335" s="191" t="str">
        <f>IFERROR(IF(PAC!$AB335="F01 - CAPTAÇÃO DE RECURSO",1,""),"")</f>
        <v/>
      </c>
      <c r="BC335" s="191" t="str">
        <f>IFERROR(IF(PAC!$AB335="F02 - LICITAÇÃO",1,""),"")</f>
        <v/>
      </c>
      <c r="BD335" s="122">
        <f>IFERROR(IF(PAC!$AB$6:$AB$581="F03 - EXECUÇÃO DO OBJETO",1,""),"")</f>
        <v>1</v>
      </c>
      <c r="BE335" s="122" t="str">
        <f>IFERROR(IF(PAC!$AB$6:$AB$581="F04 - CONCLUÍDA",1,""),"")</f>
        <v/>
      </c>
      <c r="BF335" s="189">
        <f>IF(PAC!$V335&gt;0,0,PAC!$Q335)</f>
        <v>0</v>
      </c>
    </row>
    <row r="336" spans="1:58" s="1" customFormat="1" ht="105" hidden="1" customHeight="1" thickBot="1" x14ac:dyDescent="0.4">
      <c r="A336" s="88">
        <f t="shared" si="5"/>
        <v>331</v>
      </c>
      <c r="B336" s="100">
        <v>2023</v>
      </c>
      <c r="C336" s="88" t="s">
        <v>604</v>
      </c>
      <c r="D336" s="88" t="s">
        <v>995</v>
      </c>
      <c r="E336" s="101" t="s">
        <v>2322</v>
      </c>
      <c r="F336" s="88" t="s">
        <v>576</v>
      </c>
      <c r="G336" s="88" t="s">
        <v>545</v>
      </c>
      <c r="H336" s="40" t="s">
        <v>1229</v>
      </c>
      <c r="I336" s="88" t="s">
        <v>1223</v>
      </c>
      <c r="J336" s="88" t="s">
        <v>361</v>
      </c>
      <c r="K336" s="18"/>
      <c r="L336" s="18"/>
      <c r="M336" s="18">
        <v>48996640.969999999</v>
      </c>
      <c r="N336" s="18"/>
      <c r="O336" s="18"/>
      <c r="P336" s="18"/>
      <c r="Q336" s="20">
        <f>SUM(PAC!$M336:$P336)</f>
        <v>48996640.969999999</v>
      </c>
      <c r="R336" s="20">
        <v>47155201.420000002</v>
      </c>
      <c r="S336" s="20"/>
      <c r="T336" s="20"/>
      <c r="U336" s="20"/>
      <c r="V336" s="20">
        <v>47155201.420000002</v>
      </c>
      <c r="W336" s="20">
        <f>IF(PAC!$V336&gt;0,PAC!$V336,PAC!$Q336)</f>
        <v>47155201.420000002</v>
      </c>
      <c r="X336" s="20" t="s">
        <v>2251</v>
      </c>
      <c r="Y336" s="102" t="s">
        <v>1553</v>
      </c>
      <c r="Z336" s="102"/>
      <c r="AA336" s="103">
        <v>28</v>
      </c>
      <c r="AB336" s="103" t="s">
        <v>1675</v>
      </c>
      <c r="AC336" s="100" t="s">
        <v>2346</v>
      </c>
      <c r="AD336" s="87">
        <v>47067</v>
      </c>
      <c r="AE336" s="104"/>
      <c r="AF336" s="40" t="s">
        <v>1456</v>
      </c>
      <c r="AG336" s="161" t="s">
        <v>2308</v>
      </c>
      <c r="AH336" s="105"/>
      <c r="AI336" s="101" t="s">
        <v>2268</v>
      </c>
      <c r="AJ336" s="40" t="s">
        <v>551</v>
      </c>
      <c r="AK336" s="40" t="s">
        <v>2270</v>
      </c>
      <c r="AL336" s="40" t="s">
        <v>962</v>
      </c>
      <c r="AM336" s="101"/>
      <c r="AN336" s="87"/>
      <c r="AO336" s="40" t="s">
        <v>2266</v>
      </c>
      <c r="AP336" s="40" t="s">
        <v>2606</v>
      </c>
      <c r="AQ336" s="40"/>
      <c r="AR336" s="87">
        <v>46063</v>
      </c>
      <c r="AS336" s="87">
        <v>46136</v>
      </c>
      <c r="AT336" s="87">
        <v>46190</v>
      </c>
      <c r="AU336" s="87">
        <v>46213</v>
      </c>
      <c r="AV336" s="106">
        <v>47067</v>
      </c>
      <c r="AW336" s="106">
        <v>47067</v>
      </c>
      <c r="AX336" s="101"/>
      <c r="AY336" s="162" t="s">
        <v>1388</v>
      </c>
      <c r="AZ336" s="105"/>
      <c r="BA336" s="104"/>
      <c r="BB336" s="108" t="str">
        <f>IFERROR(IF(PAC!$AB336="F01 - CAPTAÇÃO DE RECURSO",1,""),"")</f>
        <v/>
      </c>
      <c r="BC336" s="108" t="str">
        <f>IFERROR(IF(PAC!$AB336="F02 - LICITAÇÃO",1,""),"")</f>
        <v/>
      </c>
      <c r="BD336" s="109">
        <f>IFERROR(IF(PAC!$AB$6:$AB$581="F03 - EXECUÇÃO DO OBJETO",1,""),"")</f>
        <v>1</v>
      </c>
      <c r="BE336" s="109" t="str">
        <f>IFERROR(IF(PAC!$AB$6:$AB$581="F04 - CONCLUÍDA",1,""),"")</f>
        <v/>
      </c>
      <c r="BF336" s="110">
        <f>IF(PAC!$V336&gt;0,0,PAC!$Q336)</f>
        <v>0</v>
      </c>
    </row>
    <row r="337" spans="1:58" s="1" customFormat="1" ht="409.5" hidden="1" customHeight="1" thickBot="1" x14ac:dyDescent="0.4">
      <c r="A337" s="111">
        <f t="shared" si="5"/>
        <v>332</v>
      </c>
      <c r="B337" s="112">
        <v>2023</v>
      </c>
      <c r="C337" s="111" t="s">
        <v>604</v>
      </c>
      <c r="D337" s="111" t="s">
        <v>995</v>
      </c>
      <c r="E337" s="113" t="s">
        <v>2121</v>
      </c>
      <c r="F337" s="111" t="s">
        <v>576</v>
      </c>
      <c r="G337" s="111" t="s">
        <v>545</v>
      </c>
      <c r="H337" s="114" t="s">
        <v>1229</v>
      </c>
      <c r="I337" s="111" t="s">
        <v>1223</v>
      </c>
      <c r="J337" s="111" t="s">
        <v>361</v>
      </c>
      <c r="K337" s="31">
        <v>495391614.52999997</v>
      </c>
      <c r="L337" s="31"/>
      <c r="M337" s="31"/>
      <c r="N337" s="31">
        <v>4119458.53</v>
      </c>
      <c r="O337" s="31"/>
      <c r="P337" s="31">
        <v>78269712</v>
      </c>
      <c r="Q337" s="33">
        <f>SUM(PAC!$M337:$P337)</f>
        <v>82389170.530000001</v>
      </c>
      <c r="R337" s="33"/>
      <c r="S337" s="33"/>
      <c r="T337" s="33"/>
      <c r="U337" s="33"/>
      <c r="V337" s="33"/>
      <c r="W337" s="33">
        <f>IF(PAC!$V337&gt;0,PAC!$V337,PAC!$Q337)</f>
        <v>82389170.530000001</v>
      </c>
      <c r="X337" s="33"/>
      <c r="Y337" s="115" t="s">
        <v>1556</v>
      </c>
      <c r="Z337" s="115" t="s">
        <v>1734</v>
      </c>
      <c r="AA337" s="116"/>
      <c r="AB337" s="116" t="s">
        <v>1403</v>
      </c>
      <c r="AC337" s="112" t="s">
        <v>2349</v>
      </c>
      <c r="AD337" s="117"/>
      <c r="AE337" s="118"/>
      <c r="AF337" s="114" t="s">
        <v>1469</v>
      </c>
      <c r="AG337" s="159" t="s">
        <v>2399</v>
      </c>
      <c r="AH337" s="119">
        <v>46295</v>
      </c>
      <c r="AI337" s="113" t="s">
        <v>1508</v>
      </c>
      <c r="AJ337" s="114" t="s">
        <v>591</v>
      </c>
      <c r="AK337" s="114" t="s">
        <v>2092</v>
      </c>
      <c r="AL337" s="114"/>
      <c r="AM337" s="114"/>
      <c r="AN337" s="117"/>
      <c r="AO337" s="114" t="s">
        <v>1050</v>
      </c>
      <c r="AP337" s="114"/>
      <c r="AQ337" s="114"/>
      <c r="AR337" s="117"/>
      <c r="AS337" s="117"/>
      <c r="AT337" s="117"/>
      <c r="AU337" s="117"/>
      <c r="AV337" s="120"/>
      <c r="AW337" s="120"/>
      <c r="AX337" s="113" t="s">
        <v>2626</v>
      </c>
      <c r="AY337" s="160" t="s">
        <v>1461</v>
      </c>
      <c r="AZ337" s="119"/>
      <c r="BA337" s="118"/>
      <c r="BB337" s="191">
        <f>IFERROR(IF(PAC!$AB337="F01 - CAPTAÇÃO DE RECURSO",1,""),"")</f>
        <v>1</v>
      </c>
      <c r="BC337" s="191" t="str">
        <f>IFERROR(IF(PAC!$AB337="F02 - LICITAÇÃO",1,""),"")</f>
        <v/>
      </c>
      <c r="BD337" s="122" t="str">
        <f>IFERROR(IF(PAC!$AB$6:$AB$581="F03 - EXECUÇÃO DO OBJETO",1,""),"")</f>
        <v/>
      </c>
      <c r="BE337" s="122" t="str">
        <f>IFERROR(IF(PAC!$AB$6:$AB$581="F04 - CONCLUÍDA",1,""),"")</f>
        <v/>
      </c>
      <c r="BF337" s="189">
        <f>IF(PAC!$V337&gt;0,0,PAC!$Q337)</f>
        <v>82389170.530000001</v>
      </c>
    </row>
    <row r="338" spans="1:58" s="1" customFormat="1" ht="409.5" hidden="1" customHeight="1" thickBot="1" x14ac:dyDescent="0.4">
      <c r="A338" s="88">
        <f t="shared" si="5"/>
        <v>333</v>
      </c>
      <c r="B338" s="88">
        <v>2025</v>
      </c>
      <c r="C338" s="88" t="s">
        <v>604</v>
      </c>
      <c r="D338" s="88" t="s">
        <v>995</v>
      </c>
      <c r="E338" s="101" t="s">
        <v>2122</v>
      </c>
      <c r="F338" s="88" t="s">
        <v>576</v>
      </c>
      <c r="G338" s="88" t="s">
        <v>545</v>
      </c>
      <c r="H338" s="40" t="s">
        <v>1229</v>
      </c>
      <c r="I338" s="88" t="s">
        <v>602</v>
      </c>
      <c r="J338" s="88" t="s">
        <v>361</v>
      </c>
      <c r="K338" s="18">
        <v>58866783.710000001</v>
      </c>
      <c r="L338" s="18"/>
      <c r="M338" s="18"/>
      <c r="N338" s="18">
        <v>9084934.3499999996</v>
      </c>
      <c r="O338" s="18"/>
      <c r="P338" s="18">
        <v>49781849.359999999</v>
      </c>
      <c r="Q338" s="20">
        <f>SUM(PAC!$M338:$P338)</f>
        <v>58866783.710000001</v>
      </c>
      <c r="R338" s="20"/>
      <c r="S338" s="20"/>
      <c r="T338" s="20"/>
      <c r="U338" s="20"/>
      <c r="V338" s="20"/>
      <c r="W338" s="20">
        <f>IF(PAC!$V338&gt;0,PAC!$V338,PAC!$Q338)</f>
        <v>58866783.710000001</v>
      </c>
      <c r="X338" s="20"/>
      <c r="Y338" s="102" t="s">
        <v>1556</v>
      </c>
      <c r="Z338" s="102" t="s">
        <v>1734</v>
      </c>
      <c r="AA338" s="103"/>
      <c r="AB338" s="103" t="s">
        <v>1403</v>
      </c>
      <c r="AC338" s="100" t="s">
        <v>2352</v>
      </c>
      <c r="AD338" s="87"/>
      <c r="AE338" s="104"/>
      <c r="AF338" s="40" t="s">
        <v>1492</v>
      </c>
      <c r="AG338" s="40" t="s">
        <v>1902</v>
      </c>
      <c r="AH338" s="105">
        <v>46325</v>
      </c>
      <c r="AI338" s="101" t="s">
        <v>1300</v>
      </c>
      <c r="AJ338" s="40" t="s">
        <v>824</v>
      </c>
      <c r="AK338" s="40"/>
      <c r="AL338" s="40"/>
      <c r="AM338" s="40"/>
      <c r="AN338" s="87"/>
      <c r="AO338" s="40" t="s">
        <v>2547</v>
      </c>
      <c r="AP338" s="40"/>
      <c r="AQ338" s="40" t="s">
        <v>714</v>
      </c>
      <c r="AR338" s="87"/>
      <c r="AS338" s="87"/>
      <c r="AT338" s="87"/>
      <c r="AU338" s="87"/>
      <c r="AV338" s="106"/>
      <c r="AW338" s="106"/>
      <c r="AX338" s="101" t="s">
        <v>2123</v>
      </c>
      <c r="AY338" s="107" t="s">
        <v>1378</v>
      </c>
      <c r="AZ338" s="105"/>
      <c r="BA338" s="104" t="s">
        <v>1001</v>
      </c>
      <c r="BB338" s="108">
        <f>IFERROR(IF(PAC!$AB338="F01 - CAPTAÇÃO DE RECURSO",1,""),"")</f>
        <v>1</v>
      </c>
      <c r="BC338" s="108" t="str">
        <f>IFERROR(IF(PAC!$AB338="F02 - LICITAÇÃO",1,""),"")</f>
        <v/>
      </c>
      <c r="BD338" s="109" t="str">
        <f>IFERROR(IF(PAC!$AB$6:$AB$581="F03 - EXECUÇÃO DO OBJETO",1,""),"")</f>
        <v/>
      </c>
      <c r="BE338" s="109" t="str">
        <f>IFERROR(IF(PAC!$AB$6:$AB$581="F04 - CONCLUÍDA",1,""),"")</f>
        <v/>
      </c>
      <c r="BF338" s="110">
        <f>IF(PAC!$V338&gt;0,0,PAC!$Q338)</f>
        <v>58866783.710000001</v>
      </c>
    </row>
    <row r="339" spans="1:58" s="1" customFormat="1" ht="252" hidden="1" customHeight="1" thickBot="1" x14ac:dyDescent="0.4">
      <c r="A339" s="111">
        <f t="shared" si="5"/>
        <v>334</v>
      </c>
      <c r="B339" s="111">
        <v>2025</v>
      </c>
      <c r="C339" s="111" t="s">
        <v>604</v>
      </c>
      <c r="D339" s="111" t="s">
        <v>995</v>
      </c>
      <c r="E339" s="113" t="s">
        <v>2124</v>
      </c>
      <c r="F339" s="111" t="s">
        <v>576</v>
      </c>
      <c r="G339" s="111" t="s">
        <v>545</v>
      </c>
      <c r="H339" s="114" t="s">
        <v>1229</v>
      </c>
      <c r="I339" s="111" t="s">
        <v>1223</v>
      </c>
      <c r="J339" s="111" t="s">
        <v>361</v>
      </c>
      <c r="K339" s="31">
        <v>30687770.789999999</v>
      </c>
      <c r="L339" s="31"/>
      <c r="M339" s="31"/>
      <c r="N339" s="31">
        <v>1534388.54</v>
      </c>
      <c r="O339" s="31"/>
      <c r="P339" s="31">
        <v>29153382.25</v>
      </c>
      <c r="Q339" s="33">
        <f>SUM(PAC!$M339:$P339)</f>
        <v>30687770.789999999</v>
      </c>
      <c r="R339" s="33"/>
      <c r="S339" s="33"/>
      <c r="T339" s="33"/>
      <c r="U339" s="33"/>
      <c r="V339" s="33"/>
      <c r="W339" s="33">
        <f>IF(PAC!$V339&gt;0,PAC!$V339,PAC!$Q339)</f>
        <v>30687770.789999999</v>
      </c>
      <c r="X339" s="33"/>
      <c r="Y339" s="115" t="s">
        <v>1556</v>
      </c>
      <c r="Z339" s="115" t="s">
        <v>1734</v>
      </c>
      <c r="AA339" s="116"/>
      <c r="AB339" s="116" t="s">
        <v>1403</v>
      </c>
      <c r="AC339" s="112" t="s">
        <v>2352</v>
      </c>
      <c r="AD339" s="117"/>
      <c r="AE339" s="118"/>
      <c r="AF339" s="114" t="s">
        <v>1492</v>
      </c>
      <c r="AG339" s="114" t="s">
        <v>1902</v>
      </c>
      <c r="AH339" s="119">
        <v>46325</v>
      </c>
      <c r="AI339" s="113" t="s">
        <v>1300</v>
      </c>
      <c r="AJ339" s="114" t="s">
        <v>825</v>
      </c>
      <c r="AK339" s="114"/>
      <c r="AL339" s="114"/>
      <c r="AM339" s="114"/>
      <c r="AN339" s="117"/>
      <c r="AO339" s="114" t="s">
        <v>2548</v>
      </c>
      <c r="AP339" s="114"/>
      <c r="AQ339" s="114"/>
      <c r="AR339" s="117"/>
      <c r="AS339" s="117"/>
      <c r="AT339" s="117"/>
      <c r="AU339" s="117"/>
      <c r="AV339" s="120"/>
      <c r="AW339" s="120"/>
      <c r="AX339" s="113" t="s">
        <v>2125</v>
      </c>
      <c r="AY339" s="121" t="s">
        <v>1378</v>
      </c>
      <c r="AZ339" s="119"/>
      <c r="BA339" s="118" t="s">
        <v>1001</v>
      </c>
      <c r="BB339" s="191">
        <f>IFERROR(IF(PAC!$AB339="F01 - CAPTAÇÃO DE RECURSO",1,""),"")</f>
        <v>1</v>
      </c>
      <c r="BC339" s="191" t="str">
        <f>IFERROR(IF(PAC!$AB339="F02 - LICITAÇÃO",1,""),"")</f>
        <v/>
      </c>
      <c r="BD339" s="122" t="str">
        <f>IFERROR(IF(PAC!$AB$6:$AB$581="F03 - EXECUÇÃO DO OBJETO",1,""),"")</f>
        <v/>
      </c>
      <c r="BE339" s="122" t="str">
        <f>IFERROR(IF(PAC!$AB$6:$AB$581="F04 - CONCLUÍDA",1,""),"")</f>
        <v/>
      </c>
      <c r="BF339" s="189">
        <f>IF(PAC!$V339&gt;0,0,PAC!$Q339)</f>
        <v>30687770.789999999</v>
      </c>
    </row>
    <row r="340" spans="1:58" s="1" customFormat="1" ht="273" hidden="1" customHeight="1" thickBot="1" x14ac:dyDescent="0.4">
      <c r="A340" s="88">
        <f t="shared" si="5"/>
        <v>335</v>
      </c>
      <c r="B340" s="88">
        <v>2025</v>
      </c>
      <c r="C340" s="88" t="s">
        <v>604</v>
      </c>
      <c r="D340" s="88" t="s">
        <v>995</v>
      </c>
      <c r="E340" s="101" t="s">
        <v>2126</v>
      </c>
      <c r="F340" s="88" t="s">
        <v>576</v>
      </c>
      <c r="G340" s="88" t="s">
        <v>545</v>
      </c>
      <c r="H340" s="40" t="s">
        <v>1229</v>
      </c>
      <c r="I340" s="88" t="s">
        <v>1223</v>
      </c>
      <c r="J340" s="88" t="s">
        <v>361</v>
      </c>
      <c r="K340" s="18">
        <v>85028849.920000002</v>
      </c>
      <c r="L340" s="18"/>
      <c r="M340" s="18"/>
      <c r="N340" s="18">
        <f>4260000*0+3816636.98</f>
        <v>3816636.98</v>
      </c>
      <c r="O340" s="18"/>
      <c r="P340" s="18">
        <f>81212212.94</f>
        <v>81212212.939999998</v>
      </c>
      <c r="Q340" s="20">
        <f>SUM(PAC!$M340:$P340)</f>
        <v>85028849.920000002</v>
      </c>
      <c r="R340" s="20"/>
      <c r="S340" s="20"/>
      <c r="T340" s="20"/>
      <c r="U340" s="20"/>
      <c r="V340" s="20"/>
      <c r="W340" s="20">
        <f>IF(PAC!$V340&gt;0,PAC!$V340,PAC!$Q340)</f>
        <v>85028849.920000002</v>
      </c>
      <c r="X340" s="20"/>
      <c r="Y340" s="102" t="s">
        <v>1556</v>
      </c>
      <c r="Z340" s="102" t="s">
        <v>1734</v>
      </c>
      <c r="AA340" s="103"/>
      <c r="AB340" s="103" t="s">
        <v>1403</v>
      </c>
      <c r="AC340" s="100" t="s">
        <v>2352</v>
      </c>
      <c r="AD340" s="87"/>
      <c r="AE340" s="104"/>
      <c r="AF340" s="40" t="s">
        <v>1492</v>
      </c>
      <c r="AG340" s="40" t="s">
        <v>1902</v>
      </c>
      <c r="AH340" s="105">
        <v>46325</v>
      </c>
      <c r="AI340" s="101" t="s">
        <v>1300</v>
      </c>
      <c r="AJ340" s="40" t="s">
        <v>826</v>
      </c>
      <c r="AK340" s="40"/>
      <c r="AL340" s="40"/>
      <c r="AM340" s="40"/>
      <c r="AN340" s="87"/>
      <c r="AO340" s="40" t="s">
        <v>2549</v>
      </c>
      <c r="AP340" s="40"/>
      <c r="AQ340" s="40"/>
      <c r="AR340" s="87"/>
      <c r="AS340" s="87"/>
      <c r="AT340" s="87"/>
      <c r="AU340" s="87"/>
      <c r="AV340" s="106"/>
      <c r="AW340" s="106"/>
      <c r="AX340" s="101" t="s">
        <v>2127</v>
      </c>
      <c r="AY340" s="107" t="s">
        <v>1378</v>
      </c>
      <c r="AZ340" s="105"/>
      <c r="BA340" s="104"/>
      <c r="BB340" s="108">
        <f>IFERROR(IF(PAC!$AB340="F01 - CAPTAÇÃO DE RECURSO",1,""),"")</f>
        <v>1</v>
      </c>
      <c r="BC340" s="108" t="str">
        <f>IFERROR(IF(PAC!$AB340="F02 - LICITAÇÃO",1,""),"")</f>
        <v/>
      </c>
      <c r="BD340" s="109" t="str">
        <f>IFERROR(IF(PAC!$AB$6:$AB$581="F03 - EXECUÇÃO DO OBJETO",1,""),"")</f>
        <v/>
      </c>
      <c r="BE340" s="109" t="str">
        <f>IFERROR(IF(PAC!$AB$6:$AB$581="F04 - CONCLUÍDA",1,""),"")</f>
        <v/>
      </c>
      <c r="BF340" s="110">
        <f>IF(PAC!$V340&gt;0,0,PAC!$Q340)</f>
        <v>85028849.920000002</v>
      </c>
    </row>
    <row r="341" spans="1:58" s="1" customFormat="1" ht="153.75" hidden="1" customHeight="1" thickBot="1" x14ac:dyDescent="0.4">
      <c r="A341" s="111">
        <f t="shared" si="5"/>
        <v>336</v>
      </c>
      <c r="B341" s="111">
        <v>2025</v>
      </c>
      <c r="C341" s="111" t="s">
        <v>604</v>
      </c>
      <c r="D341" s="111" t="s">
        <v>995</v>
      </c>
      <c r="E341" s="113" t="s">
        <v>2128</v>
      </c>
      <c r="F341" s="111" t="s">
        <v>576</v>
      </c>
      <c r="G341" s="111" t="s">
        <v>545</v>
      </c>
      <c r="H341" s="114" t="s">
        <v>1229</v>
      </c>
      <c r="I341" s="111" t="s">
        <v>1223</v>
      </c>
      <c r="J341" s="111" t="s">
        <v>361</v>
      </c>
      <c r="K341" s="31">
        <v>303900904.00999999</v>
      </c>
      <c r="L341" s="31"/>
      <c r="M341" s="31"/>
      <c r="N341" s="31">
        <v>15195045.199999999</v>
      </c>
      <c r="O341" s="31"/>
      <c r="P341" s="31">
        <v>288705858.81</v>
      </c>
      <c r="Q341" s="33">
        <f>SUM(PAC!$M341:$P341)</f>
        <v>303900904.00999999</v>
      </c>
      <c r="R341" s="33"/>
      <c r="S341" s="33"/>
      <c r="T341" s="33"/>
      <c r="U341" s="33"/>
      <c r="V341" s="33"/>
      <c r="W341" s="33">
        <f>IF(PAC!$V341&gt;0,PAC!$V341,PAC!$Q341)</f>
        <v>303900904.00999999</v>
      </c>
      <c r="X341" s="33"/>
      <c r="Y341" s="115" t="s">
        <v>1556</v>
      </c>
      <c r="Z341" s="115" t="s">
        <v>1734</v>
      </c>
      <c r="AA341" s="116"/>
      <c r="AB341" s="116" t="s">
        <v>1403</v>
      </c>
      <c r="AC341" s="112" t="s">
        <v>2352</v>
      </c>
      <c r="AD341" s="117"/>
      <c r="AE341" s="118"/>
      <c r="AF341" s="114" t="s">
        <v>1492</v>
      </c>
      <c r="AG341" s="114" t="s">
        <v>1902</v>
      </c>
      <c r="AH341" s="119">
        <v>46325</v>
      </c>
      <c r="AI341" s="113" t="s">
        <v>1300</v>
      </c>
      <c r="AJ341" s="114" t="s">
        <v>827</v>
      </c>
      <c r="AK341" s="114"/>
      <c r="AL341" s="114"/>
      <c r="AM341" s="114"/>
      <c r="AN341" s="117"/>
      <c r="AO341" s="114" t="s">
        <v>2550</v>
      </c>
      <c r="AP341" s="114"/>
      <c r="AQ341" s="114"/>
      <c r="AR341" s="117"/>
      <c r="AS341" s="117"/>
      <c r="AT341" s="117"/>
      <c r="AU341" s="117"/>
      <c r="AV341" s="120"/>
      <c r="AW341" s="120"/>
      <c r="AX341" s="113" t="s">
        <v>1399</v>
      </c>
      <c r="AY341" s="121" t="s">
        <v>1397</v>
      </c>
      <c r="AZ341" s="119"/>
      <c r="BA341" s="118" t="s">
        <v>1001</v>
      </c>
      <c r="BB341" s="191">
        <f>IFERROR(IF(PAC!$AB341="F01 - CAPTAÇÃO DE RECURSO",1,""),"")</f>
        <v>1</v>
      </c>
      <c r="BC341" s="191" t="str">
        <f>IFERROR(IF(PAC!$AB341="F02 - LICITAÇÃO",1,""),"")</f>
        <v/>
      </c>
      <c r="BD341" s="122" t="str">
        <f>IFERROR(IF(PAC!$AB$6:$AB$581="F03 - EXECUÇÃO DO OBJETO",1,""),"")</f>
        <v/>
      </c>
      <c r="BE341" s="122" t="str">
        <f>IFERROR(IF(PAC!$AB$6:$AB$581="F04 - CONCLUÍDA",1,""),"")</f>
        <v/>
      </c>
      <c r="BF341" s="189">
        <f>IF(PAC!$V341&gt;0,0,PAC!$Q341)</f>
        <v>303900904.00999999</v>
      </c>
    </row>
    <row r="342" spans="1:58" s="1" customFormat="1" ht="211.5" hidden="1" customHeight="1" thickBot="1" x14ac:dyDescent="0.4">
      <c r="A342" s="88">
        <f t="shared" si="5"/>
        <v>337</v>
      </c>
      <c r="B342" s="88">
        <v>2025</v>
      </c>
      <c r="C342" s="88" t="s">
        <v>604</v>
      </c>
      <c r="D342" s="88" t="s">
        <v>995</v>
      </c>
      <c r="E342" s="101" t="s">
        <v>2129</v>
      </c>
      <c r="F342" s="88" t="s">
        <v>576</v>
      </c>
      <c r="G342" s="88" t="s">
        <v>545</v>
      </c>
      <c r="H342" s="40" t="s">
        <v>1229</v>
      </c>
      <c r="I342" s="88" t="s">
        <v>602</v>
      </c>
      <c r="J342" s="88" t="s">
        <v>361</v>
      </c>
      <c r="K342" s="18">
        <v>89399709</v>
      </c>
      <c r="L342" s="18"/>
      <c r="M342" s="18"/>
      <c r="N342" s="18">
        <v>7814249.4000000004</v>
      </c>
      <c r="O342" s="18"/>
      <c r="P342" s="18">
        <v>81585459.599999994</v>
      </c>
      <c r="Q342" s="20">
        <f>SUM(PAC!$M342:$P342)</f>
        <v>89399709</v>
      </c>
      <c r="R342" s="20"/>
      <c r="S342" s="20"/>
      <c r="T342" s="20"/>
      <c r="U342" s="20"/>
      <c r="V342" s="20"/>
      <c r="W342" s="20">
        <f>IF(PAC!$V342&gt;0,PAC!$V342,PAC!$Q342)</f>
        <v>89399709</v>
      </c>
      <c r="X342" s="20"/>
      <c r="Y342" s="102" t="s">
        <v>1556</v>
      </c>
      <c r="Z342" s="102" t="s">
        <v>1734</v>
      </c>
      <c r="AA342" s="103"/>
      <c r="AB342" s="103" t="s">
        <v>1403</v>
      </c>
      <c r="AC342" s="100" t="s">
        <v>2352</v>
      </c>
      <c r="AD342" s="87"/>
      <c r="AE342" s="104"/>
      <c r="AF342" s="40" t="s">
        <v>1492</v>
      </c>
      <c r="AG342" s="40" t="s">
        <v>1902</v>
      </c>
      <c r="AH342" s="105">
        <v>46325</v>
      </c>
      <c r="AI342" s="101" t="s">
        <v>1300</v>
      </c>
      <c r="AJ342" s="40" t="s">
        <v>828</v>
      </c>
      <c r="AK342" s="40"/>
      <c r="AL342" s="40"/>
      <c r="AM342" s="40"/>
      <c r="AN342" s="87"/>
      <c r="AO342" s="40" t="s">
        <v>2552</v>
      </c>
      <c r="AP342" s="40"/>
      <c r="AQ342" s="40"/>
      <c r="AR342" s="87"/>
      <c r="AS342" s="87"/>
      <c r="AT342" s="87"/>
      <c r="AU342" s="87"/>
      <c r="AV342" s="106"/>
      <c r="AW342" s="106"/>
      <c r="AX342" s="127" t="s">
        <v>1400</v>
      </c>
      <c r="AY342" s="107" t="s">
        <v>1398</v>
      </c>
      <c r="AZ342" s="105"/>
      <c r="BA342" s="104" t="s">
        <v>1001</v>
      </c>
      <c r="BB342" s="108">
        <f>IFERROR(IF(PAC!$AB342="F01 - CAPTAÇÃO DE RECURSO",1,""),"")</f>
        <v>1</v>
      </c>
      <c r="BC342" s="108" t="str">
        <f>IFERROR(IF(PAC!$AB342="F02 - LICITAÇÃO",1,""),"")</f>
        <v/>
      </c>
      <c r="BD342" s="109" t="str">
        <f>IFERROR(IF(PAC!$AB$6:$AB$581="F03 - EXECUÇÃO DO OBJETO",1,""),"")</f>
        <v/>
      </c>
      <c r="BE342" s="109" t="str">
        <f>IFERROR(IF(PAC!$AB$6:$AB$581="F04 - CONCLUÍDA",1,""),"")</f>
        <v/>
      </c>
      <c r="BF342" s="110">
        <f>IF(PAC!$V342&gt;0,0,PAC!$Q342)</f>
        <v>89399709</v>
      </c>
    </row>
    <row r="343" spans="1:58" s="1" customFormat="1" ht="126" hidden="1" customHeight="1" thickBot="1" x14ac:dyDescent="0.4">
      <c r="A343" s="111">
        <f t="shared" si="5"/>
        <v>338</v>
      </c>
      <c r="B343" s="111">
        <v>2025</v>
      </c>
      <c r="C343" s="111" t="s">
        <v>604</v>
      </c>
      <c r="D343" s="111" t="s">
        <v>995</v>
      </c>
      <c r="E343" s="113" t="s">
        <v>833</v>
      </c>
      <c r="F343" s="111" t="s">
        <v>576</v>
      </c>
      <c r="G343" s="111" t="s">
        <v>545</v>
      </c>
      <c r="H343" s="114" t="s">
        <v>1229</v>
      </c>
      <c r="I343" s="111" t="s">
        <v>602</v>
      </c>
      <c r="J343" s="111" t="s">
        <v>361</v>
      </c>
      <c r="K343" s="31">
        <v>88740357.530000001</v>
      </c>
      <c r="L343" s="31"/>
      <c r="M343" s="31"/>
      <c r="N343" s="31"/>
      <c r="O343" s="31"/>
      <c r="P343" s="31"/>
      <c r="Q343" s="33">
        <f>SUM(PAC!$M343:$P343)</f>
        <v>0</v>
      </c>
      <c r="R343" s="33"/>
      <c r="S343" s="33"/>
      <c r="T343" s="33"/>
      <c r="U343" s="33"/>
      <c r="V343" s="33"/>
      <c r="W343" s="33">
        <f>IF(PAC!$V343&gt;0,PAC!$V343,PAC!$Q343)</f>
        <v>0</v>
      </c>
      <c r="X343" s="33"/>
      <c r="Y343" s="115" t="s">
        <v>593</v>
      </c>
      <c r="Z343" s="115"/>
      <c r="AA343" s="116"/>
      <c r="AB343" s="116" t="s">
        <v>1403</v>
      </c>
      <c r="AC343" s="112" t="s">
        <v>2362</v>
      </c>
      <c r="AD343" s="117"/>
      <c r="AE343" s="118"/>
      <c r="AF343" s="114"/>
      <c r="AG343" s="114"/>
      <c r="AH343" s="119"/>
      <c r="AI343" s="113"/>
      <c r="AJ343" s="114" t="s">
        <v>829</v>
      </c>
      <c r="AK343" s="114"/>
      <c r="AL343" s="114"/>
      <c r="AM343" s="114"/>
      <c r="AN343" s="117"/>
      <c r="AO343" s="114"/>
      <c r="AP343" s="114"/>
      <c r="AQ343" s="114"/>
      <c r="AR343" s="117"/>
      <c r="AS343" s="117"/>
      <c r="AT343" s="117"/>
      <c r="AU343" s="117"/>
      <c r="AV343" s="120"/>
      <c r="AW343" s="120"/>
      <c r="AX343" s="113" t="s">
        <v>1242</v>
      </c>
      <c r="AY343" s="121"/>
      <c r="AZ343" s="119"/>
      <c r="BA343" s="118"/>
      <c r="BB343" s="191">
        <f>IFERROR(IF(PAC!$AB343="F01 - CAPTAÇÃO DE RECURSO",1,""),"")</f>
        <v>1</v>
      </c>
      <c r="BC343" s="191" t="str">
        <f>IFERROR(IF(PAC!$AB343="F02 - LICITAÇÃO",1,""),"")</f>
        <v/>
      </c>
      <c r="BD343" s="122" t="str">
        <f>IFERROR(IF(PAC!$AB$6:$AB$581="F03 - EXECUÇÃO DO OBJETO",1,""),"")</f>
        <v/>
      </c>
      <c r="BE343" s="122" t="str">
        <f>IFERROR(IF(PAC!$AB$6:$AB$581="F04 - CONCLUÍDA",1,""),"")</f>
        <v/>
      </c>
      <c r="BF343" s="189">
        <f>IF(PAC!$V343&gt;0,0,PAC!$Q343)</f>
        <v>0</v>
      </c>
    </row>
    <row r="344" spans="1:58" s="1" customFormat="1" ht="147" hidden="1" customHeight="1" thickBot="1" x14ac:dyDescent="0.4">
      <c r="A344" s="88">
        <f t="shared" si="5"/>
        <v>339</v>
      </c>
      <c r="B344" s="88">
        <v>2025</v>
      </c>
      <c r="C344" s="88" t="s">
        <v>604</v>
      </c>
      <c r="D344" s="88" t="s">
        <v>995</v>
      </c>
      <c r="E344" s="101" t="s">
        <v>2130</v>
      </c>
      <c r="F344" s="88" t="s">
        <v>576</v>
      </c>
      <c r="G344" s="88" t="s">
        <v>545</v>
      </c>
      <c r="H344" s="40" t="s">
        <v>1229</v>
      </c>
      <c r="I344" s="88" t="s">
        <v>602</v>
      </c>
      <c r="J344" s="88" t="s">
        <v>256</v>
      </c>
      <c r="K344" s="18">
        <v>99078254</v>
      </c>
      <c r="L344" s="18"/>
      <c r="M344" s="18"/>
      <c r="N344" s="18">
        <v>17870141.199999999</v>
      </c>
      <c r="O344" s="18"/>
      <c r="P344" s="18">
        <v>81208112.799999997</v>
      </c>
      <c r="Q344" s="20">
        <f>SUM(PAC!$M344:$P344)</f>
        <v>99078254</v>
      </c>
      <c r="R344" s="20"/>
      <c r="S344" s="20"/>
      <c r="T344" s="20"/>
      <c r="U344" s="20"/>
      <c r="V344" s="20"/>
      <c r="W344" s="20">
        <f>IF(PAC!$V344&gt;0,PAC!$V344,PAC!$Q344)</f>
        <v>99078254</v>
      </c>
      <c r="X344" s="20"/>
      <c r="Y344" s="102" t="s">
        <v>1556</v>
      </c>
      <c r="Z344" s="102" t="s">
        <v>1734</v>
      </c>
      <c r="AA344" s="103"/>
      <c r="AB344" s="103" t="s">
        <v>1403</v>
      </c>
      <c r="AC344" s="100" t="s">
        <v>2352</v>
      </c>
      <c r="AD344" s="87"/>
      <c r="AE344" s="104"/>
      <c r="AF344" s="40" t="s">
        <v>1492</v>
      </c>
      <c r="AG344" s="40" t="s">
        <v>1902</v>
      </c>
      <c r="AH344" s="105">
        <v>46325</v>
      </c>
      <c r="AI344" s="101" t="s">
        <v>1300</v>
      </c>
      <c r="AJ344" s="40" t="s">
        <v>830</v>
      </c>
      <c r="AK344" s="40"/>
      <c r="AL344" s="40"/>
      <c r="AM344" s="40"/>
      <c r="AN344" s="87"/>
      <c r="AO344" s="40" t="s">
        <v>2554</v>
      </c>
      <c r="AP344" s="40"/>
      <c r="AQ344" s="40" t="s">
        <v>714</v>
      </c>
      <c r="AR344" s="87"/>
      <c r="AS344" s="87"/>
      <c r="AT344" s="87"/>
      <c r="AU344" s="87"/>
      <c r="AV344" s="106"/>
      <c r="AW344" s="106"/>
      <c r="AX344" s="127" t="s">
        <v>2131</v>
      </c>
      <c r="AY344" s="107" t="s">
        <v>1378</v>
      </c>
      <c r="AZ344" s="105"/>
      <c r="BA344" s="104"/>
      <c r="BB344" s="108">
        <f>IFERROR(IF(PAC!$AB344="F01 - CAPTAÇÃO DE RECURSO",1,""),"")</f>
        <v>1</v>
      </c>
      <c r="BC344" s="108" t="str">
        <f>IFERROR(IF(PAC!$AB344="F02 - LICITAÇÃO",1,""),"")</f>
        <v/>
      </c>
      <c r="BD344" s="109" t="str">
        <f>IFERROR(IF(PAC!$AB$6:$AB$581="F03 - EXECUÇÃO DO OBJETO",1,""),"")</f>
        <v/>
      </c>
      <c r="BE344" s="109" t="str">
        <f>IFERROR(IF(PAC!$AB$6:$AB$581="F04 - CONCLUÍDA",1,""),"")</f>
        <v/>
      </c>
      <c r="BF344" s="110">
        <f>IF(PAC!$V344&gt;0,0,PAC!$Q344)</f>
        <v>99078254</v>
      </c>
    </row>
    <row r="345" spans="1:58" s="1" customFormat="1" ht="357" hidden="1" customHeight="1" thickBot="1" x14ac:dyDescent="0.4">
      <c r="A345" s="111">
        <f t="shared" si="5"/>
        <v>340</v>
      </c>
      <c r="B345" s="111">
        <v>2025</v>
      </c>
      <c r="C345" s="111" t="s">
        <v>604</v>
      </c>
      <c r="D345" s="111" t="s">
        <v>995</v>
      </c>
      <c r="E345" s="113" t="s">
        <v>834</v>
      </c>
      <c r="F345" s="111" t="s">
        <v>576</v>
      </c>
      <c r="G345" s="111" t="s">
        <v>545</v>
      </c>
      <c r="H345" s="114" t="s">
        <v>1229</v>
      </c>
      <c r="I345" s="111" t="s">
        <v>602</v>
      </c>
      <c r="J345" s="111" t="s">
        <v>256</v>
      </c>
      <c r="K345" s="31">
        <v>9748461.4000000004</v>
      </c>
      <c r="L345" s="31"/>
      <c r="M345" s="31"/>
      <c r="N345" s="31"/>
      <c r="O345" s="31"/>
      <c r="P345" s="31"/>
      <c r="Q345" s="33">
        <f>SUM(PAC!$M345:$P345)</f>
        <v>0</v>
      </c>
      <c r="R345" s="33"/>
      <c r="S345" s="33"/>
      <c r="T345" s="33"/>
      <c r="U345" s="33"/>
      <c r="V345" s="33"/>
      <c r="W345" s="33">
        <f>IF(PAC!$V345&gt;0,PAC!$V345,PAC!$Q345)</f>
        <v>0</v>
      </c>
      <c r="X345" s="33"/>
      <c r="Y345" s="115" t="s">
        <v>593</v>
      </c>
      <c r="Z345" s="115"/>
      <c r="AA345" s="116"/>
      <c r="AB345" s="116" t="s">
        <v>1403</v>
      </c>
      <c r="AC345" s="112" t="s">
        <v>2362</v>
      </c>
      <c r="AD345" s="117"/>
      <c r="AE345" s="118"/>
      <c r="AF345" s="114"/>
      <c r="AG345" s="114"/>
      <c r="AH345" s="119"/>
      <c r="AI345" s="113"/>
      <c r="AJ345" s="114" t="s">
        <v>831</v>
      </c>
      <c r="AK345" s="114"/>
      <c r="AL345" s="114"/>
      <c r="AM345" s="114"/>
      <c r="AN345" s="117"/>
      <c r="AO345" s="114"/>
      <c r="AP345" s="114"/>
      <c r="AQ345" s="114"/>
      <c r="AR345" s="117"/>
      <c r="AS345" s="117"/>
      <c r="AT345" s="117"/>
      <c r="AU345" s="117"/>
      <c r="AV345" s="120"/>
      <c r="AW345" s="120"/>
      <c r="AX345" s="113" t="s">
        <v>1241</v>
      </c>
      <c r="AY345" s="121"/>
      <c r="AZ345" s="119"/>
      <c r="BA345" s="118"/>
      <c r="BB345" s="191">
        <f>IFERROR(IF(PAC!$AB345="F01 - CAPTAÇÃO DE RECURSO",1,""),"")</f>
        <v>1</v>
      </c>
      <c r="BC345" s="191" t="str">
        <f>IFERROR(IF(PAC!$AB345="F02 - LICITAÇÃO",1,""),"")</f>
        <v/>
      </c>
      <c r="BD345" s="122" t="str">
        <f>IFERROR(IF(PAC!$AB$6:$AB$581="F03 - EXECUÇÃO DO OBJETO",1,""),"")</f>
        <v/>
      </c>
      <c r="BE345" s="122" t="str">
        <f>IFERROR(IF(PAC!$AB$6:$AB$581="F04 - CONCLUÍDA",1,""),"")</f>
        <v/>
      </c>
      <c r="BF345" s="189">
        <f>IF(PAC!$V345&gt;0,0,PAC!$Q345)</f>
        <v>0</v>
      </c>
    </row>
    <row r="346" spans="1:58" s="1" customFormat="1" ht="170.4" hidden="1" customHeight="1" thickBot="1" x14ac:dyDescent="0.4">
      <c r="A346" s="88">
        <f t="shared" si="5"/>
        <v>341</v>
      </c>
      <c r="B346" s="88">
        <v>2025</v>
      </c>
      <c r="C346" s="88" t="s">
        <v>604</v>
      </c>
      <c r="D346" s="88" t="s">
        <v>995</v>
      </c>
      <c r="E346" s="101" t="s">
        <v>2132</v>
      </c>
      <c r="F346" s="88" t="s">
        <v>576</v>
      </c>
      <c r="G346" s="88" t="s">
        <v>545</v>
      </c>
      <c r="H346" s="40" t="s">
        <v>1229</v>
      </c>
      <c r="I346" s="88" t="s">
        <v>602</v>
      </c>
      <c r="J346" s="88" t="s">
        <v>256</v>
      </c>
      <c r="K346" s="18">
        <v>15250815.93</v>
      </c>
      <c r="L346" s="18"/>
      <c r="M346" s="18"/>
      <c r="N346" s="18">
        <v>762540.8</v>
      </c>
      <c r="O346" s="18"/>
      <c r="P346" s="18">
        <v>14488275.130000001</v>
      </c>
      <c r="Q346" s="20">
        <f>SUM(PAC!$M346:$P346)</f>
        <v>15250815.930000002</v>
      </c>
      <c r="R346" s="20"/>
      <c r="S346" s="20"/>
      <c r="T346" s="20"/>
      <c r="U346" s="20"/>
      <c r="V346" s="20"/>
      <c r="W346" s="20">
        <f>IF(PAC!$V346&gt;0,PAC!$V346,PAC!$Q346)</f>
        <v>15250815.930000002</v>
      </c>
      <c r="X346" s="20"/>
      <c r="Y346" s="102" t="s">
        <v>1556</v>
      </c>
      <c r="Z346" s="102" t="s">
        <v>1734</v>
      </c>
      <c r="AA346" s="103"/>
      <c r="AB346" s="103" t="s">
        <v>1403</v>
      </c>
      <c r="AC346" s="100" t="s">
        <v>2352</v>
      </c>
      <c r="AD346" s="87"/>
      <c r="AE346" s="104"/>
      <c r="AF346" s="40" t="s">
        <v>1492</v>
      </c>
      <c r="AG346" s="40" t="s">
        <v>1902</v>
      </c>
      <c r="AH346" s="105">
        <v>46325</v>
      </c>
      <c r="AI346" s="101" t="s">
        <v>1300</v>
      </c>
      <c r="AJ346" s="40" t="s">
        <v>832</v>
      </c>
      <c r="AK346" s="40"/>
      <c r="AL346" s="40"/>
      <c r="AM346" s="40"/>
      <c r="AN346" s="87"/>
      <c r="AO346" s="40" t="s">
        <v>2555</v>
      </c>
      <c r="AP346" s="40"/>
      <c r="AQ346" s="40"/>
      <c r="AR346" s="87"/>
      <c r="AS346" s="87"/>
      <c r="AT346" s="87"/>
      <c r="AU346" s="87"/>
      <c r="AV346" s="106"/>
      <c r="AW346" s="106"/>
      <c r="AX346" s="127"/>
      <c r="AY346" s="107" t="s">
        <v>1378</v>
      </c>
      <c r="AZ346" s="105"/>
      <c r="BA346" s="104"/>
      <c r="BB346" s="108">
        <f>IFERROR(IF(PAC!$AB346="F01 - CAPTAÇÃO DE RECURSO",1,""),"")</f>
        <v>1</v>
      </c>
      <c r="BC346" s="108" t="str">
        <f>IFERROR(IF(PAC!$AB346="F02 - LICITAÇÃO",1,""),"")</f>
        <v/>
      </c>
      <c r="BD346" s="109" t="str">
        <f>IFERROR(IF(PAC!$AB$6:$AB$581="F03 - EXECUÇÃO DO OBJETO",1,""),"")</f>
        <v/>
      </c>
      <c r="BE346" s="109" t="str">
        <f>IFERROR(IF(PAC!$AB$6:$AB$581="F04 - CONCLUÍDA",1,""),"")</f>
        <v/>
      </c>
      <c r="BF346" s="110">
        <f>IF(PAC!$V346&gt;0,0,PAC!$Q346)</f>
        <v>15250815.930000002</v>
      </c>
    </row>
    <row r="347" spans="1:58" s="1" customFormat="1" ht="151.19999999999999" hidden="1" customHeight="1" thickBot="1" x14ac:dyDescent="0.4">
      <c r="A347" s="111">
        <f t="shared" si="5"/>
        <v>342</v>
      </c>
      <c r="B347" s="111">
        <v>2025</v>
      </c>
      <c r="C347" s="111" t="s">
        <v>604</v>
      </c>
      <c r="D347" s="111" t="s">
        <v>995</v>
      </c>
      <c r="E347" s="113" t="s">
        <v>872</v>
      </c>
      <c r="F347" s="111" t="s">
        <v>576</v>
      </c>
      <c r="G347" s="111" t="s">
        <v>545</v>
      </c>
      <c r="H347" s="114" t="s">
        <v>1229</v>
      </c>
      <c r="I347" s="111" t="s">
        <v>1223</v>
      </c>
      <c r="J347" s="111" t="s">
        <v>401</v>
      </c>
      <c r="K347" s="31">
        <v>12493098.390000001</v>
      </c>
      <c r="L347" s="31"/>
      <c r="M347" s="31"/>
      <c r="N347" s="31"/>
      <c r="O347" s="31"/>
      <c r="P347" s="31"/>
      <c r="Q347" s="33">
        <f>SUM(PAC!$M347:$P347)</f>
        <v>0</v>
      </c>
      <c r="R347" s="33"/>
      <c r="S347" s="33"/>
      <c r="T347" s="33"/>
      <c r="U347" s="33"/>
      <c r="V347" s="33"/>
      <c r="W347" s="33">
        <f>IF(PAC!$V347&gt;0,PAC!$V347,PAC!$Q347)</f>
        <v>0</v>
      </c>
      <c r="X347" s="33"/>
      <c r="Y347" s="115" t="s">
        <v>593</v>
      </c>
      <c r="Z347" s="115"/>
      <c r="AA347" s="116"/>
      <c r="AB347" s="116" t="s">
        <v>1403</v>
      </c>
      <c r="AC347" s="112" t="s">
        <v>2362</v>
      </c>
      <c r="AD347" s="117"/>
      <c r="AE347" s="118"/>
      <c r="AF347" s="114"/>
      <c r="AG347" s="114"/>
      <c r="AH347" s="119"/>
      <c r="AI347" s="113"/>
      <c r="AJ347" s="114" t="s">
        <v>873</v>
      </c>
      <c r="AK347" s="114"/>
      <c r="AL347" s="114"/>
      <c r="AM347" s="114"/>
      <c r="AN347" s="117"/>
      <c r="AO347" s="114"/>
      <c r="AP347" s="114"/>
      <c r="AQ347" s="114"/>
      <c r="AR347" s="117"/>
      <c r="AS347" s="117"/>
      <c r="AT347" s="117"/>
      <c r="AU347" s="117"/>
      <c r="AV347" s="120"/>
      <c r="AW347" s="120"/>
      <c r="AX347" s="113" t="s">
        <v>875</v>
      </c>
      <c r="AY347" s="114" t="s">
        <v>989</v>
      </c>
      <c r="AZ347" s="119"/>
      <c r="BA347" s="118"/>
      <c r="BB347" s="191">
        <f>IFERROR(IF(PAC!$AB347="F01 - CAPTAÇÃO DE RECURSO",1,""),"")</f>
        <v>1</v>
      </c>
      <c r="BC347" s="191" t="str">
        <f>IFERROR(IF(PAC!$AB347="F02 - LICITAÇÃO",1,""),"")</f>
        <v/>
      </c>
      <c r="BD347" s="122" t="str">
        <f>IFERROR(IF(PAC!$AB$6:$AB$581="F03 - EXECUÇÃO DO OBJETO",1,""),"")</f>
        <v/>
      </c>
      <c r="BE347" s="122" t="str">
        <f>IFERROR(IF(PAC!$AB$6:$AB$581="F04 - CONCLUÍDA",1,""),"")</f>
        <v/>
      </c>
      <c r="BF347" s="189">
        <f>IF(PAC!$V347&gt;0,0,PAC!$Q347)</f>
        <v>0</v>
      </c>
    </row>
    <row r="348" spans="1:58" s="1" customFormat="1" ht="84" hidden="1" customHeight="1" thickBot="1" x14ac:dyDescent="0.4">
      <c r="A348" s="88">
        <f t="shared" si="5"/>
        <v>343</v>
      </c>
      <c r="B348" s="88">
        <v>2025</v>
      </c>
      <c r="C348" s="88" t="s">
        <v>604</v>
      </c>
      <c r="D348" s="88" t="s">
        <v>995</v>
      </c>
      <c r="E348" s="101" t="s">
        <v>2133</v>
      </c>
      <c r="F348" s="88" t="s">
        <v>576</v>
      </c>
      <c r="G348" s="88" t="s">
        <v>545</v>
      </c>
      <c r="H348" s="40" t="s">
        <v>1229</v>
      </c>
      <c r="I348" s="88" t="s">
        <v>1223</v>
      </c>
      <c r="J348" s="88" t="s">
        <v>361</v>
      </c>
      <c r="K348" s="18">
        <v>20116226.050000001</v>
      </c>
      <c r="L348" s="18"/>
      <c r="M348" s="18"/>
      <c r="N348" s="18">
        <v>1268284.22</v>
      </c>
      <c r="O348" s="18"/>
      <c r="P348" s="18">
        <v>18847941.829999998</v>
      </c>
      <c r="Q348" s="20">
        <f>SUM(PAC!$M348:$P348)</f>
        <v>20116226.049999997</v>
      </c>
      <c r="R348" s="20"/>
      <c r="S348" s="20"/>
      <c r="T348" s="20"/>
      <c r="U348" s="20"/>
      <c r="V348" s="20"/>
      <c r="W348" s="20">
        <f>IF(PAC!$V348&gt;0,PAC!$V348,PAC!$Q348)</f>
        <v>20116226.049999997</v>
      </c>
      <c r="X348" s="20"/>
      <c r="Y348" s="102" t="s">
        <v>1556</v>
      </c>
      <c r="Z348" s="102" t="s">
        <v>1734</v>
      </c>
      <c r="AA348" s="103"/>
      <c r="AB348" s="103" t="s">
        <v>1403</v>
      </c>
      <c r="AC348" s="100" t="s">
        <v>2352</v>
      </c>
      <c r="AD348" s="87"/>
      <c r="AE348" s="104"/>
      <c r="AF348" s="40" t="s">
        <v>1492</v>
      </c>
      <c r="AG348" s="40" t="s">
        <v>1902</v>
      </c>
      <c r="AH348" s="105">
        <v>46325</v>
      </c>
      <c r="AI348" s="101" t="s">
        <v>1300</v>
      </c>
      <c r="AJ348" s="40" t="s">
        <v>874</v>
      </c>
      <c r="AK348" s="40"/>
      <c r="AL348" s="40"/>
      <c r="AM348" s="40"/>
      <c r="AN348" s="87"/>
      <c r="AO348" s="40" t="s">
        <v>2556</v>
      </c>
      <c r="AP348" s="40"/>
      <c r="AQ348" s="40"/>
      <c r="AR348" s="87"/>
      <c r="AS348" s="87"/>
      <c r="AT348" s="87"/>
      <c r="AU348" s="87"/>
      <c r="AV348" s="106"/>
      <c r="AW348" s="106"/>
      <c r="AX348" s="101" t="s">
        <v>2134</v>
      </c>
      <c r="AY348" s="107" t="s">
        <v>1378</v>
      </c>
      <c r="AZ348" s="105"/>
      <c r="BA348" s="104" t="s">
        <v>705</v>
      </c>
      <c r="BB348" s="108">
        <f>IFERROR(IF(PAC!$AB348="F01 - CAPTAÇÃO DE RECURSO",1,""),"")</f>
        <v>1</v>
      </c>
      <c r="BC348" s="108" t="str">
        <f>IFERROR(IF(PAC!$AB348="F02 - LICITAÇÃO",1,""),"")</f>
        <v/>
      </c>
      <c r="BD348" s="109" t="str">
        <f>IFERROR(IF(PAC!$AB$6:$AB$581="F03 - EXECUÇÃO DO OBJETO",1,""),"")</f>
        <v/>
      </c>
      <c r="BE348" s="109" t="str">
        <f>IFERROR(IF(PAC!$AB$6:$AB$581="F04 - CONCLUÍDA",1,""),"")</f>
        <v/>
      </c>
      <c r="BF348" s="110">
        <f>IF(PAC!$V348&gt;0,0,PAC!$Q348)</f>
        <v>20116226.049999997</v>
      </c>
    </row>
    <row r="349" spans="1:58" s="1" customFormat="1" ht="84" hidden="1" customHeight="1" thickBot="1" x14ac:dyDescent="0.4">
      <c r="A349" s="111">
        <f t="shared" si="5"/>
        <v>344</v>
      </c>
      <c r="B349" s="111">
        <v>2025</v>
      </c>
      <c r="C349" s="111" t="s">
        <v>604</v>
      </c>
      <c r="D349" s="111" t="s">
        <v>995</v>
      </c>
      <c r="E349" s="113" t="s">
        <v>2135</v>
      </c>
      <c r="F349" s="111" t="s">
        <v>576</v>
      </c>
      <c r="G349" s="111" t="s">
        <v>545</v>
      </c>
      <c r="H349" s="114" t="s">
        <v>1229</v>
      </c>
      <c r="I349" s="111" t="s">
        <v>602</v>
      </c>
      <c r="J349" s="111" t="s">
        <v>361</v>
      </c>
      <c r="K349" s="31">
        <v>17477437.449999999</v>
      </c>
      <c r="L349" s="31"/>
      <c r="M349" s="31"/>
      <c r="N349" s="31">
        <v>937500</v>
      </c>
      <c r="O349" s="31"/>
      <c r="P349" s="31">
        <v>16539937.449999999</v>
      </c>
      <c r="Q349" s="33">
        <f>SUM(PAC!$M349:$P349)</f>
        <v>17477437.449999999</v>
      </c>
      <c r="R349" s="33"/>
      <c r="S349" s="33"/>
      <c r="T349" s="33"/>
      <c r="U349" s="33"/>
      <c r="V349" s="33"/>
      <c r="W349" s="33">
        <f>IF(PAC!$V349&gt;0,PAC!$V349,PAC!$Q349)</f>
        <v>17477437.449999999</v>
      </c>
      <c r="X349" s="33"/>
      <c r="Y349" s="115" t="s">
        <v>1556</v>
      </c>
      <c r="Z349" s="115" t="s">
        <v>1734</v>
      </c>
      <c r="AA349" s="116"/>
      <c r="AB349" s="116" t="s">
        <v>1403</v>
      </c>
      <c r="AC349" s="112" t="s">
        <v>2352</v>
      </c>
      <c r="AD349" s="117"/>
      <c r="AE349" s="118"/>
      <c r="AF349" s="114" t="s">
        <v>1492</v>
      </c>
      <c r="AG349" s="114" t="s">
        <v>1902</v>
      </c>
      <c r="AH349" s="119">
        <v>46325</v>
      </c>
      <c r="AI349" s="113" t="s">
        <v>1300</v>
      </c>
      <c r="AJ349" s="114" t="s">
        <v>895</v>
      </c>
      <c r="AK349" s="114"/>
      <c r="AL349" s="114"/>
      <c r="AM349" s="114"/>
      <c r="AN349" s="117"/>
      <c r="AO349" s="114" t="s">
        <v>2558</v>
      </c>
      <c r="AP349" s="114"/>
      <c r="AQ349" s="114"/>
      <c r="AR349" s="117"/>
      <c r="AS349" s="117"/>
      <c r="AT349" s="117"/>
      <c r="AU349" s="117"/>
      <c r="AV349" s="120"/>
      <c r="AW349" s="120"/>
      <c r="AX349" s="113" t="s">
        <v>1297</v>
      </c>
      <c r="AY349" s="121" t="s">
        <v>1378</v>
      </c>
      <c r="AZ349" s="119"/>
      <c r="BA349" s="118"/>
      <c r="BB349" s="191">
        <f>IFERROR(IF(PAC!$AB349="F01 - CAPTAÇÃO DE RECURSO",1,""),"")</f>
        <v>1</v>
      </c>
      <c r="BC349" s="191" t="str">
        <f>IFERROR(IF(PAC!$AB349="F02 - LICITAÇÃO",1,""),"")</f>
        <v/>
      </c>
      <c r="BD349" s="122" t="str">
        <f>IFERROR(IF(PAC!$AB$6:$AB$581="F03 - EXECUÇÃO DO OBJETO",1,""),"")</f>
        <v/>
      </c>
      <c r="BE349" s="122" t="str">
        <f>IFERROR(IF(PAC!$AB$6:$AB$581="F04 - CONCLUÍDA",1,""),"")</f>
        <v/>
      </c>
      <c r="BF349" s="189">
        <f>IF(PAC!$V349&gt;0,0,PAC!$Q349)</f>
        <v>17477437.449999999</v>
      </c>
    </row>
    <row r="350" spans="1:58" s="1" customFormat="1" ht="409.5" hidden="1" customHeight="1" thickBot="1" x14ac:dyDescent="0.4">
      <c r="A350" s="88">
        <f t="shared" si="5"/>
        <v>345</v>
      </c>
      <c r="B350" s="88">
        <v>2025</v>
      </c>
      <c r="C350" s="88" t="s">
        <v>604</v>
      </c>
      <c r="D350" s="88" t="s">
        <v>995</v>
      </c>
      <c r="E350" s="101" t="s">
        <v>1544</v>
      </c>
      <c r="F350" s="88" t="s">
        <v>576</v>
      </c>
      <c r="G350" s="88" t="s">
        <v>545</v>
      </c>
      <c r="H350" s="40" t="s">
        <v>1229</v>
      </c>
      <c r="I350" s="88" t="s">
        <v>602</v>
      </c>
      <c r="J350" s="88" t="s">
        <v>243</v>
      </c>
      <c r="K350" s="18">
        <v>10878688.49</v>
      </c>
      <c r="L350" s="18"/>
      <c r="M350" s="18"/>
      <c r="N350" s="18"/>
      <c r="O350" s="18"/>
      <c r="P350" s="18"/>
      <c r="Q350" s="20">
        <f>SUM(PAC!$M350:$P350)</f>
        <v>0</v>
      </c>
      <c r="R350" s="20"/>
      <c r="S350" s="20"/>
      <c r="T350" s="20"/>
      <c r="U350" s="20"/>
      <c r="V350" s="20"/>
      <c r="W350" s="20">
        <f>IF(PAC!$V350&gt;0,PAC!$V350,PAC!$Q350)</f>
        <v>0</v>
      </c>
      <c r="X350" s="20"/>
      <c r="Y350" s="102" t="s">
        <v>593</v>
      </c>
      <c r="Z350" s="102"/>
      <c r="AA350" s="103"/>
      <c r="AB350" s="103" t="s">
        <v>1403</v>
      </c>
      <c r="AC350" s="100" t="s">
        <v>2362</v>
      </c>
      <c r="AD350" s="87"/>
      <c r="AE350" s="104"/>
      <c r="AF350" s="40"/>
      <c r="AG350" s="40"/>
      <c r="AH350" s="105"/>
      <c r="AI350" s="101"/>
      <c r="AJ350" s="40" t="s">
        <v>925</v>
      </c>
      <c r="AK350" s="40"/>
      <c r="AL350" s="40"/>
      <c r="AM350" s="40"/>
      <c r="AN350" s="87"/>
      <c r="AO350" s="40"/>
      <c r="AP350" s="40"/>
      <c r="AQ350" s="40"/>
      <c r="AR350" s="87"/>
      <c r="AS350" s="87"/>
      <c r="AT350" s="87"/>
      <c r="AU350" s="87"/>
      <c r="AV350" s="106"/>
      <c r="AW350" s="106"/>
      <c r="AX350" s="101"/>
      <c r="AY350" s="107"/>
      <c r="AZ350" s="105"/>
      <c r="BA350" s="104"/>
      <c r="BB350" s="108">
        <f>IFERROR(IF(PAC!$AB350="F01 - CAPTAÇÃO DE RECURSO",1,""),"")</f>
        <v>1</v>
      </c>
      <c r="BC350" s="108" t="str">
        <f>IFERROR(IF(PAC!$AB350="F02 - LICITAÇÃO",1,""),"")</f>
        <v/>
      </c>
      <c r="BD350" s="109" t="str">
        <f>IFERROR(IF(PAC!$AB$6:$AB$581="F03 - EXECUÇÃO DO OBJETO",1,""),"")</f>
        <v/>
      </c>
      <c r="BE350" s="109" t="str">
        <f>IFERROR(IF(PAC!$AB$6:$AB$581="F04 - CONCLUÍDA",1,""),"")</f>
        <v/>
      </c>
      <c r="BF350" s="110">
        <f>IF(PAC!$V350&gt;0,0,PAC!$Q350)</f>
        <v>0</v>
      </c>
    </row>
    <row r="351" spans="1:58" s="1" customFormat="1" ht="240.75" hidden="1" customHeight="1" thickBot="1" x14ac:dyDescent="0.4">
      <c r="A351" s="111">
        <f t="shared" si="5"/>
        <v>346</v>
      </c>
      <c r="B351" s="111">
        <v>2025</v>
      </c>
      <c r="C351" s="111" t="s">
        <v>604</v>
      </c>
      <c r="D351" s="111" t="s">
        <v>995</v>
      </c>
      <c r="E351" s="113" t="s">
        <v>2136</v>
      </c>
      <c r="F351" s="111" t="s">
        <v>576</v>
      </c>
      <c r="G351" s="111" t="s">
        <v>545</v>
      </c>
      <c r="H351" s="114" t="s">
        <v>1229</v>
      </c>
      <c r="I351" s="111" t="s">
        <v>1223</v>
      </c>
      <c r="J351" s="111" t="s">
        <v>156</v>
      </c>
      <c r="K351" s="31">
        <v>51659454.009999998</v>
      </c>
      <c r="L351" s="31"/>
      <c r="M351" s="31"/>
      <c r="N351" s="31">
        <v>2583972.7000000002</v>
      </c>
      <c r="O351" s="31"/>
      <c r="P351" s="31">
        <v>49076481.310000002</v>
      </c>
      <c r="Q351" s="33">
        <f>SUM(PAC!$M351:$P351)</f>
        <v>51660454.010000005</v>
      </c>
      <c r="R351" s="33"/>
      <c r="S351" s="33"/>
      <c r="T351" s="33"/>
      <c r="U351" s="33"/>
      <c r="V351" s="33"/>
      <c r="W351" s="33">
        <f>IF(PAC!$V351&gt;0,PAC!$V351,PAC!$Q351)</f>
        <v>51660454.010000005</v>
      </c>
      <c r="X351" s="33"/>
      <c r="Y351" s="115" t="s">
        <v>1556</v>
      </c>
      <c r="Z351" s="115" t="s">
        <v>1734</v>
      </c>
      <c r="AA351" s="116"/>
      <c r="AB351" s="116" t="s">
        <v>1403</v>
      </c>
      <c r="AC351" s="112" t="s">
        <v>2352</v>
      </c>
      <c r="AD351" s="117"/>
      <c r="AE351" s="118"/>
      <c r="AF351" s="114" t="s">
        <v>1492</v>
      </c>
      <c r="AG351" s="114" t="s">
        <v>1902</v>
      </c>
      <c r="AH351" s="119">
        <v>46325</v>
      </c>
      <c r="AI351" s="113" t="s">
        <v>1300</v>
      </c>
      <c r="AJ351" s="114" t="s">
        <v>926</v>
      </c>
      <c r="AK351" s="114"/>
      <c r="AL351" s="114"/>
      <c r="AM351" s="114"/>
      <c r="AN351" s="117"/>
      <c r="AO351" s="114" t="s">
        <v>2559</v>
      </c>
      <c r="AP351" s="114"/>
      <c r="AQ351" s="114"/>
      <c r="AR351" s="117"/>
      <c r="AS351" s="117"/>
      <c r="AT351" s="117"/>
      <c r="AU351" s="117"/>
      <c r="AV351" s="120"/>
      <c r="AW351" s="120"/>
      <c r="AX351" s="126" t="s">
        <v>2137</v>
      </c>
      <c r="AY351" s="121" t="s">
        <v>1378</v>
      </c>
      <c r="AZ351" s="119"/>
      <c r="BA351" s="118" t="s">
        <v>705</v>
      </c>
      <c r="BB351" s="191">
        <f>IFERROR(IF(PAC!$AB351="F01 - CAPTAÇÃO DE RECURSO",1,""),"")</f>
        <v>1</v>
      </c>
      <c r="BC351" s="191" t="str">
        <f>IFERROR(IF(PAC!$AB351="F02 - LICITAÇÃO",1,""),"")</f>
        <v/>
      </c>
      <c r="BD351" s="122" t="str">
        <f>IFERROR(IF(PAC!$AB$6:$AB$581="F03 - EXECUÇÃO DO OBJETO",1,""),"")</f>
        <v/>
      </c>
      <c r="BE351" s="122" t="str">
        <f>IFERROR(IF(PAC!$AB$6:$AB$581="F04 - CONCLUÍDA",1,""),"")</f>
        <v/>
      </c>
      <c r="BF351" s="189">
        <f>IF(PAC!$V351&gt;0,0,PAC!$Q351)</f>
        <v>51660454.010000005</v>
      </c>
    </row>
    <row r="352" spans="1:58" s="1" customFormat="1" ht="336" hidden="1" customHeight="1" thickBot="1" x14ac:dyDescent="0.4">
      <c r="A352" s="88">
        <f t="shared" si="5"/>
        <v>347</v>
      </c>
      <c r="B352" s="88">
        <v>2025</v>
      </c>
      <c r="C352" s="88" t="s">
        <v>604</v>
      </c>
      <c r="D352" s="88" t="s">
        <v>995</v>
      </c>
      <c r="E352" s="101" t="s">
        <v>2138</v>
      </c>
      <c r="F352" s="88" t="s">
        <v>576</v>
      </c>
      <c r="G352" s="88" t="s">
        <v>545</v>
      </c>
      <c r="H352" s="40" t="s">
        <v>1229</v>
      </c>
      <c r="I352" s="88" t="s">
        <v>602</v>
      </c>
      <c r="J352" s="88" t="s">
        <v>401</v>
      </c>
      <c r="K352" s="18">
        <v>85522010.590000004</v>
      </c>
      <c r="L352" s="18"/>
      <c r="M352" s="18"/>
      <c r="N352" s="18">
        <v>4233489.25</v>
      </c>
      <c r="O352" s="18"/>
      <c r="P352" s="18">
        <v>81288521.340000004</v>
      </c>
      <c r="Q352" s="20">
        <f>SUM(PAC!$M352:$P352)</f>
        <v>85522010.590000004</v>
      </c>
      <c r="R352" s="20"/>
      <c r="S352" s="20"/>
      <c r="T352" s="20"/>
      <c r="U352" s="20"/>
      <c r="V352" s="20"/>
      <c r="W352" s="20">
        <f>IF(PAC!$V352&gt;0,PAC!$V352,PAC!$Q352)</f>
        <v>85522010.590000004</v>
      </c>
      <c r="X352" s="20"/>
      <c r="Y352" s="102" t="s">
        <v>1556</v>
      </c>
      <c r="Z352" s="102" t="s">
        <v>1734</v>
      </c>
      <c r="AA352" s="103"/>
      <c r="AB352" s="103" t="s">
        <v>1403</v>
      </c>
      <c r="AC352" s="100" t="s">
        <v>2352</v>
      </c>
      <c r="AD352" s="87"/>
      <c r="AE352" s="104"/>
      <c r="AF352" s="40" t="s">
        <v>1492</v>
      </c>
      <c r="AG352" s="40" t="s">
        <v>1902</v>
      </c>
      <c r="AH352" s="105">
        <v>46325</v>
      </c>
      <c r="AI352" s="101" t="s">
        <v>1300</v>
      </c>
      <c r="AJ352" s="40" t="s">
        <v>985</v>
      </c>
      <c r="AK352" s="40"/>
      <c r="AL352" s="40"/>
      <c r="AM352" s="40"/>
      <c r="AN352" s="87"/>
      <c r="AO352" s="40" t="s">
        <v>2560</v>
      </c>
      <c r="AP352" s="40"/>
      <c r="AQ352" s="40"/>
      <c r="AR352" s="87"/>
      <c r="AS352" s="87"/>
      <c r="AT352" s="87"/>
      <c r="AU352" s="87"/>
      <c r="AV352" s="106"/>
      <c r="AW352" s="106"/>
      <c r="AX352" s="127" t="s">
        <v>2139</v>
      </c>
      <c r="AY352" s="107" t="s">
        <v>1378</v>
      </c>
      <c r="AZ352" s="105"/>
      <c r="BA352" s="104" t="s">
        <v>1001</v>
      </c>
      <c r="BB352" s="108">
        <f>IFERROR(IF(PAC!$AB352="F01 - CAPTAÇÃO DE RECURSO",1,""),"")</f>
        <v>1</v>
      </c>
      <c r="BC352" s="108" t="str">
        <f>IFERROR(IF(PAC!$AB352="F02 - LICITAÇÃO",1,""),"")</f>
        <v/>
      </c>
      <c r="BD352" s="109" t="str">
        <f>IFERROR(IF(PAC!$AB$6:$AB$581="F03 - EXECUÇÃO DO OBJETO",1,""),"")</f>
        <v/>
      </c>
      <c r="BE352" s="109" t="str">
        <f>IFERROR(IF(PAC!$AB$6:$AB$581="F04 - CONCLUÍDA",1,""),"")</f>
        <v/>
      </c>
      <c r="BF352" s="110">
        <f>IF(PAC!$V352&gt;0,0,PAC!$Q352)</f>
        <v>85522010.590000004</v>
      </c>
    </row>
    <row r="353" spans="1:58" s="1" customFormat="1" ht="294" hidden="1" customHeight="1" thickBot="1" x14ac:dyDescent="0.4">
      <c r="A353" s="111">
        <f t="shared" si="5"/>
        <v>348</v>
      </c>
      <c r="B353" s="111">
        <v>2023</v>
      </c>
      <c r="C353" s="111" t="s">
        <v>604</v>
      </c>
      <c r="D353" s="111" t="s">
        <v>995</v>
      </c>
      <c r="E353" s="129" t="s">
        <v>2450</v>
      </c>
      <c r="F353" s="114" t="s">
        <v>576</v>
      </c>
      <c r="G353" s="114" t="s">
        <v>545</v>
      </c>
      <c r="H353" s="111" t="s">
        <v>1229</v>
      </c>
      <c r="I353" s="111" t="s">
        <v>1223</v>
      </c>
      <c r="J353" s="111" t="s">
        <v>361</v>
      </c>
      <c r="K353" s="31"/>
      <c r="L353" s="31"/>
      <c r="M353" s="31">
        <v>8036837.5700000003</v>
      </c>
      <c r="N353" s="31"/>
      <c r="O353" s="33">
        <v>0</v>
      </c>
      <c r="P353" s="33"/>
      <c r="Q353" s="33">
        <f>SUM(PAC!$M353:$P353)</f>
        <v>8036837.5700000003</v>
      </c>
      <c r="R353" s="33"/>
      <c r="S353" s="33"/>
      <c r="T353" s="33"/>
      <c r="U353" s="33"/>
      <c r="V353" s="33"/>
      <c r="W353" s="33">
        <f>IF(PAC!$V353&gt;0,PAC!$V353,PAC!$Q353)</f>
        <v>8036837.5700000003</v>
      </c>
      <c r="X353" s="116"/>
      <c r="Y353" s="112" t="s">
        <v>1545</v>
      </c>
      <c r="Z353" s="115"/>
      <c r="AA353" s="116"/>
      <c r="AB353" s="116" t="s">
        <v>1403</v>
      </c>
      <c r="AC353" s="112" t="s">
        <v>2349</v>
      </c>
      <c r="AD353" s="117">
        <v>46304</v>
      </c>
      <c r="AE353" s="118"/>
      <c r="AF353" s="114" t="s">
        <v>1447</v>
      </c>
      <c r="AG353" s="114" t="s">
        <v>2363</v>
      </c>
      <c r="AH353" s="119">
        <v>46304</v>
      </c>
      <c r="AI353" s="113" t="s">
        <v>2718</v>
      </c>
      <c r="AJ353" s="114" t="s">
        <v>551</v>
      </c>
      <c r="AK353" s="114" t="s">
        <v>2338</v>
      </c>
      <c r="AL353" s="114"/>
      <c r="AM353" s="114"/>
      <c r="AN353" s="117"/>
      <c r="AO353" s="114"/>
      <c r="AP353" s="114"/>
      <c r="AQ353" s="114"/>
      <c r="AR353" s="117"/>
      <c r="AS353" s="117"/>
      <c r="AT353" s="117"/>
      <c r="AU353" s="117"/>
      <c r="AV353" s="120"/>
      <c r="AW353" s="120"/>
      <c r="AX353" s="113"/>
      <c r="AY353" s="121"/>
      <c r="AZ353" s="119"/>
      <c r="BA353" s="130"/>
      <c r="BB353" s="191">
        <f>IFERROR(IF(PAC!$AB353="F01 - CAPTAÇÃO DE RECURSO",1,""),"")</f>
        <v>1</v>
      </c>
      <c r="BC353" s="191" t="str">
        <f>IFERROR(IF(PAC!$AB353="F02 - LICITAÇÃO",1,""),"")</f>
        <v/>
      </c>
      <c r="BD353" s="122" t="str">
        <f>IFERROR(IF(PAC!$AB$6:$AB$581="F03 - EXECUÇÃO DO OBJETO",1,""),"")</f>
        <v/>
      </c>
      <c r="BE353" s="122" t="str">
        <f>IFERROR(IF(PAC!$AB$6:$AB$581="F04 - CONCLUÍDA",1,""),"")</f>
        <v/>
      </c>
      <c r="BF353" s="189">
        <f>IF(PAC!$V353&gt;0,0,PAC!$Q353)</f>
        <v>8036837.5700000003</v>
      </c>
    </row>
    <row r="354" spans="1:58" s="1" customFormat="1" ht="239.25" hidden="1" customHeight="1" thickBot="1" x14ac:dyDescent="0.4">
      <c r="A354" s="88">
        <f t="shared" si="5"/>
        <v>349</v>
      </c>
      <c r="B354" s="88">
        <v>2023</v>
      </c>
      <c r="C354" s="88" t="s">
        <v>604</v>
      </c>
      <c r="D354" s="88" t="s">
        <v>995</v>
      </c>
      <c r="E354" s="89" t="s">
        <v>2391</v>
      </c>
      <c r="F354" s="40" t="s">
        <v>576</v>
      </c>
      <c r="G354" s="40" t="s">
        <v>545</v>
      </c>
      <c r="H354" s="88" t="s">
        <v>1229</v>
      </c>
      <c r="I354" s="88" t="s">
        <v>1223</v>
      </c>
      <c r="J354" s="88" t="s">
        <v>361</v>
      </c>
      <c r="K354" s="18"/>
      <c r="L354" s="18"/>
      <c r="M354" s="18"/>
      <c r="N354" s="18"/>
      <c r="O354" s="18"/>
      <c r="P354" s="18">
        <v>1208369.17</v>
      </c>
      <c r="Q354" s="20">
        <f>SUM(PAC!$M354:$P354)</f>
        <v>1208369.17</v>
      </c>
      <c r="R354" s="20"/>
      <c r="S354" s="20"/>
      <c r="T354" s="20"/>
      <c r="U354" s="20"/>
      <c r="V354" s="20"/>
      <c r="W354" s="20">
        <f>IF(PAC!$V354&gt;0,PAC!$V354,PAC!$Q354)</f>
        <v>1208369.17</v>
      </c>
      <c r="X354" s="20"/>
      <c r="Y354" s="102" t="s">
        <v>1556</v>
      </c>
      <c r="Z354" s="102" t="s">
        <v>1734</v>
      </c>
      <c r="AA354" s="103">
        <v>9</v>
      </c>
      <c r="AB354" s="103" t="s">
        <v>1402</v>
      </c>
      <c r="AC354" s="100" t="s">
        <v>2348</v>
      </c>
      <c r="AD354" s="87">
        <v>46310</v>
      </c>
      <c r="AE354" s="104"/>
      <c r="AF354" s="40" t="s">
        <v>1451</v>
      </c>
      <c r="AG354" s="40" t="s">
        <v>2754</v>
      </c>
      <c r="AH354" s="105">
        <v>46310</v>
      </c>
      <c r="AI354" s="101" t="s">
        <v>2601</v>
      </c>
      <c r="AJ354" s="40" t="s">
        <v>591</v>
      </c>
      <c r="AK354" s="40" t="s">
        <v>2092</v>
      </c>
      <c r="AL354" s="40"/>
      <c r="AM354" s="40"/>
      <c r="AN354" s="87"/>
      <c r="AO354" s="40" t="s">
        <v>2392</v>
      </c>
      <c r="AP354" s="40"/>
      <c r="AQ354" s="40"/>
      <c r="AR354" s="87">
        <v>46239</v>
      </c>
      <c r="AS354" s="87">
        <v>46265</v>
      </c>
      <c r="AT354" s="87"/>
      <c r="AU354" s="87"/>
      <c r="AV354" s="106"/>
      <c r="AW354" s="106"/>
      <c r="AX354" s="101" t="s">
        <v>2411</v>
      </c>
      <c r="AY354" s="107"/>
      <c r="AZ354" s="105"/>
      <c r="BA354" s="128"/>
      <c r="BB354" s="108" t="str">
        <f>IFERROR(IF(PAC!$AB354="F01 - CAPTAÇÃO DE RECURSO",1,""),"")</f>
        <v/>
      </c>
      <c r="BC354" s="108">
        <f>IFERROR(IF(PAC!$AB354="F02 - LICITAÇÃO",1,""),"")</f>
        <v>1</v>
      </c>
      <c r="BD354" s="109" t="str">
        <f>IFERROR(IF(PAC!$AB$6:$AB$581="F03 - EXECUÇÃO DO OBJETO",1,""),"")</f>
        <v/>
      </c>
      <c r="BE354" s="109" t="str">
        <f>IFERROR(IF(PAC!$AB$6:$AB$581="F04 - CONCLUÍDA",1,""),"")</f>
        <v/>
      </c>
      <c r="BF354" s="110">
        <f>IF(PAC!$V354&gt;0,0,PAC!$Q354)</f>
        <v>1208369.17</v>
      </c>
    </row>
    <row r="355" spans="1:58" s="1" customFormat="1" ht="150" hidden="1" customHeight="1" thickBot="1" x14ac:dyDescent="0.4">
      <c r="A355" s="111">
        <f t="shared" si="5"/>
        <v>350</v>
      </c>
      <c r="B355" s="112">
        <v>2023</v>
      </c>
      <c r="C355" s="111" t="s">
        <v>604</v>
      </c>
      <c r="D355" s="111" t="s">
        <v>995</v>
      </c>
      <c r="E355" s="113" t="s">
        <v>478</v>
      </c>
      <c r="F355" s="111" t="s">
        <v>56</v>
      </c>
      <c r="G355" s="111" t="s">
        <v>505</v>
      </c>
      <c r="H355" s="114" t="s">
        <v>1230</v>
      </c>
      <c r="I355" s="111" t="s">
        <v>468</v>
      </c>
      <c r="J355" s="111" t="s">
        <v>95</v>
      </c>
      <c r="K355" s="31"/>
      <c r="L355" s="31">
        <v>23000000</v>
      </c>
      <c r="M355" s="31">
        <v>17000010</v>
      </c>
      <c r="N355" s="31"/>
      <c r="O355" s="31">
        <v>14330722.390000001</v>
      </c>
      <c r="P355" s="31"/>
      <c r="Q355" s="33">
        <f>SUM(PAC!$M355:$P355)</f>
        <v>31330732.390000001</v>
      </c>
      <c r="R355" s="33"/>
      <c r="S355" s="33"/>
      <c r="T355" s="33"/>
      <c r="U355" s="33"/>
      <c r="V355" s="33">
        <v>27215988.710000001</v>
      </c>
      <c r="W355" s="33">
        <f>IF(PAC!$V355&gt;0,PAC!$V355,PAC!$Q355)</f>
        <v>27215988.710000001</v>
      </c>
      <c r="X355" s="33" t="s">
        <v>1588</v>
      </c>
      <c r="Y355" s="115" t="s">
        <v>1547</v>
      </c>
      <c r="Z355" s="115"/>
      <c r="AA355" s="116">
        <v>12</v>
      </c>
      <c r="AB355" s="116" t="s">
        <v>1474</v>
      </c>
      <c r="AC355" s="112" t="s">
        <v>2358</v>
      </c>
      <c r="AD355" s="117">
        <v>46203</v>
      </c>
      <c r="AE355" s="118">
        <v>100</v>
      </c>
      <c r="AF355" s="114"/>
      <c r="AG355" s="114"/>
      <c r="AH355" s="119"/>
      <c r="AI355" s="113" t="s">
        <v>684</v>
      </c>
      <c r="AJ355" s="114" t="s">
        <v>482</v>
      </c>
      <c r="AK355" s="114" t="s">
        <v>489</v>
      </c>
      <c r="AL355" s="114" t="s">
        <v>962</v>
      </c>
      <c r="AM355" s="114"/>
      <c r="AN355" s="117"/>
      <c r="AO355" s="114" t="s">
        <v>1083</v>
      </c>
      <c r="AP355" s="114" t="s">
        <v>1092</v>
      </c>
      <c r="AQ355" s="114"/>
      <c r="AR355" s="117">
        <v>45475</v>
      </c>
      <c r="AS355" s="117">
        <v>45519</v>
      </c>
      <c r="AT355" s="117">
        <v>45560</v>
      </c>
      <c r="AU355" s="117">
        <v>45566</v>
      </c>
      <c r="AV355" s="120">
        <v>45933</v>
      </c>
      <c r="AW355" s="120">
        <v>46203</v>
      </c>
      <c r="AX355" s="113" t="s">
        <v>1896</v>
      </c>
      <c r="AY355" s="121" t="s">
        <v>2140</v>
      </c>
      <c r="AZ355" s="119"/>
      <c r="BA355" s="118" t="s">
        <v>481</v>
      </c>
      <c r="BB355" s="191" t="str">
        <f>IFERROR(IF(PAC!$AB355="F01 - CAPTAÇÃO DE RECURSO",1,""),"")</f>
        <v/>
      </c>
      <c r="BC355" s="191" t="str">
        <f>IFERROR(IF(PAC!$AB355="F02 - LICITAÇÃO",1,""),"")</f>
        <v/>
      </c>
      <c r="BD355" s="122" t="str">
        <f>IFERROR(IF(PAC!$AB$6:$AB$581="F03 - EXECUÇÃO DO OBJETO",1,""),"")</f>
        <v/>
      </c>
      <c r="BE355" s="122">
        <f>IFERROR(IF(PAC!$AB$6:$AB$581="F04 - CONCLUÍDA",1,""),"")</f>
        <v>1</v>
      </c>
      <c r="BF355" s="189">
        <f>IF(PAC!$V355&gt;0,0,PAC!$Q355)</f>
        <v>0</v>
      </c>
    </row>
    <row r="356" spans="1:58" s="1" customFormat="1" ht="150" hidden="1" customHeight="1" thickBot="1" x14ac:dyDescent="0.4">
      <c r="A356" s="88">
        <f t="shared" si="5"/>
        <v>351</v>
      </c>
      <c r="B356" s="100">
        <v>2023</v>
      </c>
      <c r="C356" s="88" t="s">
        <v>604</v>
      </c>
      <c r="D356" s="88" t="s">
        <v>995</v>
      </c>
      <c r="E356" s="101" t="s">
        <v>478</v>
      </c>
      <c r="F356" s="88" t="s">
        <v>56</v>
      </c>
      <c r="G356" s="88" t="s">
        <v>505</v>
      </c>
      <c r="H356" s="40" t="s">
        <v>1230</v>
      </c>
      <c r="I356" s="88" t="s">
        <v>468</v>
      </c>
      <c r="J356" s="88" t="s">
        <v>219</v>
      </c>
      <c r="K356" s="18"/>
      <c r="L356" s="18">
        <v>20000000</v>
      </c>
      <c r="M356" s="18">
        <v>17000010</v>
      </c>
      <c r="N356" s="18"/>
      <c r="O356" s="18">
        <v>7289146.3200000003</v>
      </c>
      <c r="P356" s="18"/>
      <c r="Q356" s="20">
        <f>SUM(PAC!$M356:$P356)</f>
        <v>24289156.32</v>
      </c>
      <c r="R356" s="20"/>
      <c r="S356" s="20"/>
      <c r="T356" s="20"/>
      <c r="U356" s="20"/>
      <c r="V356" s="20">
        <v>24289156.32</v>
      </c>
      <c r="W356" s="20">
        <f>IF(PAC!$V356&gt;0,PAC!$V356,PAC!$Q356)</f>
        <v>24289156.32</v>
      </c>
      <c r="X356" s="20" t="s">
        <v>1588</v>
      </c>
      <c r="Y356" s="102" t="s">
        <v>1547</v>
      </c>
      <c r="Z356" s="102"/>
      <c r="AA356" s="103">
        <v>12</v>
      </c>
      <c r="AB356" s="103" t="s">
        <v>1675</v>
      </c>
      <c r="AC356" s="100" t="s">
        <v>2346</v>
      </c>
      <c r="AD356" s="87">
        <v>46403</v>
      </c>
      <c r="AE356" s="104">
        <v>24.86</v>
      </c>
      <c r="AF356" s="40" t="s">
        <v>1456</v>
      </c>
      <c r="AG356" s="40"/>
      <c r="AH356" s="105"/>
      <c r="AI356" s="101" t="s">
        <v>684</v>
      </c>
      <c r="AJ356" s="40" t="s">
        <v>483</v>
      </c>
      <c r="AK356" s="40" t="s">
        <v>490</v>
      </c>
      <c r="AL356" s="40" t="s">
        <v>962</v>
      </c>
      <c r="AM356" s="40"/>
      <c r="AN356" s="87"/>
      <c r="AO356" s="40" t="s">
        <v>1084</v>
      </c>
      <c r="AP356" s="40" t="s">
        <v>1095</v>
      </c>
      <c r="AQ356" s="40"/>
      <c r="AR356" s="87">
        <v>45478</v>
      </c>
      <c r="AS356" s="87">
        <v>45526</v>
      </c>
      <c r="AT356" s="87">
        <v>45801</v>
      </c>
      <c r="AU356" s="87">
        <v>45579</v>
      </c>
      <c r="AV356" s="106">
        <v>45944</v>
      </c>
      <c r="AW356" s="106">
        <v>46403</v>
      </c>
      <c r="AX356" s="101" t="s">
        <v>1897</v>
      </c>
      <c r="AY356" s="40" t="s">
        <v>1809</v>
      </c>
      <c r="AZ356" s="105"/>
      <c r="BA356" s="104" t="s">
        <v>481</v>
      </c>
      <c r="BB356" s="108" t="str">
        <f>IFERROR(IF(PAC!$AB356="F01 - CAPTAÇÃO DE RECURSO",1,""),"")</f>
        <v/>
      </c>
      <c r="BC356" s="108" t="str">
        <f>IFERROR(IF(PAC!$AB356="F02 - LICITAÇÃO",1,""),"")</f>
        <v/>
      </c>
      <c r="BD356" s="109">
        <f>IFERROR(IF(PAC!$AB$6:$AB$581="F03 - EXECUÇÃO DO OBJETO",1,""),"")</f>
        <v>1</v>
      </c>
      <c r="BE356" s="109" t="str">
        <f>IFERROR(IF(PAC!$AB$6:$AB$581="F04 - CONCLUÍDA",1,""),"")</f>
        <v/>
      </c>
      <c r="BF356" s="110">
        <f>IF(PAC!$V356&gt;0,0,PAC!$Q356)</f>
        <v>0</v>
      </c>
    </row>
    <row r="357" spans="1:58" s="1" customFormat="1" ht="408.9" hidden="1" customHeight="1" thickBot="1" x14ac:dyDescent="0.4">
      <c r="A357" s="111">
        <f t="shared" si="5"/>
        <v>352</v>
      </c>
      <c r="B357" s="112">
        <v>2023</v>
      </c>
      <c r="C357" s="111" t="s">
        <v>604</v>
      </c>
      <c r="D357" s="111" t="s">
        <v>995</v>
      </c>
      <c r="E357" s="113" t="s">
        <v>478</v>
      </c>
      <c r="F357" s="111" t="s">
        <v>56</v>
      </c>
      <c r="G357" s="111" t="s">
        <v>505</v>
      </c>
      <c r="H357" s="114" t="s">
        <v>1230</v>
      </c>
      <c r="I357" s="111" t="s">
        <v>468</v>
      </c>
      <c r="J357" s="111" t="s">
        <v>346</v>
      </c>
      <c r="K357" s="31"/>
      <c r="L357" s="31">
        <v>20000000</v>
      </c>
      <c r="M357" s="31">
        <v>17000010</v>
      </c>
      <c r="N357" s="31"/>
      <c r="O357" s="31">
        <v>12232533.050000001</v>
      </c>
      <c r="P357" s="31"/>
      <c r="Q357" s="33">
        <f>SUM(PAC!$M357:$P357)</f>
        <v>29232543.050000001</v>
      </c>
      <c r="R357" s="33"/>
      <c r="S357" s="33"/>
      <c r="T357" s="33"/>
      <c r="U357" s="33"/>
      <c r="V357" s="33">
        <v>23420259.82</v>
      </c>
      <c r="W357" s="33">
        <f>IF(PAC!$V357&gt;0,PAC!$V357,PAC!$Q357)</f>
        <v>23420259.82</v>
      </c>
      <c r="X357" s="33" t="s">
        <v>1589</v>
      </c>
      <c r="Y357" s="115" t="s">
        <v>1547</v>
      </c>
      <c r="Z357" s="115"/>
      <c r="AA357" s="116">
        <v>12</v>
      </c>
      <c r="AB357" s="116" t="s">
        <v>1675</v>
      </c>
      <c r="AC357" s="112" t="s">
        <v>2346</v>
      </c>
      <c r="AD357" s="117">
        <v>46336</v>
      </c>
      <c r="AE357" s="118">
        <v>98.06</v>
      </c>
      <c r="AF357" s="114" t="s">
        <v>1456</v>
      </c>
      <c r="AG357" s="114"/>
      <c r="AH357" s="119"/>
      <c r="AI357" s="113" t="s">
        <v>684</v>
      </c>
      <c r="AJ357" s="114" t="s">
        <v>484</v>
      </c>
      <c r="AK357" s="114" t="s">
        <v>491</v>
      </c>
      <c r="AL357" s="114" t="s">
        <v>962</v>
      </c>
      <c r="AM357" s="114"/>
      <c r="AN357" s="117"/>
      <c r="AO357" s="114" t="s">
        <v>1085</v>
      </c>
      <c r="AP357" s="114" t="s">
        <v>1094</v>
      </c>
      <c r="AQ357" s="114"/>
      <c r="AR357" s="117">
        <v>45478</v>
      </c>
      <c r="AS357" s="117">
        <v>45531</v>
      </c>
      <c r="AT357" s="117">
        <v>45598</v>
      </c>
      <c r="AU357" s="117">
        <v>45604</v>
      </c>
      <c r="AV357" s="120">
        <v>45971</v>
      </c>
      <c r="AW357" s="120">
        <v>46336</v>
      </c>
      <c r="AX357" s="113" t="s">
        <v>1898</v>
      </c>
      <c r="AY357" s="121" t="s">
        <v>2141</v>
      </c>
      <c r="AZ357" s="119"/>
      <c r="BA357" s="118" t="s">
        <v>481</v>
      </c>
      <c r="BB357" s="191" t="str">
        <f>IFERROR(IF(PAC!$AB357="F01 - CAPTAÇÃO DE RECURSO",1,""),"")</f>
        <v/>
      </c>
      <c r="BC357" s="191" t="str">
        <f>IFERROR(IF(PAC!$AB357="F02 - LICITAÇÃO",1,""),"")</f>
        <v/>
      </c>
      <c r="BD357" s="122">
        <f>IFERROR(IF(PAC!$AB$6:$AB$581="F03 - EXECUÇÃO DO OBJETO",1,""),"")</f>
        <v>1</v>
      </c>
      <c r="BE357" s="122" t="str">
        <f>IFERROR(IF(PAC!$AB$6:$AB$581="F04 - CONCLUÍDA",1,""),"")</f>
        <v/>
      </c>
      <c r="BF357" s="189">
        <f>IF(PAC!$V357&gt;0,0,PAC!$Q357)</f>
        <v>0</v>
      </c>
    </row>
    <row r="358" spans="1:58" s="1" customFormat="1" ht="408.9" hidden="1" customHeight="1" thickBot="1" x14ac:dyDescent="0.4">
      <c r="A358" s="88">
        <f t="shared" si="5"/>
        <v>353</v>
      </c>
      <c r="B358" s="88">
        <v>2025</v>
      </c>
      <c r="C358" s="88" t="s">
        <v>604</v>
      </c>
      <c r="D358" s="88" t="s">
        <v>995</v>
      </c>
      <c r="E358" s="101" t="s">
        <v>478</v>
      </c>
      <c r="F358" s="88" t="s">
        <v>56</v>
      </c>
      <c r="G358" s="88" t="s">
        <v>505</v>
      </c>
      <c r="H358" s="40" t="s">
        <v>1230</v>
      </c>
      <c r="I358" s="88" t="s">
        <v>468</v>
      </c>
      <c r="J358" s="88" t="s">
        <v>184</v>
      </c>
      <c r="K358" s="18"/>
      <c r="L358" s="18">
        <v>30000000</v>
      </c>
      <c r="M358" s="18">
        <v>16902340</v>
      </c>
      <c r="N358" s="18"/>
      <c r="O358" s="18">
        <v>9098847.5</v>
      </c>
      <c r="P358" s="18"/>
      <c r="Q358" s="20">
        <f>SUM(PAC!$M358:$P358)</f>
        <v>26001187.5</v>
      </c>
      <c r="R358" s="20"/>
      <c r="S358" s="20"/>
      <c r="T358" s="20"/>
      <c r="U358" s="20"/>
      <c r="V358" s="20"/>
      <c r="W358" s="20">
        <f>IF(PAC!$V358&gt;0,PAC!$V358,PAC!$Q358)</f>
        <v>26001187.5</v>
      </c>
      <c r="X358" s="20" t="s">
        <v>1987</v>
      </c>
      <c r="Y358" s="102" t="s">
        <v>1547</v>
      </c>
      <c r="Z358" s="102"/>
      <c r="AA358" s="103">
        <v>12</v>
      </c>
      <c r="AB358" s="103" t="s">
        <v>1402</v>
      </c>
      <c r="AC358" s="100" t="s">
        <v>2346</v>
      </c>
      <c r="AD358" s="87"/>
      <c r="AE358" s="104">
        <v>6</v>
      </c>
      <c r="AF358" s="40" t="s">
        <v>1453</v>
      </c>
      <c r="AG358" s="40" t="s">
        <v>2245</v>
      </c>
      <c r="AH358" s="105"/>
      <c r="AI358" s="163"/>
      <c r="AJ358" s="40" t="s">
        <v>1810</v>
      </c>
      <c r="AK358" s="40" t="s">
        <v>1581</v>
      </c>
      <c r="AL358" s="40" t="s">
        <v>962</v>
      </c>
      <c r="AM358" s="40"/>
      <c r="AN358" s="87"/>
      <c r="AO358" s="40" t="s">
        <v>2027</v>
      </c>
      <c r="AP358" s="40" t="s">
        <v>2030</v>
      </c>
      <c r="AQ358" s="40" t="s">
        <v>713</v>
      </c>
      <c r="AR358" s="87">
        <v>46063</v>
      </c>
      <c r="AS358" s="87">
        <v>46120</v>
      </c>
      <c r="AT358" s="87">
        <v>46158</v>
      </c>
      <c r="AU358" s="87">
        <v>46161</v>
      </c>
      <c r="AV358" s="106">
        <v>46525</v>
      </c>
      <c r="AW358" s="106">
        <v>46525</v>
      </c>
      <c r="AX358" s="101" t="s">
        <v>2246</v>
      </c>
      <c r="AY358" s="107"/>
      <c r="AZ358" s="105"/>
      <c r="BA358" s="104" t="s">
        <v>481</v>
      </c>
      <c r="BB358" s="108" t="str">
        <f>IFERROR(IF(PAC!$AB358="F01 - CAPTAÇÃO DE RECURSO",1,""),"")</f>
        <v/>
      </c>
      <c r="BC358" s="108">
        <f>IFERROR(IF(PAC!$AB358="F02 - LICITAÇÃO",1,""),"")</f>
        <v>1</v>
      </c>
      <c r="BD358" s="109" t="str">
        <f>IFERROR(IF(PAC!$AB$6:$AB$581="F03 - EXECUÇÃO DO OBJETO",1,""),"")</f>
        <v/>
      </c>
      <c r="BE358" s="109" t="str">
        <f>IFERROR(IF(PAC!$AB$6:$AB$581="F04 - CONCLUÍDA",1,""),"")</f>
        <v/>
      </c>
      <c r="BF358" s="110">
        <f>IF(PAC!$V358&gt;0,0,PAC!$Q358)</f>
        <v>26001187.5</v>
      </c>
    </row>
    <row r="359" spans="1:58" s="1" customFormat="1" ht="408.9" hidden="1" customHeight="1" thickBot="1" x14ac:dyDescent="0.4">
      <c r="A359" s="111">
        <f t="shared" si="5"/>
        <v>354</v>
      </c>
      <c r="B359" s="111">
        <v>2025</v>
      </c>
      <c r="C359" s="111" t="s">
        <v>604</v>
      </c>
      <c r="D359" s="111" t="s">
        <v>995</v>
      </c>
      <c r="E359" s="113" t="s">
        <v>478</v>
      </c>
      <c r="F359" s="111" t="s">
        <v>56</v>
      </c>
      <c r="G359" s="111" t="s">
        <v>505</v>
      </c>
      <c r="H359" s="114" t="s">
        <v>1230</v>
      </c>
      <c r="I359" s="111" t="s">
        <v>468</v>
      </c>
      <c r="J359" s="111" t="s">
        <v>193</v>
      </c>
      <c r="K359" s="31"/>
      <c r="L359" s="31">
        <v>30000000</v>
      </c>
      <c r="M359" s="31">
        <v>16902340</v>
      </c>
      <c r="N359" s="31"/>
      <c r="O359" s="31">
        <v>7645394.6799999997</v>
      </c>
      <c r="P359" s="31"/>
      <c r="Q359" s="33">
        <f>SUM(PAC!$M359:$P359)</f>
        <v>24547734.68</v>
      </c>
      <c r="R359" s="33"/>
      <c r="S359" s="33"/>
      <c r="T359" s="33"/>
      <c r="U359" s="33"/>
      <c r="V359" s="33">
        <v>24547734.68</v>
      </c>
      <c r="W359" s="33">
        <f>IF(PAC!$V359&gt;0,PAC!$V359,PAC!$Q359)</f>
        <v>24547734.68</v>
      </c>
      <c r="X359" s="33" t="s">
        <v>2228</v>
      </c>
      <c r="Y359" s="115" t="s">
        <v>1553</v>
      </c>
      <c r="Z359" s="115"/>
      <c r="AA359" s="116">
        <v>10</v>
      </c>
      <c r="AB359" s="116" t="s">
        <v>1402</v>
      </c>
      <c r="AC359" s="112" t="s">
        <v>2346</v>
      </c>
      <c r="AD359" s="117"/>
      <c r="AE359" s="118">
        <v>1.1000000000000001</v>
      </c>
      <c r="AF359" s="114" t="s">
        <v>1453</v>
      </c>
      <c r="AG359" s="114" t="s">
        <v>2245</v>
      </c>
      <c r="AH359" s="119"/>
      <c r="AI359" s="164"/>
      <c r="AJ359" s="114" t="s">
        <v>1811</v>
      </c>
      <c r="AK359" s="114" t="s">
        <v>1582</v>
      </c>
      <c r="AL359" s="114" t="s">
        <v>962</v>
      </c>
      <c r="AM359" s="114"/>
      <c r="AN359" s="117"/>
      <c r="AO359" s="114" t="s">
        <v>2028</v>
      </c>
      <c r="AP359" s="114" t="s">
        <v>2031</v>
      </c>
      <c r="AQ359" s="114" t="s">
        <v>714</v>
      </c>
      <c r="AR359" s="117">
        <v>46063</v>
      </c>
      <c r="AS359" s="117">
        <v>46171</v>
      </c>
      <c r="AT359" s="117">
        <v>46192</v>
      </c>
      <c r="AU359" s="117">
        <v>46192</v>
      </c>
      <c r="AV359" s="120">
        <v>46557</v>
      </c>
      <c r="AW359" s="120">
        <v>46557</v>
      </c>
      <c r="AX359" s="113" t="s">
        <v>2247</v>
      </c>
      <c r="AY359" s="121"/>
      <c r="AZ359" s="119"/>
      <c r="BA359" s="118" t="s">
        <v>481</v>
      </c>
      <c r="BB359" s="191" t="str">
        <f>IFERROR(IF(PAC!$AB359="F01 - CAPTAÇÃO DE RECURSO",1,""),"")</f>
        <v/>
      </c>
      <c r="BC359" s="191">
        <f>IFERROR(IF(PAC!$AB359="F02 - LICITAÇÃO",1,""),"")</f>
        <v>1</v>
      </c>
      <c r="BD359" s="122" t="str">
        <f>IFERROR(IF(PAC!$AB$6:$AB$581="F03 - EXECUÇÃO DO OBJETO",1,""),"")</f>
        <v/>
      </c>
      <c r="BE359" s="122" t="str">
        <f>IFERROR(IF(PAC!$AB$6:$AB$581="F04 - CONCLUÍDA",1,""),"")</f>
        <v/>
      </c>
      <c r="BF359" s="189">
        <f>IF(PAC!$V359&gt;0,0,PAC!$Q359)</f>
        <v>0</v>
      </c>
    </row>
    <row r="360" spans="1:58" s="1" customFormat="1" ht="84" hidden="1" x14ac:dyDescent="0.4">
      <c r="A360" s="88">
        <f t="shared" si="5"/>
        <v>355</v>
      </c>
      <c r="B360" s="88">
        <v>2025</v>
      </c>
      <c r="C360" s="88" t="s">
        <v>604</v>
      </c>
      <c r="D360" s="88" t="s">
        <v>995</v>
      </c>
      <c r="E360" s="101" t="s">
        <v>478</v>
      </c>
      <c r="F360" s="88" t="s">
        <v>56</v>
      </c>
      <c r="G360" s="88" t="s">
        <v>505</v>
      </c>
      <c r="H360" s="40" t="s">
        <v>1230</v>
      </c>
      <c r="I360" s="88" t="s">
        <v>468</v>
      </c>
      <c r="J360" s="88" t="s">
        <v>392</v>
      </c>
      <c r="K360" s="18"/>
      <c r="L360" s="18">
        <v>30000000</v>
      </c>
      <c r="M360" s="18">
        <v>16902340</v>
      </c>
      <c r="N360" s="18"/>
      <c r="O360" s="18">
        <v>8300606.5199999996</v>
      </c>
      <c r="P360" s="18"/>
      <c r="Q360" s="20">
        <f>SUM(PAC!$M360:$P360)</f>
        <v>25202946.52</v>
      </c>
      <c r="R360" s="20"/>
      <c r="S360" s="20"/>
      <c r="T360" s="20"/>
      <c r="U360" s="20"/>
      <c r="V360" s="20">
        <v>25202946.52</v>
      </c>
      <c r="W360" s="20">
        <f>IF(PAC!$V360&gt;0,PAC!$V360,PAC!$Q360)</f>
        <v>25202946.52</v>
      </c>
      <c r="X360" s="20" t="s">
        <v>1983</v>
      </c>
      <c r="Y360" s="102" t="s">
        <v>1547</v>
      </c>
      <c r="Z360" s="102"/>
      <c r="AA360" s="103">
        <v>12</v>
      </c>
      <c r="AB360" s="103" t="s">
        <v>1675</v>
      </c>
      <c r="AC360" s="100" t="s">
        <v>2346</v>
      </c>
      <c r="AD360" s="87">
        <v>46506</v>
      </c>
      <c r="AE360" s="104">
        <v>2.3199999999999998</v>
      </c>
      <c r="AF360" s="40" t="s">
        <v>1456</v>
      </c>
      <c r="AG360" s="40" t="s">
        <v>1476</v>
      </c>
      <c r="AH360" s="105"/>
      <c r="AI360" s="101"/>
      <c r="AJ360" s="40" t="s">
        <v>1812</v>
      </c>
      <c r="AK360" s="40" t="s">
        <v>2038</v>
      </c>
      <c r="AL360" s="40" t="s">
        <v>962</v>
      </c>
      <c r="AM360" s="40"/>
      <c r="AN360" s="87"/>
      <c r="AO360" s="40" t="s">
        <v>1985</v>
      </c>
      <c r="AP360" s="40" t="s">
        <v>1984</v>
      </c>
      <c r="AQ360" s="40" t="s">
        <v>713</v>
      </c>
      <c r="AR360" s="87">
        <v>46063</v>
      </c>
      <c r="AS360" s="87">
        <v>46118</v>
      </c>
      <c r="AT360" s="87">
        <v>46141</v>
      </c>
      <c r="AU360" s="87">
        <v>46141</v>
      </c>
      <c r="AV360" s="106">
        <v>46506</v>
      </c>
      <c r="AW360" s="106">
        <v>46506</v>
      </c>
      <c r="AX360" s="101" t="s">
        <v>2253</v>
      </c>
      <c r="AY360" s="40" t="s">
        <v>2254</v>
      </c>
      <c r="AZ360" s="105"/>
      <c r="BA360" s="104" t="s">
        <v>481</v>
      </c>
      <c r="BB360" s="108" t="str">
        <f>IFERROR(IF(PAC!$AB360="F01 - CAPTAÇÃO DE RECURSO",1,""),"")</f>
        <v/>
      </c>
      <c r="BC360" s="108" t="str">
        <f>IFERROR(IF(PAC!$AB360="F02 - LICITAÇÃO",1,""),"")</f>
        <v/>
      </c>
      <c r="BD360" s="109">
        <f>IFERROR(IF(PAC!$AB$6:$AB$581="F03 - EXECUÇÃO DO OBJETO",1,""),"")</f>
        <v>1</v>
      </c>
      <c r="BE360" s="109" t="str">
        <f>IFERROR(IF(PAC!$AB$6:$AB$581="F04 - CONCLUÍDA",1,""),"")</f>
        <v/>
      </c>
      <c r="BF360" s="110">
        <f>IF(PAC!$V360&gt;0,0,PAC!$Q360)</f>
        <v>0</v>
      </c>
    </row>
    <row r="361" spans="1:58" s="1" customFormat="1" ht="126" hidden="1" x14ac:dyDescent="0.4">
      <c r="A361" s="111">
        <f t="shared" si="5"/>
        <v>356</v>
      </c>
      <c r="B361" s="112">
        <v>2023</v>
      </c>
      <c r="C361" s="111" t="s">
        <v>609</v>
      </c>
      <c r="D361" s="111" t="s">
        <v>995</v>
      </c>
      <c r="E361" s="113" t="s">
        <v>1380</v>
      </c>
      <c r="F361" s="111" t="s">
        <v>576</v>
      </c>
      <c r="G361" s="111" t="s">
        <v>568</v>
      </c>
      <c r="H361" s="114" t="s">
        <v>1229</v>
      </c>
      <c r="I361" s="111" t="s">
        <v>1223</v>
      </c>
      <c r="J361" s="111" t="s">
        <v>361</v>
      </c>
      <c r="K361" s="31"/>
      <c r="L361" s="31">
        <v>1000000</v>
      </c>
      <c r="M361" s="31">
        <v>1000000</v>
      </c>
      <c r="N361" s="31"/>
      <c r="O361" s="31"/>
      <c r="P361" s="31"/>
      <c r="Q361" s="33">
        <f>SUM(PAC!$M361:$P361)</f>
        <v>1000000</v>
      </c>
      <c r="R361" s="33"/>
      <c r="S361" s="33"/>
      <c r="T361" s="33"/>
      <c r="U361" s="33"/>
      <c r="V361" s="33">
        <v>641275.05000000005</v>
      </c>
      <c r="W361" s="33">
        <f>IF(PAC!$V361&gt;0,PAC!$V361,PAC!$Q361)</f>
        <v>641275.05000000005</v>
      </c>
      <c r="X361" s="33" t="s">
        <v>1636</v>
      </c>
      <c r="Y361" s="115" t="s">
        <v>1545</v>
      </c>
      <c r="Z361" s="115"/>
      <c r="AA361" s="116">
        <v>13</v>
      </c>
      <c r="AB361" s="116" t="s">
        <v>1675</v>
      </c>
      <c r="AC361" s="112" t="s">
        <v>2346</v>
      </c>
      <c r="AD361" s="117">
        <v>46514</v>
      </c>
      <c r="AE361" s="118">
        <v>1.6</v>
      </c>
      <c r="AF361" s="114" t="s">
        <v>1456</v>
      </c>
      <c r="AG361" s="113" t="s">
        <v>2493</v>
      </c>
      <c r="AH361" s="119">
        <v>46514</v>
      </c>
      <c r="AI361" s="113"/>
      <c r="AJ361" s="114" t="s">
        <v>606</v>
      </c>
      <c r="AK361" s="114" t="s">
        <v>2408</v>
      </c>
      <c r="AL361" s="114" t="s">
        <v>962</v>
      </c>
      <c r="AM361" s="114"/>
      <c r="AN361" s="117"/>
      <c r="AO361" s="114"/>
      <c r="AP361" s="114"/>
      <c r="AQ361" s="114"/>
      <c r="AR361" s="117">
        <v>45887</v>
      </c>
      <c r="AS361" s="117">
        <v>45909</v>
      </c>
      <c r="AT361" s="117">
        <v>45965</v>
      </c>
      <c r="AU361" s="117">
        <v>46119</v>
      </c>
      <c r="AV361" s="120">
        <v>46514</v>
      </c>
      <c r="AW361" s="120">
        <v>46514</v>
      </c>
      <c r="AX361" s="113" t="s">
        <v>2403</v>
      </c>
      <c r="AY361" s="126" t="s">
        <v>1386</v>
      </c>
      <c r="AZ361" s="119"/>
      <c r="BA361" s="118"/>
      <c r="BB361" s="191" t="str">
        <f>IFERROR(IF(PAC!$AB361="F01 - CAPTAÇÃO DE RECURSO",1,""),"")</f>
        <v/>
      </c>
      <c r="BC361" s="191" t="str">
        <f>IFERROR(IF(PAC!$AB361="F02 - LICITAÇÃO",1,""),"")</f>
        <v/>
      </c>
      <c r="BD361" s="122">
        <f>IFERROR(IF(PAC!$AB$6:$AB$581="F03 - EXECUÇÃO DO OBJETO",1,""),"")</f>
        <v>1</v>
      </c>
      <c r="BE361" s="122" t="str">
        <f>IFERROR(IF(PAC!$AB$6:$AB$581="F04 - CONCLUÍDA",1,""),"")</f>
        <v/>
      </c>
      <c r="BF361" s="189">
        <f>IF(PAC!$V361&gt;0,0,PAC!$Q361)</f>
        <v>0</v>
      </c>
    </row>
    <row r="362" spans="1:58" s="1" customFormat="1" ht="168" hidden="1" x14ac:dyDescent="0.4">
      <c r="A362" s="88">
        <f>ROW()-5</f>
        <v>357</v>
      </c>
      <c r="B362" s="100">
        <v>2023</v>
      </c>
      <c r="C362" s="88" t="s">
        <v>609</v>
      </c>
      <c r="D362" s="88" t="s">
        <v>995</v>
      </c>
      <c r="E362" s="101" t="s">
        <v>1381</v>
      </c>
      <c r="F362" s="88" t="s">
        <v>576</v>
      </c>
      <c r="G362" s="88" t="s">
        <v>568</v>
      </c>
      <c r="H362" s="40" t="s">
        <v>1229</v>
      </c>
      <c r="I362" s="88" t="s">
        <v>1223</v>
      </c>
      <c r="J362" s="88" t="s">
        <v>359</v>
      </c>
      <c r="K362" s="18"/>
      <c r="L362" s="18">
        <v>780000</v>
      </c>
      <c r="M362" s="18">
        <v>780000</v>
      </c>
      <c r="N362" s="18"/>
      <c r="O362" s="18"/>
      <c r="P362" s="18"/>
      <c r="Q362" s="20">
        <f>SUM(PAC!$M362:$P362)</f>
        <v>780000</v>
      </c>
      <c r="R362" s="20"/>
      <c r="S362" s="20"/>
      <c r="T362" s="20"/>
      <c r="U362" s="20"/>
      <c r="V362" s="20">
        <v>355403.13</v>
      </c>
      <c r="W362" s="20">
        <f>IF(PAC!$V362&gt;0,PAC!$V362,PAC!$Q362)</f>
        <v>355403.13</v>
      </c>
      <c r="X362" s="20" t="s">
        <v>1636</v>
      </c>
      <c r="Y362" s="102" t="s">
        <v>1545</v>
      </c>
      <c r="Z362" s="102"/>
      <c r="AA362" s="103">
        <v>13</v>
      </c>
      <c r="AB362" s="103" t="s">
        <v>1675</v>
      </c>
      <c r="AC362" s="100" t="s">
        <v>2346</v>
      </c>
      <c r="AD362" s="87">
        <v>46514</v>
      </c>
      <c r="AE362" s="104">
        <v>1.76</v>
      </c>
      <c r="AF362" s="40" t="s">
        <v>1456</v>
      </c>
      <c r="AG362" s="101" t="s">
        <v>2493</v>
      </c>
      <c r="AH362" s="105">
        <v>46514</v>
      </c>
      <c r="AI362" s="101"/>
      <c r="AJ362" s="40" t="s">
        <v>606</v>
      </c>
      <c r="AK362" s="40" t="s">
        <v>2407</v>
      </c>
      <c r="AL362" s="40" t="s">
        <v>962</v>
      </c>
      <c r="AM362" s="40"/>
      <c r="AN362" s="87"/>
      <c r="AO362" s="40" t="s">
        <v>2531</v>
      </c>
      <c r="AP362" s="40"/>
      <c r="AQ362" s="40"/>
      <c r="AR362" s="87">
        <v>45887</v>
      </c>
      <c r="AS362" s="87">
        <v>45909</v>
      </c>
      <c r="AT362" s="87">
        <v>45965</v>
      </c>
      <c r="AU362" s="87">
        <v>46119</v>
      </c>
      <c r="AV362" s="106">
        <v>46514</v>
      </c>
      <c r="AW362" s="106">
        <v>46514</v>
      </c>
      <c r="AX362" s="101" t="s">
        <v>2404</v>
      </c>
      <c r="AY362" s="127" t="s">
        <v>1386</v>
      </c>
      <c r="AZ362" s="105"/>
      <c r="BA362" s="104"/>
      <c r="BB362" s="108" t="str">
        <f>IFERROR(IF(PAC!$AB362="F01 - CAPTAÇÃO DE RECURSO",1,""),"")</f>
        <v/>
      </c>
      <c r="BC362" s="108" t="str">
        <f>IFERROR(IF(PAC!$AB362="F02 - LICITAÇÃO",1,""),"")</f>
        <v/>
      </c>
      <c r="BD362" s="109">
        <f>IFERROR(IF(PAC!$AB$6:$AB$581="F03 - EXECUÇÃO DO OBJETO",1,""),"")</f>
        <v>1</v>
      </c>
      <c r="BE362" s="109" t="str">
        <f>IFERROR(IF(PAC!$AB$6:$AB$581="F04 - CONCLUÍDA",1,""),"")</f>
        <v/>
      </c>
      <c r="BF362" s="110">
        <f>IF(PAC!$V362&gt;0,0,PAC!$Q362)</f>
        <v>0</v>
      </c>
    </row>
    <row r="363" spans="1:58" s="1" customFormat="1" ht="210" hidden="1" x14ac:dyDescent="0.4">
      <c r="A363" s="111">
        <f t="shared" si="5"/>
        <v>358</v>
      </c>
      <c r="B363" s="112">
        <v>2023</v>
      </c>
      <c r="C363" s="111" t="s">
        <v>609</v>
      </c>
      <c r="D363" s="111" t="s">
        <v>995</v>
      </c>
      <c r="E363" s="113" t="s">
        <v>552</v>
      </c>
      <c r="F363" s="111" t="s">
        <v>576</v>
      </c>
      <c r="G363" s="111" t="s">
        <v>568</v>
      </c>
      <c r="H363" s="114" t="s">
        <v>1229</v>
      </c>
      <c r="I363" s="111" t="s">
        <v>602</v>
      </c>
      <c r="J363" s="111" t="s">
        <v>156</v>
      </c>
      <c r="K363" s="31"/>
      <c r="L363" s="31">
        <v>1000000</v>
      </c>
      <c r="M363" s="31">
        <v>1000000</v>
      </c>
      <c r="N363" s="31"/>
      <c r="O363" s="31"/>
      <c r="P363" s="31"/>
      <c r="Q363" s="33">
        <f>SUM(PAC!$M363:$P363)</f>
        <v>1000000</v>
      </c>
      <c r="R363" s="33"/>
      <c r="S363" s="33"/>
      <c r="T363" s="33"/>
      <c r="U363" s="33"/>
      <c r="V363" s="33"/>
      <c r="W363" s="33">
        <f>IF(PAC!$V363&gt;0,PAC!$V363,PAC!$Q363)</f>
        <v>1000000</v>
      </c>
      <c r="X363" s="33"/>
      <c r="Y363" s="115" t="s">
        <v>1553</v>
      </c>
      <c r="Z363" s="115"/>
      <c r="AA363" s="116"/>
      <c r="AB363" s="116" t="s">
        <v>1402</v>
      </c>
      <c r="AC363" s="112" t="s">
        <v>2348</v>
      </c>
      <c r="AD363" s="117">
        <v>46329</v>
      </c>
      <c r="AE363" s="118"/>
      <c r="AF363" s="114" t="s">
        <v>1448</v>
      </c>
      <c r="AG363" s="113" t="s">
        <v>2522</v>
      </c>
      <c r="AH363" s="119">
        <v>46329</v>
      </c>
      <c r="AI363" s="113" t="s">
        <v>2526</v>
      </c>
      <c r="AJ363" s="114" t="s">
        <v>608</v>
      </c>
      <c r="AK363" s="114" t="s">
        <v>2093</v>
      </c>
      <c r="AL363" s="114" t="s">
        <v>962</v>
      </c>
      <c r="AM363" s="114"/>
      <c r="AN363" s="117"/>
      <c r="AO363" s="114" t="s">
        <v>2530</v>
      </c>
      <c r="AP363" s="114"/>
      <c r="AQ363" s="114"/>
      <c r="AR363" s="117">
        <v>46262</v>
      </c>
      <c r="AS363" s="117">
        <v>46329</v>
      </c>
      <c r="AT363" s="117"/>
      <c r="AU363" s="117"/>
      <c r="AV363" s="120"/>
      <c r="AW363" s="120"/>
      <c r="AX363" s="113" t="s">
        <v>2405</v>
      </c>
      <c r="AY363" s="126" t="s">
        <v>1385</v>
      </c>
      <c r="AZ363" s="119"/>
      <c r="BA363" s="118"/>
      <c r="BB363" s="191" t="str">
        <f>IFERROR(IF(PAC!$AB363="F01 - CAPTAÇÃO DE RECURSO",1,""),"")</f>
        <v/>
      </c>
      <c r="BC363" s="191">
        <f>IFERROR(IF(PAC!$AB363="F02 - LICITAÇÃO",1,""),"")</f>
        <v>1</v>
      </c>
      <c r="BD363" s="122" t="str">
        <f>IFERROR(IF(PAC!$AB$6:$AB$581="F03 - EXECUÇÃO DO OBJETO",1,""),"")</f>
        <v/>
      </c>
      <c r="BE363" s="122" t="str">
        <f>IFERROR(IF(PAC!$AB$6:$AB$581="F04 - CONCLUÍDA",1,""),"")</f>
        <v/>
      </c>
      <c r="BF363" s="189">
        <f>IF(PAC!$V363&gt;0,0,PAC!$Q363)</f>
        <v>1000000</v>
      </c>
    </row>
    <row r="364" spans="1:58" s="1" customFormat="1" ht="105" hidden="1" x14ac:dyDescent="0.4">
      <c r="A364" s="88">
        <f t="shared" si="5"/>
        <v>359</v>
      </c>
      <c r="B364" s="100">
        <v>2023</v>
      </c>
      <c r="C364" s="88" t="s">
        <v>609</v>
      </c>
      <c r="D364" s="88" t="s">
        <v>995</v>
      </c>
      <c r="E364" s="101" t="s">
        <v>706</v>
      </c>
      <c r="F364" s="88" t="s">
        <v>576</v>
      </c>
      <c r="G364" s="88" t="s">
        <v>568</v>
      </c>
      <c r="H364" s="40" t="s">
        <v>1229</v>
      </c>
      <c r="I364" s="88" t="s">
        <v>602</v>
      </c>
      <c r="J364" s="88" t="s">
        <v>437</v>
      </c>
      <c r="K364" s="18"/>
      <c r="L364" s="18">
        <v>1000000</v>
      </c>
      <c r="M364" s="18">
        <v>1000000</v>
      </c>
      <c r="N364" s="18"/>
      <c r="O364" s="18"/>
      <c r="P364" s="18"/>
      <c r="Q364" s="20">
        <f>SUM(PAC!$M364:$P364)</f>
        <v>1000000</v>
      </c>
      <c r="R364" s="20"/>
      <c r="S364" s="20"/>
      <c r="T364" s="20"/>
      <c r="U364" s="20"/>
      <c r="V364" s="20"/>
      <c r="W364" s="20">
        <f>IF(PAC!$V364&gt;0,PAC!$V364,PAC!$Q364)</f>
        <v>1000000</v>
      </c>
      <c r="X364" s="20"/>
      <c r="Y364" s="102" t="s">
        <v>1553</v>
      </c>
      <c r="Z364" s="102"/>
      <c r="AA364" s="103"/>
      <c r="AB364" s="103" t="s">
        <v>1402</v>
      </c>
      <c r="AC364" s="100" t="s">
        <v>2348</v>
      </c>
      <c r="AD364" s="87">
        <v>46330</v>
      </c>
      <c r="AE364" s="104"/>
      <c r="AF364" s="40" t="s">
        <v>1448</v>
      </c>
      <c r="AG364" s="101" t="s">
        <v>2522</v>
      </c>
      <c r="AH364" s="105">
        <v>46330</v>
      </c>
      <c r="AI364" s="101" t="s">
        <v>2526</v>
      </c>
      <c r="AJ364" s="40" t="s">
        <v>607</v>
      </c>
      <c r="AK364" s="40" t="s">
        <v>2409</v>
      </c>
      <c r="AL364" s="40" t="s">
        <v>962</v>
      </c>
      <c r="AM364" s="40"/>
      <c r="AN364" s="87"/>
      <c r="AO364" s="40" t="s">
        <v>2529</v>
      </c>
      <c r="AP364" s="40"/>
      <c r="AQ364" s="40"/>
      <c r="AR364" s="87">
        <v>46262</v>
      </c>
      <c r="AS364" s="87">
        <v>46330</v>
      </c>
      <c r="AT364" s="87"/>
      <c r="AU364" s="87"/>
      <c r="AV364" s="106"/>
      <c r="AW364" s="106"/>
      <c r="AX364" s="101" t="s">
        <v>2406</v>
      </c>
      <c r="AY364" s="127" t="s">
        <v>1385</v>
      </c>
      <c r="AZ364" s="105"/>
      <c r="BA364" s="104"/>
      <c r="BB364" s="108" t="str">
        <f>IFERROR(IF(PAC!$AB364="F01 - CAPTAÇÃO DE RECURSO",1,""),"")</f>
        <v/>
      </c>
      <c r="BC364" s="108">
        <f>IFERROR(IF(PAC!$AB364="F02 - LICITAÇÃO",1,""),"")</f>
        <v>1</v>
      </c>
      <c r="BD364" s="109" t="str">
        <f>IFERROR(IF(PAC!$AB$6:$AB$581="F03 - EXECUÇÃO DO OBJETO",1,""),"")</f>
        <v/>
      </c>
      <c r="BE364" s="109" t="str">
        <f>IFERROR(IF(PAC!$AB$6:$AB$581="F04 - CONCLUÍDA",1,""),"")</f>
        <v/>
      </c>
      <c r="BF364" s="110">
        <f>IF(PAC!$V364&gt;0,0,PAC!$Q364)</f>
        <v>1000000</v>
      </c>
    </row>
    <row r="365" spans="1:58" s="1" customFormat="1" ht="105" hidden="1" x14ac:dyDescent="0.4">
      <c r="A365" s="111">
        <f t="shared" si="5"/>
        <v>360</v>
      </c>
      <c r="B365" s="112">
        <v>2023</v>
      </c>
      <c r="C365" s="111" t="s">
        <v>609</v>
      </c>
      <c r="D365" s="111" t="s">
        <v>995</v>
      </c>
      <c r="E365" s="113" t="s">
        <v>707</v>
      </c>
      <c r="F365" s="111" t="s">
        <v>576</v>
      </c>
      <c r="G365" s="111" t="s">
        <v>568</v>
      </c>
      <c r="H365" s="114" t="s">
        <v>1229</v>
      </c>
      <c r="I365" s="111" t="s">
        <v>602</v>
      </c>
      <c r="J365" s="111" t="s">
        <v>361</v>
      </c>
      <c r="K365" s="31"/>
      <c r="L365" s="31">
        <v>3000000</v>
      </c>
      <c r="M365" s="31">
        <v>3000000</v>
      </c>
      <c r="N365" s="31"/>
      <c r="O365" s="31"/>
      <c r="P365" s="31"/>
      <c r="Q365" s="33">
        <f>SUM(PAC!$M365:$P365)</f>
        <v>3000000</v>
      </c>
      <c r="R365" s="33"/>
      <c r="S365" s="33"/>
      <c r="T365" s="33"/>
      <c r="U365" s="33"/>
      <c r="V365" s="33"/>
      <c r="W365" s="33">
        <f>IF(PAC!$V365&gt;0,PAC!$V365,PAC!$Q365)</f>
        <v>3000000</v>
      </c>
      <c r="X365" s="33"/>
      <c r="Y365" s="115" t="s">
        <v>1553</v>
      </c>
      <c r="Z365" s="115"/>
      <c r="AA365" s="116"/>
      <c r="AB365" s="116" t="s">
        <v>1402</v>
      </c>
      <c r="AC365" s="112" t="s">
        <v>2348</v>
      </c>
      <c r="AD365" s="117">
        <v>46330</v>
      </c>
      <c r="AE365" s="118"/>
      <c r="AF365" s="114" t="s">
        <v>1448</v>
      </c>
      <c r="AG365" s="113" t="s">
        <v>2522</v>
      </c>
      <c r="AH365" s="119">
        <v>46330</v>
      </c>
      <c r="AI365" s="113" t="s">
        <v>2526</v>
      </c>
      <c r="AJ365" s="114" t="s">
        <v>607</v>
      </c>
      <c r="AK365" s="114" t="s">
        <v>2409</v>
      </c>
      <c r="AL365" s="114" t="s">
        <v>962</v>
      </c>
      <c r="AM365" s="114"/>
      <c r="AN365" s="117"/>
      <c r="AO365" s="114"/>
      <c r="AP365" s="114"/>
      <c r="AQ365" s="114"/>
      <c r="AR365" s="117">
        <v>46262</v>
      </c>
      <c r="AS365" s="117">
        <v>46330</v>
      </c>
      <c r="AT365" s="117"/>
      <c r="AU365" s="117"/>
      <c r="AV365" s="120"/>
      <c r="AW365" s="120"/>
      <c r="AX365" s="113" t="s">
        <v>2406</v>
      </c>
      <c r="AY365" s="126" t="s">
        <v>1385</v>
      </c>
      <c r="AZ365" s="119"/>
      <c r="BA365" s="118"/>
      <c r="BB365" s="191" t="str">
        <f>IFERROR(IF(PAC!$AB365="F01 - CAPTAÇÃO DE RECURSO",1,""),"")</f>
        <v/>
      </c>
      <c r="BC365" s="191">
        <f>IFERROR(IF(PAC!$AB365="F02 - LICITAÇÃO",1,""),"")</f>
        <v>1</v>
      </c>
      <c r="BD365" s="122" t="str">
        <f>IFERROR(IF(PAC!$AB$6:$AB$581="F03 - EXECUÇÃO DO OBJETO",1,""),"")</f>
        <v/>
      </c>
      <c r="BE365" s="122" t="str">
        <f>IFERROR(IF(PAC!$AB$6:$AB$581="F04 - CONCLUÍDA",1,""),"")</f>
        <v/>
      </c>
      <c r="BF365" s="189">
        <f>IF(PAC!$V365&gt;0,0,PAC!$Q365)</f>
        <v>3000000</v>
      </c>
    </row>
    <row r="366" spans="1:58" s="1" customFormat="1" ht="105" hidden="1" x14ac:dyDescent="0.4">
      <c r="A366" s="88">
        <f t="shared" si="5"/>
        <v>361</v>
      </c>
      <c r="B366" s="100">
        <v>2023</v>
      </c>
      <c r="C366" s="88" t="s">
        <v>609</v>
      </c>
      <c r="D366" s="88" t="s">
        <v>995</v>
      </c>
      <c r="E366" s="101" t="s">
        <v>708</v>
      </c>
      <c r="F366" s="88" t="s">
        <v>576</v>
      </c>
      <c r="G366" s="88" t="s">
        <v>568</v>
      </c>
      <c r="H366" s="40" t="s">
        <v>1229</v>
      </c>
      <c r="I366" s="88" t="s">
        <v>602</v>
      </c>
      <c r="J366" s="88" t="s">
        <v>243</v>
      </c>
      <c r="K366" s="18"/>
      <c r="L366" s="18">
        <v>1270000</v>
      </c>
      <c r="M366" s="18">
        <v>1270000</v>
      </c>
      <c r="N366" s="18"/>
      <c r="O366" s="18"/>
      <c r="P366" s="18"/>
      <c r="Q366" s="20">
        <f>SUM(PAC!$M366:$P366)</f>
        <v>1270000</v>
      </c>
      <c r="R366" s="20"/>
      <c r="S366" s="20"/>
      <c r="T366" s="20"/>
      <c r="U366" s="20"/>
      <c r="V366" s="20"/>
      <c r="W366" s="20">
        <f>IF(PAC!$V366&gt;0,PAC!$V366,PAC!$Q366)</f>
        <v>1270000</v>
      </c>
      <c r="X366" s="20"/>
      <c r="Y366" s="102" t="s">
        <v>1553</v>
      </c>
      <c r="Z366" s="102"/>
      <c r="AA366" s="103"/>
      <c r="AB366" s="103" t="s">
        <v>1402</v>
      </c>
      <c r="AC366" s="100" t="s">
        <v>2348</v>
      </c>
      <c r="AD366" s="87">
        <v>46330</v>
      </c>
      <c r="AE366" s="104"/>
      <c r="AF366" s="40" t="s">
        <v>1448</v>
      </c>
      <c r="AG366" s="101" t="s">
        <v>2522</v>
      </c>
      <c r="AH366" s="105">
        <v>46330</v>
      </c>
      <c r="AI366" s="101" t="s">
        <v>2526</v>
      </c>
      <c r="AJ366" s="40" t="s">
        <v>607</v>
      </c>
      <c r="AK366" s="40" t="s">
        <v>2409</v>
      </c>
      <c r="AL366" s="40" t="s">
        <v>962</v>
      </c>
      <c r="AM366" s="40"/>
      <c r="AN366" s="87"/>
      <c r="AO366" s="40" t="s">
        <v>2528</v>
      </c>
      <c r="AP366" s="40"/>
      <c r="AQ366" s="40"/>
      <c r="AR366" s="87">
        <v>46262</v>
      </c>
      <c r="AS366" s="87">
        <v>46330</v>
      </c>
      <c r="AT366" s="87"/>
      <c r="AU366" s="87"/>
      <c r="AV366" s="106"/>
      <c r="AW366" s="106"/>
      <c r="AX366" s="101" t="s">
        <v>2406</v>
      </c>
      <c r="AY366" s="127" t="s">
        <v>1385</v>
      </c>
      <c r="AZ366" s="105"/>
      <c r="BA366" s="104"/>
      <c r="BB366" s="108" t="str">
        <f>IFERROR(IF(PAC!$AB366="F01 - CAPTAÇÃO DE RECURSO",1,""),"")</f>
        <v/>
      </c>
      <c r="BC366" s="108">
        <f>IFERROR(IF(PAC!$AB366="F02 - LICITAÇÃO",1,""),"")</f>
        <v>1</v>
      </c>
      <c r="BD366" s="109" t="str">
        <f>IFERROR(IF(PAC!$AB$6:$AB$581="F03 - EXECUÇÃO DO OBJETO",1,""),"")</f>
        <v/>
      </c>
      <c r="BE366" s="109" t="str">
        <f>IFERROR(IF(PAC!$AB$6:$AB$581="F04 - CONCLUÍDA",1,""),"")</f>
        <v/>
      </c>
      <c r="BF366" s="110">
        <f>IF(PAC!$V366&gt;0,0,PAC!$Q366)</f>
        <v>1270000</v>
      </c>
    </row>
    <row r="367" spans="1:58" s="1" customFormat="1" ht="105" hidden="1" x14ac:dyDescent="0.4">
      <c r="A367" s="111">
        <f t="shared" si="5"/>
        <v>362</v>
      </c>
      <c r="B367" s="112">
        <v>2023</v>
      </c>
      <c r="C367" s="111" t="s">
        <v>609</v>
      </c>
      <c r="D367" s="111" t="s">
        <v>995</v>
      </c>
      <c r="E367" s="113" t="s">
        <v>709</v>
      </c>
      <c r="F367" s="111" t="s">
        <v>576</v>
      </c>
      <c r="G367" s="111" t="s">
        <v>568</v>
      </c>
      <c r="H367" s="114" t="s">
        <v>1229</v>
      </c>
      <c r="I367" s="111" t="s">
        <v>602</v>
      </c>
      <c r="J367" s="111" t="s">
        <v>202</v>
      </c>
      <c r="K367" s="31"/>
      <c r="L367" s="31">
        <v>1950000</v>
      </c>
      <c r="M367" s="31">
        <v>1950000</v>
      </c>
      <c r="N367" s="31"/>
      <c r="O367" s="31"/>
      <c r="P367" s="31"/>
      <c r="Q367" s="33">
        <f>SUM(PAC!$M367:$P367)</f>
        <v>1950000</v>
      </c>
      <c r="R367" s="33"/>
      <c r="S367" s="33"/>
      <c r="T367" s="33"/>
      <c r="U367" s="33"/>
      <c r="V367" s="33"/>
      <c r="W367" s="33">
        <f>IF(PAC!$V367&gt;0,PAC!$V367,PAC!$Q367)</f>
        <v>1950000</v>
      </c>
      <c r="X367" s="33"/>
      <c r="Y367" s="115" t="s">
        <v>1553</v>
      </c>
      <c r="Z367" s="115"/>
      <c r="AA367" s="116"/>
      <c r="AB367" s="116" t="s">
        <v>1402</v>
      </c>
      <c r="AC367" s="112" t="s">
        <v>2348</v>
      </c>
      <c r="AD367" s="117">
        <v>46330</v>
      </c>
      <c r="AE367" s="118"/>
      <c r="AF367" s="114" t="s">
        <v>1448</v>
      </c>
      <c r="AG367" s="113" t="s">
        <v>2522</v>
      </c>
      <c r="AH367" s="119">
        <v>46330</v>
      </c>
      <c r="AI367" s="113" t="s">
        <v>2526</v>
      </c>
      <c r="AJ367" s="114" t="s">
        <v>607</v>
      </c>
      <c r="AK367" s="114" t="s">
        <v>2409</v>
      </c>
      <c r="AL367" s="114" t="s">
        <v>962</v>
      </c>
      <c r="AM367" s="114"/>
      <c r="AN367" s="117"/>
      <c r="AO367" s="114" t="s">
        <v>2527</v>
      </c>
      <c r="AP367" s="114"/>
      <c r="AQ367" s="114"/>
      <c r="AR367" s="117">
        <v>46262</v>
      </c>
      <c r="AS367" s="117">
        <v>46330</v>
      </c>
      <c r="AT367" s="117"/>
      <c r="AU367" s="117"/>
      <c r="AV367" s="120"/>
      <c r="AW367" s="120"/>
      <c r="AX367" s="113" t="s">
        <v>2406</v>
      </c>
      <c r="AY367" s="126" t="s">
        <v>1385</v>
      </c>
      <c r="AZ367" s="119"/>
      <c r="BA367" s="118"/>
      <c r="BB367" s="191" t="str">
        <f>IFERROR(IF(PAC!$AB367="F01 - CAPTAÇÃO DE RECURSO",1,""),"")</f>
        <v/>
      </c>
      <c r="BC367" s="191">
        <f>IFERROR(IF(PAC!$AB367="F02 - LICITAÇÃO",1,""),"")</f>
        <v>1</v>
      </c>
      <c r="BD367" s="122" t="str">
        <f>IFERROR(IF(PAC!$AB$6:$AB$581="F03 - EXECUÇÃO DO OBJETO",1,""),"")</f>
        <v/>
      </c>
      <c r="BE367" s="122" t="str">
        <f>IFERROR(IF(PAC!$AB$6:$AB$581="F04 - CONCLUÍDA",1,""),"")</f>
        <v/>
      </c>
      <c r="BF367" s="189">
        <f>IF(PAC!$V367&gt;0,0,PAC!$Q367)</f>
        <v>1950000</v>
      </c>
    </row>
    <row r="368" spans="1:58" s="1" customFormat="1" ht="249.9" hidden="1" customHeight="1" thickBot="1" x14ac:dyDescent="0.4">
      <c r="A368" s="88">
        <f t="shared" si="5"/>
        <v>363</v>
      </c>
      <c r="B368" s="88">
        <v>2025</v>
      </c>
      <c r="C368" s="88" t="s">
        <v>609</v>
      </c>
      <c r="D368" s="88" t="s">
        <v>995</v>
      </c>
      <c r="E368" s="89" t="s">
        <v>2218</v>
      </c>
      <c r="F368" s="40" t="s">
        <v>576</v>
      </c>
      <c r="G368" s="40" t="s">
        <v>568</v>
      </c>
      <c r="H368" s="88" t="s">
        <v>1229</v>
      </c>
      <c r="I368" s="88" t="s">
        <v>1223</v>
      </c>
      <c r="J368" s="88" t="s">
        <v>361</v>
      </c>
      <c r="K368" s="18"/>
      <c r="L368" s="18">
        <v>12954384</v>
      </c>
      <c r="M368" s="18">
        <v>12954384</v>
      </c>
      <c r="N368" s="18"/>
      <c r="O368" s="18"/>
      <c r="P368" s="18"/>
      <c r="Q368" s="20">
        <f>SUM(PAC!$M368:$P368)</f>
        <v>12954384</v>
      </c>
      <c r="R368" s="20"/>
      <c r="S368" s="20"/>
      <c r="T368" s="20"/>
      <c r="U368" s="20"/>
      <c r="V368" s="20"/>
      <c r="W368" s="20">
        <f>IF(PAC!$V368&gt;0,PAC!$V368,PAC!$Q368)</f>
        <v>12954384</v>
      </c>
      <c r="X368" s="20"/>
      <c r="Y368" s="102" t="s">
        <v>1545</v>
      </c>
      <c r="Z368" s="102"/>
      <c r="AA368" s="103"/>
      <c r="AB368" s="103" t="s">
        <v>1403</v>
      </c>
      <c r="AC368" s="100" t="s">
        <v>2349</v>
      </c>
      <c r="AD368" s="87">
        <v>46356</v>
      </c>
      <c r="AE368" s="104"/>
      <c r="AF368" s="40" t="s">
        <v>1441</v>
      </c>
      <c r="AG368" s="40" t="s">
        <v>2341</v>
      </c>
      <c r="AH368" s="105">
        <v>46356</v>
      </c>
      <c r="AI368" s="101"/>
      <c r="AJ368" s="40" t="s">
        <v>2219</v>
      </c>
      <c r="AK368" s="40" t="s">
        <v>2410</v>
      </c>
      <c r="AL368" s="40" t="s">
        <v>1929</v>
      </c>
      <c r="AM368" s="40"/>
      <c r="AN368" s="87">
        <v>46356</v>
      </c>
      <c r="AO368" s="40"/>
      <c r="AP368" s="40"/>
      <c r="AQ368" s="40"/>
      <c r="AR368" s="87"/>
      <c r="AS368" s="87"/>
      <c r="AT368" s="87"/>
      <c r="AU368" s="87"/>
      <c r="AV368" s="106"/>
      <c r="AW368" s="106"/>
      <c r="AX368" s="101"/>
      <c r="AY368" s="107"/>
      <c r="AZ368" s="105"/>
      <c r="BA368" s="128"/>
      <c r="BB368" s="108">
        <f>IFERROR(IF(PAC!$AB368="F01 - CAPTAÇÃO DE RECURSO",1,""),"")</f>
        <v>1</v>
      </c>
      <c r="BC368" s="108" t="str">
        <f>IFERROR(IF(PAC!$AB368="F02 - LICITAÇÃO",1,""),"")</f>
        <v/>
      </c>
      <c r="BD368" s="109" t="str">
        <f>IFERROR(IF(PAC!$AB$6:$AB$581="F03 - EXECUÇÃO DO OBJETO",1,""),"")</f>
        <v/>
      </c>
      <c r="BE368" s="109" t="str">
        <f>IFERROR(IF(PAC!$AB$6:$AB$581="F04 - CONCLUÍDA",1,""),"")</f>
        <v/>
      </c>
      <c r="BF368" s="110">
        <f>IF(PAC!$V368&gt;0,0,PAC!$Q368)</f>
        <v>12954384</v>
      </c>
    </row>
    <row r="369" spans="1:58" s="1" customFormat="1" ht="249.9" hidden="1" customHeight="1" thickBot="1" x14ac:dyDescent="0.4">
      <c r="A369" s="111">
        <f t="shared" si="5"/>
        <v>364</v>
      </c>
      <c r="B369" s="111">
        <v>2023</v>
      </c>
      <c r="C369" s="111" t="s">
        <v>1479</v>
      </c>
      <c r="D369" s="111" t="s">
        <v>995</v>
      </c>
      <c r="E369" s="111" t="s">
        <v>1642</v>
      </c>
      <c r="F369" s="111" t="s">
        <v>576</v>
      </c>
      <c r="G369" s="111" t="s">
        <v>565</v>
      </c>
      <c r="H369" s="111" t="s">
        <v>1229</v>
      </c>
      <c r="I369" s="111" t="s">
        <v>1223</v>
      </c>
      <c r="J369" s="111" t="s">
        <v>449</v>
      </c>
      <c r="K369" s="31"/>
      <c r="L369" s="31">
        <v>2730026.2</v>
      </c>
      <c r="M369" s="31">
        <v>2730026.2</v>
      </c>
      <c r="N369" s="31"/>
      <c r="O369" s="31"/>
      <c r="P369" s="31"/>
      <c r="Q369" s="33">
        <f>SUM(PAC!$M369:$P369)</f>
        <v>2730026.2</v>
      </c>
      <c r="R369" s="33"/>
      <c r="S369" s="33"/>
      <c r="T369" s="33"/>
      <c r="U369" s="33"/>
      <c r="V369" s="33"/>
      <c r="W369" s="33">
        <f>IF(PAC!$V369&gt;0,PAC!$V369,PAC!$Q369)</f>
        <v>2730026.2</v>
      </c>
      <c r="X369" s="33"/>
      <c r="Y369" s="115" t="s">
        <v>1553</v>
      </c>
      <c r="Z369" s="115"/>
      <c r="AA369" s="130"/>
      <c r="AB369" s="116" t="s">
        <v>1403</v>
      </c>
      <c r="AC369" s="112" t="s">
        <v>2349</v>
      </c>
      <c r="AD369" s="117"/>
      <c r="AE369" s="111"/>
      <c r="AF369" s="114" t="s">
        <v>1447</v>
      </c>
      <c r="AG369" s="111" t="s">
        <v>1447</v>
      </c>
      <c r="AH369" s="119">
        <v>46348</v>
      </c>
      <c r="AI369" s="165" t="s">
        <v>2672</v>
      </c>
      <c r="AJ369" s="111" t="s">
        <v>2142</v>
      </c>
      <c r="AK369" s="111" t="s">
        <v>987</v>
      </c>
      <c r="AL369" s="114" t="s">
        <v>962</v>
      </c>
      <c r="AM369" s="166" t="s">
        <v>1489</v>
      </c>
      <c r="AN369" s="119"/>
      <c r="AO369" s="114" t="s">
        <v>1680</v>
      </c>
      <c r="AP369" s="114"/>
      <c r="AQ369" s="111"/>
      <c r="AR369" s="117"/>
      <c r="AS369" s="117"/>
      <c r="AT369" s="117"/>
      <c r="AU369" s="117"/>
      <c r="AV369" s="120"/>
      <c r="AW369" s="120"/>
      <c r="AX369" s="111" t="s">
        <v>2143</v>
      </c>
      <c r="AY369" s="111" t="s">
        <v>1396</v>
      </c>
      <c r="AZ369" s="119"/>
      <c r="BA369" s="111"/>
      <c r="BB369" s="191">
        <f>IFERROR(IF(PAC!$AB369="F01 - CAPTAÇÃO DE RECURSO",1,""),"")</f>
        <v>1</v>
      </c>
      <c r="BC369" s="191" t="str">
        <f>IFERROR(IF(PAC!$AB369="F02 - LICITAÇÃO",1,""),"")</f>
        <v/>
      </c>
      <c r="BD369" s="122" t="str">
        <f>IFERROR(IF(PAC!$AB$6:$AB$581="F03 - EXECUÇÃO DO OBJETO",1,""),"")</f>
        <v/>
      </c>
      <c r="BE369" s="122" t="str">
        <f>IFERROR(IF(PAC!$AB$6:$AB$581="F04 - CONCLUÍDA",1,""),"")</f>
        <v/>
      </c>
      <c r="BF369" s="189">
        <f>IF(PAC!$V369&gt;0,0,PAC!$Q369)</f>
        <v>2730026.2</v>
      </c>
    </row>
    <row r="370" spans="1:58" s="1" customFormat="1" ht="249.9" hidden="1" customHeight="1" thickBot="1" x14ac:dyDescent="0.4">
      <c r="A370" s="88">
        <f t="shared" si="5"/>
        <v>365</v>
      </c>
      <c r="B370" s="88">
        <v>2023</v>
      </c>
      <c r="C370" s="88" t="s">
        <v>604</v>
      </c>
      <c r="D370" s="88" t="s">
        <v>995</v>
      </c>
      <c r="E370" s="88" t="s">
        <v>1643</v>
      </c>
      <c r="F370" s="88" t="s">
        <v>576</v>
      </c>
      <c r="G370" s="88" t="s">
        <v>565</v>
      </c>
      <c r="H370" s="88" t="s">
        <v>1229</v>
      </c>
      <c r="I370" s="88" t="s">
        <v>1223</v>
      </c>
      <c r="J370" s="88" t="s">
        <v>449</v>
      </c>
      <c r="K370" s="18"/>
      <c r="L370" s="18">
        <v>25675694.460000001</v>
      </c>
      <c r="M370" s="18">
        <v>25675694</v>
      </c>
      <c r="N370" s="18"/>
      <c r="O370" s="18"/>
      <c r="P370" s="18"/>
      <c r="Q370" s="20">
        <f>SUM(PAC!$M370:$P370)</f>
        <v>25675694</v>
      </c>
      <c r="R370" s="20"/>
      <c r="S370" s="20"/>
      <c r="T370" s="20"/>
      <c r="U370" s="20"/>
      <c r="V370" s="20"/>
      <c r="W370" s="20">
        <f>IF(PAC!$V370&gt;0,PAC!$V370,PAC!$Q370)</f>
        <v>25675694</v>
      </c>
      <c r="X370" s="20"/>
      <c r="Y370" s="102" t="s">
        <v>1553</v>
      </c>
      <c r="Z370" s="102"/>
      <c r="AA370" s="40" t="s">
        <v>1694</v>
      </c>
      <c r="AB370" s="103" t="s">
        <v>1403</v>
      </c>
      <c r="AC370" s="100" t="s">
        <v>2349</v>
      </c>
      <c r="AD370" s="87"/>
      <c r="AE370" s="105"/>
      <c r="AF370" s="105" t="s">
        <v>1447</v>
      </c>
      <c r="AG370" s="88" t="s">
        <v>1447</v>
      </c>
      <c r="AH370" s="105">
        <v>46309</v>
      </c>
      <c r="AI370" s="168" t="s">
        <v>2673</v>
      </c>
      <c r="AJ370" s="105" t="s">
        <v>661</v>
      </c>
      <c r="AK370" s="105" t="s">
        <v>986</v>
      </c>
      <c r="AL370" s="40" t="s">
        <v>962</v>
      </c>
      <c r="AM370" s="168" t="s">
        <v>1498</v>
      </c>
      <c r="AN370" s="105"/>
      <c r="AO370" s="105" t="s">
        <v>1681</v>
      </c>
      <c r="AP370" s="105"/>
      <c r="AQ370" s="105"/>
      <c r="AR370" s="87"/>
      <c r="AS370" s="87"/>
      <c r="AT370" s="87"/>
      <c r="AU370" s="87"/>
      <c r="AV370" s="105"/>
      <c r="AW370" s="105"/>
      <c r="AX370" s="105" t="s">
        <v>1793</v>
      </c>
      <c r="AY370" s="105" t="s">
        <v>1396</v>
      </c>
      <c r="AZ370" s="105"/>
      <c r="BA370" s="88"/>
      <c r="BB370" s="108">
        <f>IFERROR(IF(PAC!$AB370="F01 - CAPTAÇÃO DE RECURSO",1,""),"")</f>
        <v>1</v>
      </c>
      <c r="BC370" s="108" t="str">
        <f>IFERROR(IF(PAC!$AB370="F02 - LICITAÇÃO",1,""),"")</f>
        <v/>
      </c>
      <c r="BD370" s="109" t="str">
        <f>IFERROR(IF(PAC!$AB$6:$AB$581="F03 - EXECUÇÃO DO OBJETO",1,""),"")</f>
        <v/>
      </c>
      <c r="BE370" s="109" t="str">
        <f>IFERROR(IF(PAC!$AB$6:$AB$581="F04 - CONCLUÍDA",1,""),"")</f>
        <v/>
      </c>
      <c r="BF370" s="110">
        <f>IF(PAC!$V370&gt;0,0,PAC!$Q370)</f>
        <v>25675694</v>
      </c>
    </row>
    <row r="371" spans="1:58" s="1" customFormat="1" ht="249.9" hidden="1" customHeight="1" thickBot="1" x14ac:dyDescent="0.4">
      <c r="A371" s="111">
        <f t="shared" si="5"/>
        <v>366</v>
      </c>
      <c r="B371" s="111">
        <v>2025</v>
      </c>
      <c r="C371" s="111" t="s">
        <v>604</v>
      </c>
      <c r="D371" s="111" t="s">
        <v>995</v>
      </c>
      <c r="E371" s="111" t="s">
        <v>1217</v>
      </c>
      <c r="F371" s="111" t="s">
        <v>576</v>
      </c>
      <c r="G371" s="111" t="s">
        <v>565</v>
      </c>
      <c r="H371" s="111" t="s">
        <v>1229</v>
      </c>
      <c r="I371" s="111" t="s">
        <v>602</v>
      </c>
      <c r="J371" s="111" t="s">
        <v>449</v>
      </c>
      <c r="K371" s="111">
        <v>12000000</v>
      </c>
      <c r="L371" s="111">
        <v>12000000</v>
      </c>
      <c r="M371" s="111"/>
      <c r="N371" s="111"/>
      <c r="O371" s="111"/>
      <c r="P371" s="111"/>
      <c r="Q371" s="33">
        <f>SUM(PAC!$M371:$P371)</f>
        <v>0</v>
      </c>
      <c r="R371" s="33"/>
      <c r="S371" s="33"/>
      <c r="T371" s="33"/>
      <c r="U371" s="33"/>
      <c r="V371" s="33"/>
      <c r="W371" s="33">
        <f>IF(PAC!$V371&gt;0,PAC!$V371,PAC!$Q371)</f>
        <v>0</v>
      </c>
      <c r="X371" s="33"/>
      <c r="Y371" s="115" t="s">
        <v>1557</v>
      </c>
      <c r="Z371" s="115"/>
      <c r="AA371" s="111"/>
      <c r="AB371" s="116" t="s">
        <v>1403</v>
      </c>
      <c r="AC371" s="112" t="s">
        <v>2362</v>
      </c>
      <c r="AD371" s="117"/>
      <c r="AE371" s="111"/>
      <c r="AF371" s="111"/>
      <c r="AG371" s="111"/>
      <c r="AH371" s="119"/>
      <c r="AI371" s="111"/>
      <c r="AJ371" s="111" t="s">
        <v>1218</v>
      </c>
      <c r="AK371" s="111"/>
      <c r="AL371" s="111"/>
      <c r="AM371" s="111"/>
      <c r="AN371" s="169"/>
      <c r="AO371" s="111"/>
      <c r="AP371" s="111"/>
      <c r="AQ371" s="111"/>
      <c r="AR371" s="117"/>
      <c r="AS371" s="117"/>
      <c r="AT371" s="117"/>
      <c r="AU371" s="117"/>
      <c r="AV371" s="111"/>
      <c r="AW371" s="111"/>
      <c r="AX371" s="111" t="s">
        <v>1219</v>
      </c>
      <c r="AY371" s="111"/>
      <c r="AZ371" s="119"/>
      <c r="BA371" s="111"/>
      <c r="BB371" s="191">
        <f>IFERROR(IF(PAC!$AB371="F01 - CAPTAÇÃO DE RECURSO",1,""),"")</f>
        <v>1</v>
      </c>
      <c r="BC371" s="191" t="str">
        <f>IFERROR(IF(PAC!$AB371="F02 - LICITAÇÃO",1,""),"")</f>
        <v/>
      </c>
      <c r="BD371" s="122" t="str">
        <f>IFERROR(IF(PAC!$AB$6:$AB$581="F03 - EXECUÇÃO DO OBJETO",1,""),"")</f>
        <v/>
      </c>
      <c r="BE371" s="122" t="str">
        <f>IFERROR(IF(PAC!$AB$6:$AB$581="F04 - CONCLUÍDA",1,""),"")</f>
        <v/>
      </c>
      <c r="BF371" s="189">
        <f>IF(PAC!$V371&gt;0,0,PAC!$Q371)</f>
        <v>0</v>
      </c>
    </row>
    <row r="372" spans="1:58" s="1" customFormat="1" ht="249.9" hidden="1" customHeight="1" thickBot="1" x14ac:dyDescent="0.4">
      <c r="A372" s="88">
        <f t="shared" si="5"/>
        <v>367</v>
      </c>
      <c r="B372" s="88">
        <v>2025</v>
      </c>
      <c r="C372" s="88" t="s">
        <v>604</v>
      </c>
      <c r="D372" s="88" t="s">
        <v>995</v>
      </c>
      <c r="E372" s="170" t="s">
        <v>1220</v>
      </c>
      <c r="F372" s="88" t="s">
        <v>576</v>
      </c>
      <c r="G372" s="88" t="s">
        <v>565</v>
      </c>
      <c r="H372" s="88" t="s">
        <v>1229</v>
      </c>
      <c r="I372" s="88" t="s">
        <v>602</v>
      </c>
      <c r="J372" s="88" t="s">
        <v>449</v>
      </c>
      <c r="K372" s="18">
        <v>42500000</v>
      </c>
      <c r="L372" s="18">
        <v>42500000</v>
      </c>
      <c r="M372" s="18"/>
      <c r="N372" s="18"/>
      <c r="O372" s="18"/>
      <c r="P372" s="18"/>
      <c r="Q372" s="20">
        <f>SUM(PAC!$M372:$P372)</f>
        <v>0</v>
      </c>
      <c r="R372" s="20"/>
      <c r="S372" s="20"/>
      <c r="T372" s="20"/>
      <c r="U372" s="20"/>
      <c r="V372" s="20"/>
      <c r="W372" s="20">
        <f>IF(PAC!$V372&gt;0,PAC!$V372,PAC!$Q372)</f>
        <v>0</v>
      </c>
      <c r="X372" s="20"/>
      <c r="Y372" s="102" t="s">
        <v>1557</v>
      </c>
      <c r="Z372" s="102"/>
      <c r="AA372" s="103"/>
      <c r="AB372" s="103" t="s">
        <v>1403</v>
      </c>
      <c r="AC372" s="100" t="s">
        <v>2362</v>
      </c>
      <c r="AD372" s="87"/>
      <c r="AE372" s="104"/>
      <c r="AF372" s="40"/>
      <c r="AG372" s="88"/>
      <c r="AH372" s="105"/>
      <c r="AI372" s="101"/>
      <c r="AJ372" s="40" t="s">
        <v>1221</v>
      </c>
      <c r="AK372" s="40"/>
      <c r="AL372" s="40"/>
      <c r="AM372" s="40"/>
      <c r="AN372" s="87"/>
      <c r="AO372" s="40"/>
      <c r="AP372" s="40"/>
      <c r="AQ372" s="40"/>
      <c r="AR372" s="87"/>
      <c r="AS372" s="87"/>
      <c r="AT372" s="87"/>
      <c r="AU372" s="87"/>
      <c r="AV372" s="106"/>
      <c r="AW372" s="106"/>
      <c r="AX372" s="101" t="s">
        <v>1219</v>
      </c>
      <c r="AY372" s="107"/>
      <c r="AZ372" s="105"/>
      <c r="BA372" s="104"/>
      <c r="BB372" s="108">
        <f>IFERROR(IF(PAC!$AB372="F01 - CAPTAÇÃO DE RECURSO",1,""),"")</f>
        <v>1</v>
      </c>
      <c r="BC372" s="108" t="str">
        <f>IFERROR(IF(PAC!$AB372="F02 - LICITAÇÃO",1,""),"")</f>
        <v/>
      </c>
      <c r="BD372" s="109" t="str">
        <f>IFERROR(IF(PAC!$AB$6:$AB$581="F03 - EXECUÇÃO DO OBJETO",1,""),"")</f>
        <v/>
      </c>
      <c r="BE372" s="109" t="str">
        <f>IFERROR(IF(PAC!$AB$6:$AB$581="F04 - CONCLUÍDA",1,""),"")</f>
        <v/>
      </c>
      <c r="BF372" s="110">
        <f>IF(PAC!$V372&gt;0,0,PAC!$Q372)</f>
        <v>0</v>
      </c>
    </row>
    <row r="373" spans="1:58" s="1" customFormat="1" ht="249.9" hidden="1" customHeight="1" thickBot="1" x14ac:dyDescent="0.4">
      <c r="A373" s="111">
        <f t="shared" si="5"/>
        <v>368</v>
      </c>
      <c r="B373" s="112">
        <v>2023</v>
      </c>
      <c r="C373" s="111" t="s">
        <v>604</v>
      </c>
      <c r="D373" s="111" t="s">
        <v>995</v>
      </c>
      <c r="E373" s="113" t="s">
        <v>1275</v>
      </c>
      <c r="F373" s="111" t="s">
        <v>576</v>
      </c>
      <c r="G373" s="111" t="s">
        <v>540</v>
      </c>
      <c r="H373" s="114" t="s">
        <v>1228</v>
      </c>
      <c r="I373" s="111" t="s">
        <v>599</v>
      </c>
      <c r="J373" s="111" t="s">
        <v>90</v>
      </c>
      <c r="K373" s="31">
        <v>131178286.73999999</v>
      </c>
      <c r="L373" s="31"/>
      <c r="M373" s="31"/>
      <c r="N373" s="31">
        <v>6904120.3499999996</v>
      </c>
      <c r="O373" s="31"/>
      <c r="P373" s="31">
        <v>131178286.73999999</v>
      </c>
      <c r="Q373" s="33">
        <f>SUM(PAC!$M373:$P373)</f>
        <v>138082407.09</v>
      </c>
      <c r="R373" s="33"/>
      <c r="S373" s="33"/>
      <c r="T373" s="33"/>
      <c r="U373" s="33"/>
      <c r="V373" s="33">
        <v>107577791.31999999</v>
      </c>
      <c r="W373" s="33">
        <f>IF(PAC!$V373&gt;0,PAC!$V373,PAC!$Q373)</f>
        <v>107577791.31999999</v>
      </c>
      <c r="X373" s="33" t="s">
        <v>1849</v>
      </c>
      <c r="Y373" s="115" t="s">
        <v>1556</v>
      </c>
      <c r="Z373" s="115" t="s">
        <v>1734</v>
      </c>
      <c r="AA373" s="116"/>
      <c r="AB373" s="116" t="s">
        <v>1402</v>
      </c>
      <c r="AC373" s="112" t="s">
        <v>2346</v>
      </c>
      <c r="AD373" s="117">
        <v>47360</v>
      </c>
      <c r="AE373" s="118">
        <v>0</v>
      </c>
      <c r="AF373" s="114" t="s">
        <v>1456</v>
      </c>
      <c r="AG373" s="121" t="s">
        <v>2688</v>
      </c>
      <c r="AH373" s="119">
        <v>47360</v>
      </c>
      <c r="AI373" s="126" t="s">
        <v>1456</v>
      </c>
      <c r="AJ373" s="114" t="s">
        <v>546</v>
      </c>
      <c r="AK373" s="114" t="s">
        <v>2101</v>
      </c>
      <c r="AL373" s="114"/>
      <c r="AM373" s="114"/>
      <c r="AN373" s="117"/>
      <c r="AO373" s="114"/>
      <c r="AP373" s="204" t="s">
        <v>2779</v>
      </c>
      <c r="AQ373" s="114"/>
      <c r="AR373" s="117">
        <v>45840</v>
      </c>
      <c r="AS373" s="117">
        <v>46007</v>
      </c>
      <c r="AT373" s="117">
        <v>46086</v>
      </c>
      <c r="AU373" s="117">
        <v>46280</v>
      </c>
      <c r="AV373" s="120">
        <v>47360</v>
      </c>
      <c r="AW373" s="120">
        <v>47360</v>
      </c>
      <c r="AX373" s="124" t="s">
        <v>2689</v>
      </c>
      <c r="AY373" s="121" t="s">
        <v>1850</v>
      </c>
      <c r="AZ373" s="119"/>
      <c r="BA373" s="118" t="s">
        <v>1634</v>
      </c>
      <c r="BB373" s="191" t="str">
        <f>IFERROR(IF(PAC!$AB373="F01 - CAPTAÇÃO DE RECURSO",1,""),"")</f>
        <v/>
      </c>
      <c r="BC373" s="191">
        <f>IFERROR(IF(PAC!$AB373="F02 - LICITAÇÃO",1,""),"")</f>
        <v>1</v>
      </c>
      <c r="BD373" s="122" t="str">
        <f>IFERROR(IF(PAC!$AB$6:$AB$581="F03 - EXECUÇÃO DO OBJETO",1,""),"")</f>
        <v/>
      </c>
      <c r="BE373" s="122" t="str">
        <f>IFERROR(IF(PAC!$AB$6:$AB$581="F04 - CONCLUÍDA",1,""),"")</f>
        <v/>
      </c>
      <c r="BF373" s="189">
        <f>IF(PAC!$V373&gt;0,0,PAC!$Q373)</f>
        <v>0</v>
      </c>
    </row>
    <row r="374" spans="1:58" s="1" customFormat="1" ht="249.9" hidden="1" customHeight="1" thickBot="1" x14ac:dyDescent="0.4">
      <c r="A374" s="88">
        <f t="shared" si="5"/>
        <v>369</v>
      </c>
      <c r="B374" s="100">
        <v>2023</v>
      </c>
      <c r="C374" s="88" t="s">
        <v>604</v>
      </c>
      <c r="D374" s="88" t="s">
        <v>995</v>
      </c>
      <c r="E374" s="101" t="s">
        <v>541</v>
      </c>
      <c r="F374" s="88" t="s">
        <v>576</v>
      </c>
      <c r="G374" s="88" t="s">
        <v>540</v>
      </c>
      <c r="H374" s="40" t="s">
        <v>1228</v>
      </c>
      <c r="I374" s="88" t="s">
        <v>599</v>
      </c>
      <c r="J374" s="88" t="s">
        <v>190</v>
      </c>
      <c r="K374" s="18">
        <v>82827908.650000006</v>
      </c>
      <c r="L374" s="18"/>
      <c r="M374" s="18"/>
      <c r="N374" s="18">
        <v>4359363.6100000003</v>
      </c>
      <c r="O374" s="18"/>
      <c r="P374" s="18">
        <v>82827908.650000006</v>
      </c>
      <c r="Q374" s="20">
        <f>SUM(PAC!$M374:$P374)</f>
        <v>87187272.260000005</v>
      </c>
      <c r="R374" s="20"/>
      <c r="S374" s="20"/>
      <c r="T374" s="20"/>
      <c r="U374" s="20"/>
      <c r="V374" s="20"/>
      <c r="W374" s="20">
        <f>IF(PAC!$V374&gt;0,PAC!$V374,PAC!$Q374)</f>
        <v>87187272.260000005</v>
      </c>
      <c r="X374" s="20"/>
      <c r="Y374" s="102" t="s">
        <v>1556</v>
      </c>
      <c r="Z374" s="102" t="s">
        <v>1734</v>
      </c>
      <c r="AA374" s="103"/>
      <c r="AB374" s="103" t="s">
        <v>1402</v>
      </c>
      <c r="AC374" s="100" t="s">
        <v>2348</v>
      </c>
      <c r="AD374" s="87"/>
      <c r="AE374" s="104"/>
      <c r="AF374" s="40" t="s">
        <v>1448</v>
      </c>
      <c r="AG374" s="107" t="s">
        <v>2448</v>
      </c>
      <c r="AH374" s="105">
        <v>46321</v>
      </c>
      <c r="AI374" s="127" t="s">
        <v>2449</v>
      </c>
      <c r="AJ374" s="40" t="s">
        <v>547</v>
      </c>
      <c r="AK374" s="40" t="s">
        <v>2100</v>
      </c>
      <c r="AL374" s="40"/>
      <c r="AM374" s="40"/>
      <c r="AN374" s="87"/>
      <c r="AO374" s="40"/>
      <c r="AP374" s="40"/>
      <c r="AQ374" s="40"/>
      <c r="AR374" s="87">
        <v>46247</v>
      </c>
      <c r="AS374" s="87">
        <v>46321</v>
      </c>
      <c r="AT374" s="87"/>
      <c r="AU374" s="87"/>
      <c r="AV374" s="106"/>
      <c r="AW374" s="106"/>
      <c r="AX374" s="123" t="s">
        <v>2144</v>
      </c>
      <c r="AY374" s="127" t="s">
        <v>2695</v>
      </c>
      <c r="AZ374" s="105"/>
      <c r="BA374" s="104" t="s">
        <v>1634</v>
      </c>
      <c r="BB374" s="108" t="str">
        <f>IFERROR(IF(PAC!$AB374="F01 - CAPTAÇÃO DE RECURSO",1,""),"")</f>
        <v/>
      </c>
      <c r="BC374" s="108">
        <f>IFERROR(IF(PAC!$AB374="F02 - LICITAÇÃO",1,""),"")</f>
        <v>1</v>
      </c>
      <c r="BD374" s="109" t="str">
        <f>IFERROR(IF(PAC!$AB$6:$AB$581="F03 - EXECUÇÃO DO OBJETO",1,""),"")</f>
        <v/>
      </c>
      <c r="BE374" s="109" t="str">
        <f>IFERROR(IF(PAC!$AB$6:$AB$581="F04 - CONCLUÍDA",1,""),"")</f>
        <v/>
      </c>
      <c r="BF374" s="110">
        <f>IF(PAC!$V374&gt;0,0,PAC!$Q374)</f>
        <v>87187272.260000005</v>
      </c>
    </row>
    <row r="375" spans="1:58" s="1" customFormat="1" ht="249.9" hidden="1" customHeight="1" thickBot="1" x14ac:dyDescent="0.4">
      <c r="A375" s="111">
        <f t="shared" si="5"/>
        <v>370</v>
      </c>
      <c r="B375" s="112">
        <v>2023</v>
      </c>
      <c r="C375" s="111" t="s">
        <v>604</v>
      </c>
      <c r="D375" s="111" t="s">
        <v>995</v>
      </c>
      <c r="E375" s="113" t="s">
        <v>542</v>
      </c>
      <c r="F375" s="111" t="s">
        <v>576</v>
      </c>
      <c r="G375" s="111" t="s">
        <v>540</v>
      </c>
      <c r="H375" s="114" t="s">
        <v>1228</v>
      </c>
      <c r="I375" s="111" t="s">
        <v>599</v>
      </c>
      <c r="J375" s="111" t="s">
        <v>259</v>
      </c>
      <c r="K375" s="31">
        <v>132833256.34999999</v>
      </c>
      <c r="L375" s="31"/>
      <c r="M375" s="31"/>
      <c r="N375" s="31">
        <v>6991224.0199999996</v>
      </c>
      <c r="O375" s="31"/>
      <c r="P375" s="31">
        <v>132833256.34999999</v>
      </c>
      <c r="Q375" s="33">
        <f>SUM(PAC!$M375:$P375)</f>
        <v>139824480.37</v>
      </c>
      <c r="R375" s="33"/>
      <c r="S375" s="33"/>
      <c r="T375" s="33"/>
      <c r="U375" s="33"/>
      <c r="V375" s="33">
        <v>108913813.52</v>
      </c>
      <c r="W375" s="33">
        <f>IF(PAC!$V375&gt;0,PAC!$V375,PAC!$Q375)</f>
        <v>108913813.52</v>
      </c>
      <c r="X375" s="33" t="s">
        <v>2079</v>
      </c>
      <c r="Y375" s="115" t="s">
        <v>1556</v>
      </c>
      <c r="Z375" s="115" t="s">
        <v>1734</v>
      </c>
      <c r="AA375" s="116"/>
      <c r="AB375" s="116" t="s">
        <v>1675</v>
      </c>
      <c r="AC375" s="112" t="s">
        <v>2346</v>
      </c>
      <c r="AD375" s="120">
        <v>47310</v>
      </c>
      <c r="AE375" s="118">
        <v>0.5</v>
      </c>
      <c r="AF375" s="114" t="s">
        <v>1456</v>
      </c>
      <c r="AG375" s="121" t="s">
        <v>1281</v>
      </c>
      <c r="AH375" s="119"/>
      <c r="AI375" s="126" t="s">
        <v>1456</v>
      </c>
      <c r="AJ375" s="114" t="s">
        <v>548</v>
      </c>
      <c r="AK375" s="114" t="s">
        <v>2099</v>
      </c>
      <c r="AL375" s="114"/>
      <c r="AM375" s="114"/>
      <c r="AN375" s="117"/>
      <c r="AO375" s="114"/>
      <c r="AP375" s="198" t="s">
        <v>2578</v>
      </c>
      <c r="AQ375" s="114"/>
      <c r="AR375" s="117">
        <v>46027</v>
      </c>
      <c r="AS375" s="117">
        <v>46100</v>
      </c>
      <c r="AT375" s="117">
        <v>46164</v>
      </c>
      <c r="AU375" s="117">
        <v>46230</v>
      </c>
      <c r="AV375" s="120">
        <v>47310</v>
      </c>
      <c r="AW375" s="120">
        <v>47310</v>
      </c>
      <c r="AX375" s="124" t="s">
        <v>2694</v>
      </c>
      <c r="AY375" s="126" t="s">
        <v>2281</v>
      </c>
      <c r="AZ375" s="119"/>
      <c r="BA375" s="118" t="s">
        <v>1634</v>
      </c>
      <c r="BB375" s="191" t="str">
        <f>IFERROR(IF(PAC!$AB375="F01 - CAPTAÇÃO DE RECURSO",1,""),"")</f>
        <v/>
      </c>
      <c r="BC375" s="191" t="str">
        <f>IFERROR(IF(PAC!$AB375="F02 - LICITAÇÃO",1,""),"")</f>
        <v/>
      </c>
      <c r="BD375" s="122">
        <f>IFERROR(IF(PAC!$AB$6:$AB$581="F03 - EXECUÇÃO DO OBJETO",1,""),"")</f>
        <v>1</v>
      </c>
      <c r="BE375" s="122" t="str">
        <f>IFERROR(IF(PAC!$AB$6:$AB$581="F04 - CONCLUÍDA",1,""),"")</f>
        <v/>
      </c>
      <c r="BF375" s="189">
        <f>IF(PAC!$V375&gt;0,0,PAC!$Q375)</f>
        <v>0</v>
      </c>
    </row>
    <row r="376" spans="1:58" s="1" customFormat="1" ht="249.9" hidden="1" customHeight="1" thickBot="1" x14ac:dyDescent="0.4">
      <c r="A376" s="88">
        <f t="shared" si="5"/>
        <v>371</v>
      </c>
      <c r="B376" s="100">
        <v>2023</v>
      </c>
      <c r="C376" s="88" t="s">
        <v>604</v>
      </c>
      <c r="D376" s="88" t="s">
        <v>995</v>
      </c>
      <c r="E376" s="101" t="s">
        <v>543</v>
      </c>
      <c r="F376" s="88" t="s">
        <v>576</v>
      </c>
      <c r="G376" s="88" t="s">
        <v>540</v>
      </c>
      <c r="H376" s="40" t="s">
        <v>1228</v>
      </c>
      <c r="I376" s="88" t="s">
        <v>599</v>
      </c>
      <c r="J376" s="88" t="s">
        <v>297</v>
      </c>
      <c r="K376" s="18">
        <v>128946323.81999999</v>
      </c>
      <c r="L376" s="18"/>
      <c r="M376" s="18"/>
      <c r="N376" s="18">
        <v>6786648.6200000001</v>
      </c>
      <c r="O376" s="18"/>
      <c r="P376" s="18">
        <v>128946323.81999999</v>
      </c>
      <c r="Q376" s="20">
        <f>SUM(PAC!$M376:$P376)</f>
        <v>135732972.44</v>
      </c>
      <c r="R376" s="20"/>
      <c r="S376" s="20"/>
      <c r="T376" s="20"/>
      <c r="U376" s="20"/>
      <c r="V376" s="20">
        <v>84490000</v>
      </c>
      <c r="W376" s="20">
        <f>IF(PAC!$V376&gt;0,PAC!$V376,PAC!$Q376)</f>
        <v>84490000</v>
      </c>
      <c r="X376" s="20" t="s">
        <v>2278</v>
      </c>
      <c r="Y376" s="102" t="s">
        <v>1556</v>
      </c>
      <c r="Z376" s="102" t="s">
        <v>1734</v>
      </c>
      <c r="AA376" s="103"/>
      <c r="AB376" s="103" t="s">
        <v>1675</v>
      </c>
      <c r="AC376" s="100" t="s">
        <v>2346</v>
      </c>
      <c r="AD376" s="106">
        <v>47254</v>
      </c>
      <c r="AE376" s="104">
        <v>0</v>
      </c>
      <c r="AF376" s="40" t="s">
        <v>1456</v>
      </c>
      <c r="AG376" s="107" t="s">
        <v>2199</v>
      </c>
      <c r="AH376" s="106">
        <v>47254</v>
      </c>
      <c r="AI376" s="127" t="s">
        <v>1456</v>
      </c>
      <c r="AJ376" s="40" t="s">
        <v>549</v>
      </c>
      <c r="AK376" s="40" t="s">
        <v>2098</v>
      </c>
      <c r="AL376" s="40"/>
      <c r="AM376" s="40"/>
      <c r="AN376" s="87"/>
      <c r="AO376" s="40"/>
      <c r="AP376" s="197" t="s">
        <v>2579</v>
      </c>
      <c r="AQ376" s="40"/>
      <c r="AR376" s="87">
        <v>45835</v>
      </c>
      <c r="AS376" s="87">
        <v>45908</v>
      </c>
      <c r="AT376" s="87">
        <v>46007</v>
      </c>
      <c r="AU376" s="87">
        <v>46174</v>
      </c>
      <c r="AV376" s="106">
        <v>47254</v>
      </c>
      <c r="AW376" s="106">
        <v>47254</v>
      </c>
      <c r="AX376" s="123" t="s">
        <v>2622</v>
      </c>
      <c r="AY376" s="40" t="s">
        <v>2277</v>
      </c>
      <c r="AZ376" s="105"/>
      <c r="BA376" s="104"/>
      <c r="BB376" s="108" t="str">
        <f>IFERROR(IF(PAC!$AB376="F01 - CAPTAÇÃO DE RECURSO",1,""),"")</f>
        <v/>
      </c>
      <c r="BC376" s="108" t="str">
        <f>IFERROR(IF(PAC!$AB376="F02 - LICITAÇÃO",1,""),"")</f>
        <v/>
      </c>
      <c r="BD376" s="109">
        <f>IFERROR(IF(PAC!$AB$6:$AB$581="F03 - EXECUÇÃO DO OBJETO",1,""),"")</f>
        <v>1</v>
      </c>
      <c r="BE376" s="109" t="str">
        <f>IFERROR(IF(PAC!$AB$6:$AB$581="F04 - CONCLUÍDA",1,""),"")</f>
        <v/>
      </c>
      <c r="BF376" s="110">
        <f>IF(PAC!$V376&gt;0,0,PAC!$Q376)</f>
        <v>0</v>
      </c>
    </row>
    <row r="377" spans="1:58" s="1" customFormat="1" ht="249.9" hidden="1" customHeight="1" thickBot="1" x14ac:dyDescent="0.4">
      <c r="A377" s="111">
        <f t="shared" si="5"/>
        <v>372</v>
      </c>
      <c r="B377" s="112">
        <v>2023</v>
      </c>
      <c r="C377" s="111" t="s">
        <v>604</v>
      </c>
      <c r="D377" s="111" t="s">
        <v>995</v>
      </c>
      <c r="E377" s="113" t="s">
        <v>544</v>
      </c>
      <c r="F377" s="111" t="s">
        <v>576</v>
      </c>
      <c r="G377" s="111" t="s">
        <v>540</v>
      </c>
      <c r="H377" s="114" t="s">
        <v>1228</v>
      </c>
      <c r="I377" s="111" t="s">
        <v>599</v>
      </c>
      <c r="J377" s="111" t="s">
        <v>357</v>
      </c>
      <c r="K377" s="31">
        <v>174529117.11000001</v>
      </c>
      <c r="L377" s="31"/>
      <c r="M377" s="31"/>
      <c r="N377" s="31">
        <v>9185743.0099999998</v>
      </c>
      <c r="O377" s="31"/>
      <c r="P377" s="31">
        <v>174529117.11000001</v>
      </c>
      <c r="Q377" s="33">
        <f>SUM(PAC!$M377:$P377)</f>
        <v>183714860.12</v>
      </c>
      <c r="R377" s="33"/>
      <c r="S377" s="33"/>
      <c r="T377" s="33"/>
      <c r="U377" s="33"/>
      <c r="V377" s="33">
        <v>117870000</v>
      </c>
      <c r="W377" s="33">
        <f>IF(PAC!$V377&gt;0,PAC!$V377,PAC!$Q377)</f>
        <v>117870000</v>
      </c>
      <c r="X377" s="33" t="s">
        <v>1754</v>
      </c>
      <c r="Y377" s="115" t="s">
        <v>1556</v>
      </c>
      <c r="Z377" s="115" t="s">
        <v>1734</v>
      </c>
      <c r="AA377" s="116"/>
      <c r="AB377" s="116" t="s">
        <v>1402</v>
      </c>
      <c r="AC377" s="112" t="s">
        <v>2348</v>
      </c>
      <c r="AD377" s="117"/>
      <c r="AE377" s="118">
        <v>0</v>
      </c>
      <c r="AF377" s="114" t="s">
        <v>1455</v>
      </c>
      <c r="AG377" s="121" t="s">
        <v>2279</v>
      </c>
      <c r="AH377" s="119"/>
      <c r="AI377" s="126" t="s">
        <v>1692</v>
      </c>
      <c r="AJ377" s="114" t="s">
        <v>550</v>
      </c>
      <c r="AK377" s="114" t="s">
        <v>2097</v>
      </c>
      <c r="AL377" s="114"/>
      <c r="AM377" s="114"/>
      <c r="AN377" s="117"/>
      <c r="AO377" s="114"/>
      <c r="AP377" s="114"/>
      <c r="AQ377" s="114"/>
      <c r="AR377" s="117">
        <v>45931</v>
      </c>
      <c r="AS377" s="117">
        <v>46049</v>
      </c>
      <c r="AT377" s="117">
        <v>46092</v>
      </c>
      <c r="AU377" s="117"/>
      <c r="AV377" s="120"/>
      <c r="AW377" s="120"/>
      <c r="AX377" s="124" t="s">
        <v>2551</v>
      </c>
      <c r="AY377" s="121" t="s">
        <v>1855</v>
      </c>
      <c r="AZ377" s="119"/>
      <c r="BA377" s="118" t="s">
        <v>1634</v>
      </c>
      <c r="BB377" s="191" t="str">
        <f>IFERROR(IF(PAC!$AB377="F01 - CAPTAÇÃO DE RECURSO",1,""),"")</f>
        <v/>
      </c>
      <c r="BC377" s="191">
        <f>IFERROR(IF(PAC!$AB377="F02 - LICITAÇÃO",1,""),"")</f>
        <v>1</v>
      </c>
      <c r="BD377" s="122" t="str">
        <f>IFERROR(IF(PAC!$AB$6:$AB$581="F03 - EXECUÇÃO DO OBJETO",1,""),"")</f>
        <v/>
      </c>
      <c r="BE377" s="122" t="str">
        <f>IFERROR(IF(PAC!$AB$6:$AB$581="F04 - CONCLUÍDA",1,""),"")</f>
        <v/>
      </c>
      <c r="BF377" s="189">
        <f>IF(PAC!$V377&gt;0,0,PAC!$Q377)</f>
        <v>0</v>
      </c>
    </row>
    <row r="378" spans="1:58" s="1" customFormat="1" ht="249.9" hidden="1" customHeight="1" thickBot="1" x14ac:dyDescent="0.4">
      <c r="A378" s="88">
        <f t="shared" si="5"/>
        <v>373</v>
      </c>
      <c r="B378" s="100">
        <v>2023</v>
      </c>
      <c r="C378" s="88" t="s">
        <v>604</v>
      </c>
      <c r="D378" s="88" t="s">
        <v>995</v>
      </c>
      <c r="E378" s="101" t="s">
        <v>535</v>
      </c>
      <c r="F378" s="88" t="s">
        <v>576</v>
      </c>
      <c r="G378" s="88" t="s">
        <v>540</v>
      </c>
      <c r="H378" s="40" t="s">
        <v>1228</v>
      </c>
      <c r="I378" s="88" t="s">
        <v>599</v>
      </c>
      <c r="J378" s="88" t="s">
        <v>66</v>
      </c>
      <c r="K378" s="18"/>
      <c r="L378" s="18">
        <v>55226904.659999996</v>
      </c>
      <c r="M378" s="18">
        <v>55226904.659999996</v>
      </c>
      <c r="N378" s="18"/>
      <c r="O378" s="18"/>
      <c r="P378" s="18"/>
      <c r="Q378" s="20">
        <f>SUM(PAC!$M378:$P378)</f>
        <v>55226904.659999996</v>
      </c>
      <c r="R378" s="20"/>
      <c r="S378" s="20"/>
      <c r="T378" s="20"/>
      <c r="U378" s="20"/>
      <c r="V378" s="20">
        <v>44799412</v>
      </c>
      <c r="W378" s="20">
        <f>IF(PAC!$V378&gt;0,PAC!$V378,PAC!$Q378)</f>
        <v>44799412</v>
      </c>
      <c r="X378" s="20" t="s">
        <v>1906</v>
      </c>
      <c r="Y378" s="102" t="s">
        <v>1553</v>
      </c>
      <c r="Z378" s="102"/>
      <c r="AA378" s="103">
        <v>24</v>
      </c>
      <c r="AB378" s="103" t="s">
        <v>1402</v>
      </c>
      <c r="AC378" s="100" t="s">
        <v>2348</v>
      </c>
      <c r="AD378" s="87"/>
      <c r="AE378" s="104">
        <v>0</v>
      </c>
      <c r="AF378" s="40" t="s">
        <v>1452</v>
      </c>
      <c r="AG378" s="107" t="s">
        <v>2553</v>
      </c>
      <c r="AH378" s="105"/>
      <c r="AI378" s="107" t="s">
        <v>1893</v>
      </c>
      <c r="AJ378" s="40" t="s">
        <v>579</v>
      </c>
      <c r="AK378" s="40" t="s">
        <v>2419</v>
      </c>
      <c r="AL378" s="40" t="s">
        <v>962</v>
      </c>
      <c r="AM378" s="40"/>
      <c r="AN378" s="87">
        <v>46669</v>
      </c>
      <c r="AO378" s="40"/>
      <c r="AP378" s="40"/>
      <c r="AQ378" s="40"/>
      <c r="AR378" s="87">
        <v>45940</v>
      </c>
      <c r="AS378" s="87">
        <v>46013</v>
      </c>
      <c r="AT378" s="87">
        <v>46111</v>
      </c>
      <c r="AU378" s="87"/>
      <c r="AV378" s="106"/>
      <c r="AW378" s="106"/>
      <c r="AX378" s="107" t="s">
        <v>2280</v>
      </c>
      <c r="AY378" s="107"/>
      <c r="AZ378" s="105"/>
      <c r="BA378" s="104" t="s">
        <v>1634</v>
      </c>
      <c r="BB378" s="108" t="str">
        <f>IFERROR(IF(PAC!$AB378="F01 - CAPTAÇÃO DE RECURSO",1,""),"")</f>
        <v/>
      </c>
      <c r="BC378" s="108">
        <f>IFERROR(IF(PAC!$AB378="F02 - LICITAÇÃO",1,""),"")</f>
        <v>1</v>
      </c>
      <c r="BD378" s="109" t="str">
        <f>IFERROR(IF(PAC!$AB$6:$AB$581="F03 - EXECUÇÃO DO OBJETO",1,""),"")</f>
        <v/>
      </c>
      <c r="BE378" s="109" t="str">
        <f>IFERROR(IF(PAC!$AB$6:$AB$581="F04 - CONCLUÍDA",1,""),"")</f>
        <v/>
      </c>
      <c r="BF378" s="110">
        <f>IF(PAC!$V378&gt;0,0,PAC!$Q378)</f>
        <v>0</v>
      </c>
    </row>
    <row r="379" spans="1:58" s="1" customFormat="1" ht="249.9" hidden="1" customHeight="1" thickBot="1" x14ac:dyDescent="0.4">
      <c r="A379" s="111">
        <f t="shared" si="5"/>
        <v>374</v>
      </c>
      <c r="B379" s="112">
        <v>2023</v>
      </c>
      <c r="C379" s="111" t="s">
        <v>604</v>
      </c>
      <c r="D379" s="111" t="s">
        <v>995</v>
      </c>
      <c r="E379" s="113" t="s">
        <v>536</v>
      </c>
      <c r="F379" s="111" t="s">
        <v>576</v>
      </c>
      <c r="G379" s="111" t="s">
        <v>540</v>
      </c>
      <c r="H379" s="114" t="s">
        <v>1228</v>
      </c>
      <c r="I379" s="111" t="s">
        <v>599</v>
      </c>
      <c r="J379" s="111" t="s">
        <v>79</v>
      </c>
      <c r="K379" s="31"/>
      <c r="L379" s="31">
        <v>18993884.620000001</v>
      </c>
      <c r="M379" s="31">
        <v>18993884.620000001</v>
      </c>
      <c r="N379" s="31"/>
      <c r="O379" s="31"/>
      <c r="P379" s="31"/>
      <c r="Q379" s="33">
        <f>SUM(PAC!$M379:$P379)</f>
        <v>18993884.620000001</v>
      </c>
      <c r="R379" s="33"/>
      <c r="S379" s="33"/>
      <c r="T379" s="33"/>
      <c r="U379" s="33"/>
      <c r="V379" s="33">
        <v>16525306.51</v>
      </c>
      <c r="W379" s="33">
        <f>IF(PAC!$V379&gt;0,PAC!$V379,PAC!$Q379)</f>
        <v>16525306.51</v>
      </c>
      <c r="X379" s="33" t="s">
        <v>1608</v>
      </c>
      <c r="Y379" s="115" t="s">
        <v>1553</v>
      </c>
      <c r="Z379" s="115"/>
      <c r="AA379" s="116">
        <v>18</v>
      </c>
      <c r="AB379" s="116" t="s">
        <v>1675</v>
      </c>
      <c r="AC379" s="112" t="s">
        <v>2346</v>
      </c>
      <c r="AD379" s="120">
        <v>46569</v>
      </c>
      <c r="AE379" s="118">
        <v>31</v>
      </c>
      <c r="AF379" s="114" t="s">
        <v>1456</v>
      </c>
      <c r="AG379" s="121" t="s">
        <v>2077</v>
      </c>
      <c r="AH379" s="120">
        <v>46569</v>
      </c>
      <c r="AI379" s="126" t="s">
        <v>1281</v>
      </c>
      <c r="AJ379" s="114" t="s">
        <v>586</v>
      </c>
      <c r="AK379" s="114" t="s">
        <v>2420</v>
      </c>
      <c r="AL379" s="114" t="s">
        <v>962</v>
      </c>
      <c r="AM379" s="114"/>
      <c r="AN379" s="117">
        <v>46495</v>
      </c>
      <c r="AO379" s="114"/>
      <c r="AP379" s="198" t="s">
        <v>2580</v>
      </c>
      <c r="AQ379" s="114"/>
      <c r="AR379" s="117">
        <v>45750</v>
      </c>
      <c r="AS379" s="117">
        <v>45824</v>
      </c>
      <c r="AT379" s="117">
        <v>45888</v>
      </c>
      <c r="AU379" s="117">
        <v>46029</v>
      </c>
      <c r="AV379" s="120">
        <v>46569</v>
      </c>
      <c r="AW379" s="120">
        <v>46569</v>
      </c>
      <c r="AX379" s="124" t="s">
        <v>2686</v>
      </c>
      <c r="AY379" s="121" t="s">
        <v>2275</v>
      </c>
      <c r="AZ379" s="119"/>
      <c r="BA379" s="118" t="s">
        <v>1634</v>
      </c>
      <c r="BB379" s="191" t="str">
        <f>IFERROR(IF(PAC!$AB379="F01 - CAPTAÇÃO DE RECURSO",1,""),"")</f>
        <v/>
      </c>
      <c r="BC379" s="191" t="str">
        <f>IFERROR(IF(PAC!$AB379="F02 - LICITAÇÃO",1,""),"")</f>
        <v/>
      </c>
      <c r="BD379" s="122">
        <f>IFERROR(IF(PAC!$AB$6:$AB$581="F03 - EXECUÇÃO DO OBJETO",1,""),"")</f>
        <v>1</v>
      </c>
      <c r="BE379" s="122" t="str">
        <f>IFERROR(IF(PAC!$AB$6:$AB$581="F04 - CONCLUÍDA",1,""),"")</f>
        <v/>
      </c>
      <c r="BF379" s="189">
        <f>IF(PAC!$V379&gt;0,0,PAC!$Q379)</f>
        <v>0</v>
      </c>
    </row>
    <row r="380" spans="1:58" s="1" customFormat="1" ht="249.9" hidden="1" customHeight="1" thickBot="1" x14ac:dyDescent="0.4">
      <c r="A380" s="88">
        <f t="shared" si="5"/>
        <v>375</v>
      </c>
      <c r="B380" s="100">
        <v>2023</v>
      </c>
      <c r="C380" s="88" t="s">
        <v>604</v>
      </c>
      <c r="D380" s="88" t="s">
        <v>995</v>
      </c>
      <c r="E380" s="101" t="s">
        <v>537</v>
      </c>
      <c r="F380" s="88" t="s">
        <v>576</v>
      </c>
      <c r="G380" s="88" t="s">
        <v>540</v>
      </c>
      <c r="H380" s="40" t="s">
        <v>1228</v>
      </c>
      <c r="I380" s="88" t="s">
        <v>599</v>
      </c>
      <c r="J380" s="88" t="s">
        <v>121</v>
      </c>
      <c r="K380" s="18"/>
      <c r="L380" s="18">
        <v>96921279.310000002</v>
      </c>
      <c r="M380" s="18">
        <v>96921279.310000002</v>
      </c>
      <c r="N380" s="18"/>
      <c r="O380" s="18"/>
      <c r="P380" s="18"/>
      <c r="Q380" s="20">
        <f>SUM(PAC!$M380:$P380)</f>
        <v>96921279.310000002</v>
      </c>
      <c r="R380" s="20"/>
      <c r="S380" s="20"/>
      <c r="T380" s="20"/>
      <c r="U380" s="20"/>
      <c r="V380" s="20"/>
      <c r="W380" s="20">
        <f>IF(PAC!$V380&gt;0,PAC!$V380,PAC!$Q380)</f>
        <v>96921279.310000002</v>
      </c>
      <c r="X380" s="20"/>
      <c r="Y380" s="102" t="s">
        <v>1553</v>
      </c>
      <c r="Z380" s="102"/>
      <c r="AA380" s="103"/>
      <c r="AB380" s="103" t="s">
        <v>1402</v>
      </c>
      <c r="AC380" s="100" t="s">
        <v>2348</v>
      </c>
      <c r="AD380" s="87"/>
      <c r="AE380" s="104"/>
      <c r="AF380" s="40" t="s">
        <v>1450</v>
      </c>
      <c r="AG380" s="107" t="s">
        <v>2692</v>
      </c>
      <c r="AH380" s="105"/>
      <c r="AI380" s="127" t="s">
        <v>2693</v>
      </c>
      <c r="AJ380" s="40" t="s">
        <v>587</v>
      </c>
      <c r="AK380" s="40" t="s">
        <v>2421</v>
      </c>
      <c r="AL380" s="40" t="s">
        <v>962</v>
      </c>
      <c r="AM380" s="40"/>
      <c r="AN380" s="87">
        <v>47226</v>
      </c>
      <c r="AO380" s="40"/>
      <c r="AP380" s="40"/>
      <c r="AQ380" s="40"/>
      <c r="AR380" s="87">
        <v>46020</v>
      </c>
      <c r="AS380" s="87">
        <v>46244</v>
      </c>
      <c r="AT380" s="87"/>
      <c r="AU380" s="87"/>
      <c r="AV380" s="106"/>
      <c r="AW380" s="106"/>
      <c r="AX380" s="123" t="s">
        <v>2691</v>
      </c>
      <c r="AY380" s="107" t="s">
        <v>2557</v>
      </c>
      <c r="AZ380" s="105"/>
      <c r="BA380" s="104" t="s">
        <v>1634</v>
      </c>
      <c r="BB380" s="108" t="str">
        <f>IFERROR(IF(PAC!$AB380="F01 - CAPTAÇÃO DE RECURSO",1,""),"")</f>
        <v/>
      </c>
      <c r="BC380" s="108">
        <f>IFERROR(IF(PAC!$AB380="F02 - LICITAÇÃO",1,""),"")</f>
        <v>1</v>
      </c>
      <c r="BD380" s="109" t="str">
        <f>IFERROR(IF(PAC!$AB$6:$AB$581="F03 - EXECUÇÃO DO OBJETO",1,""),"")</f>
        <v/>
      </c>
      <c r="BE380" s="109" t="str">
        <f>IFERROR(IF(PAC!$AB$6:$AB$581="F04 - CONCLUÍDA",1,""),"")</f>
        <v/>
      </c>
      <c r="BF380" s="110">
        <f>IF(PAC!$V380&gt;0,0,PAC!$Q380)</f>
        <v>96921279.310000002</v>
      </c>
    </row>
    <row r="381" spans="1:58" s="1" customFormat="1" ht="249.9" hidden="1" customHeight="1" thickBot="1" x14ac:dyDescent="0.4">
      <c r="A381" s="111">
        <f t="shared" si="5"/>
        <v>376</v>
      </c>
      <c r="B381" s="112">
        <v>2023</v>
      </c>
      <c r="C381" s="111" t="s">
        <v>604</v>
      </c>
      <c r="D381" s="111" t="s">
        <v>995</v>
      </c>
      <c r="E381" s="113" t="s">
        <v>538</v>
      </c>
      <c r="F381" s="111" t="s">
        <v>576</v>
      </c>
      <c r="G381" s="111" t="s">
        <v>540</v>
      </c>
      <c r="H381" s="114" t="s">
        <v>1228</v>
      </c>
      <c r="I381" s="111" t="s">
        <v>599</v>
      </c>
      <c r="J381" s="111" t="s">
        <v>171</v>
      </c>
      <c r="K381" s="31"/>
      <c r="L381" s="31">
        <v>69655011.400000006</v>
      </c>
      <c r="M381" s="31">
        <v>69655011.400000006</v>
      </c>
      <c r="N381" s="31"/>
      <c r="O381" s="31"/>
      <c r="P381" s="31"/>
      <c r="Q381" s="33">
        <f>SUM(PAC!$M381:$P381)</f>
        <v>69655011.400000006</v>
      </c>
      <c r="R381" s="33"/>
      <c r="S381" s="33"/>
      <c r="T381" s="33"/>
      <c r="U381" s="33"/>
      <c r="V381" s="33">
        <v>74911542</v>
      </c>
      <c r="W381" s="33">
        <f>IF(PAC!$V381&gt;0,PAC!$V381,PAC!$Q381)</f>
        <v>74911542</v>
      </c>
      <c r="X381" s="33" t="s">
        <v>1607</v>
      </c>
      <c r="Y381" s="115" t="s">
        <v>1553</v>
      </c>
      <c r="Z381" s="115"/>
      <c r="AA381" s="116">
        <v>36</v>
      </c>
      <c r="AB381" s="116" t="s">
        <v>1402</v>
      </c>
      <c r="AC381" s="112" t="s">
        <v>2346</v>
      </c>
      <c r="AD381" s="117"/>
      <c r="AE381" s="118">
        <v>58</v>
      </c>
      <c r="AF381" s="114" t="s">
        <v>2070</v>
      </c>
      <c r="AG381" s="114" t="s">
        <v>2573</v>
      </c>
      <c r="AH381" s="119"/>
      <c r="AI381" s="126" t="s">
        <v>2574</v>
      </c>
      <c r="AJ381" s="114" t="s">
        <v>588</v>
      </c>
      <c r="AK381" s="114" t="s">
        <v>2422</v>
      </c>
      <c r="AL381" s="114" t="s">
        <v>962</v>
      </c>
      <c r="AM381" s="114"/>
      <c r="AN381" s="117">
        <v>47226</v>
      </c>
      <c r="AO381" s="114"/>
      <c r="AP381" s="198" t="s">
        <v>2581</v>
      </c>
      <c r="AQ381" s="114"/>
      <c r="AR381" s="117">
        <v>45633</v>
      </c>
      <c r="AS381" s="117">
        <v>45712</v>
      </c>
      <c r="AT381" s="117">
        <v>45791</v>
      </c>
      <c r="AU381" s="117">
        <v>45873</v>
      </c>
      <c r="AV381" s="120">
        <v>46953</v>
      </c>
      <c r="AW381" s="120">
        <v>46953</v>
      </c>
      <c r="AX381" s="124" t="s">
        <v>2683</v>
      </c>
      <c r="AY381" s="121" t="s">
        <v>2274</v>
      </c>
      <c r="AZ381" s="119"/>
      <c r="BA381" s="118" t="s">
        <v>1634</v>
      </c>
      <c r="BB381" s="191" t="str">
        <f>IFERROR(IF(PAC!$AB381="F01 - CAPTAÇÃO DE RECURSO",1,""),"")</f>
        <v/>
      </c>
      <c r="BC381" s="191">
        <f>IFERROR(IF(PAC!$AB381="F02 - LICITAÇÃO",1,""),"")</f>
        <v>1</v>
      </c>
      <c r="BD381" s="122" t="str">
        <f>IFERROR(IF(PAC!$AB$6:$AB$581="F03 - EXECUÇÃO DO OBJETO",1,""),"")</f>
        <v/>
      </c>
      <c r="BE381" s="122" t="str">
        <f>IFERROR(IF(PAC!$AB$6:$AB$581="F04 - CONCLUÍDA",1,""),"")</f>
        <v/>
      </c>
      <c r="BF381" s="189">
        <f>IF(PAC!$V381&gt;0,0,PAC!$Q381)</f>
        <v>0</v>
      </c>
    </row>
    <row r="382" spans="1:58" s="1" customFormat="1" ht="249.9" hidden="1" customHeight="1" thickBot="1" x14ac:dyDescent="0.4">
      <c r="A382" s="88">
        <f t="shared" si="5"/>
        <v>377</v>
      </c>
      <c r="B382" s="100">
        <v>2023</v>
      </c>
      <c r="C382" s="88" t="s">
        <v>604</v>
      </c>
      <c r="D382" s="88" t="s">
        <v>995</v>
      </c>
      <c r="E382" s="101" t="s">
        <v>539</v>
      </c>
      <c r="F382" s="88" t="s">
        <v>576</v>
      </c>
      <c r="G382" s="88" t="s">
        <v>540</v>
      </c>
      <c r="H382" s="40" t="s">
        <v>1228</v>
      </c>
      <c r="I382" s="88" t="s">
        <v>599</v>
      </c>
      <c r="J382" s="88" t="s">
        <v>418</v>
      </c>
      <c r="K382" s="18"/>
      <c r="L382" s="18">
        <v>95274100.120000005</v>
      </c>
      <c r="M382" s="18">
        <v>95274100.120000005</v>
      </c>
      <c r="N382" s="18"/>
      <c r="O382" s="18"/>
      <c r="P382" s="18"/>
      <c r="Q382" s="20">
        <f>SUM(PAC!$M382:$P382)</f>
        <v>95274100.120000005</v>
      </c>
      <c r="R382" s="20"/>
      <c r="S382" s="20"/>
      <c r="T382" s="20"/>
      <c r="U382" s="20"/>
      <c r="V382" s="20">
        <v>55200000</v>
      </c>
      <c r="W382" s="20">
        <f>IF(PAC!$V382&gt;0,PAC!$V382,PAC!$Q382)</f>
        <v>55200000</v>
      </c>
      <c r="X382" s="20" t="s">
        <v>1609</v>
      </c>
      <c r="Y382" s="102" t="s">
        <v>1553</v>
      </c>
      <c r="Z382" s="102"/>
      <c r="AA382" s="103">
        <v>30</v>
      </c>
      <c r="AB382" s="103" t="s">
        <v>1675</v>
      </c>
      <c r="AC382" s="100" t="s">
        <v>2346</v>
      </c>
      <c r="AD382" s="106">
        <v>46928</v>
      </c>
      <c r="AE382" s="104">
        <v>21</v>
      </c>
      <c r="AF382" s="40" t="s">
        <v>1456</v>
      </c>
      <c r="AG382" s="107" t="s">
        <v>2078</v>
      </c>
      <c r="AH382" s="106">
        <v>46928</v>
      </c>
      <c r="AI382" s="127" t="s">
        <v>1281</v>
      </c>
      <c r="AJ382" s="40" t="s">
        <v>589</v>
      </c>
      <c r="AK382" s="40" t="s">
        <v>2423</v>
      </c>
      <c r="AL382" s="40" t="s">
        <v>962</v>
      </c>
      <c r="AM382" s="40"/>
      <c r="AN382" s="87">
        <v>47035</v>
      </c>
      <c r="AO382" s="40"/>
      <c r="AP382" s="197" t="s">
        <v>2582</v>
      </c>
      <c r="AQ382" s="40"/>
      <c r="AR382" s="87">
        <v>45737</v>
      </c>
      <c r="AS382" s="87">
        <v>45806</v>
      </c>
      <c r="AT382" s="87">
        <v>45889</v>
      </c>
      <c r="AU382" s="87">
        <v>46028</v>
      </c>
      <c r="AV382" s="106">
        <v>46928</v>
      </c>
      <c r="AW382" s="106">
        <v>46928</v>
      </c>
      <c r="AX382" s="123" t="s">
        <v>2687</v>
      </c>
      <c r="AY382" s="107" t="s">
        <v>2276</v>
      </c>
      <c r="AZ382" s="105"/>
      <c r="BA382" s="104" t="s">
        <v>1634</v>
      </c>
      <c r="BB382" s="108" t="str">
        <f>IFERROR(IF(PAC!$AB382="F01 - CAPTAÇÃO DE RECURSO",1,""),"")</f>
        <v/>
      </c>
      <c r="BC382" s="108" t="str">
        <f>IFERROR(IF(PAC!$AB382="F02 - LICITAÇÃO",1,""),"")</f>
        <v/>
      </c>
      <c r="BD382" s="109">
        <f>IFERROR(IF(PAC!$AB$6:$AB$581="F03 - EXECUÇÃO DO OBJETO",1,""),"")</f>
        <v>1</v>
      </c>
      <c r="BE382" s="109" t="str">
        <f>IFERROR(IF(PAC!$AB$6:$AB$581="F04 - CONCLUÍDA",1,""),"")</f>
        <v/>
      </c>
      <c r="BF382" s="110">
        <f>IF(PAC!$V382&gt;0,0,PAC!$Q382)</f>
        <v>0</v>
      </c>
    </row>
    <row r="383" spans="1:58" s="1" customFormat="1" ht="249.9" hidden="1" customHeight="1" thickBot="1" x14ac:dyDescent="0.4">
      <c r="A383" s="111">
        <f t="shared" si="5"/>
        <v>378</v>
      </c>
      <c r="B383" s="111">
        <v>2025</v>
      </c>
      <c r="C383" s="111" t="s">
        <v>604</v>
      </c>
      <c r="D383" s="111" t="s">
        <v>995</v>
      </c>
      <c r="E383" s="113" t="s">
        <v>839</v>
      </c>
      <c r="F383" s="111" t="s">
        <v>576</v>
      </c>
      <c r="G383" s="111" t="s">
        <v>540</v>
      </c>
      <c r="H383" s="114" t="s">
        <v>1228</v>
      </c>
      <c r="I383" s="111" t="s">
        <v>599</v>
      </c>
      <c r="J383" s="111" t="s">
        <v>361</v>
      </c>
      <c r="K383" s="31">
        <v>36979032.549999997</v>
      </c>
      <c r="L383" s="31"/>
      <c r="M383" s="31"/>
      <c r="N383" s="31">
        <f t="shared" ref="N383:N407" si="6">K383-P383</f>
        <v>1848951.6299999952</v>
      </c>
      <c r="O383" s="31"/>
      <c r="P383" s="31">
        <v>35130080.920000002</v>
      </c>
      <c r="Q383" s="33">
        <f>SUM(PAC!$M383:$P383)</f>
        <v>36979032.549999997</v>
      </c>
      <c r="R383" s="33"/>
      <c r="S383" s="33"/>
      <c r="T383" s="33"/>
      <c r="U383" s="33"/>
      <c r="V383" s="33"/>
      <c r="W383" s="33">
        <f>IF(PAC!$V383&gt;0,PAC!$V383,PAC!$Q383)</f>
        <v>36979032.549999997</v>
      </c>
      <c r="X383" s="33"/>
      <c r="Y383" s="115" t="s">
        <v>593</v>
      </c>
      <c r="Z383" s="115" t="s">
        <v>1734</v>
      </c>
      <c r="AA383" s="116"/>
      <c r="AB383" s="116" t="s">
        <v>1403</v>
      </c>
      <c r="AC383" s="112" t="s">
        <v>2352</v>
      </c>
      <c r="AD383" s="117"/>
      <c r="AE383" s="118"/>
      <c r="AF383" s="114" t="s">
        <v>1493</v>
      </c>
      <c r="AG383" s="114" t="s">
        <v>2792</v>
      </c>
      <c r="AH383" s="119"/>
      <c r="AI383" s="113" t="s">
        <v>2820</v>
      </c>
      <c r="AJ383" s="114" t="s">
        <v>840</v>
      </c>
      <c r="AK383" s="114"/>
      <c r="AL383" s="114"/>
      <c r="AM383" s="114"/>
      <c r="AN383" s="117"/>
      <c r="AO383" s="114"/>
      <c r="AP383" s="114"/>
      <c r="AQ383" s="114"/>
      <c r="AR383" s="117">
        <v>46266</v>
      </c>
      <c r="AS383" s="117"/>
      <c r="AT383" s="117"/>
      <c r="AU383" s="117"/>
      <c r="AV383" s="120"/>
      <c r="AW383" s="120"/>
      <c r="AX383" s="165" t="s">
        <v>2373</v>
      </c>
      <c r="AY383" s="114" t="s">
        <v>1723</v>
      </c>
      <c r="AZ383" s="119"/>
      <c r="BA383" s="130" t="s">
        <v>1592</v>
      </c>
      <c r="BB383" s="191">
        <f>IFERROR(IF(PAC!$AB383="F01 - CAPTAÇÃO DE RECURSO",1,""),"")</f>
        <v>1</v>
      </c>
      <c r="BC383" s="191" t="str">
        <f>IFERROR(IF(PAC!$AB383="F02 - LICITAÇÃO",1,""),"")</f>
        <v/>
      </c>
      <c r="BD383" s="122" t="str">
        <f>IFERROR(IF(PAC!$AB$6:$AB$581="F03 - EXECUÇÃO DO OBJETO",1,""),"")</f>
        <v/>
      </c>
      <c r="BE383" s="122" t="str">
        <f>IFERROR(IF(PAC!$AB$6:$AB$581="F04 - CONCLUÍDA",1,""),"")</f>
        <v/>
      </c>
      <c r="BF383" s="189">
        <f>IF(PAC!$V383&gt;0,0,PAC!$Q383)</f>
        <v>36979032.549999997</v>
      </c>
    </row>
    <row r="384" spans="1:58" s="1" customFormat="1" ht="249.9" hidden="1" customHeight="1" thickBot="1" x14ac:dyDescent="0.4">
      <c r="A384" s="88">
        <f t="shared" si="5"/>
        <v>379</v>
      </c>
      <c r="B384" s="88">
        <v>2025</v>
      </c>
      <c r="C384" s="88" t="s">
        <v>604</v>
      </c>
      <c r="D384" s="88" t="s">
        <v>995</v>
      </c>
      <c r="E384" s="101" t="s">
        <v>557</v>
      </c>
      <c r="F384" s="88" t="s">
        <v>576</v>
      </c>
      <c r="G384" s="88" t="s">
        <v>540</v>
      </c>
      <c r="H384" s="40" t="s">
        <v>1228</v>
      </c>
      <c r="I384" s="88" t="s">
        <v>599</v>
      </c>
      <c r="J384" s="88" t="s">
        <v>105</v>
      </c>
      <c r="K384" s="18">
        <v>95327924.659999996</v>
      </c>
      <c r="L384" s="18"/>
      <c r="M384" s="18"/>
      <c r="N384" s="18">
        <f t="shared" si="6"/>
        <v>4766396.2299999893</v>
      </c>
      <c r="O384" s="18"/>
      <c r="P384" s="18">
        <v>90561528.430000007</v>
      </c>
      <c r="Q384" s="20">
        <f>SUM(PAC!$M384:$P384)</f>
        <v>95327924.659999996</v>
      </c>
      <c r="R384" s="20"/>
      <c r="S384" s="20"/>
      <c r="T384" s="20"/>
      <c r="U384" s="20"/>
      <c r="V384" s="20"/>
      <c r="W384" s="20">
        <f>IF(PAC!$V384&gt;0,PAC!$V384,PAC!$Q384)</f>
        <v>95327924.659999996</v>
      </c>
      <c r="X384" s="20"/>
      <c r="Y384" s="102" t="s">
        <v>593</v>
      </c>
      <c r="Z384" s="102" t="s">
        <v>1734</v>
      </c>
      <c r="AA384" s="103"/>
      <c r="AB384" s="103" t="s">
        <v>1403</v>
      </c>
      <c r="AC384" s="100" t="s">
        <v>2352</v>
      </c>
      <c r="AD384" s="87"/>
      <c r="AE384" s="104"/>
      <c r="AF384" s="40" t="s">
        <v>1493</v>
      </c>
      <c r="AG384" s="40" t="s">
        <v>2793</v>
      </c>
      <c r="AH384" s="105"/>
      <c r="AI384" s="101" t="s">
        <v>2821</v>
      </c>
      <c r="AJ384" s="40" t="s">
        <v>841</v>
      </c>
      <c r="AK384" s="40"/>
      <c r="AL384" s="40"/>
      <c r="AM384" s="40"/>
      <c r="AN384" s="87"/>
      <c r="AO384" s="40"/>
      <c r="AP384" s="40"/>
      <c r="AQ384" s="40" t="s">
        <v>714</v>
      </c>
      <c r="AR384" s="87">
        <v>46507</v>
      </c>
      <c r="AS384" s="87"/>
      <c r="AT384" s="87"/>
      <c r="AU384" s="87"/>
      <c r="AV384" s="106"/>
      <c r="AW384" s="106"/>
      <c r="AX384" s="167" t="s">
        <v>2374</v>
      </c>
      <c r="AY384" s="40" t="s">
        <v>1723</v>
      </c>
      <c r="AZ384" s="105"/>
      <c r="BA384" s="128" t="s">
        <v>1593</v>
      </c>
      <c r="BB384" s="108">
        <f>IFERROR(IF(PAC!$AB384="F01 - CAPTAÇÃO DE RECURSO",1,""),"")</f>
        <v>1</v>
      </c>
      <c r="BC384" s="108" t="str">
        <f>IFERROR(IF(PAC!$AB384="F02 - LICITAÇÃO",1,""),"")</f>
        <v/>
      </c>
      <c r="BD384" s="109" t="str">
        <f>IFERROR(IF(PAC!$AB$6:$AB$581="F03 - EXECUÇÃO DO OBJETO",1,""),"")</f>
        <v/>
      </c>
      <c r="BE384" s="109" t="str">
        <f>IFERROR(IF(PAC!$AB$6:$AB$581="F04 - CONCLUÍDA",1,""),"")</f>
        <v/>
      </c>
      <c r="BF384" s="110">
        <f>IF(PAC!$V384&gt;0,0,PAC!$Q384)</f>
        <v>95327924.659999996</v>
      </c>
    </row>
    <row r="385" spans="1:58" s="1" customFormat="1" ht="249.9" hidden="1" customHeight="1" thickBot="1" x14ac:dyDescent="0.4">
      <c r="A385" s="111">
        <f t="shared" si="5"/>
        <v>380</v>
      </c>
      <c r="B385" s="111">
        <v>2025</v>
      </c>
      <c r="C385" s="111" t="s">
        <v>604</v>
      </c>
      <c r="D385" s="111" t="s">
        <v>995</v>
      </c>
      <c r="E385" s="113" t="s">
        <v>2240</v>
      </c>
      <c r="F385" s="111" t="s">
        <v>576</v>
      </c>
      <c r="G385" s="111" t="s">
        <v>540</v>
      </c>
      <c r="H385" s="114" t="s">
        <v>1228</v>
      </c>
      <c r="I385" s="111" t="s">
        <v>599</v>
      </c>
      <c r="J385" s="111" t="s">
        <v>375</v>
      </c>
      <c r="K385" s="31">
        <v>178947368.41999999</v>
      </c>
      <c r="L385" s="31"/>
      <c r="M385" s="31"/>
      <c r="N385" s="31">
        <f t="shared" si="6"/>
        <v>8947368.4199999869</v>
      </c>
      <c r="O385" s="31"/>
      <c r="P385" s="31">
        <v>170000000</v>
      </c>
      <c r="Q385" s="33">
        <f>SUM(PAC!$M385:$P385)</f>
        <v>178947368.41999999</v>
      </c>
      <c r="R385" s="33"/>
      <c r="S385" s="33"/>
      <c r="T385" s="33"/>
      <c r="U385" s="33"/>
      <c r="V385" s="33"/>
      <c r="W385" s="33">
        <f>IF(PAC!$V385&gt;0,PAC!$V385,PAC!$Q385)</f>
        <v>178947368.41999999</v>
      </c>
      <c r="X385" s="33"/>
      <c r="Y385" s="115" t="s">
        <v>593</v>
      </c>
      <c r="Z385" s="115" t="s">
        <v>1734</v>
      </c>
      <c r="AA385" s="116"/>
      <c r="AB385" s="116" t="s">
        <v>1403</v>
      </c>
      <c r="AC385" s="112" t="s">
        <v>2348</v>
      </c>
      <c r="AD385" s="117"/>
      <c r="AE385" s="118"/>
      <c r="AF385" s="114" t="s">
        <v>1493</v>
      </c>
      <c r="AG385" s="114" t="s">
        <v>2794</v>
      </c>
      <c r="AH385" s="119"/>
      <c r="AI385" s="113" t="s">
        <v>2822</v>
      </c>
      <c r="AJ385" s="114" t="s">
        <v>842</v>
      </c>
      <c r="AK385" s="114"/>
      <c r="AL385" s="114"/>
      <c r="AM385" s="114"/>
      <c r="AN385" s="117"/>
      <c r="AO385" s="114"/>
      <c r="AP385" s="114"/>
      <c r="AQ385" s="114"/>
      <c r="AR385" s="117">
        <v>46192</v>
      </c>
      <c r="AS385" s="117">
        <v>46268</v>
      </c>
      <c r="AT385" s="117"/>
      <c r="AU385" s="117"/>
      <c r="AV385" s="120"/>
      <c r="AW385" s="120"/>
      <c r="AX385" s="165" t="s">
        <v>2241</v>
      </c>
      <c r="AY385" s="114" t="s">
        <v>2700</v>
      </c>
      <c r="AZ385" s="119"/>
      <c r="BA385" s="111" t="s">
        <v>1593</v>
      </c>
      <c r="BB385" s="191">
        <f>IFERROR(IF(PAC!$AB385="F01 - CAPTAÇÃO DE RECURSO",1,""),"")</f>
        <v>1</v>
      </c>
      <c r="BC385" s="191" t="str">
        <f>IFERROR(IF(PAC!$AB385="F02 - LICITAÇÃO",1,""),"")</f>
        <v/>
      </c>
      <c r="BD385" s="122" t="str">
        <f>IFERROR(IF(PAC!$AB$6:$AB$581="F03 - EXECUÇÃO DO OBJETO",1,""),"")</f>
        <v/>
      </c>
      <c r="BE385" s="122" t="str">
        <f>IFERROR(IF(PAC!$AB$6:$AB$581="F04 - CONCLUÍDA",1,""),"")</f>
        <v/>
      </c>
      <c r="BF385" s="189">
        <f>IF(PAC!$V385&gt;0,0,PAC!$Q385)</f>
        <v>178947368.41999999</v>
      </c>
    </row>
    <row r="386" spans="1:58" s="1" customFormat="1" ht="249.9" hidden="1" customHeight="1" thickBot="1" x14ac:dyDescent="0.4">
      <c r="A386" s="88">
        <f t="shared" si="5"/>
        <v>381</v>
      </c>
      <c r="B386" s="88">
        <v>2025</v>
      </c>
      <c r="C386" s="88" t="s">
        <v>604</v>
      </c>
      <c r="D386" s="88" t="s">
        <v>995</v>
      </c>
      <c r="E386" s="101" t="s">
        <v>2368</v>
      </c>
      <c r="F386" s="88" t="s">
        <v>576</v>
      </c>
      <c r="G386" s="88" t="s">
        <v>540</v>
      </c>
      <c r="H386" s="40" t="s">
        <v>1228</v>
      </c>
      <c r="I386" s="88" t="s">
        <v>599</v>
      </c>
      <c r="J386" s="88" t="s">
        <v>153</v>
      </c>
      <c r="K386" s="18">
        <v>421052631.57999998</v>
      </c>
      <c r="L386" s="18"/>
      <c r="M386" s="18"/>
      <c r="N386" s="18">
        <f t="shared" si="6"/>
        <v>21052631.579999983</v>
      </c>
      <c r="O386" s="18"/>
      <c r="P386" s="18">
        <v>400000000</v>
      </c>
      <c r="Q386" s="20">
        <f>SUM(PAC!$M386:$P386)</f>
        <v>421052631.57999998</v>
      </c>
      <c r="R386" s="20"/>
      <c r="S386" s="20"/>
      <c r="T386" s="20"/>
      <c r="U386" s="20"/>
      <c r="V386" s="20"/>
      <c r="W386" s="20">
        <f>IF(PAC!$V386&gt;0,PAC!$V386,PAC!$Q386)</f>
        <v>421052631.57999998</v>
      </c>
      <c r="X386" s="20"/>
      <c r="Y386" s="102" t="s">
        <v>593</v>
      </c>
      <c r="Z386" s="102" t="s">
        <v>1734</v>
      </c>
      <c r="AA386" s="103"/>
      <c r="AB386" s="103" t="s">
        <v>1403</v>
      </c>
      <c r="AC386" s="100" t="s">
        <v>2348</v>
      </c>
      <c r="AD386" s="87"/>
      <c r="AE386" s="104"/>
      <c r="AF386" s="40" t="s">
        <v>1493</v>
      </c>
      <c r="AG386" s="40" t="s">
        <v>2795</v>
      </c>
      <c r="AH386" s="105"/>
      <c r="AI386" s="101" t="s">
        <v>2820</v>
      </c>
      <c r="AJ386" s="40" t="s">
        <v>843</v>
      </c>
      <c r="AK386" s="40"/>
      <c r="AL386" s="40"/>
      <c r="AM386" s="40"/>
      <c r="AN386" s="87"/>
      <c r="AO386" s="40"/>
      <c r="AP386" s="40"/>
      <c r="AQ386" s="40"/>
      <c r="AR386" s="87">
        <v>46233</v>
      </c>
      <c r="AS386" s="87">
        <v>46275</v>
      </c>
      <c r="AT386" s="87"/>
      <c r="AU386" s="87"/>
      <c r="AV386" s="106"/>
      <c r="AW386" s="106"/>
      <c r="AX386" s="167" t="s">
        <v>2701</v>
      </c>
      <c r="AY386" s="40" t="s">
        <v>1723</v>
      </c>
      <c r="AZ386" s="105"/>
      <c r="BA386" s="128" t="s">
        <v>1593</v>
      </c>
      <c r="BB386" s="108">
        <f>IFERROR(IF(PAC!$AB386="F01 - CAPTAÇÃO DE RECURSO",1,""),"")</f>
        <v>1</v>
      </c>
      <c r="BC386" s="108" t="str">
        <f>IFERROR(IF(PAC!$AB386="F02 - LICITAÇÃO",1,""),"")</f>
        <v/>
      </c>
      <c r="BD386" s="109" t="str">
        <f>IFERROR(IF(PAC!$AB$6:$AB$581="F03 - EXECUÇÃO DO OBJETO",1,""),"")</f>
        <v/>
      </c>
      <c r="BE386" s="109" t="str">
        <f>IFERROR(IF(PAC!$AB$6:$AB$581="F04 - CONCLUÍDA",1,""),"")</f>
        <v/>
      </c>
      <c r="BF386" s="110">
        <f>IF(PAC!$V386&gt;0,0,PAC!$Q386)</f>
        <v>421052631.57999998</v>
      </c>
    </row>
    <row r="387" spans="1:58" s="1" customFormat="1" ht="249.9" hidden="1" customHeight="1" thickBot="1" x14ac:dyDescent="0.4">
      <c r="A387" s="111">
        <f t="shared" si="5"/>
        <v>382</v>
      </c>
      <c r="B387" s="111">
        <v>2025</v>
      </c>
      <c r="C387" s="111" t="s">
        <v>604</v>
      </c>
      <c r="D387" s="111" t="s">
        <v>995</v>
      </c>
      <c r="E387" s="113" t="s">
        <v>854</v>
      </c>
      <c r="F387" s="111" t="s">
        <v>576</v>
      </c>
      <c r="G387" s="111" t="s">
        <v>540</v>
      </c>
      <c r="H387" s="114" t="s">
        <v>1228</v>
      </c>
      <c r="I387" s="111" t="s">
        <v>599</v>
      </c>
      <c r="J387" s="111" t="s">
        <v>234</v>
      </c>
      <c r="K387" s="31">
        <v>42902681.090000004</v>
      </c>
      <c r="L387" s="31"/>
      <c r="M387" s="31"/>
      <c r="N387" s="31">
        <f t="shared" si="6"/>
        <v>2145134.0500000045</v>
      </c>
      <c r="O387" s="31"/>
      <c r="P387" s="31">
        <v>40757547.039999999</v>
      </c>
      <c r="Q387" s="33">
        <f>SUM(PAC!$M387:$P387)</f>
        <v>42902681.090000004</v>
      </c>
      <c r="R387" s="33"/>
      <c r="S387" s="33"/>
      <c r="T387" s="33"/>
      <c r="U387" s="33"/>
      <c r="V387" s="33"/>
      <c r="W387" s="33">
        <f>IF(PAC!$V387&gt;0,PAC!$V387,PAC!$Q387)</f>
        <v>42902681.090000004</v>
      </c>
      <c r="X387" s="33"/>
      <c r="Y387" s="115" t="s">
        <v>593</v>
      </c>
      <c r="Z387" s="115" t="s">
        <v>1734</v>
      </c>
      <c r="AA387" s="116"/>
      <c r="AB387" s="116" t="s">
        <v>1403</v>
      </c>
      <c r="AC387" s="112" t="s">
        <v>2349</v>
      </c>
      <c r="AD387" s="117"/>
      <c r="AE387" s="118"/>
      <c r="AF387" s="114" t="s">
        <v>1493</v>
      </c>
      <c r="AG387" s="114" t="s">
        <v>2796</v>
      </c>
      <c r="AH387" s="119"/>
      <c r="AI387" s="113" t="s">
        <v>2820</v>
      </c>
      <c r="AJ387" s="114" t="s">
        <v>844</v>
      </c>
      <c r="AK387" s="114"/>
      <c r="AL387" s="114"/>
      <c r="AM387" s="114"/>
      <c r="AN387" s="117"/>
      <c r="AO387" s="114"/>
      <c r="AP387" s="114"/>
      <c r="AQ387" s="114" t="s">
        <v>714</v>
      </c>
      <c r="AR387" s="117">
        <v>46325</v>
      </c>
      <c r="AS387" s="117"/>
      <c r="AT387" s="117"/>
      <c r="AU387" s="117"/>
      <c r="AV387" s="120"/>
      <c r="AW387" s="120"/>
      <c r="AX387" s="165" t="s">
        <v>2702</v>
      </c>
      <c r="AY387" s="114" t="s">
        <v>1723</v>
      </c>
      <c r="AZ387" s="119"/>
      <c r="BA387" s="130" t="s">
        <v>1593</v>
      </c>
      <c r="BB387" s="191">
        <f>IFERROR(IF(PAC!$AB387="F01 - CAPTAÇÃO DE RECURSO",1,""),"")</f>
        <v>1</v>
      </c>
      <c r="BC387" s="191" t="str">
        <f>IFERROR(IF(PAC!$AB387="F02 - LICITAÇÃO",1,""),"")</f>
        <v/>
      </c>
      <c r="BD387" s="122" t="str">
        <f>IFERROR(IF(PAC!$AB$6:$AB$581="F03 - EXECUÇÃO DO OBJETO",1,""),"")</f>
        <v/>
      </c>
      <c r="BE387" s="122" t="str">
        <f>IFERROR(IF(PAC!$AB$6:$AB$581="F04 - CONCLUÍDA",1,""),"")</f>
        <v/>
      </c>
      <c r="BF387" s="189">
        <f>IF(PAC!$V387&gt;0,0,PAC!$Q387)</f>
        <v>42902681.090000004</v>
      </c>
    </row>
    <row r="388" spans="1:58" s="1" customFormat="1" ht="249.9" hidden="1" customHeight="1" thickBot="1" x14ac:dyDescent="0.4">
      <c r="A388" s="88">
        <f t="shared" si="5"/>
        <v>383</v>
      </c>
      <c r="B388" s="88">
        <v>2025</v>
      </c>
      <c r="C388" s="88" t="s">
        <v>604</v>
      </c>
      <c r="D388" s="88" t="s">
        <v>995</v>
      </c>
      <c r="E388" s="101" t="s">
        <v>561</v>
      </c>
      <c r="F388" s="88" t="s">
        <v>576</v>
      </c>
      <c r="G388" s="88" t="s">
        <v>540</v>
      </c>
      <c r="H388" s="40" t="s">
        <v>1228</v>
      </c>
      <c r="I388" s="88" t="s">
        <v>599</v>
      </c>
      <c r="J388" s="88" t="s">
        <v>235</v>
      </c>
      <c r="K388" s="18">
        <v>31218866.09</v>
      </c>
      <c r="L388" s="18"/>
      <c r="M388" s="18"/>
      <c r="N388" s="18">
        <f t="shared" si="6"/>
        <v>1560943.3000000007</v>
      </c>
      <c r="O388" s="18"/>
      <c r="P388" s="18">
        <v>29657922.789999999</v>
      </c>
      <c r="Q388" s="20">
        <f>SUM(PAC!$M388:$P388)</f>
        <v>31218866.09</v>
      </c>
      <c r="R388" s="20"/>
      <c r="S388" s="20"/>
      <c r="T388" s="20"/>
      <c r="U388" s="20"/>
      <c r="V388" s="20"/>
      <c r="W388" s="20">
        <f>IF(PAC!$V388&gt;0,PAC!$V388,PAC!$Q388)</f>
        <v>31218866.09</v>
      </c>
      <c r="X388" s="20"/>
      <c r="Y388" s="102" t="s">
        <v>593</v>
      </c>
      <c r="Z388" s="102" t="s">
        <v>1734</v>
      </c>
      <c r="AA388" s="103"/>
      <c r="AB388" s="103" t="s">
        <v>1403</v>
      </c>
      <c r="AC388" s="100" t="s">
        <v>2352</v>
      </c>
      <c r="AD388" s="87"/>
      <c r="AE388" s="104"/>
      <c r="AF388" s="40" t="s">
        <v>1493</v>
      </c>
      <c r="AG388" s="40" t="s">
        <v>2797</v>
      </c>
      <c r="AH388" s="105"/>
      <c r="AI388" s="101" t="s">
        <v>1494</v>
      </c>
      <c r="AJ388" s="40" t="s">
        <v>845</v>
      </c>
      <c r="AK388" s="40"/>
      <c r="AL388" s="40"/>
      <c r="AM388" s="40"/>
      <c r="AN388" s="87"/>
      <c r="AO388" s="40"/>
      <c r="AP388" s="40"/>
      <c r="AQ388" s="40" t="s">
        <v>714</v>
      </c>
      <c r="AR388" s="87">
        <v>46388</v>
      </c>
      <c r="AS388" s="87"/>
      <c r="AT388" s="87"/>
      <c r="AU388" s="87"/>
      <c r="AV388" s="106"/>
      <c r="AW388" s="106"/>
      <c r="AX388" s="101" t="s">
        <v>2290</v>
      </c>
      <c r="AY388" s="40" t="s">
        <v>1723</v>
      </c>
      <c r="AZ388" s="105"/>
      <c r="BA388" s="128" t="s">
        <v>1593</v>
      </c>
      <c r="BB388" s="108">
        <f>IFERROR(IF(PAC!$AB388="F01 - CAPTAÇÃO DE RECURSO",1,""),"")</f>
        <v>1</v>
      </c>
      <c r="BC388" s="108" t="str">
        <f>IFERROR(IF(PAC!$AB388="F02 - LICITAÇÃO",1,""),"")</f>
        <v/>
      </c>
      <c r="BD388" s="109" t="str">
        <f>IFERROR(IF(PAC!$AB$6:$AB$581="F03 - EXECUÇÃO DO OBJETO",1,""),"")</f>
        <v/>
      </c>
      <c r="BE388" s="109" t="str">
        <f>IFERROR(IF(PAC!$AB$6:$AB$581="F04 - CONCLUÍDA",1,""),"")</f>
        <v/>
      </c>
      <c r="BF388" s="110">
        <f>IF(PAC!$V388&gt;0,0,PAC!$Q388)</f>
        <v>31218866.09</v>
      </c>
    </row>
    <row r="389" spans="1:58" s="1" customFormat="1" ht="249.9" hidden="1" customHeight="1" thickBot="1" x14ac:dyDescent="0.4">
      <c r="A389" s="111">
        <f t="shared" ref="A389:A452" si="7">ROW()-5</f>
        <v>384</v>
      </c>
      <c r="B389" s="111">
        <v>2025</v>
      </c>
      <c r="C389" s="111" t="s">
        <v>604</v>
      </c>
      <c r="D389" s="111" t="s">
        <v>995</v>
      </c>
      <c r="E389" s="113" t="s">
        <v>558</v>
      </c>
      <c r="F389" s="111" t="s">
        <v>576</v>
      </c>
      <c r="G389" s="111" t="s">
        <v>540</v>
      </c>
      <c r="H389" s="114" t="s">
        <v>1228</v>
      </c>
      <c r="I389" s="111" t="s">
        <v>599</v>
      </c>
      <c r="J389" s="111" t="s">
        <v>87</v>
      </c>
      <c r="K389" s="31">
        <v>133260893.79000001</v>
      </c>
      <c r="L389" s="31"/>
      <c r="M389" s="31"/>
      <c r="N389" s="31">
        <f t="shared" si="6"/>
        <v>6663044.6900000125</v>
      </c>
      <c r="O389" s="31"/>
      <c r="P389" s="31">
        <v>126597849.09999999</v>
      </c>
      <c r="Q389" s="33">
        <f>SUM(PAC!$M389:$P389)</f>
        <v>133260893.79000001</v>
      </c>
      <c r="R389" s="33"/>
      <c r="S389" s="33"/>
      <c r="T389" s="33"/>
      <c r="U389" s="33"/>
      <c r="V389" s="33"/>
      <c r="W389" s="33">
        <f>IF(PAC!$V389&gt;0,PAC!$V389,PAC!$Q389)</f>
        <v>133260893.79000001</v>
      </c>
      <c r="X389" s="33"/>
      <c r="Y389" s="115" t="s">
        <v>593</v>
      </c>
      <c r="Z389" s="115" t="s">
        <v>1734</v>
      </c>
      <c r="AA389" s="116"/>
      <c r="AB389" s="116" t="s">
        <v>1403</v>
      </c>
      <c r="AC389" s="112" t="s">
        <v>2352</v>
      </c>
      <c r="AD389" s="117"/>
      <c r="AE389" s="118"/>
      <c r="AF389" s="114" t="s">
        <v>1493</v>
      </c>
      <c r="AG389" s="114" t="s">
        <v>2798</v>
      </c>
      <c r="AH389" s="119"/>
      <c r="AI389" s="113" t="s">
        <v>1494</v>
      </c>
      <c r="AJ389" s="114" t="s">
        <v>846</v>
      </c>
      <c r="AK389" s="114"/>
      <c r="AL389" s="114"/>
      <c r="AM389" s="114"/>
      <c r="AN389" s="117"/>
      <c r="AO389" s="114"/>
      <c r="AP389" s="114"/>
      <c r="AQ389" s="114" t="s">
        <v>714</v>
      </c>
      <c r="AR389" s="117">
        <v>46388</v>
      </c>
      <c r="AS389" s="117"/>
      <c r="AT389" s="117"/>
      <c r="AU389" s="117"/>
      <c r="AV389" s="120"/>
      <c r="AW389" s="120"/>
      <c r="AX389" s="165" t="s">
        <v>2565</v>
      </c>
      <c r="AY389" s="114" t="s">
        <v>1723</v>
      </c>
      <c r="AZ389" s="119"/>
      <c r="BA389" s="130" t="s">
        <v>1593</v>
      </c>
      <c r="BB389" s="191">
        <f>IFERROR(IF(PAC!$AB389="F01 - CAPTAÇÃO DE RECURSO",1,""),"")</f>
        <v>1</v>
      </c>
      <c r="BC389" s="191" t="str">
        <f>IFERROR(IF(PAC!$AB389="F02 - LICITAÇÃO",1,""),"")</f>
        <v/>
      </c>
      <c r="BD389" s="122" t="str">
        <f>IFERROR(IF(PAC!$AB$6:$AB$581="F03 - EXECUÇÃO DO OBJETO",1,""),"")</f>
        <v/>
      </c>
      <c r="BE389" s="122" t="str">
        <f>IFERROR(IF(PAC!$AB$6:$AB$581="F04 - CONCLUÍDA",1,""),"")</f>
        <v/>
      </c>
      <c r="BF389" s="189">
        <f>IF(PAC!$V389&gt;0,0,PAC!$Q389)</f>
        <v>133260893.79000001</v>
      </c>
    </row>
    <row r="390" spans="1:58" s="1" customFormat="1" ht="249.9" hidden="1" customHeight="1" thickBot="1" x14ac:dyDescent="0.4">
      <c r="A390" s="88">
        <f t="shared" si="7"/>
        <v>385</v>
      </c>
      <c r="B390" s="88">
        <v>2025</v>
      </c>
      <c r="C390" s="88" t="s">
        <v>604</v>
      </c>
      <c r="D390" s="88" t="s">
        <v>995</v>
      </c>
      <c r="E390" s="101" t="s">
        <v>562</v>
      </c>
      <c r="F390" s="88" t="s">
        <v>576</v>
      </c>
      <c r="G390" s="88" t="s">
        <v>540</v>
      </c>
      <c r="H390" s="40" t="s">
        <v>1228</v>
      </c>
      <c r="I390" s="88" t="s">
        <v>599</v>
      </c>
      <c r="J390" s="88" t="s">
        <v>140</v>
      </c>
      <c r="K390" s="18">
        <v>51309869.469999999</v>
      </c>
      <c r="L390" s="18"/>
      <c r="M390" s="18"/>
      <c r="N390" s="18">
        <f t="shared" si="6"/>
        <v>2565493.4699999988</v>
      </c>
      <c r="O390" s="18"/>
      <c r="P390" s="18">
        <v>48744376</v>
      </c>
      <c r="Q390" s="20">
        <f>SUM(PAC!$M390:$P390)</f>
        <v>51309869.469999999</v>
      </c>
      <c r="R390" s="20"/>
      <c r="S390" s="20"/>
      <c r="T390" s="20"/>
      <c r="U390" s="20"/>
      <c r="V390" s="20"/>
      <c r="W390" s="20">
        <f>IF(PAC!$V390&gt;0,PAC!$V390,PAC!$Q390)</f>
        <v>51309869.469999999</v>
      </c>
      <c r="X390" s="20"/>
      <c r="Y390" s="102" t="s">
        <v>593</v>
      </c>
      <c r="Z390" s="102" t="s">
        <v>1734</v>
      </c>
      <c r="AA390" s="103"/>
      <c r="AB390" s="103" t="s">
        <v>1403</v>
      </c>
      <c r="AC390" s="100" t="s">
        <v>2352</v>
      </c>
      <c r="AD390" s="87"/>
      <c r="AE390" s="104"/>
      <c r="AF390" s="40" t="s">
        <v>1493</v>
      </c>
      <c r="AG390" s="40" t="s">
        <v>2799</v>
      </c>
      <c r="AH390" s="105"/>
      <c r="AI390" s="101" t="s">
        <v>1494</v>
      </c>
      <c r="AJ390" s="40" t="s">
        <v>847</v>
      </c>
      <c r="AK390" s="40"/>
      <c r="AL390" s="40"/>
      <c r="AM390" s="40"/>
      <c r="AN390" s="87"/>
      <c r="AO390" s="40"/>
      <c r="AP390" s="40"/>
      <c r="AQ390" s="40" t="s">
        <v>714</v>
      </c>
      <c r="AR390" s="87">
        <v>46388</v>
      </c>
      <c r="AS390" s="87"/>
      <c r="AT390" s="87"/>
      <c r="AU390" s="87"/>
      <c r="AV390" s="106"/>
      <c r="AW390" s="106"/>
      <c r="AX390" s="101" t="s">
        <v>2291</v>
      </c>
      <c r="AY390" s="40" t="s">
        <v>1723</v>
      </c>
      <c r="AZ390" s="105"/>
      <c r="BA390" s="128" t="s">
        <v>1593</v>
      </c>
      <c r="BB390" s="108">
        <f>IFERROR(IF(PAC!$AB390="F01 - CAPTAÇÃO DE RECURSO",1,""),"")</f>
        <v>1</v>
      </c>
      <c r="BC390" s="108" t="str">
        <f>IFERROR(IF(PAC!$AB390="F02 - LICITAÇÃO",1,""),"")</f>
        <v/>
      </c>
      <c r="BD390" s="109" t="str">
        <f>IFERROR(IF(PAC!$AB$6:$AB$581="F03 - EXECUÇÃO DO OBJETO",1,""),"")</f>
        <v/>
      </c>
      <c r="BE390" s="109" t="str">
        <f>IFERROR(IF(PAC!$AB$6:$AB$581="F04 - CONCLUÍDA",1,""),"")</f>
        <v/>
      </c>
      <c r="BF390" s="110">
        <f>IF(PAC!$V390&gt;0,0,PAC!$Q390)</f>
        <v>51309869.469999999</v>
      </c>
    </row>
    <row r="391" spans="1:58" s="1" customFormat="1" ht="249.9" hidden="1" customHeight="1" thickBot="1" x14ac:dyDescent="0.4">
      <c r="A391" s="111">
        <f t="shared" si="7"/>
        <v>386</v>
      </c>
      <c r="B391" s="111">
        <v>2025</v>
      </c>
      <c r="C391" s="111" t="s">
        <v>604</v>
      </c>
      <c r="D391" s="111" t="s">
        <v>995</v>
      </c>
      <c r="E391" s="113" t="s">
        <v>1676</v>
      </c>
      <c r="F391" s="111" t="s">
        <v>576</v>
      </c>
      <c r="G391" s="111" t="s">
        <v>540</v>
      </c>
      <c r="H391" s="114" t="s">
        <v>1228</v>
      </c>
      <c r="I391" s="111" t="s">
        <v>599</v>
      </c>
      <c r="J391" s="111" t="s">
        <v>156</v>
      </c>
      <c r="K391" s="31">
        <v>384210526.31999999</v>
      </c>
      <c r="L391" s="31"/>
      <c r="M391" s="31"/>
      <c r="N391" s="31">
        <f t="shared" si="6"/>
        <v>19210526.319999993</v>
      </c>
      <c r="O391" s="31"/>
      <c r="P391" s="31">
        <v>365000000</v>
      </c>
      <c r="Q391" s="33">
        <f>SUM(PAC!$M391:$P391)</f>
        <v>384210526.31999999</v>
      </c>
      <c r="R391" s="33"/>
      <c r="S391" s="33"/>
      <c r="T391" s="33"/>
      <c r="U391" s="33"/>
      <c r="V391" s="33"/>
      <c r="W391" s="33">
        <f>IF(PAC!$V391&gt;0,PAC!$V391,PAC!$Q391)</f>
        <v>384210526.31999999</v>
      </c>
      <c r="X391" s="33"/>
      <c r="Y391" s="115" t="s">
        <v>593</v>
      </c>
      <c r="Z391" s="115" t="s">
        <v>1734</v>
      </c>
      <c r="AA391" s="116"/>
      <c r="AB391" s="116" t="s">
        <v>1403</v>
      </c>
      <c r="AC391" s="112" t="s">
        <v>2352</v>
      </c>
      <c r="AD391" s="117"/>
      <c r="AE391" s="118"/>
      <c r="AF391" s="114" t="s">
        <v>1493</v>
      </c>
      <c r="AG391" s="118" t="s">
        <v>2800</v>
      </c>
      <c r="AH391" s="119"/>
      <c r="AI391" s="171" t="s">
        <v>2821</v>
      </c>
      <c r="AJ391" s="114" t="s">
        <v>848</v>
      </c>
      <c r="AK391" s="114"/>
      <c r="AL391" s="114"/>
      <c r="AM391" s="114"/>
      <c r="AN391" s="117"/>
      <c r="AO391" s="114"/>
      <c r="AP391" s="114"/>
      <c r="AQ391" s="114"/>
      <c r="AR391" s="117">
        <v>46539</v>
      </c>
      <c r="AS391" s="117"/>
      <c r="AT391" s="117"/>
      <c r="AU391" s="117"/>
      <c r="AV391" s="120"/>
      <c r="AW391" s="120"/>
      <c r="AX391" s="113" t="s">
        <v>2375</v>
      </c>
      <c r="AY391" s="114" t="s">
        <v>1723</v>
      </c>
      <c r="AZ391" s="119"/>
      <c r="BA391" s="111" t="s">
        <v>2366</v>
      </c>
      <c r="BB391" s="191">
        <f>IFERROR(IF(PAC!$AB391="F01 - CAPTAÇÃO DE RECURSO",1,""),"")</f>
        <v>1</v>
      </c>
      <c r="BC391" s="191" t="str">
        <f>IFERROR(IF(PAC!$AB391="F02 - LICITAÇÃO",1,""),"")</f>
        <v/>
      </c>
      <c r="BD391" s="122" t="str">
        <f>IFERROR(IF(PAC!$AB$6:$AB$581="F03 - EXECUÇÃO DO OBJETO",1,""),"")</f>
        <v/>
      </c>
      <c r="BE391" s="122" t="str">
        <f>IFERROR(IF(PAC!$AB$6:$AB$581="F04 - CONCLUÍDA",1,""),"")</f>
        <v/>
      </c>
      <c r="BF391" s="189">
        <f>IF(PAC!$V391&gt;0,0,PAC!$Q391)</f>
        <v>384210526.31999999</v>
      </c>
    </row>
    <row r="392" spans="1:58" s="1" customFormat="1" ht="249.9" hidden="1" customHeight="1" thickBot="1" x14ac:dyDescent="0.4">
      <c r="A392" s="88">
        <f t="shared" si="7"/>
        <v>387</v>
      </c>
      <c r="B392" s="88">
        <v>2025</v>
      </c>
      <c r="C392" s="88" t="s">
        <v>604</v>
      </c>
      <c r="D392" s="88" t="s">
        <v>995</v>
      </c>
      <c r="E392" s="101" t="s">
        <v>563</v>
      </c>
      <c r="F392" s="88" t="s">
        <v>576</v>
      </c>
      <c r="G392" s="88" t="s">
        <v>540</v>
      </c>
      <c r="H392" s="40" t="s">
        <v>1228</v>
      </c>
      <c r="I392" s="88" t="s">
        <v>599</v>
      </c>
      <c r="J392" s="88" t="s">
        <v>31</v>
      </c>
      <c r="K392" s="18">
        <v>44219687.57</v>
      </c>
      <c r="L392" s="18"/>
      <c r="M392" s="18"/>
      <c r="N392" s="18">
        <f t="shared" si="6"/>
        <v>2210984.3800000027</v>
      </c>
      <c r="O392" s="18"/>
      <c r="P392" s="18">
        <v>42008703.189999998</v>
      </c>
      <c r="Q392" s="20">
        <f>SUM(PAC!$M392:$P392)</f>
        <v>44219687.57</v>
      </c>
      <c r="R392" s="20"/>
      <c r="S392" s="20"/>
      <c r="T392" s="20"/>
      <c r="U392" s="20"/>
      <c r="V392" s="20"/>
      <c r="W392" s="20">
        <f>IF(PAC!$V392&gt;0,PAC!$V392,PAC!$Q392)</f>
        <v>44219687.57</v>
      </c>
      <c r="X392" s="20"/>
      <c r="Y392" s="102" t="s">
        <v>593</v>
      </c>
      <c r="Z392" s="102" t="s">
        <v>1734</v>
      </c>
      <c r="AA392" s="103"/>
      <c r="AB392" s="103" t="s">
        <v>1403</v>
      </c>
      <c r="AC392" s="100" t="s">
        <v>2352</v>
      </c>
      <c r="AD392" s="87"/>
      <c r="AE392" s="104"/>
      <c r="AF392" s="40" t="s">
        <v>1493</v>
      </c>
      <c r="AG392" s="40" t="s">
        <v>2801</v>
      </c>
      <c r="AH392" s="105"/>
      <c r="AI392" s="101" t="s">
        <v>2821</v>
      </c>
      <c r="AJ392" s="40" t="s">
        <v>849</v>
      </c>
      <c r="AK392" s="40"/>
      <c r="AL392" s="40"/>
      <c r="AM392" s="40"/>
      <c r="AN392" s="87"/>
      <c r="AO392" s="40"/>
      <c r="AP392" s="40"/>
      <c r="AQ392" s="40" t="s">
        <v>714</v>
      </c>
      <c r="AR392" s="87">
        <v>46327</v>
      </c>
      <c r="AS392" s="87"/>
      <c r="AT392" s="87"/>
      <c r="AU392" s="87"/>
      <c r="AV392" s="106"/>
      <c r="AW392" s="106"/>
      <c r="AX392" s="101" t="s">
        <v>2292</v>
      </c>
      <c r="AY392" s="40" t="s">
        <v>1723</v>
      </c>
      <c r="AZ392" s="105"/>
      <c r="BA392" s="128" t="s">
        <v>1593</v>
      </c>
      <c r="BB392" s="108">
        <f>IFERROR(IF(PAC!$AB392="F01 - CAPTAÇÃO DE RECURSO",1,""),"")</f>
        <v>1</v>
      </c>
      <c r="BC392" s="108" t="str">
        <f>IFERROR(IF(PAC!$AB392="F02 - LICITAÇÃO",1,""),"")</f>
        <v/>
      </c>
      <c r="BD392" s="109" t="str">
        <f>IFERROR(IF(PAC!$AB$6:$AB$581="F03 - EXECUÇÃO DO OBJETO",1,""),"")</f>
        <v/>
      </c>
      <c r="BE392" s="109" t="str">
        <f>IFERROR(IF(PAC!$AB$6:$AB$581="F04 - CONCLUÍDA",1,""),"")</f>
        <v/>
      </c>
      <c r="BF392" s="110">
        <f>IF(PAC!$V392&gt;0,0,PAC!$Q392)</f>
        <v>44219687.57</v>
      </c>
    </row>
    <row r="393" spans="1:58" s="1" customFormat="1" ht="249.9" hidden="1" customHeight="1" thickBot="1" x14ac:dyDescent="0.4">
      <c r="A393" s="111">
        <f t="shared" si="7"/>
        <v>388</v>
      </c>
      <c r="B393" s="111">
        <v>2025</v>
      </c>
      <c r="C393" s="111" t="s">
        <v>604</v>
      </c>
      <c r="D393" s="111" t="s">
        <v>995</v>
      </c>
      <c r="E393" s="113" t="s">
        <v>560</v>
      </c>
      <c r="F393" s="111" t="s">
        <v>576</v>
      </c>
      <c r="G393" s="111" t="s">
        <v>540</v>
      </c>
      <c r="H393" s="114" t="s">
        <v>1228</v>
      </c>
      <c r="I393" s="111" t="s">
        <v>599</v>
      </c>
      <c r="J393" s="111" t="s">
        <v>220</v>
      </c>
      <c r="K393" s="31">
        <v>37832089.469999999</v>
      </c>
      <c r="L393" s="31"/>
      <c r="M393" s="31"/>
      <c r="N393" s="31">
        <f t="shared" si="6"/>
        <v>1891604.4699999988</v>
      </c>
      <c r="O393" s="31"/>
      <c r="P393" s="31">
        <v>35940485</v>
      </c>
      <c r="Q393" s="33">
        <f>SUM(PAC!$M393:$P393)</f>
        <v>37832089.469999999</v>
      </c>
      <c r="R393" s="33"/>
      <c r="S393" s="33"/>
      <c r="T393" s="33"/>
      <c r="U393" s="33"/>
      <c r="V393" s="33"/>
      <c r="W393" s="33">
        <f>IF(PAC!$V393&gt;0,PAC!$V393,PAC!$Q393)</f>
        <v>37832089.469999999</v>
      </c>
      <c r="X393" s="33"/>
      <c r="Y393" s="115" t="s">
        <v>593</v>
      </c>
      <c r="Z393" s="115" t="s">
        <v>1734</v>
      </c>
      <c r="AA393" s="116"/>
      <c r="AB393" s="116" t="s">
        <v>1403</v>
      </c>
      <c r="AC393" s="112" t="s">
        <v>2349</v>
      </c>
      <c r="AD393" s="117"/>
      <c r="AE393" s="118"/>
      <c r="AF393" s="114" t="s">
        <v>1493</v>
      </c>
      <c r="AG393" s="114" t="s">
        <v>2802</v>
      </c>
      <c r="AH393" s="119"/>
      <c r="AI393" s="113" t="s">
        <v>2821</v>
      </c>
      <c r="AJ393" s="114" t="s">
        <v>850</v>
      </c>
      <c r="AK393" s="114"/>
      <c r="AL393" s="114"/>
      <c r="AM393" s="114"/>
      <c r="AN393" s="117"/>
      <c r="AO393" s="114"/>
      <c r="AP393" s="114"/>
      <c r="AQ393" s="114" t="s">
        <v>714</v>
      </c>
      <c r="AR393" s="117">
        <v>46356</v>
      </c>
      <c r="AS393" s="117"/>
      <c r="AT393" s="117"/>
      <c r="AU393" s="117"/>
      <c r="AV393" s="120"/>
      <c r="AW393" s="120"/>
      <c r="AX393" s="113" t="s">
        <v>2293</v>
      </c>
      <c r="AY393" s="114" t="s">
        <v>1723</v>
      </c>
      <c r="AZ393" s="119"/>
      <c r="BA393" s="130" t="s">
        <v>1593</v>
      </c>
      <c r="BB393" s="191">
        <f>IFERROR(IF(PAC!$AB393="F01 - CAPTAÇÃO DE RECURSO",1,""),"")</f>
        <v>1</v>
      </c>
      <c r="BC393" s="191" t="str">
        <f>IFERROR(IF(PAC!$AB393="F02 - LICITAÇÃO",1,""),"")</f>
        <v/>
      </c>
      <c r="BD393" s="122" t="str">
        <f>IFERROR(IF(PAC!$AB$6:$AB$581="F03 - EXECUÇÃO DO OBJETO",1,""),"")</f>
        <v/>
      </c>
      <c r="BE393" s="122" t="str">
        <f>IFERROR(IF(PAC!$AB$6:$AB$581="F04 - CONCLUÍDA",1,""),"")</f>
        <v/>
      </c>
      <c r="BF393" s="189">
        <f>IF(PAC!$V393&gt;0,0,PAC!$Q393)</f>
        <v>37832089.469999999</v>
      </c>
    </row>
    <row r="394" spans="1:58" s="1" customFormat="1" ht="249.9" hidden="1" customHeight="1" thickBot="1" x14ac:dyDescent="0.4">
      <c r="A394" s="88">
        <f t="shared" si="7"/>
        <v>389</v>
      </c>
      <c r="B394" s="88">
        <v>2025</v>
      </c>
      <c r="C394" s="88" t="s">
        <v>604</v>
      </c>
      <c r="D394" s="88" t="s">
        <v>995</v>
      </c>
      <c r="E394" s="101" t="s">
        <v>564</v>
      </c>
      <c r="F394" s="88" t="s">
        <v>576</v>
      </c>
      <c r="G394" s="88" t="s">
        <v>540</v>
      </c>
      <c r="H394" s="40" t="s">
        <v>1228</v>
      </c>
      <c r="I394" s="88" t="s">
        <v>599</v>
      </c>
      <c r="J394" s="88" t="s">
        <v>361</v>
      </c>
      <c r="K394" s="18">
        <v>244348631.58000001</v>
      </c>
      <c r="L394" s="18"/>
      <c r="M394" s="18"/>
      <c r="N394" s="18">
        <f t="shared" si="6"/>
        <v>12217431.580000013</v>
      </c>
      <c r="O394" s="18"/>
      <c r="P394" s="18">
        <v>232131200</v>
      </c>
      <c r="Q394" s="20">
        <f>SUM(PAC!$M394:$P394)</f>
        <v>244348631.58000001</v>
      </c>
      <c r="R394" s="20"/>
      <c r="S394" s="20"/>
      <c r="T394" s="20"/>
      <c r="U394" s="20"/>
      <c r="V394" s="20"/>
      <c r="W394" s="20">
        <f>IF(PAC!$V394&gt;0,PAC!$V394,PAC!$Q394)</f>
        <v>244348631.58000001</v>
      </c>
      <c r="X394" s="20"/>
      <c r="Y394" s="102" t="s">
        <v>593</v>
      </c>
      <c r="Z394" s="102" t="s">
        <v>1734</v>
      </c>
      <c r="AA394" s="103"/>
      <c r="AB394" s="103" t="s">
        <v>1403</v>
      </c>
      <c r="AC394" s="100" t="s">
        <v>2352</v>
      </c>
      <c r="AD394" s="87"/>
      <c r="AE394" s="104"/>
      <c r="AF394" s="40" t="s">
        <v>1493</v>
      </c>
      <c r="AG394" s="40" t="s">
        <v>2803</v>
      </c>
      <c r="AH394" s="105"/>
      <c r="AI394" s="101" t="s">
        <v>1494</v>
      </c>
      <c r="AJ394" s="40" t="s">
        <v>851</v>
      </c>
      <c r="AK394" s="40"/>
      <c r="AL394" s="40"/>
      <c r="AM394" s="40"/>
      <c r="AN394" s="87"/>
      <c r="AO394" s="40"/>
      <c r="AP394" s="40"/>
      <c r="AQ394" s="40"/>
      <c r="AR394" s="87">
        <v>46631</v>
      </c>
      <c r="AS394" s="87"/>
      <c r="AT394" s="87"/>
      <c r="AU394" s="87"/>
      <c r="AV394" s="106"/>
      <c r="AW394" s="106"/>
      <c r="AX394" s="101" t="s">
        <v>2294</v>
      </c>
      <c r="AY394" s="40" t="s">
        <v>1723</v>
      </c>
      <c r="AZ394" s="105"/>
      <c r="BA394" s="128" t="s">
        <v>1593</v>
      </c>
      <c r="BB394" s="108">
        <f>IFERROR(IF(PAC!$AB394="F01 - CAPTAÇÃO DE RECURSO",1,""),"")</f>
        <v>1</v>
      </c>
      <c r="BC394" s="108" t="str">
        <f>IFERROR(IF(PAC!$AB394="F02 - LICITAÇÃO",1,""),"")</f>
        <v/>
      </c>
      <c r="BD394" s="109" t="str">
        <f>IFERROR(IF(PAC!$AB$6:$AB$581="F03 - EXECUÇÃO DO OBJETO",1,""),"")</f>
        <v/>
      </c>
      <c r="BE394" s="109" t="str">
        <f>IFERROR(IF(PAC!$AB$6:$AB$581="F04 - CONCLUÍDA",1,""),"")</f>
        <v/>
      </c>
      <c r="BF394" s="110">
        <f>IF(PAC!$V394&gt;0,0,PAC!$Q394)</f>
        <v>244348631.58000001</v>
      </c>
    </row>
    <row r="395" spans="1:58" s="1" customFormat="1" ht="249.9" hidden="1" customHeight="1" thickBot="1" x14ac:dyDescent="0.4">
      <c r="A395" s="111">
        <f t="shared" si="7"/>
        <v>390</v>
      </c>
      <c r="B395" s="111">
        <v>2025</v>
      </c>
      <c r="C395" s="111" t="s">
        <v>604</v>
      </c>
      <c r="D395" s="111" t="s">
        <v>995</v>
      </c>
      <c r="E395" s="113" t="s">
        <v>559</v>
      </c>
      <c r="F395" s="111" t="s">
        <v>576</v>
      </c>
      <c r="G395" s="111" t="s">
        <v>540</v>
      </c>
      <c r="H395" s="114" t="s">
        <v>1228</v>
      </c>
      <c r="I395" s="111" t="s">
        <v>599</v>
      </c>
      <c r="J395" s="111" t="s">
        <v>397</v>
      </c>
      <c r="K395" s="31">
        <v>65977963.920000002</v>
      </c>
      <c r="L395" s="31"/>
      <c r="M395" s="31"/>
      <c r="N395" s="31">
        <f t="shared" si="6"/>
        <v>3298898.200000003</v>
      </c>
      <c r="O395" s="31"/>
      <c r="P395" s="31">
        <v>62679065.719999999</v>
      </c>
      <c r="Q395" s="33">
        <f>SUM(PAC!$M395:$P395)</f>
        <v>65977963.920000002</v>
      </c>
      <c r="R395" s="33"/>
      <c r="S395" s="33"/>
      <c r="T395" s="33"/>
      <c r="U395" s="33"/>
      <c r="V395" s="33"/>
      <c r="W395" s="33">
        <f>IF(PAC!$V395&gt;0,PAC!$V395,PAC!$Q395)</f>
        <v>65977963.920000002</v>
      </c>
      <c r="X395" s="33"/>
      <c r="Y395" s="115" t="s">
        <v>593</v>
      </c>
      <c r="Z395" s="115" t="s">
        <v>1734</v>
      </c>
      <c r="AA395" s="116"/>
      <c r="AB395" s="116" t="s">
        <v>1403</v>
      </c>
      <c r="AC395" s="112" t="s">
        <v>2352</v>
      </c>
      <c r="AD395" s="117"/>
      <c r="AE395" s="118"/>
      <c r="AF395" s="114" t="s">
        <v>1493</v>
      </c>
      <c r="AG395" s="114" t="s">
        <v>2804</v>
      </c>
      <c r="AH395" s="119"/>
      <c r="AI395" s="113" t="s">
        <v>1494</v>
      </c>
      <c r="AJ395" s="114" t="s">
        <v>852</v>
      </c>
      <c r="AK395" s="114"/>
      <c r="AL395" s="114"/>
      <c r="AM395" s="114"/>
      <c r="AN395" s="117"/>
      <c r="AO395" s="114"/>
      <c r="AP395" s="114"/>
      <c r="AQ395" s="114" t="s">
        <v>714</v>
      </c>
      <c r="AR395" s="117">
        <v>46569</v>
      </c>
      <c r="AS395" s="117"/>
      <c r="AT395" s="117"/>
      <c r="AU395" s="117"/>
      <c r="AV395" s="120"/>
      <c r="AW395" s="120"/>
      <c r="AX395" s="113" t="s">
        <v>2295</v>
      </c>
      <c r="AY395" s="114" t="s">
        <v>1723</v>
      </c>
      <c r="AZ395" s="119"/>
      <c r="BA395" s="130" t="s">
        <v>1593</v>
      </c>
      <c r="BB395" s="191">
        <f>IFERROR(IF(PAC!$AB395="F01 - CAPTAÇÃO DE RECURSO",1,""),"")</f>
        <v>1</v>
      </c>
      <c r="BC395" s="191" t="str">
        <f>IFERROR(IF(PAC!$AB395="F02 - LICITAÇÃO",1,""),"")</f>
        <v/>
      </c>
      <c r="BD395" s="122" t="str">
        <f>IFERROR(IF(PAC!$AB$6:$AB$581="F03 - EXECUÇÃO DO OBJETO",1,""),"")</f>
        <v/>
      </c>
      <c r="BE395" s="122" t="str">
        <f>IFERROR(IF(PAC!$AB$6:$AB$581="F04 - CONCLUÍDA",1,""),"")</f>
        <v/>
      </c>
      <c r="BF395" s="189">
        <f>IF(PAC!$V395&gt;0,0,PAC!$Q395)</f>
        <v>65977963.920000002</v>
      </c>
    </row>
    <row r="396" spans="1:58" s="1" customFormat="1" ht="249.9" hidden="1" customHeight="1" thickBot="1" x14ac:dyDescent="0.4">
      <c r="A396" s="88">
        <f t="shared" si="7"/>
        <v>391</v>
      </c>
      <c r="B396" s="88">
        <v>2025</v>
      </c>
      <c r="C396" s="88" t="s">
        <v>604</v>
      </c>
      <c r="D396" s="88" t="s">
        <v>995</v>
      </c>
      <c r="E396" s="101" t="s">
        <v>876</v>
      </c>
      <c r="F396" s="88" t="s">
        <v>576</v>
      </c>
      <c r="G396" s="88" t="s">
        <v>540</v>
      </c>
      <c r="H396" s="40" t="s">
        <v>1228</v>
      </c>
      <c r="I396" s="88" t="s">
        <v>599</v>
      </c>
      <c r="J396" s="88" t="s">
        <v>361</v>
      </c>
      <c r="K396" s="18">
        <v>81014144.829999998</v>
      </c>
      <c r="L396" s="18"/>
      <c r="M396" s="18"/>
      <c r="N396" s="18">
        <f t="shared" si="6"/>
        <v>4050707.2399999946</v>
      </c>
      <c r="O396" s="18"/>
      <c r="P396" s="18">
        <v>76963437.590000004</v>
      </c>
      <c r="Q396" s="20">
        <f>SUM(PAC!$M396:$P396)</f>
        <v>81014144.829999998</v>
      </c>
      <c r="R396" s="20"/>
      <c r="S396" s="20"/>
      <c r="T396" s="20"/>
      <c r="U396" s="20"/>
      <c r="V396" s="20"/>
      <c r="W396" s="20">
        <f>IF(PAC!$V396&gt;0,PAC!$V396,PAC!$Q396)</f>
        <v>81014144.829999998</v>
      </c>
      <c r="X396" s="20"/>
      <c r="Y396" s="102" t="s">
        <v>593</v>
      </c>
      <c r="Z396" s="102" t="s">
        <v>1734</v>
      </c>
      <c r="AA396" s="103"/>
      <c r="AB396" s="103" t="s">
        <v>1403</v>
      </c>
      <c r="AC396" s="100" t="s">
        <v>2352</v>
      </c>
      <c r="AD396" s="87"/>
      <c r="AE396" s="104"/>
      <c r="AF396" s="40" t="s">
        <v>1493</v>
      </c>
      <c r="AG396" s="40" t="s">
        <v>2805</v>
      </c>
      <c r="AH396" s="105"/>
      <c r="AI396" s="101" t="s">
        <v>2821</v>
      </c>
      <c r="AJ396" s="40" t="s">
        <v>881</v>
      </c>
      <c r="AK396" s="40"/>
      <c r="AL396" s="40"/>
      <c r="AM396" s="40"/>
      <c r="AN396" s="87"/>
      <c r="AO396" s="40"/>
      <c r="AP396" s="40"/>
      <c r="AQ396" s="40"/>
      <c r="AR396" s="87">
        <v>46537</v>
      </c>
      <c r="AS396" s="87"/>
      <c r="AT396" s="87"/>
      <c r="AU396" s="87"/>
      <c r="AV396" s="106"/>
      <c r="AW396" s="106"/>
      <c r="AX396" s="101" t="s">
        <v>2376</v>
      </c>
      <c r="AY396" s="40" t="s">
        <v>1723</v>
      </c>
      <c r="AZ396" s="105"/>
      <c r="BA396" s="128" t="s">
        <v>1593</v>
      </c>
      <c r="BB396" s="108">
        <f>IFERROR(IF(PAC!$AB396="F01 - CAPTAÇÃO DE RECURSO",1,""),"")</f>
        <v>1</v>
      </c>
      <c r="BC396" s="108" t="str">
        <f>IFERROR(IF(PAC!$AB396="F02 - LICITAÇÃO",1,""),"")</f>
        <v/>
      </c>
      <c r="BD396" s="109" t="str">
        <f>IFERROR(IF(PAC!$AB$6:$AB$581="F03 - EXECUÇÃO DO OBJETO",1,""),"")</f>
        <v/>
      </c>
      <c r="BE396" s="109" t="str">
        <f>IFERROR(IF(PAC!$AB$6:$AB$581="F04 - CONCLUÍDA",1,""),"")</f>
        <v/>
      </c>
      <c r="BF396" s="110">
        <f>IF(PAC!$V396&gt;0,0,PAC!$Q396)</f>
        <v>81014144.829999998</v>
      </c>
    </row>
    <row r="397" spans="1:58" s="1" customFormat="1" ht="350.1" hidden="1" customHeight="1" thickBot="1" x14ac:dyDescent="0.4">
      <c r="A397" s="111">
        <f t="shared" si="7"/>
        <v>392</v>
      </c>
      <c r="B397" s="111">
        <v>2025</v>
      </c>
      <c r="C397" s="111" t="s">
        <v>604</v>
      </c>
      <c r="D397" s="111" t="s">
        <v>995</v>
      </c>
      <c r="E397" s="113" t="s">
        <v>698</v>
      </c>
      <c r="F397" s="111" t="s">
        <v>576</v>
      </c>
      <c r="G397" s="111" t="s">
        <v>540</v>
      </c>
      <c r="H397" s="114" t="s">
        <v>1228</v>
      </c>
      <c r="I397" s="111" t="s">
        <v>599</v>
      </c>
      <c r="J397" s="111" t="s">
        <v>81</v>
      </c>
      <c r="K397" s="31">
        <v>200160000</v>
      </c>
      <c r="L397" s="31"/>
      <c r="M397" s="31"/>
      <c r="N397" s="31">
        <f t="shared" si="6"/>
        <v>10008000</v>
      </c>
      <c r="O397" s="31"/>
      <c r="P397" s="31">
        <v>190152000</v>
      </c>
      <c r="Q397" s="33">
        <f>SUM(PAC!$M397:$P397)</f>
        <v>200160000</v>
      </c>
      <c r="R397" s="33"/>
      <c r="S397" s="33"/>
      <c r="T397" s="33"/>
      <c r="U397" s="33"/>
      <c r="V397" s="33"/>
      <c r="W397" s="33">
        <f>IF(PAC!$V397&gt;0,PAC!$V397,PAC!$Q397)</f>
        <v>200160000</v>
      </c>
      <c r="X397" s="33"/>
      <c r="Y397" s="115" t="s">
        <v>593</v>
      </c>
      <c r="Z397" s="115" t="s">
        <v>1734</v>
      </c>
      <c r="AA397" s="116"/>
      <c r="AB397" s="116" t="s">
        <v>1403</v>
      </c>
      <c r="AC397" s="112" t="s">
        <v>2348</v>
      </c>
      <c r="AD397" s="117"/>
      <c r="AE397" s="118"/>
      <c r="AF397" s="114" t="s">
        <v>1493</v>
      </c>
      <c r="AG397" s="114" t="s">
        <v>2806</v>
      </c>
      <c r="AH397" s="119"/>
      <c r="AI397" s="113" t="s">
        <v>2820</v>
      </c>
      <c r="AJ397" s="114" t="s">
        <v>882</v>
      </c>
      <c r="AK397" s="114"/>
      <c r="AL397" s="114"/>
      <c r="AM397" s="114"/>
      <c r="AN397" s="117"/>
      <c r="AO397" s="114"/>
      <c r="AP397" s="114"/>
      <c r="AQ397" s="114"/>
      <c r="AR397" s="117">
        <v>46263</v>
      </c>
      <c r="AS397" s="117">
        <v>46337</v>
      </c>
      <c r="AT397" s="117"/>
      <c r="AU397" s="117"/>
      <c r="AV397" s="120"/>
      <c r="AW397" s="120"/>
      <c r="AX397" s="113" t="s">
        <v>2624</v>
      </c>
      <c r="AY397" s="114" t="s">
        <v>2239</v>
      </c>
      <c r="AZ397" s="119"/>
      <c r="BA397" s="130" t="s">
        <v>1593</v>
      </c>
      <c r="BB397" s="191">
        <f>IFERROR(IF(PAC!$AB397="F01 - CAPTAÇÃO DE RECURSO",1,""),"")</f>
        <v>1</v>
      </c>
      <c r="BC397" s="191" t="str">
        <f>IFERROR(IF(PAC!$AB397="F02 - LICITAÇÃO",1,""),"")</f>
        <v/>
      </c>
      <c r="BD397" s="122" t="str">
        <f>IFERROR(IF(PAC!$AB$6:$AB$581="F03 - EXECUÇÃO DO OBJETO",1,""),"")</f>
        <v/>
      </c>
      <c r="BE397" s="122" t="str">
        <f>IFERROR(IF(PAC!$AB$6:$AB$581="F04 - CONCLUÍDA",1,""),"")</f>
        <v/>
      </c>
      <c r="BF397" s="189">
        <f>IF(PAC!$V397&gt;0,0,PAC!$Q397)</f>
        <v>200160000</v>
      </c>
    </row>
    <row r="398" spans="1:58" s="1" customFormat="1" ht="350.1" hidden="1" customHeight="1" thickBot="1" x14ac:dyDescent="0.4">
      <c r="A398" s="88">
        <f t="shared" si="7"/>
        <v>393</v>
      </c>
      <c r="B398" s="88">
        <v>2025</v>
      </c>
      <c r="C398" s="88" t="s">
        <v>604</v>
      </c>
      <c r="D398" s="88" t="s">
        <v>995</v>
      </c>
      <c r="E398" s="101" t="s">
        <v>877</v>
      </c>
      <c r="F398" s="88" t="s">
        <v>576</v>
      </c>
      <c r="G398" s="88" t="s">
        <v>540</v>
      </c>
      <c r="H398" s="40" t="s">
        <v>1228</v>
      </c>
      <c r="I398" s="88" t="s">
        <v>599</v>
      </c>
      <c r="J398" s="88" t="s">
        <v>45</v>
      </c>
      <c r="K398" s="18">
        <v>146424826.63</v>
      </c>
      <c r="L398" s="18"/>
      <c r="M398" s="18"/>
      <c r="N398" s="18">
        <f t="shared" si="6"/>
        <v>7321241.3299999833</v>
      </c>
      <c r="O398" s="18"/>
      <c r="P398" s="18">
        <v>139103585.30000001</v>
      </c>
      <c r="Q398" s="20">
        <f>SUM(PAC!$M398:$P398)</f>
        <v>146424826.63</v>
      </c>
      <c r="R398" s="20"/>
      <c r="S398" s="20"/>
      <c r="T398" s="20"/>
      <c r="U398" s="20"/>
      <c r="V398" s="20"/>
      <c r="W398" s="20">
        <f>IF(PAC!$V398&gt;0,PAC!$V398,PAC!$Q398)</f>
        <v>146424826.63</v>
      </c>
      <c r="X398" s="20"/>
      <c r="Y398" s="102" t="s">
        <v>593</v>
      </c>
      <c r="Z398" s="102" t="s">
        <v>1734</v>
      </c>
      <c r="AA398" s="103"/>
      <c r="AB398" s="103" t="s">
        <v>1403</v>
      </c>
      <c r="AC398" s="100" t="s">
        <v>2352</v>
      </c>
      <c r="AD398" s="87"/>
      <c r="AE398" s="104"/>
      <c r="AF398" s="40" t="s">
        <v>1493</v>
      </c>
      <c r="AG398" s="40" t="s">
        <v>2807</v>
      </c>
      <c r="AH398" s="105"/>
      <c r="AI398" s="101" t="s">
        <v>2823</v>
      </c>
      <c r="AJ398" s="40" t="s">
        <v>883</v>
      </c>
      <c r="AK398" s="40"/>
      <c r="AL398" s="40"/>
      <c r="AM398" s="40"/>
      <c r="AN398" s="87"/>
      <c r="AO398" s="40"/>
      <c r="AP398" s="40"/>
      <c r="AQ398" s="40"/>
      <c r="AR398" s="87">
        <v>46356</v>
      </c>
      <c r="AS398" s="87"/>
      <c r="AT398" s="87"/>
      <c r="AU398" s="87"/>
      <c r="AV398" s="106"/>
      <c r="AW398" s="106"/>
      <c r="AX398" s="167" t="s">
        <v>2377</v>
      </c>
      <c r="AY398" s="40" t="s">
        <v>1723</v>
      </c>
      <c r="AZ398" s="105"/>
      <c r="BA398" s="128" t="s">
        <v>1593</v>
      </c>
      <c r="BB398" s="108">
        <f>IFERROR(IF(PAC!$AB398="F01 - CAPTAÇÃO DE RECURSO",1,""),"")</f>
        <v>1</v>
      </c>
      <c r="BC398" s="108" t="str">
        <f>IFERROR(IF(PAC!$AB398="F02 - LICITAÇÃO",1,""),"")</f>
        <v/>
      </c>
      <c r="BD398" s="109" t="str">
        <f>IFERROR(IF(PAC!$AB$6:$AB$581="F03 - EXECUÇÃO DO OBJETO",1,""),"")</f>
        <v/>
      </c>
      <c r="BE398" s="109" t="str">
        <f>IFERROR(IF(PAC!$AB$6:$AB$581="F04 - CONCLUÍDA",1,""),"")</f>
        <v/>
      </c>
      <c r="BF398" s="110">
        <f>IF(PAC!$V398&gt;0,0,PAC!$Q398)</f>
        <v>146424826.63</v>
      </c>
    </row>
    <row r="399" spans="1:58" s="1" customFormat="1" ht="350.1" hidden="1" customHeight="1" thickBot="1" x14ac:dyDescent="0.4">
      <c r="A399" s="111">
        <f t="shared" si="7"/>
        <v>394</v>
      </c>
      <c r="B399" s="111">
        <v>2025</v>
      </c>
      <c r="C399" s="111" t="s">
        <v>604</v>
      </c>
      <c r="D399" s="111" t="s">
        <v>995</v>
      </c>
      <c r="E399" s="113" t="s">
        <v>702</v>
      </c>
      <c r="F399" s="111" t="s">
        <v>576</v>
      </c>
      <c r="G399" s="111" t="s">
        <v>540</v>
      </c>
      <c r="H399" s="114" t="s">
        <v>1228</v>
      </c>
      <c r="I399" s="111" t="s">
        <v>599</v>
      </c>
      <c r="J399" s="111" t="s">
        <v>222</v>
      </c>
      <c r="K399" s="31">
        <v>37634690.399999999</v>
      </c>
      <c r="L399" s="31"/>
      <c r="M399" s="31"/>
      <c r="N399" s="31">
        <f t="shared" si="6"/>
        <v>1881734.5199999958</v>
      </c>
      <c r="O399" s="31"/>
      <c r="P399" s="31">
        <v>35752955.880000003</v>
      </c>
      <c r="Q399" s="33">
        <f>SUM(PAC!$M399:$P399)</f>
        <v>37634690.399999999</v>
      </c>
      <c r="R399" s="33"/>
      <c r="S399" s="33"/>
      <c r="T399" s="33"/>
      <c r="U399" s="33"/>
      <c r="V399" s="33"/>
      <c r="W399" s="33">
        <f>IF(PAC!$V399&gt;0,PAC!$V399,PAC!$Q399)</f>
        <v>37634690.399999999</v>
      </c>
      <c r="X399" s="33"/>
      <c r="Y399" s="115" t="s">
        <v>593</v>
      </c>
      <c r="Z399" s="115" t="s">
        <v>1734</v>
      </c>
      <c r="AA399" s="116"/>
      <c r="AB399" s="116" t="s">
        <v>1403</v>
      </c>
      <c r="AC399" s="112" t="s">
        <v>2352</v>
      </c>
      <c r="AD399" s="117"/>
      <c r="AE399" s="118"/>
      <c r="AF399" s="114" t="s">
        <v>1493</v>
      </c>
      <c r="AG399" s="118" t="s">
        <v>2808</v>
      </c>
      <c r="AH399" s="119"/>
      <c r="AI399" s="171" t="s">
        <v>2821</v>
      </c>
      <c r="AJ399" s="114" t="s">
        <v>884</v>
      </c>
      <c r="AK399" s="114"/>
      <c r="AL399" s="114"/>
      <c r="AM399" s="114"/>
      <c r="AN399" s="117"/>
      <c r="AO399" s="114"/>
      <c r="AP399" s="114"/>
      <c r="AQ399" s="114"/>
      <c r="AR399" s="117">
        <v>46419</v>
      </c>
      <c r="AS399" s="117"/>
      <c r="AT399" s="117"/>
      <c r="AU399" s="117"/>
      <c r="AV399" s="120"/>
      <c r="AW399" s="120"/>
      <c r="AX399" s="113" t="s">
        <v>2296</v>
      </c>
      <c r="AY399" s="114" t="s">
        <v>1723</v>
      </c>
      <c r="AZ399" s="119"/>
      <c r="BA399" s="130" t="s">
        <v>1593</v>
      </c>
      <c r="BB399" s="191">
        <f>IFERROR(IF(PAC!$AB399="F01 - CAPTAÇÃO DE RECURSO",1,""),"")</f>
        <v>1</v>
      </c>
      <c r="BC399" s="191" t="str">
        <f>IFERROR(IF(PAC!$AB399="F02 - LICITAÇÃO",1,""),"")</f>
        <v/>
      </c>
      <c r="BD399" s="122" t="str">
        <f>IFERROR(IF(PAC!$AB$6:$AB$581="F03 - EXECUÇÃO DO OBJETO",1,""),"")</f>
        <v/>
      </c>
      <c r="BE399" s="122" t="str">
        <f>IFERROR(IF(PAC!$AB$6:$AB$581="F04 - CONCLUÍDA",1,""),"")</f>
        <v/>
      </c>
      <c r="BF399" s="189">
        <f>IF(PAC!$V399&gt;0,0,PAC!$Q399)</f>
        <v>37634690.399999999</v>
      </c>
    </row>
    <row r="400" spans="1:58" s="1" customFormat="1" ht="350.1" hidden="1" customHeight="1" thickBot="1" x14ac:dyDescent="0.4">
      <c r="A400" s="88">
        <f t="shared" si="7"/>
        <v>395</v>
      </c>
      <c r="B400" s="88">
        <v>2025</v>
      </c>
      <c r="C400" s="88" t="s">
        <v>604</v>
      </c>
      <c r="D400" s="88" t="s">
        <v>995</v>
      </c>
      <c r="E400" s="101" t="s">
        <v>878</v>
      </c>
      <c r="F400" s="88" t="s">
        <v>576</v>
      </c>
      <c r="G400" s="88" t="s">
        <v>540</v>
      </c>
      <c r="H400" s="40" t="s">
        <v>1228</v>
      </c>
      <c r="I400" s="88" t="s">
        <v>599</v>
      </c>
      <c r="J400" s="88" t="s">
        <v>257</v>
      </c>
      <c r="K400" s="18">
        <v>51472870.359999999</v>
      </c>
      <c r="L400" s="18"/>
      <c r="M400" s="18"/>
      <c r="N400" s="18">
        <f t="shared" si="6"/>
        <v>2573643.5199999958</v>
      </c>
      <c r="O400" s="18"/>
      <c r="P400" s="18">
        <v>48899226.840000004</v>
      </c>
      <c r="Q400" s="20">
        <f>SUM(PAC!$M400:$P400)</f>
        <v>51472870.359999999</v>
      </c>
      <c r="R400" s="20"/>
      <c r="S400" s="20"/>
      <c r="T400" s="20"/>
      <c r="U400" s="20"/>
      <c r="V400" s="20">
        <v>58574759.590000004</v>
      </c>
      <c r="W400" s="20">
        <f>IF(PAC!$V400&gt;0,PAC!$V400,PAC!$Q400)</f>
        <v>58574759.590000004</v>
      </c>
      <c r="X400" s="20" t="s">
        <v>2446</v>
      </c>
      <c r="Y400" s="102" t="s">
        <v>593</v>
      </c>
      <c r="Z400" s="102" t="s">
        <v>1734</v>
      </c>
      <c r="AA400" s="103">
        <v>36</v>
      </c>
      <c r="AB400" s="103" t="s">
        <v>1403</v>
      </c>
      <c r="AC400" s="100" t="s">
        <v>2348</v>
      </c>
      <c r="AD400" s="87"/>
      <c r="AE400" s="104"/>
      <c r="AF400" s="40" t="s">
        <v>1493</v>
      </c>
      <c r="AG400" s="40" t="s">
        <v>2809</v>
      </c>
      <c r="AH400" s="105"/>
      <c r="AI400" s="101" t="s">
        <v>2820</v>
      </c>
      <c r="AJ400" s="40" t="s">
        <v>885</v>
      </c>
      <c r="AK400" s="40"/>
      <c r="AL400" s="40"/>
      <c r="AM400" s="40"/>
      <c r="AN400" s="87"/>
      <c r="AO400" s="40"/>
      <c r="AP400" s="40"/>
      <c r="AQ400" s="40"/>
      <c r="AR400" s="87">
        <v>46037</v>
      </c>
      <c r="AS400" s="87">
        <v>46114</v>
      </c>
      <c r="AT400" s="87">
        <v>46244</v>
      </c>
      <c r="AU400" s="87"/>
      <c r="AV400" s="106"/>
      <c r="AW400" s="106"/>
      <c r="AX400" s="101" t="s">
        <v>2705</v>
      </c>
      <c r="AY400" s="40" t="s">
        <v>2447</v>
      </c>
      <c r="AZ400" s="105"/>
      <c r="BA400" s="128" t="s">
        <v>1593</v>
      </c>
      <c r="BB400" s="108">
        <f>IFERROR(IF(PAC!$AB400="F01 - CAPTAÇÃO DE RECURSO",1,""),"")</f>
        <v>1</v>
      </c>
      <c r="BC400" s="108" t="str">
        <f>IFERROR(IF(PAC!$AB400="F02 - LICITAÇÃO",1,""),"")</f>
        <v/>
      </c>
      <c r="BD400" s="109" t="str">
        <f>IFERROR(IF(PAC!$AB$6:$AB$581="F03 - EXECUÇÃO DO OBJETO",1,""),"")</f>
        <v/>
      </c>
      <c r="BE400" s="109" t="str">
        <f>IFERROR(IF(PAC!$AB$6:$AB$581="F04 - CONCLUÍDA",1,""),"")</f>
        <v/>
      </c>
      <c r="BF400" s="110">
        <f>IF(PAC!$V400&gt;0,0,PAC!$Q400)</f>
        <v>0</v>
      </c>
    </row>
    <row r="401" spans="1:58" s="1" customFormat="1" ht="350.1" hidden="1" customHeight="1" thickBot="1" x14ac:dyDescent="0.4">
      <c r="A401" s="111">
        <f t="shared" si="7"/>
        <v>396</v>
      </c>
      <c r="B401" s="111">
        <v>2025</v>
      </c>
      <c r="C401" s="111" t="s">
        <v>604</v>
      </c>
      <c r="D401" s="111" t="s">
        <v>995</v>
      </c>
      <c r="E401" s="113" t="s">
        <v>879</v>
      </c>
      <c r="F401" s="111" t="s">
        <v>576</v>
      </c>
      <c r="G401" s="111" t="s">
        <v>540</v>
      </c>
      <c r="H401" s="114" t="s">
        <v>1228</v>
      </c>
      <c r="I401" s="111" t="s">
        <v>599</v>
      </c>
      <c r="J401" s="111" t="s">
        <v>181</v>
      </c>
      <c r="K401" s="31">
        <v>96110094.680000007</v>
      </c>
      <c r="L401" s="31"/>
      <c r="M401" s="31"/>
      <c r="N401" s="31">
        <f t="shared" si="6"/>
        <v>4805504.7300000042</v>
      </c>
      <c r="O401" s="31"/>
      <c r="P401" s="31">
        <v>91304589.950000003</v>
      </c>
      <c r="Q401" s="33">
        <f>SUM(PAC!$M401:$P401)</f>
        <v>96110094.680000007</v>
      </c>
      <c r="R401" s="33"/>
      <c r="S401" s="33"/>
      <c r="T401" s="33"/>
      <c r="U401" s="33"/>
      <c r="V401" s="33"/>
      <c r="W401" s="33">
        <f>IF(PAC!$V401&gt;0,PAC!$V401,PAC!$Q401)</f>
        <v>96110094.680000007</v>
      </c>
      <c r="X401" s="33"/>
      <c r="Y401" s="115" t="s">
        <v>593</v>
      </c>
      <c r="Z401" s="115" t="s">
        <v>1734</v>
      </c>
      <c r="AA401" s="116"/>
      <c r="AB401" s="116" t="s">
        <v>1403</v>
      </c>
      <c r="AC401" s="112" t="s">
        <v>2352</v>
      </c>
      <c r="AD401" s="117"/>
      <c r="AE401" s="118"/>
      <c r="AF401" s="114" t="s">
        <v>1493</v>
      </c>
      <c r="AG401" s="114" t="s">
        <v>2810</v>
      </c>
      <c r="AH401" s="119"/>
      <c r="AI401" s="113" t="s">
        <v>2821</v>
      </c>
      <c r="AJ401" s="114" t="s">
        <v>886</v>
      </c>
      <c r="AK401" s="114"/>
      <c r="AL401" s="114"/>
      <c r="AM401" s="114"/>
      <c r="AN401" s="117"/>
      <c r="AO401" s="114"/>
      <c r="AP401" s="114"/>
      <c r="AQ401" s="114"/>
      <c r="AR401" s="117">
        <v>46327</v>
      </c>
      <c r="AS401" s="117"/>
      <c r="AT401" s="117"/>
      <c r="AU401" s="117"/>
      <c r="AV401" s="120"/>
      <c r="AW401" s="120"/>
      <c r="AX401" s="113" t="s">
        <v>2297</v>
      </c>
      <c r="AY401" s="114" t="s">
        <v>1723</v>
      </c>
      <c r="AZ401" s="119"/>
      <c r="BA401" s="130" t="s">
        <v>1593</v>
      </c>
      <c r="BB401" s="191">
        <f>IFERROR(IF(PAC!$AB401="F01 - CAPTAÇÃO DE RECURSO",1,""),"")</f>
        <v>1</v>
      </c>
      <c r="BC401" s="191" t="str">
        <f>IFERROR(IF(PAC!$AB401="F02 - LICITAÇÃO",1,""),"")</f>
        <v/>
      </c>
      <c r="BD401" s="122" t="str">
        <f>IFERROR(IF(PAC!$AB$6:$AB$581="F03 - EXECUÇÃO DO OBJETO",1,""),"")</f>
        <v/>
      </c>
      <c r="BE401" s="122" t="str">
        <f>IFERROR(IF(PAC!$AB$6:$AB$581="F04 - CONCLUÍDA",1,""),"")</f>
        <v/>
      </c>
      <c r="BF401" s="189">
        <f>IF(PAC!$V401&gt;0,0,PAC!$Q401)</f>
        <v>96110094.680000007</v>
      </c>
    </row>
    <row r="402" spans="1:58" s="1" customFormat="1" ht="350.1" hidden="1" customHeight="1" thickBot="1" x14ac:dyDescent="0.4">
      <c r="A402" s="88">
        <f t="shared" si="7"/>
        <v>397</v>
      </c>
      <c r="B402" s="88">
        <v>2025</v>
      </c>
      <c r="C402" s="88" t="s">
        <v>604</v>
      </c>
      <c r="D402" s="88" t="s">
        <v>995</v>
      </c>
      <c r="E402" s="101" t="s">
        <v>699</v>
      </c>
      <c r="F402" s="88" t="s">
        <v>576</v>
      </c>
      <c r="G402" s="88" t="s">
        <v>540</v>
      </c>
      <c r="H402" s="40" t="s">
        <v>1228</v>
      </c>
      <c r="I402" s="88" t="s">
        <v>599</v>
      </c>
      <c r="J402" s="88" t="s">
        <v>372</v>
      </c>
      <c r="K402" s="18">
        <v>78410545.959999993</v>
      </c>
      <c r="L402" s="18"/>
      <c r="M402" s="18"/>
      <c r="N402" s="18">
        <f t="shared" si="6"/>
        <v>3920527.2899999917</v>
      </c>
      <c r="O402" s="18"/>
      <c r="P402" s="18">
        <v>74490018.670000002</v>
      </c>
      <c r="Q402" s="20">
        <f>SUM(PAC!$M402:$P402)</f>
        <v>78410545.959999993</v>
      </c>
      <c r="R402" s="20"/>
      <c r="S402" s="20"/>
      <c r="T402" s="20"/>
      <c r="U402" s="20"/>
      <c r="V402" s="20"/>
      <c r="W402" s="20">
        <f>IF(PAC!$V402&gt;0,PAC!$V402,PAC!$Q402)</f>
        <v>78410545.959999993</v>
      </c>
      <c r="X402" s="20"/>
      <c r="Y402" s="102" t="s">
        <v>593</v>
      </c>
      <c r="Z402" s="102" t="s">
        <v>1734</v>
      </c>
      <c r="AA402" s="103"/>
      <c r="AB402" s="103" t="s">
        <v>1403</v>
      </c>
      <c r="AC402" s="100" t="s">
        <v>2352</v>
      </c>
      <c r="AD402" s="87"/>
      <c r="AE402" s="104"/>
      <c r="AF402" s="40" t="s">
        <v>1493</v>
      </c>
      <c r="AG402" s="40" t="s">
        <v>2804</v>
      </c>
      <c r="AH402" s="105"/>
      <c r="AI402" s="101" t="s">
        <v>2821</v>
      </c>
      <c r="AJ402" s="40" t="s">
        <v>887</v>
      </c>
      <c r="AK402" s="40"/>
      <c r="AL402" s="40"/>
      <c r="AM402" s="40"/>
      <c r="AN402" s="87"/>
      <c r="AO402" s="40"/>
      <c r="AP402" s="40"/>
      <c r="AQ402" s="40"/>
      <c r="AR402" s="87">
        <v>46569</v>
      </c>
      <c r="AS402" s="87"/>
      <c r="AT402" s="87"/>
      <c r="AU402" s="87"/>
      <c r="AV402" s="106"/>
      <c r="AW402" s="106"/>
      <c r="AX402" s="101" t="s">
        <v>2298</v>
      </c>
      <c r="AY402" s="40" t="s">
        <v>1723</v>
      </c>
      <c r="AZ402" s="105"/>
      <c r="BA402" s="128" t="s">
        <v>1593</v>
      </c>
      <c r="BB402" s="108">
        <f>IFERROR(IF(PAC!$AB402="F01 - CAPTAÇÃO DE RECURSO",1,""),"")</f>
        <v>1</v>
      </c>
      <c r="BC402" s="108" t="str">
        <f>IFERROR(IF(PAC!$AB402="F02 - LICITAÇÃO",1,""),"")</f>
        <v/>
      </c>
      <c r="BD402" s="109" t="str">
        <f>IFERROR(IF(PAC!$AB$6:$AB$581="F03 - EXECUÇÃO DO OBJETO",1,""),"")</f>
        <v/>
      </c>
      <c r="BE402" s="109" t="str">
        <f>IFERROR(IF(PAC!$AB$6:$AB$581="F04 - CONCLUÍDA",1,""),"")</f>
        <v/>
      </c>
      <c r="BF402" s="110">
        <f>IF(PAC!$V402&gt;0,0,PAC!$Q402)</f>
        <v>78410545.959999993</v>
      </c>
    </row>
    <row r="403" spans="1:58" s="1" customFormat="1" ht="350.1" hidden="1" customHeight="1" thickBot="1" x14ac:dyDescent="0.4">
      <c r="A403" s="111">
        <f t="shared" si="7"/>
        <v>398</v>
      </c>
      <c r="B403" s="111">
        <v>2025</v>
      </c>
      <c r="C403" s="111" t="s">
        <v>604</v>
      </c>
      <c r="D403" s="111" t="s">
        <v>995</v>
      </c>
      <c r="E403" s="113" t="s">
        <v>701</v>
      </c>
      <c r="F403" s="111" t="s">
        <v>576</v>
      </c>
      <c r="G403" s="111" t="s">
        <v>540</v>
      </c>
      <c r="H403" s="114" t="s">
        <v>1228</v>
      </c>
      <c r="I403" s="111" t="s">
        <v>599</v>
      </c>
      <c r="J403" s="111" t="s">
        <v>25</v>
      </c>
      <c r="K403" s="31">
        <v>161338680.93000001</v>
      </c>
      <c r="L403" s="31"/>
      <c r="M403" s="31"/>
      <c r="N403" s="31">
        <f t="shared" si="6"/>
        <v>8066934.0500000119</v>
      </c>
      <c r="O403" s="31"/>
      <c r="P403" s="31">
        <v>153271746.88</v>
      </c>
      <c r="Q403" s="33">
        <f>SUM(PAC!$M403:$P403)</f>
        <v>161338680.93000001</v>
      </c>
      <c r="R403" s="33"/>
      <c r="S403" s="33"/>
      <c r="T403" s="33"/>
      <c r="U403" s="33"/>
      <c r="V403" s="33"/>
      <c r="W403" s="33">
        <f>IF(PAC!$V403&gt;0,PAC!$V403,PAC!$Q403)</f>
        <v>161338680.93000001</v>
      </c>
      <c r="X403" s="33"/>
      <c r="Y403" s="115" t="s">
        <v>593</v>
      </c>
      <c r="Z403" s="115" t="s">
        <v>1734</v>
      </c>
      <c r="AA403" s="116"/>
      <c r="AB403" s="116" t="s">
        <v>1403</v>
      </c>
      <c r="AC403" s="112" t="s">
        <v>2352</v>
      </c>
      <c r="AD403" s="117"/>
      <c r="AE403" s="118"/>
      <c r="AF403" s="114" t="s">
        <v>1493</v>
      </c>
      <c r="AG403" s="114" t="s">
        <v>2811</v>
      </c>
      <c r="AH403" s="119"/>
      <c r="AI403" s="113" t="s">
        <v>2821</v>
      </c>
      <c r="AJ403" s="114" t="s">
        <v>888</v>
      </c>
      <c r="AK403" s="114"/>
      <c r="AL403" s="114"/>
      <c r="AM403" s="114"/>
      <c r="AN403" s="117"/>
      <c r="AO403" s="114"/>
      <c r="AP403" s="114"/>
      <c r="AQ403" s="114"/>
      <c r="AR403" s="117">
        <v>46478</v>
      </c>
      <c r="AS403" s="117"/>
      <c r="AT403" s="117"/>
      <c r="AU403" s="117"/>
      <c r="AV403" s="120"/>
      <c r="AW403" s="120"/>
      <c r="AX403" s="113" t="s">
        <v>2299</v>
      </c>
      <c r="AY403" s="114" t="s">
        <v>1723</v>
      </c>
      <c r="AZ403" s="119"/>
      <c r="BA403" s="130" t="s">
        <v>1593</v>
      </c>
      <c r="BB403" s="191">
        <f>IFERROR(IF(PAC!$AB403="F01 - CAPTAÇÃO DE RECURSO",1,""),"")</f>
        <v>1</v>
      </c>
      <c r="BC403" s="191" t="str">
        <f>IFERROR(IF(PAC!$AB403="F02 - LICITAÇÃO",1,""),"")</f>
        <v/>
      </c>
      <c r="BD403" s="122" t="str">
        <f>IFERROR(IF(PAC!$AB$6:$AB$581="F03 - EXECUÇÃO DO OBJETO",1,""),"")</f>
        <v/>
      </c>
      <c r="BE403" s="122" t="str">
        <f>IFERROR(IF(PAC!$AB$6:$AB$581="F04 - CONCLUÍDA",1,""),"")</f>
        <v/>
      </c>
      <c r="BF403" s="189">
        <f>IF(PAC!$V403&gt;0,0,PAC!$Q403)</f>
        <v>161338680.93000001</v>
      </c>
    </row>
    <row r="404" spans="1:58" s="1" customFormat="1" ht="350.1" hidden="1" customHeight="1" thickBot="1" x14ac:dyDescent="0.4">
      <c r="A404" s="88">
        <f t="shared" si="7"/>
        <v>399</v>
      </c>
      <c r="B404" s="88">
        <v>2025</v>
      </c>
      <c r="C404" s="88" t="s">
        <v>604</v>
      </c>
      <c r="D404" s="88" t="s">
        <v>995</v>
      </c>
      <c r="E404" s="101" t="s">
        <v>880</v>
      </c>
      <c r="F404" s="88" t="s">
        <v>576</v>
      </c>
      <c r="G404" s="88" t="s">
        <v>540</v>
      </c>
      <c r="H404" s="40" t="s">
        <v>1228</v>
      </c>
      <c r="I404" s="88" t="s">
        <v>599</v>
      </c>
      <c r="J404" s="88" t="s">
        <v>189</v>
      </c>
      <c r="K404" s="18">
        <v>297337006.62</v>
      </c>
      <c r="L404" s="18"/>
      <c r="M404" s="18"/>
      <c r="N404" s="18">
        <f t="shared" si="6"/>
        <v>14866850.329999983</v>
      </c>
      <c r="O404" s="18"/>
      <c r="P404" s="18">
        <v>282470156.29000002</v>
      </c>
      <c r="Q404" s="20">
        <f>SUM(PAC!$M404:$P404)</f>
        <v>297337006.62</v>
      </c>
      <c r="R404" s="20"/>
      <c r="S404" s="20"/>
      <c r="T404" s="20"/>
      <c r="U404" s="20"/>
      <c r="V404" s="20"/>
      <c r="W404" s="20">
        <f>IF(PAC!$V404&gt;0,PAC!$V404,PAC!$Q404)</f>
        <v>297337006.62</v>
      </c>
      <c r="X404" s="20"/>
      <c r="Y404" s="102" t="s">
        <v>593</v>
      </c>
      <c r="Z404" s="102" t="s">
        <v>1734</v>
      </c>
      <c r="AA404" s="103"/>
      <c r="AB404" s="103" t="s">
        <v>1403</v>
      </c>
      <c r="AC404" s="100" t="s">
        <v>2352</v>
      </c>
      <c r="AD404" s="87"/>
      <c r="AE404" s="104"/>
      <c r="AF404" s="40" t="s">
        <v>1493</v>
      </c>
      <c r="AG404" s="40" t="s">
        <v>2787</v>
      </c>
      <c r="AH404" s="105"/>
      <c r="AI404" s="101" t="s">
        <v>2821</v>
      </c>
      <c r="AJ404" s="40" t="s">
        <v>889</v>
      </c>
      <c r="AK404" s="40"/>
      <c r="AL404" s="40"/>
      <c r="AM404" s="40"/>
      <c r="AN404" s="87"/>
      <c r="AO404" s="40"/>
      <c r="AP404" s="40"/>
      <c r="AQ404" s="40"/>
      <c r="AR404" s="87">
        <v>46357</v>
      </c>
      <c r="AS404" s="87"/>
      <c r="AT404" s="87"/>
      <c r="AU404" s="87"/>
      <c r="AV404" s="106"/>
      <c r="AW404" s="106"/>
      <c r="AX404" s="101" t="s">
        <v>2378</v>
      </c>
      <c r="AY404" s="40" t="s">
        <v>1723</v>
      </c>
      <c r="AZ404" s="105"/>
      <c r="BA404" s="128" t="s">
        <v>1593</v>
      </c>
      <c r="BB404" s="108">
        <f>IFERROR(IF(PAC!$AB404="F01 - CAPTAÇÃO DE RECURSO",1,""),"")</f>
        <v>1</v>
      </c>
      <c r="BC404" s="108" t="str">
        <f>IFERROR(IF(PAC!$AB404="F02 - LICITAÇÃO",1,""),"")</f>
        <v/>
      </c>
      <c r="BD404" s="109" t="str">
        <f>IFERROR(IF(PAC!$AB$6:$AB$581="F03 - EXECUÇÃO DO OBJETO",1,""),"")</f>
        <v/>
      </c>
      <c r="BE404" s="109" t="str">
        <f>IFERROR(IF(PAC!$AB$6:$AB$581="F04 - CONCLUÍDA",1,""),"")</f>
        <v/>
      </c>
      <c r="BF404" s="110">
        <f>IF(PAC!$V404&gt;0,0,PAC!$Q404)</f>
        <v>297337006.62</v>
      </c>
    </row>
    <row r="405" spans="1:58" s="1" customFormat="1" ht="350.1" hidden="1" customHeight="1" thickBot="1" x14ac:dyDescent="0.4">
      <c r="A405" s="111">
        <f t="shared" si="7"/>
        <v>400</v>
      </c>
      <c r="B405" s="111">
        <v>2025</v>
      </c>
      <c r="C405" s="111" t="s">
        <v>604</v>
      </c>
      <c r="D405" s="111" t="s">
        <v>995</v>
      </c>
      <c r="E405" s="113" t="s">
        <v>890</v>
      </c>
      <c r="F405" s="111" t="s">
        <v>576</v>
      </c>
      <c r="G405" s="111" t="s">
        <v>540</v>
      </c>
      <c r="H405" s="114" t="s">
        <v>1228</v>
      </c>
      <c r="I405" s="111" t="s">
        <v>599</v>
      </c>
      <c r="J405" s="111" t="s">
        <v>229</v>
      </c>
      <c r="K405" s="31">
        <v>140684669.16</v>
      </c>
      <c r="L405" s="31"/>
      <c r="M405" s="31"/>
      <c r="N405" s="31">
        <f t="shared" si="6"/>
        <v>7034233.4599999934</v>
      </c>
      <c r="O405" s="31"/>
      <c r="P405" s="31">
        <v>133650435.7</v>
      </c>
      <c r="Q405" s="33">
        <f>SUM(PAC!$M405:$P405)</f>
        <v>140684669.16</v>
      </c>
      <c r="R405" s="33"/>
      <c r="S405" s="33"/>
      <c r="T405" s="33"/>
      <c r="U405" s="33"/>
      <c r="V405" s="33"/>
      <c r="W405" s="33">
        <f>IF(PAC!$V405&gt;0,PAC!$V405,PAC!$Q405)</f>
        <v>140684669.16</v>
      </c>
      <c r="X405" s="33"/>
      <c r="Y405" s="115" t="s">
        <v>593</v>
      </c>
      <c r="Z405" s="115" t="s">
        <v>1734</v>
      </c>
      <c r="AA405" s="116"/>
      <c r="AB405" s="116" t="s">
        <v>1403</v>
      </c>
      <c r="AC405" s="112" t="s">
        <v>2352</v>
      </c>
      <c r="AD405" s="117"/>
      <c r="AE405" s="118"/>
      <c r="AF405" s="114" t="s">
        <v>1493</v>
      </c>
      <c r="AG405" s="112" t="s">
        <v>2812</v>
      </c>
      <c r="AH405" s="119"/>
      <c r="AI405" s="112" t="s">
        <v>2821</v>
      </c>
      <c r="AJ405" s="114" t="s">
        <v>896</v>
      </c>
      <c r="AK405" s="114"/>
      <c r="AL405" s="114"/>
      <c r="AM405" s="114"/>
      <c r="AN405" s="117"/>
      <c r="AO405" s="114"/>
      <c r="AP405" s="114"/>
      <c r="AQ405" s="114"/>
      <c r="AR405" s="117">
        <v>46539</v>
      </c>
      <c r="AS405" s="117"/>
      <c r="AT405" s="117"/>
      <c r="AU405" s="117"/>
      <c r="AV405" s="120"/>
      <c r="AW405" s="120"/>
      <c r="AX405" s="113" t="s">
        <v>2300</v>
      </c>
      <c r="AY405" s="114" t="s">
        <v>1723</v>
      </c>
      <c r="AZ405" s="119"/>
      <c r="BA405" s="130" t="s">
        <v>1593</v>
      </c>
      <c r="BB405" s="191">
        <f>IFERROR(IF(PAC!$AB405="F01 - CAPTAÇÃO DE RECURSO",1,""),"")</f>
        <v>1</v>
      </c>
      <c r="BC405" s="191" t="str">
        <f>IFERROR(IF(PAC!$AB405="F02 - LICITAÇÃO",1,""),"")</f>
        <v/>
      </c>
      <c r="BD405" s="122" t="str">
        <f>IFERROR(IF(PAC!$AB$6:$AB$581="F03 - EXECUÇÃO DO OBJETO",1,""),"")</f>
        <v/>
      </c>
      <c r="BE405" s="122" t="str">
        <f>IFERROR(IF(PAC!$AB$6:$AB$581="F04 - CONCLUÍDA",1,""),"")</f>
        <v/>
      </c>
      <c r="BF405" s="189">
        <f>IF(PAC!$V405&gt;0,0,PAC!$Q405)</f>
        <v>140684669.16</v>
      </c>
    </row>
    <row r="406" spans="1:58" s="1" customFormat="1" ht="249.9" hidden="1" customHeight="1" thickBot="1" x14ac:dyDescent="0.4">
      <c r="A406" s="88">
        <f t="shared" si="7"/>
        <v>401</v>
      </c>
      <c r="B406" s="88">
        <v>2025</v>
      </c>
      <c r="C406" s="88" t="s">
        <v>604</v>
      </c>
      <c r="D406" s="88" t="s">
        <v>995</v>
      </c>
      <c r="E406" s="101" t="s">
        <v>891</v>
      </c>
      <c r="F406" s="88" t="s">
        <v>576</v>
      </c>
      <c r="G406" s="88" t="s">
        <v>540</v>
      </c>
      <c r="H406" s="40" t="s">
        <v>1228</v>
      </c>
      <c r="I406" s="88" t="s">
        <v>599</v>
      </c>
      <c r="J406" s="88" t="s">
        <v>159</v>
      </c>
      <c r="K406" s="18">
        <v>58016317.200000003</v>
      </c>
      <c r="L406" s="18"/>
      <c r="M406" s="18"/>
      <c r="N406" s="18">
        <f t="shared" si="6"/>
        <v>2900815.8599999994</v>
      </c>
      <c r="O406" s="18"/>
      <c r="P406" s="18">
        <v>55115501.340000004</v>
      </c>
      <c r="Q406" s="20">
        <f>SUM(PAC!$M406:$P406)</f>
        <v>58016317.200000003</v>
      </c>
      <c r="R406" s="20"/>
      <c r="S406" s="20"/>
      <c r="T406" s="20"/>
      <c r="U406" s="20"/>
      <c r="V406" s="20"/>
      <c r="W406" s="20">
        <f>IF(PAC!$V406&gt;0,PAC!$V406,PAC!$Q406)</f>
        <v>58016317.200000003</v>
      </c>
      <c r="X406" s="20"/>
      <c r="Y406" s="102" t="s">
        <v>593</v>
      </c>
      <c r="Z406" s="102" t="s">
        <v>1734</v>
      </c>
      <c r="AA406" s="103"/>
      <c r="AB406" s="103" t="s">
        <v>1403</v>
      </c>
      <c r="AC406" s="100" t="s">
        <v>2352</v>
      </c>
      <c r="AD406" s="87"/>
      <c r="AE406" s="104"/>
      <c r="AF406" s="40" t="s">
        <v>1493</v>
      </c>
      <c r="AG406" s="40" t="s">
        <v>2808</v>
      </c>
      <c r="AH406" s="105"/>
      <c r="AI406" s="101" t="s">
        <v>2821</v>
      </c>
      <c r="AJ406" s="40" t="s">
        <v>897</v>
      </c>
      <c r="AK406" s="40"/>
      <c r="AL406" s="40"/>
      <c r="AM406" s="40"/>
      <c r="AN406" s="87"/>
      <c r="AO406" s="40"/>
      <c r="AP406" s="40"/>
      <c r="AQ406" s="40"/>
      <c r="AR406" s="87">
        <v>46419</v>
      </c>
      <c r="AS406" s="87"/>
      <c r="AT406" s="87"/>
      <c r="AU406" s="87"/>
      <c r="AV406" s="106"/>
      <c r="AW406" s="106"/>
      <c r="AX406" s="101" t="s">
        <v>2303</v>
      </c>
      <c r="AY406" s="40" t="s">
        <v>1723</v>
      </c>
      <c r="AZ406" s="105"/>
      <c r="BA406" s="128" t="s">
        <v>1593</v>
      </c>
      <c r="BB406" s="108">
        <f>IFERROR(IF(PAC!$AB406="F01 - CAPTAÇÃO DE RECURSO",1,""),"")</f>
        <v>1</v>
      </c>
      <c r="BC406" s="108" t="str">
        <f>IFERROR(IF(PAC!$AB406="F02 - LICITAÇÃO",1,""),"")</f>
        <v/>
      </c>
      <c r="BD406" s="109" t="str">
        <f>IFERROR(IF(PAC!$AB$6:$AB$581="F03 - EXECUÇÃO DO OBJETO",1,""),"")</f>
        <v/>
      </c>
      <c r="BE406" s="109" t="str">
        <f>IFERROR(IF(PAC!$AB$6:$AB$581="F04 - CONCLUÍDA",1,""),"")</f>
        <v/>
      </c>
      <c r="BF406" s="110">
        <f>IF(PAC!$V406&gt;0,0,PAC!$Q406)</f>
        <v>58016317.200000003</v>
      </c>
    </row>
    <row r="407" spans="1:58" s="1" customFormat="1" ht="249.9" hidden="1" customHeight="1" thickBot="1" x14ac:dyDescent="0.4">
      <c r="A407" s="111">
        <f t="shared" si="7"/>
        <v>402</v>
      </c>
      <c r="B407" s="111">
        <v>2025</v>
      </c>
      <c r="C407" s="111" t="s">
        <v>604</v>
      </c>
      <c r="D407" s="111" t="s">
        <v>995</v>
      </c>
      <c r="E407" s="113" t="s">
        <v>703</v>
      </c>
      <c r="F407" s="111" t="s">
        <v>576</v>
      </c>
      <c r="G407" s="111" t="s">
        <v>540</v>
      </c>
      <c r="H407" s="114" t="s">
        <v>1228</v>
      </c>
      <c r="I407" s="111" t="s">
        <v>599</v>
      </c>
      <c r="J407" s="111" t="s">
        <v>332</v>
      </c>
      <c r="K407" s="31">
        <v>93366307.420000002</v>
      </c>
      <c r="L407" s="31"/>
      <c r="M407" s="31"/>
      <c r="N407" s="31">
        <f t="shared" si="6"/>
        <v>4668315.3700000048</v>
      </c>
      <c r="O407" s="31"/>
      <c r="P407" s="31">
        <v>88697992.049999997</v>
      </c>
      <c r="Q407" s="33">
        <f>SUM(PAC!$M407:$P407)</f>
        <v>93366307.420000002</v>
      </c>
      <c r="R407" s="33"/>
      <c r="S407" s="33"/>
      <c r="T407" s="33"/>
      <c r="U407" s="33"/>
      <c r="V407" s="33"/>
      <c r="W407" s="33">
        <f>IF(PAC!$V407&gt;0,PAC!$V407,PAC!$Q407)</f>
        <v>93366307.420000002</v>
      </c>
      <c r="X407" s="33"/>
      <c r="Y407" s="115" t="s">
        <v>593</v>
      </c>
      <c r="Z407" s="115" t="s">
        <v>1734</v>
      </c>
      <c r="AA407" s="116"/>
      <c r="AB407" s="116" t="s">
        <v>1403</v>
      </c>
      <c r="AC407" s="112" t="s">
        <v>2352</v>
      </c>
      <c r="AD407" s="117"/>
      <c r="AE407" s="118"/>
      <c r="AF407" s="114" t="s">
        <v>1493</v>
      </c>
      <c r="AG407" s="116" t="s">
        <v>2788</v>
      </c>
      <c r="AH407" s="119"/>
      <c r="AI407" s="172" t="s">
        <v>2821</v>
      </c>
      <c r="AJ407" s="114" t="s">
        <v>898</v>
      </c>
      <c r="AK407" s="114"/>
      <c r="AL407" s="114"/>
      <c r="AM407" s="114"/>
      <c r="AN407" s="117"/>
      <c r="AO407" s="114"/>
      <c r="AP407" s="114"/>
      <c r="AQ407" s="114"/>
      <c r="AR407" s="117">
        <v>46447</v>
      </c>
      <c r="AS407" s="117"/>
      <c r="AT407" s="117"/>
      <c r="AU407" s="117"/>
      <c r="AV407" s="120"/>
      <c r="AW407" s="120"/>
      <c r="AX407" s="113" t="s">
        <v>2706</v>
      </c>
      <c r="AY407" s="114" t="s">
        <v>1723</v>
      </c>
      <c r="AZ407" s="119"/>
      <c r="BA407" s="130" t="s">
        <v>1593</v>
      </c>
      <c r="BB407" s="191">
        <f>IFERROR(IF(PAC!$AB407="F01 - CAPTAÇÃO DE RECURSO",1,""),"")</f>
        <v>1</v>
      </c>
      <c r="BC407" s="191" t="str">
        <f>IFERROR(IF(PAC!$AB407="F02 - LICITAÇÃO",1,""),"")</f>
        <v/>
      </c>
      <c r="BD407" s="122" t="str">
        <f>IFERROR(IF(PAC!$AB$6:$AB$581="F03 - EXECUÇÃO DO OBJETO",1,""),"")</f>
        <v/>
      </c>
      <c r="BE407" s="122" t="str">
        <f>IFERROR(IF(PAC!$AB$6:$AB$581="F04 - CONCLUÍDA",1,""),"")</f>
        <v/>
      </c>
      <c r="BF407" s="189">
        <f>IF(PAC!$V407&gt;0,0,PAC!$Q407)</f>
        <v>93366307.420000002</v>
      </c>
    </row>
    <row r="408" spans="1:58" s="1" customFormat="1" ht="249.9" hidden="1" customHeight="1" thickBot="1" x14ac:dyDescent="0.4">
      <c r="A408" s="88">
        <f t="shared" si="7"/>
        <v>403</v>
      </c>
      <c r="B408" s="88">
        <v>2025</v>
      </c>
      <c r="C408" s="88" t="s">
        <v>604</v>
      </c>
      <c r="D408" s="88" t="s">
        <v>995</v>
      </c>
      <c r="E408" s="101" t="s">
        <v>892</v>
      </c>
      <c r="F408" s="88" t="s">
        <v>576</v>
      </c>
      <c r="G408" s="88" t="s">
        <v>540</v>
      </c>
      <c r="H408" s="40" t="s">
        <v>1228</v>
      </c>
      <c r="I408" s="88" t="s">
        <v>599</v>
      </c>
      <c r="J408" s="88" t="s">
        <v>168</v>
      </c>
      <c r="K408" s="18">
        <v>21052631.579999998</v>
      </c>
      <c r="L408" s="18"/>
      <c r="M408" s="18"/>
      <c r="N408" s="18">
        <f>K408-P408</f>
        <v>1052631.5799999982</v>
      </c>
      <c r="O408" s="18"/>
      <c r="P408" s="18">
        <v>20000000</v>
      </c>
      <c r="Q408" s="20">
        <f>SUM(PAC!$M408:$P408)</f>
        <v>21052631.579999998</v>
      </c>
      <c r="R408" s="20"/>
      <c r="S408" s="20"/>
      <c r="T408" s="20"/>
      <c r="U408" s="20"/>
      <c r="V408" s="20"/>
      <c r="W408" s="20">
        <f>IF(PAC!$V408&gt;0,PAC!$V408,PAC!$Q408)</f>
        <v>21052631.579999998</v>
      </c>
      <c r="X408" s="20"/>
      <c r="Y408" s="102" t="s">
        <v>593</v>
      </c>
      <c r="Z408" s="102" t="s">
        <v>1734</v>
      </c>
      <c r="AA408" s="103"/>
      <c r="AB408" s="103" t="s">
        <v>1403</v>
      </c>
      <c r="AC408" s="100" t="s">
        <v>2352</v>
      </c>
      <c r="AD408" s="87"/>
      <c r="AE408" s="104"/>
      <c r="AF408" s="40" t="s">
        <v>1493</v>
      </c>
      <c r="AG408" s="40" t="s">
        <v>1597</v>
      </c>
      <c r="AH408" s="105"/>
      <c r="AI408" s="101" t="s">
        <v>1494</v>
      </c>
      <c r="AJ408" s="40" t="s">
        <v>899</v>
      </c>
      <c r="AK408" s="40"/>
      <c r="AL408" s="40"/>
      <c r="AM408" s="40"/>
      <c r="AN408" s="87"/>
      <c r="AO408" s="40"/>
      <c r="AP408" s="40"/>
      <c r="AQ408" s="40"/>
      <c r="AR408" s="87"/>
      <c r="AS408" s="87"/>
      <c r="AT408" s="87"/>
      <c r="AU408" s="87"/>
      <c r="AV408" s="106"/>
      <c r="AW408" s="106"/>
      <c r="AX408" s="101" t="s">
        <v>1597</v>
      </c>
      <c r="AY408" s="40"/>
      <c r="AZ408" s="105"/>
      <c r="BA408" s="88" t="s">
        <v>1844</v>
      </c>
      <c r="BB408" s="108">
        <f>IFERROR(IF(PAC!$AB408="F01 - CAPTAÇÃO DE RECURSO",1,""),"")</f>
        <v>1</v>
      </c>
      <c r="BC408" s="108" t="str">
        <f>IFERROR(IF(PAC!$AB408="F02 - LICITAÇÃO",1,""),"")</f>
        <v/>
      </c>
      <c r="BD408" s="109" t="str">
        <f>IFERROR(IF(PAC!$AB$6:$AB$581="F03 - EXECUÇÃO DO OBJETO",1,""),"")</f>
        <v/>
      </c>
      <c r="BE408" s="109" t="str">
        <f>IFERROR(IF(PAC!$AB$6:$AB$581="F04 - CONCLUÍDA",1,""),"")</f>
        <v/>
      </c>
      <c r="BF408" s="110">
        <f>IF(PAC!$V408&gt;0,0,PAC!$Q408)</f>
        <v>21052631.579999998</v>
      </c>
    </row>
    <row r="409" spans="1:58" s="1" customFormat="1" ht="249.9" hidden="1" customHeight="1" thickBot="1" x14ac:dyDescent="0.4">
      <c r="A409" s="111">
        <f t="shared" si="7"/>
        <v>404</v>
      </c>
      <c r="B409" s="111">
        <v>2025</v>
      </c>
      <c r="C409" s="111" t="s">
        <v>604</v>
      </c>
      <c r="D409" s="111" t="s">
        <v>995</v>
      </c>
      <c r="E409" s="113" t="s">
        <v>893</v>
      </c>
      <c r="F409" s="111" t="s">
        <v>576</v>
      </c>
      <c r="G409" s="111" t="s">
        <v>540</v>
      </c>
      <c r="H409" s="114" t="s">
        <v>1228</v>
      </c>
      <c r="I409" s="111" t="s">
        <v>599</v>
      </c>
      <c r="J409" s="111" t="s">
        <v>233</v>
      </c>
      <c r="K409" s="31">
        <v>46315789.469999999</v>
      </c>
      <c r="L409" s="31"/>
      <c r="M409" s="31"/>
      <c r="N409" s="31"/>
      <c r="O409" s="31"/>
      <c r="P409" s="31"/>
      <c r="Q409" s="33">
        <f>SUM(PAC!$M409:$P409)</f>
        <v>0</v>
      </c>
      <c r="R409" s="33"/>
      <c r="S409" s="33"/>
      <c r="T409" s="33"/>
      <c r="U409" s="33"/>
      <c r="V409" s="33"/>
      <c r="W409" s="33">
        <f>IF(PAC!$V409&gt;0,PAC!$V409,PAC!$Q409)</f>
        <v>0</v>
      </c>
      <c r="X409" s="33"/>
      <c r="Y409" s="115" t="s">
        <v>593</v>
      </c>
      <c r="Z409" s="115" t="s">
        <v>1734</v>
      </c>
      <c r="AA409" s="116"/>
      <c r="AB409" s="116" t="s">
        <v>1403</v>
      </c>
      <c r="AC409" s="112" t="s">
        <v>2362</v>
      </c>
      <c r="AD409" s="117"/>
      <c r="AE409" s="118"/>
      <c r="AF409" s="114"/>
      <c r="AG409" s="114" t="s">
        <v>1859</v>
      </c>
      <c r="AH409" s="119"/>
      <c r="AI409" s="113"/>
      <c r="AJ409" s="114" t="s">
        <v>900</v>
      </c>
      <c r="AK409" s="114"/>
      <c r="AL409" s="114"/>
      <c r="AM409" s="114"/>
      <c r="AN409" s="117"/>
      <c r="AO409" s="114"/>
      <c r="AP409" s="114"/>
      <c r="AQ409" s="114"/>
      <c r="AR409" s="117"/>
      <c r="AS409" s="117"/>
      <c r="AT409" s="117"/>
      <c r="AU409" s="117"/>
      <c r="AV409" s="120"/>
      <c r="AW409" s="120"/>
      <c r="AX409" s="165"/>
      <c r="AY409" s="114" t="s">
        <v>1723</v>
      </c>
      <c r="AZ409" s="119"/>
      <c r="BA409" s="111" t="s">
        <v>1845</v>
      </c>
      <c r="BB409" s="191">
        <f>IFERROR(IF(PAC!$AB409="F01 - CAPTAÇÃO DE RECURSO",1,""),"")</f>
        <v>1</v>
      </c>
      <c r="BC409" s="191" t="str">
        <f>IFERROR(IF(PAC!$AB409="F02 - LICITAÇÃO",1,""),"")</f>
        <v/>
      </c>
      <c r="BD409" s="122" t="str">
        <f>IFERROR(IF(PAC!$AB$6:$AB$581="F03 - EXECUÇÃO DO OBJETO",1,""),"")</f>
        <v/>
      </c>
      <c r="BE409" s="122" t="str">
        <f>IFERROR(IF(PAC!$AB$6:$AB$581="F04 - CONCLUÍDA",1,""),"")</f>
        <v/>
      </c>
      <c r="BF409" s="189">
        <f>IF(PAC!$V409&gt;0,0,PAC!$Q409)</f>
        <v>0</v>
      </c>
    </row>
    <row r="410" spans="1:58" s="1" customFormat="1" ht="249.9" hidden="1" customHeight="1" thickBot="1" x14ac:dyDescent="0.4">
      <c r="A410" s="88">
        <f t="shared" si="7"/>
        <v>405</v>
      </c>
      <c r="B410" s="88">
        <v>2025</v>
      </c>
      <c r="C410" s="88" t="s">
        <v>604</v>
      </c>
      <c r="D410" s="88" t="s">
        <v>995</v>
      </c>
      <c r="E410" s="101" t="s">
        <v>704</v>
      </c>
      <c r="F410" s="88" t="s">
        <v>576</v>
      </c>
      <c r="G410" s="88" t="s">
        <v>540</v>
      </c>
      <c r="H410" s="40" t="s">
        <v>1228</v>
      </c>
      <c r="I410" s="88" t="s">
        <v>599</v>
      </c>
      <c r="J410" s="88" t="s">
        <v>149</v>
      </c>
      <c r="K410" s="18">
        <v>70904736.840000004</v>
      </c>
      <c r="L410" s="18"/>
      <c r="M410" s="18"/>
      <c r="N410" s="18"/>
      <c r="O410" s="18"/>
      <c r="P410" s="18"/>
      <c r="Q410" s="20">
        <f>SUM(PAC!$M410:$P410)</f>
        <v>0</v>
      </c>
      <c r="R410" s="20"/>
      <c r="S410" s="20"/>
      <c r="T410" s="20"/>
      <c r="U410" s="20"/>
      <c r="V410" s="20"/>
      <c r="W410" s="20">
        <f>IF(PAC!$V410&gt;0,PAC!$V410,PAC!$Q410)</f>
        <v>0</v>
      </c>
      <c r="X410" s="20"/>
      <c r="Y410" s="102" t="s">
        <v>593</v>
      </c>
      <c r="Z410" s="102" t="s">
        <v>1734</v>
      </c>
      <c r="AA410" s="103"/>
      <c r="AB410" s="103" t="s">
        <v>1403</v>
      </c>
      <c r="AC410" s="100" t="s">
        <v>2362</v>
      </c>
      <c r="AD410" s="87"/>
      <c r="AE410" s="104"/>
      <c r="AF410" s="40"/>
      <c r="AG410" s="40" t="s">
        <v>1858</v>
      </c>
      <c r="AH410" s="105"/>
      <c r="AI410" s="101"/>
      <c r="AJ410" s="40" t="s">
        <v>901</v>
      </c>
      <c r="AK410" s="40"/>
      <c r="AL410" s="40"/>
      <c r="AM410" s="40"/>
      <c r="AN410" s="87"/>
      <c r="AO410" s="40"/>
      <c r="AP410" s="40"/>
      <c r="AQ410" s="40"/>
      <c r="AR410" s="87"/>
      <c r="AS410" s="87"/>
      <c r="AT410" s="87"/>
      <c r="AU410" s="87"/>
      <c r="AV410" s="106"/>
      <c r="AW410" s="106"/>
      <c r="AX410" s="101" t="s">
        <v>1597</v>
      </c>
      <c r="AY410" s="40"/>
      <c r="AZ410" s="105"/>
      <c r="BA410" s="88" t="s">
        <v>1846</v>
      </c>
      <c r="BB410" s="108">
        <f>IFERROR(IF(PAC!$AB410="F01 - CAPTAÇÃO DE RECURSO",1,""),"")</f>
        <v>1</v>
      </c>
      <c r="BC410" s="108" t="str">
        <f>IFERROR(IF(PAC!$AB410="F02 - LICITAÇÃO",1,""),"")</f>
        <v/>
      </c>
      <c r="BD410" s="109" t="str">
        <f>IFERROR(IF(PAC!$AB$6:$AB$581="F03 - EXECUÇÃO DO OBJETO",1,""),"")</f>
        <v/>
      </c>
      <c r="BE410" s="109" t="str">
        <f>IFERROR(IF(PAC!$AB$6:$AB$581="F04 - CONCLUÍDA",1,""),"")</f>
        <v/>
      </c>
      <c r="BF410" s="110">
        <f>IF(PAC!$V410&gt;0,0,PAC!$Q410)</f>
        <v>0</v>
      </c>
    </row>
    <row r="411" spans="1:58" s="1" customFormat="1" ht="249.9" hidden="1" customHeight="1" thickBot="1" x14ac:dyDescent="0.4">
      <c r="A411" s="111">
        <f t="shared" si="7"/>
        <v>406</v>
      </c>
      <c r="B411" s="111">
        <v>2025</v>
      </c>
      <c r="C411" s="111" t="s">
        <v>604</v>
      </c>
      <c r="D411" s="111" t="s">
        <v>995</v>
      </c>
      <c r="E411" s="113" t="s">
        <v>894</v>
      </c>
      <c r="F411" s="111" t="s">
        <v>576</v>
      </c>
      <c r="G411" s="111" t="s">
        <v>540</v>
      </c>
      <c r="H411" s="114" t="s">
        <v>1228</v>
      </c>
      <c r="I411" s="111" t="s">
        <v>599</v>
      </c>
      <c r="J411" s="111" t="s">
        <v>360</v>
      </c>
      <c r="K411" s="31">
        <v>45815368.420000002</v>
      </c>
      <c r="L411" s="31"/>
      <c r="M411" s="31"/>
      <c r="N411" s="31">
        <f>K411-P411</f>
        <v>2290768.4200000018</v>
      </c>
      <c r="O411" s="31"/>
      <c r="P411" s="31">
        <v>43524600</v>
      </c>
      <c r="Q411" s="33">
        <f>SUM(PAC!$M411:$P411)</f>
        <v>45815368.420000002</v>
      </c>
      <c r="R411" s="33"/>
      <c r="S411" s="33"/>
      <c r="T411" s="33"/>
      <c r="U411" s="33"/>
      <c r="V411" s="33"/>
      <c r="W411" s="33">
        <f>IF(PAC!$V411&gt;0,PAC!$V411,PAC!$Q411)</f>
        <v>45815368.420000002</v>
      </c>
      <c r="X411" s="33"/>
      <c r="Y411" s="115" t="s">
        <v>593</v>
      </c>
      <c r="Z411" s="115" t="s">
        <v>1734</v>
      </c>
      <c r="AA411" s="116"/>
      <c r="AB411" s="116" t="s">
        <v>1403</v>
      </c>
      <c r="AC411" s="112" t="s">
        <v>2352</v>
      </c>
      <c r="AD411" s="117"/>
      <c r="AE411" s="118"/>
      <c r="AF411" s="114" t="s">
        <v>1493</v>
      </c>
      <c r="AG411" s="114" t="s">
        <v>2813</v>
      </c>
      <c r="AH411" s="119"/>
      <c r="AI411" s="113" t="s">
        <v>2824</v>
      </c>
      <c r="AJ411" s="114" t="s">
        <v>902</v>
      </c>
      <c r="AK411" s="114"/>
      <c r="AL411" s="114"/>
      <c r="AM411" s="114"/>
      <c r="AN411" s="117"/>
      <c r="AO411" s="114"/>
      <c r="AP411" s="114"/>
      <c r="AQ411" s="114"/>
      <c r="AR411" s="117">
        <v>46386</v>
      </c>
      <c r="AS411" s="117"/>
      <c r="AT411" s="117"/>
      <c r="AU411" s="117"/>
      <c r="AV411" s="120"/>
      <c r="AW411" s="120"/>
      <c r="AX411" s="165" t="s">
        <v>2379</v>
      </c>
      <c r="AY411" s="114" t="s">
        <v>1723</v>
      </c>
      <c r="AZ411" s="119"/>
      <c r="BA411" s="130" t="s">
        <v>1593</v>
      </c>
      <c r="BB411" s="191">
        <f>IFERROR(IF(PAC!$AB411="F01 - CAPTAÇÃO DE RECURSO",1,""),"")</f>
        <v>1</v>
      </c>
      <c r="BC411" s="191" t="str">
        <f>IFERROR(IF(PAC!$AB411="F02 - LICITAÇÃO",1,""),"")</f>
        <v/>
      </c>
      <c r="BD411" s="122" t="str">
        <f>IFERROR(IF(PAC!$AB$6:$AB$581="F03 - EXECUÇÃO DO OBJETO",1,""),"")</f>
        <v/>
      </c>
      <c r="BE411" s="122" t="str">
        <f>IFERROR(IF(PAC!$AB$6:$AB$581="F04 - CONCLUÍDA",1,""),"")</f>
        <v/>
      </c>
      <c r="BF411" s="189">
        <f>IF(PAC!$V411&gt;0,0,PAC!$Q411)</f>
        <v>45815368.420000002</v>
      </c>
    </row>
    <row r="412" spans="1:58" s="1" customFormat="1" ht="249.9" hidden="1" customHeight="1" thickBot="1" x14ac:dyDescent="0.4">
      <c r="A412" s="88">
        <f t="shared" si="7"/>
        <v>407</v>
      </c>
      <c r="B412" s="88">
        <v>2025</v>
      </c>
      <c r="C412" s="88" t="s">
        <v>604</v>
      </c>
      <c r="D412" s="88" t="s">
        <v>995</v>
      </c>
      <c r="E412" s="89" t="s">
        <v>1513</v>
      </c>
      <c r="F412" s="88" t="s">
        <v>576</v>
      </c>
      <c r="G412" s="88" t="s">
        <v>540</v>
      </c>
      <c r="H412" s="40" t="s">
        <v>1228</v>
      </c>
      <c r="I412" s="88" t="s">
        <v>599</v>
      </c>
      <c r="J412" s="88" t="s">
        <v>256</v>
      </c>
      <c r="K412" s="18">
        <v>176395285.74000001</v>
      </c>
      <c r="L412" s="18"/>
      <c r="M412" s="18"/>
      <c r="N412" s="18">
        <f>K412-P412</f>
        <v>8819764.2900000215</v>
      </c>
      <c r="O412" s="18"/>
      <c r="P412" s="18">
        <v>167575521.44999999</v>
      </c>
      <c r="Q412" s="20">
        <f>SUM(PAC!$M412:$P412)</f>
        <v>176395285.74000001</v>
      </c>
      <c r="R412" s="20"/>
      <c r="S412" s="20"/>
      <c r="T412" s="20"/>
      <c r="U412" s="20"/>
      <c r="V412" s="20"/>
      <c r="W412" s="20">
        <f>IF(PAC!$V412&gt;0,PAC!$V412,PAC!$Q412)</f>
        <v>176395285.74000001</v>
      </c>
      <c r="X412" s="20"/>
      <c r="Y412" s="102" t="s">
        <v>593</v>
      </c>
      <c r="Z412" s="102" t="s">
        <v>1734</v>
      </c>
      <c r="AA412" s="103"/>
      <c r="AB412" s="103" t="s">
        <v>1402</v>
      </c>
      <c r="AC412" s="100" t="s">
        <v>2349</v>
      </c>
      <c r="AD412" s="87"/>
      <c r="AE412" s="104"/>
      <c r="AF412" s="40" t="s">
        <v>1447</v>
      </c>
      <c r="AG412" s="104" t="s">
        <v>2397</v>
      </c>
      <c r="AH412" s="105"/>
      <c r="AI412" s="104"/>
      <c r="AJ412" s="40" t="s">
        <v>1516</v>
      </c>
      <c r="AK412" s="40" t="s">
        <v>2184</v>
      </c>
      <c r="AL412" s="40"/>
      <c r="AM412" s="40"/>
      <c r="AN412" s="87"/>
      <c r="AO412" s="40"/>
      <c r="AP412" s="40"/>
      <c r="AQ412" s="40"/>
      <c r="AR412" s="87">
        <v>46478</v>
      </c>
      <c r="AS412" s="87"/>
      <c r="AT412" s="87"/>
      <c r="AU412" s="87"/>
      <c r="AV412" s="106"/>
      <c r="AW412" s="106"/>
      <c r="AX412" s="101" t="s">
        <v>1720</v>
      </c>
      <c r="AY412" s="40" t="s">
        <v>2387</v>
      </c>
      <c r="AZ412" s="105"/>
      <c r="BA412" s="104" t="s">
        <v>2398</v>
      </c>
      <c r="BB412" s="108" t="str">
        <f>IFERROR(IF(PAC!$AB412="F01 - CAPTAÇÃO DE RECURSO",1,""),"")</f>
        <v/>
      </c>
      <c r="BC412" s="108">
        <f>IFERROR(IF(PAC!$AB412="F02 - LICITAÇÃO",1,""),"")</f>
        <v>1</v>
      </c>
      <c r="BD412" s="109" t="str">
        <f>IFERROR(IF(PAC!$AB$6:$AB$581="F03 - EXECUÇÃO DO OBJETO",1,""),"")</f>
        <v/>
      </c>
      <c r="BE412" s="109" t="str">
        <f>IFERROR(IF(PAC!$AB$6:$AB$581="F04 - CONCLUÍDA",1,""),"")</f>
        <v/>
      </c>
      <c r="BF412" s="110">
        <f>IF(PAC!$V412&gt;0,0,PAC!$Q412)</f>
        <v>176395285.74000001</v>
      </c>
    </row>
    <row r="413" spans="1:58" s="1" customFormat="1" ht="249.9" hidden="1" customHeight="1" thickBot="1" x14ac:dyDescent="0.4">
      <c r="A413" s="111">
        <f t="shared" si="7"/>
        <v>408</v>
      </c>
      <c r="B413" s="111">
        <v>2025</v>
      </c>
      <c r="C413" s="111" t="s">
        <v>604</v>
      </c>
      <c r="D413" s="111" t="s">
        <v>995</v>
      </c>
      <c r="E413" s="129" t="s">
        <v>1514</v>
      </c>
      <c r="F413" s="111" t="s">
        <v>576</v>
      </c>
      <c r="G413" s="111" t="s">
        <v>540</v>
      </c>
      <c r="H413" s="114" t="s">
        <v>1228</v>
      </c>
      <c r="I413" s="111" t="s">
        <v>599</v>
      </c>
      <c r="J413" s="111" t="s">
        <v>278</v>
      </c>
      <c r="K413" s="31">
        <v>93880447.640000001</v>
      </c>
      <c r="L413" s="31"/>
      <c r="M413" s="31"/>
      <c r="N413" s="31">
        <f>K413-P413</f>
        <v>4694022.3799999952</v>
      </c>
      <c r="O413" s="31"/>
      <c r="P413" s="31">
        <v>89186425.260000005</v>
      </c>
      <c r="Q413" s="33">
        <f>SUM(PAC!$M413:$P413)</f>
        <v>93880447.640000001</v>
      </c>
      <c r="R413" s="33"/>
      <c r="S413" s="33"/>
      <c r="T413" s="33"/>
      <c r="U413" s="33"/>
      <c r="V413" s="33">
        <v>73015794.180000007</v>
      </c>
      <c r="W413" s="33">
        <f>IF(PAC!$V413&gt;0,PAC!$V413,PAC!$Q413)</f>
        <v>73015794.180000007</v>
      </c>
      <c r="X413" s="33" t="s">
        <v>1731</v>
      </c>
      <c r="Y413" s="115" t="s">
        <v>593</v>
      </c>
      <c r="Z413" s="115" t="s">
        <v>1734</v>
      </c>
      <c r="AA413" s="116">
        <v>24</v>
      </c>
      <c r="AB413" s="116" t="s">
        <v>1675</v>
      </c>
      <c r="AC413" s="112" t="s">
        <v>2346</v>
      </c>
      <c r="AD413" s="117">
        <v>46697</v>
      </c>
      <c r="AE413" s="118">
        <v>3</v>
      </c>
      <c r="AF413" s="114" t="s">
        <v>1456</v>
      </c>
      <c r="AG413" s="121" t="s">
        <v>2205</v>
      </c>
      <c r="AH413" s="119">
        <v>46697</v>
      </c>
      <c r="AI413" s="114" t="s">
        <v>1281</v>
      </c>
      <c r="AJ413" s="114" t="s">
        <v>1517</v>
      </c>
      <c r="AK413" s="114" t="s">
        <v>2188</v>
      </c>
      <c r="AL413" s="114"/>
      <c r="AM413" s="114"/>
      <c r="AN413" s="117"/>
      <c r="AO413" s="114"/>
      <c r="AP413" s="198" t="s">
        <v>2583</v>
      </c>
      <c r="AQ413" s="114"/>
      <c r="AR413" s="117">
        <v>44855</v>
      </c>
      <c r="AS413" s="117">
        <v>44924</v>
      </c>
      <c r="AT413" s="117">
        <v>45705</v>
      </c>
      <c r="AU413" s="117">
        <v>45984</v>
      </c>
      <c r="AV413" s="120">
        <v>46697</v>
      </c>
      <c r="AW413" s="120">
        <v>46697</v>
      </c>
      <c r="AX413" s="113" t="s">
        <v>1717</v>
      </c>
      <c r="AY413" s="113" t="s">
        <v>2710</v>
      </c>
      <c r="AZ413" s="119"/>
      <c r="BA413" s="118" t="s">
        <v>1593</v>
      </c>
      <c r="BB413" s="191" t="str">
        <f>IFERROR(IF(PAC!$AB413="F01 - CAPTAÇÃO DE RECURSO",1,""),"")</f>
        <v/>
      </c>
      <c r="BC413" s="191" t="str">
        <f>IFERROR(IF(PAC!$AB413="F02 - LICITAÇÃO",1,""),"")</f>
        <v/>
      </c>
      <c r="BD413" s="122">
        <f>IFERROR(IF(PAC!$AB$6:$AB$581="F03 - EXECUÇÃO DO OBJETO",1,""),"")</f>
        <v>1</v>
      </c>
      <c r="BE413" s="122" t="str">
        <f>IFERROR(IF(PAC!$AB$6:$AB$581="F04 - CONCLUÍDA",1,""),"")</f>
        <v/>
      </c>
      <c r="BF413" s="189">
        <f>IF(PAC!$V413&gt;0,0,PAC!$Q413)</f>
        <v>0</v>
      </c>
    </row>
    <row r="414" spans="1:58" s="1" customFormat="1" ht="249.9" hidden="1" customHeight="1" thickBot="1" x14ac:dyDescent="0.4">
      <c r="A414" s="88">
        <f t="shared" si="7"/>
        <v>409</v>
      </c>
      <c r="B414" s="88">
        <v>2025</v>
      </c>
      <c r="C414" s="88" t="s">
        <v>604</v>
      </c>
      <c r="D414" s="88" t="s">
        <v>995</v>
      </c>
      <c r="E414" s="89" t="s">
        <v>1666</v>
      </c>
      <c r="F414" s="88" t="s">
        <v>576</v>
      </c>
      <c r="G414" s="88" t="s">
        <v>540</v>
      </c>
      <c r="H414" s="40" t="s">
        <v>1228</v>
      </c>
      <c r="I414" s="88" t="s">
        <v>599</v>
      </c>
      <c r="J414" s="88" t="s">
        <v>278</v>
      </c>
      <c r="K414" s="18">
        <v>52950804.170000002</v>
      </c>
      <c r="L414" s="18"/>
      <c r="M414" s="18"/>
      <c r="N414" s="18">
        <f>K414*0.05</f>
        <v>2647540.2085000002</v>
      </c>
      <c r="O414" s="18"/>
      <c r="P414" s="18">
        <f>K414*0.95</f>
        <v>50303263.961499996</v>
      </c>
      <c r="Q414" s="20">
        <f>SUM(PAC!$M414:$P414)</f>
        <v>52950804.169999994</v>
      </c>
      <c r="R414" s="20"/>
      <c r="S414" s="20"/>
      <c r="T414" s="20"/>
      <c r="U414" s="20"/>
      <c r="V414" s="18">
        <v>49455000</v>
      </c>
      <c r="W414" s="20">
        <f>IF(PAC!$V414&gt;0,PAC!$V414,PAC!$Q414)</f>
        <v>49455000</v>
      </c>
      <c r="X414" s="20" t="s">
        <v>1668</v>
      </c>
      <c r="Y414" s="102" t="s">
        <v>593</v>
      </c>
      <c r="Z414" s="102" t="s">
        <v>1734</v>
      </c>
      <c r="AA414" s="103">
        <v>36</v>
      </c>
      <c r="AB414" s="103" t="s">
        <v>1402</v>
      </c>
      <c r="AC414" s="100" t="s">
        <v>2347</v>
      </c>
      <c r="AD414" s="87"/>
      <c r="AE414" s="104">
        <v>0</v>
      </c>
      <c r="AF414" s="104" t="s">
        <v>1455</v>
      </c>
      <c r="AG414" s="40" t="s">
        <v>2712</v>
      </c>
      <c r="AH414" s="105"/>
      <c r="AI414" s="40" t="s">
        <v>1281</v>
      </c>
      <c r="AJ414" s="40" t="s">
        <v>1518</v>
      </c>
      <c r="AK414" s="40" t="s">
        <v>2185</v>
      </c>
      <c r="AL414" s="40"/>
      <c r="AM414" s="40"/>
      <c r="AN414" s="87"/>
      <c r="AO414" s="40"/>
      <c r="AP414" s="40"/>
      <c r="AQ414" s="40"/>
      <c r="AR414" s="87">
        <v>45813</v>
      </c>
      <c r="AS414" s="87">
        <v>45883</v>
      </c>
      <c r="AT414" s="87">
        <v>45993</v>
      </c>
      <c r="AU414" s="87"/>
      <c r="AV414" s="106"/>
      <c r="AW414" s="106"/>
      <c r="AX414" s="125" t="s">
        <v>2711</v>
      </c>
      <c r="AY414" s="107" t="s">
        <v>1724</v>
      </c>
      <c r="AZ414" s="105"/>
      <c r="BA414" s="104" t="s">
        <v>1593</v>
      </c>
      <c r="BB414" s="108" t="str">
        <f>IFERROR(IF(PAC!$AB414="F01 - CAPTAÇÃO DE RECURSO",1,""),"")</f>
        <v/>
      </c>
      <c r="BC414" s="108">
        <f>IFERROR(IF(PAC!$AB414="F02 - LICITAÇÃO",1,""),"")</f>
        <v>1</v>
      </c>
      <c r="BD414" s="109" t="str">
        <f>IFERROR(IF(PAC!$AB$6:$AB$581="F03 - EXECUÇÃO DO OBJETO",1,""),"")</f>
        <v/>
      </c>
      <c r="BE414" s="109" t="str">
        <f>IFERROR(IF(PAC!$AB$6:$AB$581="F04 - CONCLUÍDA",1,""),"")</f>
        <v/>
      </c>
      <c r="BF414" s="110">
        <f>IF(PAC!$V414&gt;0,0,PAC!$Q414)</f>
        <v>0</v>
      </c>
    </row>
    <row r="415" spans="1:58" s="1" customFormat="1" ht="249.9" hidden="1" customHeight="1" thickBot="1" x14ac:dyDescent="0.4">
      <c r="A415" s="111">
        <f t="shared" si="7"/>
        <v>410</v>
      </c>
      <c r="B415" s="111">
        <v>2025</v>
      </c>
      <c r="C415" s="111" t="s">
        <v>604</v>
      </c>
      <c r="D415" s="111" t="s">
        <v>995</v>
      </c>
      <c r="E415" s="129" t="s">
        <v>1515</v>
      </c>
      <c r="F415" s="111" t="s">
        <v>576</v>
      </c>
      <c r="G415" s="111" t="s">
        <v>540</v>
      </c>
      <c r="H415" s="114" t="s">
        <v>1228</v>
      </c>
      <c r="I415" s="111" t="s">
        <v>599</v>
      </c>
      <c r="J415" s="111" t="s">
        <v>334</v>
      </c>
      <c r="K415" s="31">
        <v>140751524.96000001</v>
      </c>
      <c r="L415" s="31"/>
      <c r="M415" s="31"/>
      <c r="N415" s="31">
        <f>K415-P415</f>
        <v>7037576.2500000149</v>
      </c>
      <c r="O415" s="31"/>
      <c r="P415" s="31">
        <v>133713948.70999999</v>
      </c>
      <c r="Q415" s="33">
        <f>SUM(PAC!$M415:$P415)</f>
        <v>140751524.96000001</v>
      </c>
      <c r="R415" s="33"/>
      <c r="S415" s="33"/>
      <c r="T415" s="33"/>
      <c r="U415" s="33"/>
      <c r="V415" s="33"/>
      <c r="W415" s="33">
        <f>IF(PAC!$V415&gt;0,PAC!$V415,PAC!$Q415)</f>
        <v>140751524.96000001</v>
      </c>
      <c r="X415" s="33"/>
      <c r="Y415" s="115" t="s">
        <v>593</v>
      </c>
      <c r="Z415" s="115" t="s">
        <v>1734</v>
      </c>
      <c r="AA415" s="116"/>
      <c r="AB415" s="116" t="s">
        <v>1402</v>
      </c>
      <c r="AC415" s="112" t="s">
        <v>2349</v>
      </c>
      <c r="AD415" s="117"/>
      <c r="AE415" s="118"/>
      <c r="AF415" s="114" t="s">
        <v>1447</v>
      </c>
      <c r="AG415" s="121" t="s">
        <v>2384</v>
      </c>
      <c r="AH415" s="119">
        <v>46356</v>
      </c>
      <c r="AI415" s="114" t="s">
        <v>2203</v>
      </c>
      <c r="AJ415" s="114" t="s">
        <v>1519</v>
      </c>
      <c r="AK415" s="114" t="s">
        <v>2187</v>
      </c>
      <c r="AL415" s="114"/>
      <c r="AM415" s="114"/>
      <c r="AN415" s="117"/>
      <c r="AO415" s="114"/>
      <c r="AP415" s="114"/>
      <c r="AQ415" s="114"/>
      <c r="AR415" s="117">
        <v>46356</v>
      </c>
      <c r="AS415" s="117"/>
      <c r="AT415" s="117"/>
      <c r="AU415" s="117"/>
      <c r="AV415" s="120"/>
      <c r="AW415" s="120"/>
      <c r="AX415" s="113" t="s">
        <v>1715</v>
      </c>
      <c r="AY415" s="114" t="s">
        <v>2625</v>
      </c>
      <c r="AZ415" s="119"/>
      <c r="BA415" s="118" t="s">
        <v>1593</v>
      </c>
      <c r="BB415" s="191" t="str">
        <f>IFERROR(IF(PAC!$AB415="F01 - CAPTAÇÃO DE RECURSO",1,""),"")</f>
        <v/>
      </c>
      <c r="BC415" s="191">
        <f>IFERROR(IF(PAC!$AB415="F02 - LICITAÇÃO",1,""),"")</f>
        <v>1</v>
      </c>
      <c r="BD415" s="122" t="str">
        <f>IFERROR(IF(PAC!$AB$6:$AB$581="F03 - EXECUÇÃO DO OBJETO",1,""),"")</f>
        <v/>
      </c>
      <c r="BE415" s="122" t="str">
        <f>IFERROR(IF(PAC!$AB$6:$AB$581="F04 - CONCLUÍDA",1,""),"")</f>
        <v/>
      </c>
      <c r="BF415" s="189">
        <f>IF(PAC!$V415&gt;0,0,PAC!$Q415)</f>
        <v>140751524.96000001</v>
      </c>
    </row>
    <row r="416" spans="1:58" s="1" customFormat="1" ht="249.9" hidden="1" customHeight="1" thickBot="1" x14ac:dyDescent="0.4">
      <c r="A416" s="88">
        <f t="shared" si="7"/>
        <v>411</v>
      </c>
      <c r="B416" s="88">
        <v>2025</v>
      </c>
      <c r="C416" s="88" t="s">
        <v>604</v>
      </c>
      <c r="D416" s="88" t="s">
        <v>995</v>
      </c>
      <c r="E416" s="89" t="s">
        <v>1525</v>
      </c>
      <c r="F416" s="88" t="s">
        <v>576</v>
      </c>
      <c r="G416" s="88" t="s">
        <v>540</v>
      </c>
      <c r="H416" s="40" t="s">
        <v>1228</v>
      </c>
      <c r="I416" s="88" t="s">
        <v>599</v>
      </c>
      <c r="J416" s="88" t="s">
        <v>28</v>
      </c>
      <c r="K416" s="18">
        <v>81835289.530000001</v>
      </c>
      <c r="L416" s="18"/>
      <c r="M416" s="18"/>
      <c r="N416" s="18"/>
      <c r="O416" s="18"/>
      <c r="P416" s="18"/>
      <c r="Q416" s="20">
        <f>SUM(PAC!$M416:$P416)</f>
        <v>0</v>
      </c>
      <c r="R416" s="20"/>
      <c r="S416" s="20"/>
      <c r="T416" s="20"/>
      <c r="U416" s="20"/>
      <c r="V416" s="20"/>
      <c r="W416" s="20">
        <f>IF(PAC!$V416&gt;0,PAC!$V416,PAC!$Q416)</f>
        <v>0</v>
      </c>
      <c r="X416" s="20"/>
      <c r="Y416" s="102" t="s">
        <v>593</v>
      </c>
      <c r="Z416" s="102" t="s">
        <v>1734</v>
      </c>
      <c r="AA416" s="103"/>
      <c r="AB416" s="103" t="s">
        <v>1403</v>
      </c>
      <c r="AC416" s="100" t="s">
        <v>2362</v>
      </c>
      <c r="AD416" s="87"/>
      <c r="AE416" s="104"/>
      <c r="AF416" s="40"/>
      <c r="AG416" s="40" t="s">
        <v>2001</v>
      </c>
      <c r="AH416" s="105"/>
      <c r="AI416" s="101"/>
      <c r="AJ416" s="40" t="s">
        <v>1528</v>
      </c>
      <c r="AK416" s="40"/>
      <c r="AL416" s="40"/>
      <c r="AM416" s="40"/>
      <c r="AN416" s="87"/>
      <c r="AO416" s="40"/>
      <c r="AP416" s="40"/>
      <c r="AQ416" s="40"/>
      <c r="AR416" s="87"/>
      <c r="AS416" s="87"/>
      <c r="AT416" s="87"/>
      <c r="AU416" s="87"/>
      <c r="AV416" s="106"/>
      <c r="AW416" s="106"/>
      <c r="AX416" s="101" t="s">
        <v>1597</v>
      </c>
      <c r="AY416" s="107"/>
      <c r="AZ416" s="105"/>
      <c r="BA416" s="128" t="s">
        <v>1595</v>
      </c>
      <c r="BB416" s="108">
        <f>IFERROR(IF(PAC!$AB416="F01 - CAPTAÇÃO DE RECURSO",1,""),"")</f>
        <v>1</v>
      </c>
      <c r="BC416" s="108" t="str">
        <f>IFERROR(IF(PAC!$AB416="F02 - LICITAÇÃO",1,""),"")</f>
        <v/>
      </c>
      <c r="BD416" s="109" t="str">
        <f>IFERROR(IF(PAC!$AB$6:$AB$581="F03 - EXECUÇÃO DO OBJETO",1,""),"")</f>
        <v/>
      </c>
      <c r="BE416" s="109" t="str">
        <f>IFERROR(IF(PAC!$AB$6:$AB$581="F04 - CONCLUÍDA",1,""),"")</f>
        <v/>
      </c>
      <c r="BF416" s="110">
        <f>IF(PAC!$V416&gt;0,0,PAC!$Q416)</f>
        <v>0</v>
      </c>
    </row>
    <row r="417" spans="1:58" s="1" customFormat="1" ht="350.1" hidden="1" customHeight="1" thickBot="1" x14ac:dyDescent="0.4">
      <c r="A417" s="111">
        <f t="shared" si="7"/>
        <v>412</v>
      </c>
      <c r="B417" s="111">
        <v>2025</v>
      </c>
      <c r="C417" s="111" t="s">
        <v>604</v>
      </c>
      <c r="D417" s="111" t="s">
        <v>995</v>
      </c>
      <c r="E417" s="129" t="s">
        <v>1851</v>
      </c>
      <c r="F417" s="111" t="s">
        <v>576</v>
      </c>
      <c r="G417" s="111" t="s">
        <v>540</v>
      </c>
      <c r="H417" s="114" t="s">
        <v>1228</v>
      </c>
      <c r="I417" s="111" t="s">
        <v>599</v>
      </c>
      <c r="J417" s="111" t="s">
        <v>156</v>
      </c>
      <c r="K417" s="31">
        <v>73212470.810000002</v>
      </c>
      <c r="L417" s="31"/>
      <c r="M417" s="31"/>
      <c r="N417" s="31"/>
      <c r="O417" s="31"/>
      <c r="P417" s="31"/>
      <c r="Q417" s="33">
        <f>SUM(PAC!$M417:$P417)</f>
        <v>0</v>
      </c>
      <c r="R417" s="33"/>
      <c r="S417" s="33"/>
      <c r="T417" s="33"/>
      <c r="U417" s="33"/>
      <c r="V417" s="33"/>
      <c r="W417" s="33">
        <f>IF(PAC!$V417&gt;0,PAC!$V417,PAC!$Q417)</f>
        <v>0</v>
      </c>
      <c r="X417" s="33"/>
      <c r="Y417" s="115" t="s">
        <v>593</v>
      </c>
      <c r="Z417" s="115" t="s">
        <v>1734</v>
      </c>
      <c r="AA417" s="116"/>
      <c r="AB417" s="116" t="s">
        <v>1403</v>
      </c>
      <c r="AC417" s="112" t="s">
        <v>2362</v>
      </c>
      <c r="AD417" s="117"/>
      <c r="AE417" s="118"/>
      <c r="AF417" s="114"/>
      <c r="AG417" s="114" t="s">
        <v>2000</v>
      </c>
      <c r="AH417" s="119"/>
      <c r="AI417" s="113"/>
      <c r="AJ417" s="114" t="s">
        <v>1529</v>
      </c>
      <c r="AK417" s="114"/>
      <c r="AL417" s="114"/>
      <c r="AM417" s="114"/>
      <c r="AN417" s="117"/>
      <c r="AO417" s="114"/>
      <c r="AP417" s="114"/>
      <c r="AQ417" s="114"/>
      <c r="AR417" s="117"/>
      <c r="AS417" s="117"/>
      <c r="AT417" s="117"/>
      <c r="AU417" s="117"/>
      <c r="AV417" s="120"/>
      <c r="AW417" s="120"/>
      <c r="AX417" s="113" t="s">
        <v>1597</v>
      </c>
      <c r="AY417" s="121"/>
      <c r="AZ417" s="119"/>
      <c r="BA417" s="130" t="s">
        <v>1852</v>
      </c>
      <c r="BB417" s="191">
        <f>IFERROR(IF(PAC!$AB417="F01 - CAPTAÇÃO DE RECURSO",1,""),"")</f>
        <v>1</v>
      </c>
      <c r="BC417" s="191" t="str">
        <f>IFERROR(IF(PAC!$AB417="F02 - LICITAÇÃO",1,""),"")</f>
        <v/>
      </c>
      <c r="BD417" s="122" t="str">
        <f>IFERROR(IF(PAC!$AB$6:$AB$581="F03 - EXECUÇÃO DO OBJETO",1,""),"")</f>
        <v/>
      </c>
      <c r="BE417" s="122" t="str">
        <f>IFERROR(IF(PAC!$AB$6:$AB$581="F04 - CONCLUÍDA",1,""),"")</f>
        <v/>
      </c>
      <c r="BF417" s="189">
        <f>IF(PAC!$V417&gt;0,0,PAC!$Q417)</f>
        <v>0</v>
      </c>
    </row>
    <row r="418" spans="1:58" s="1" customFormat="1" ht="249.9" hidden="1" customHeight="1" thickBot="1" x14ac:dyDescent="0.4">
      <c r="A418" s="88">
        <f t="shared" si="7"/>
        <v>413</v>
      </c>
      <c r="B418" s="88">
        <v>2025</v>
      </c>
      <c r="C418" s="88" t="s">
        <v>604</v>
      </c>
      <c r="D418" s="88" t="s">
        <v>995</v>
      </c>
      <c r="E418" s="89" t="s">
        <v>1526</v>
      </c>
      <c r="F418" s="88" t="s">
        <v>576</v>
      </c>
      <c r="G418" s="88" t="s">
        <v>540</v>
      </c>
      <c r="H418" s="40" t="s">
        <v>1228</v>
      </c>
      <c r="I418" s="88" t="s">
        <v>599</v>
      </c>
      <c r="J418" s="88" t="s">
        <v>374</v>
      </c>
      <c r="K418" s="18">
        <v>107460120.09</v>
      </c>
      <c r="L418" s="18"/>
      <c r="M418" s="18"/>
      <c r="N418" s="18"/>
      <c r="O418" s="18"/>
      <c r="P418" s="18"/>
      <c r="Q418" s="20">
        <f>SUM(PAC!$M418:$P418)</f>
        <v>0</v>
      </c>
      <c r="R418" s="20"/>
      <c r="S418" s="20"/>
      <c r="T418" s="20"/>
      <c r="U418" s="20"/>
      <c r="V418" s="20"/>
      <c r="W418" s="20">
        <f>IF(PAC!$V418&gt;0,PAC!$V418,PAC!$Q418)</f>
        <v>0</v>
      </c>
      <c r="X418" s="20"/>
      <c r="Y418" s="102" t="s">
        <v>593</v>
      </c>
      <c r="Z418" s="102" t="s">
        <v>1734</v>
      </c>
      <c r="AA418" s="103"/>
      <c r="AB418" s="103" t="s">
        <v>1403</v>
      </c>
      <c r="AC418" s="100" t="s">
        <v>2362</v>
      </c>
      <c r="AD418" s="87"/>
      <c r="AE418" s="104"/>
      <c r="AF418" s="40"/>
      <c r="AG418" s="40" t="s">
        <v>2001</v>
      </c>
      <c r="AH418" s="105"/>
      <c r="AI418" s="101"/>
      <c r="AJ418" s="40" t="s">
        <v>1530</v>
      </c>
      <c r="AK418" s="40"/>
      <c r="AL418" s="40"/>
      <c r="AM418" s="40"/>
      <c r="AN418" s="87"/>
      <c r="AO418" s="40"/>
      <c r="AP418" s="40"/>
      <c r="AQ418" s="40"/>
      <c r="AR418" s="87"/>
      <c r="AS418" s="87"/>
      <c r="AT418" s="87"/>
      <c r="AU418" s="87"/>
      <c r="AV418" s="106"/>
      <c r="AW418" s="106"/>
      <c r="AX418" s="101" t="s">
        <v>1597</v>
      </c>
      <c r="AY418" s="107"/>
      <c r="AZ418" s="105"/>
      <c r="BA418" s="128" t="s">
        <v>1595</v>
      </c>
      <c r="BB418" s="108">
        <f>IFERROR(IF(PAC!$AB418="F01 - CAPTAÇÃO DE RECURSO",1,""),"")</f>
        <v>1</v>
      </c>
      <c r="BC418" s="108" t="str">
        <f>IFERROR(IF(PAC!$AB418="F02 - LICITAÇÃO",1,""),"")</f>
        <v/>
      </c>
      <c r="BD418" s="109" t="str">
        <f>IFERROR(IF(PAC!$AB$6:$AB$581="F03 - EXECUÇÃO DO OBJETO",1,""),"")</f>
        <v/>
      </c>
      <c r="BE418" s="109" t="str">
        <f>IFERROR(IF(PAC!$AB$6:$AB$581="F04 - CONCLUÍDA",1,""),"")</f>
        <v/>
      </c>
      <c r="BF418" s="110">
        <f>IF(PAC!$V418&gt;0,0,PAC!$Q418)</f>
        <v>0</v>
      </c>
    </row>
    <row r="419" spans="1:58" s="1" customFormat="1" ht="350.1" hidden="1" customHeight="1" thickBot="1" x14ac:dyDescent="0.4">
      <c r="A419" s="111">
        <f t="shared" si="7"/>
        <v>414</v>
      </c>
      <c r="B419" s="111">
        <v>2025</v>
      </c>
      <c r="C419" s="111" t="s">
        <v>604</v>
      </c>
      <c r="D419" s="111" t="s">
        <v>995</v>
      </c>
      <c r="E419" s="129" t="s">
        <v>1853</v>
      </c>
      <c r="F419" s="111" t="s">
        <v>576</v>
      </c>
      <c r="G419" s="111" t="s">
        <v>540</v>
      </c>
      <c r="H419" s="114" t="s">
        <v>1228</v>
      </c>
      <c r="I419" s="111" t="s">
        <v>599</v>
      </c>
      <c r="J419" s="111" t="s">
        <v>384</v>
      </c>
      <c r="K419" s="31">
        <v>92234636.480000004</v>
      </c>
      <c r="L419" s="31"/>
      <c r="M419" s="31"/>
      <c r="N419" s="31"/>
      <c r="O419" s="31"/>
      <c r="P419" s="31"/>
      <c r="Q419" s="33">
        <f>SUM(PAC!$M419:$P419)</f>
        <v>0</v>
      </c>
      <c r="R419" s="33"/>
      <c r="S419" s="33"/>
      <c r="T419" s="33"/>
      <c r="U419" s="33"/>
      <c r="V419" s="33"/>
      <c r="W419" s="33">
        <f>IF(PAC!$V419&gt;0,PAC!$V419,PAC!$Q419)</f>
        <v>0</v>
      </c>
      <c r="X419" s="33"/>
      <c r="Y419" s="115" t="s">
        <v>593</v>
      </c>
      <c r="Z419" s="115" t="s">
        <v>1734</v>
      </c>
      <c r="AA419" s="116"/>
      <c r="AB419" s="116" t="s">
        <v>1403</v>
      </c>
      <c r="AC419" s="112" t="s">
        <v>2362</v>
      </c>
      <c r="AD419" s="117"/>
      <c r="AE419" s="118"/>
      <c r="AF419" s="114"/>
      <c r="AG419" s="114" t="s">
        <v>1860</v>
      </c>
      <c r="AH419" s="119"/>
      <c r="AI419" s="113"/>
      <c r="AJ419" s="114" t="s">
        <v>1531</v>
      </c>
      <c r="AK419" s="114"/>
      <c r="AL419" s="114"/>
      <c r="AM419" s="114"/>
      <c r="AN419" s="117"/>
      <c r="AO419" s="114"/>
      <c r="AP419" s="114"/>
      <c r="AQ419" s="114"/>
      <c r="AR419" s="117"/>
      <c r="AS419" s="117"/>
      <c r="AT419" s="117"/>
      <c r="AU419" s="117"/>
      <c r="AV419" s="120"/>
      <c r="AW419" s="120"/>
      <c r="AX419" s="113"/>
      <c r="AY419" s="121"/>
      <c r="AZ419" s="119"/>
      <c r="BA419" s="111" t="s">
        <v>1842</v>
      </c>
      <c r="BB419" s="191">
        <f>IFERROR(IF(PAC!$AB419="F01 - CAPTAÇÃO DE RECURSO",1,""),"")</f>
        <v>1</v>
      </c>
      <c r="BC419" s="191" t="str">
        <f>IFERROR(IF(PAC!$AB419="F02 - LICITAÇÃO",1,""),"")</f>
        <v/>
      </c>
      <c r="BD419" s="122" t="str">
        <f>IFERROR(IF(PAC!$AB$6:$AB$581="F03 - EXECUÇÃO DO OBJETO",1,""),"")</f>
        <v/>
      </c>
      <c r="BE419" s="122" t="str">
        <f>IFERROR(IF(PAC!$AB$6:$AB$581="F04 - CONCLUÍDA",1,""),"")</f>
        <v/>
      </c>
      <c r="BF419" s="189">
        <f>IF(PAC!$V419&gt;0,0,PAC!$Q419)</f>
        <v>0</v>
      </c>
    </row>
    <row r="420" spans="1:58" s="1" customFormat="1" ht="350.1" hidden="1" customHeight="1" thickBot="1" x14ac:dyDescent="0.4">
      <c r="A420" s="88">
        <f t="shared" si="7"/>
        <v>415</v>
      </c>
      <c r="B420" s="88">
        <v>2025</v>
      </c>
      <c r="C420" s="88" t="s">
        <v>604</v>
      </c>
      <c r="D420" s="88" t="s">
        <v>995</v>
      </c>
      <c r="E420" s="89" t="s">
        <v>1527</v>
      </c>
      <c r="F420" s="88" t="s">
        <v>576</v>
      </c>
      <c r="G420" s="88" t="s">
        <v>540</v>
      </c>
      <c r="H420" s="40" t="s">
        <v>1228</v>
      </c>
      <c r="I420" s="88" t="s">
        <v>599</v>
      </c>
      <c r="J420" s="88" t="s">
        <v>382</v>
      </c>
      <c r="K420" s="18">
        <v>157967451.53</v>
      </c>
      <c r="L420" s="18"/>
      <c r="M420" s="18"/>
      <c r="N420" s="18"/>
      <c r="O420" s="18"/>
      <c r="P420" s="18"/>
      <c r="Q420" s="20">
        <f>SUM(PAC!$M420:$P420)</f>
        <v>0</v>
      </c>
      <c r="R420" s="20"/>
      <c r="S420" s="20"/>
      <c r="T420" s="20"/>
      <c r="U420" s="20"/>
      <c r="V420" s="20"/>
      <c r="W420" s="20">
        <f>IF(PAC!$V420&gt;0,PAC!$V420,PAC!$Q420)</f>
        <v>0</v>
      </c>
      <c r="X420" s="20"/>
      <c r="Y420" s="102" t="s">
        <v>593</v>
      </c>
      <c r="Z420" s="102" t="s">
        <v>1734</v>
      </c>
      <c r="AA420" s="103"/>
      <c r="AB420" s="103" t="s">
        <v>1403</v>
      </c>
      <c r="AC420" s="100" t="s">
        <v>2362</v>
      </c>
      <c r="AD420" s="87"/>
      <c r="AE420" s="104"/>
      <c r="AF420" s="40"/>
      <c r="AG420" s="40" t="s">
        <v>2001</v>
      </c>
      <c r="AH420" s="105"/>
      <c r="AI420" s="40"/>
      <c r="AJ420" s="40" t="s">
        <v>1532</v>
      </c>
      <c r="AK420" s="40"/>
      <c r="AL420" s="40"/>
      <c r="AM420" s="40"/>
      <c r="AN420" s="87"/>
      <c r="AO420" s="40"/>
      <c r="AP420" s="40"/>
      <c r="AQ420" s="40"/>
      <c r="AR420" s="87"/>
      <c r="AS420" s="87"/>
      <c r="AT420" s="87"/>
      <c r="AU420" s="87"/>
      <c r="AV420" s="106"/>
      <c r="AW420" s="106"/>
      <c r="AX420" s="101" t="s">
        <v>1597</v>
      </c>
      <c r="AY420" s="107"/>
      <c r="AZ420" s="105"/>
      <c r="BA420" s="128" t="s">
        <v>1595</v>
      </c>
      <c r="BB420" s="108">
        <f>IFERROR(IF(PAC!$AB420="F01 - CAPTAÇÃO DE RECURSO",1,""),"")</f>
        <v>1</v>
      </c>
      <c r="BC420" s="108" t="str">
        <f>IFERROR(IF(PAC!$AB420="F02 - LICITAÇÃO",1,""),"")</f>
        <v/>
      </c>
      <c r="BD420" s="109" t="str">
        <f>IFERROR(IF(PAC!$AB$6:$AB$581="F03 - EXECUÇÃO DO OBJETO",1,""),"")</f>
        <v/>
      </c>
      <c r="BE420" s="109" t="str">
        <f>IFERROR(IF(PAC!$AB$6:$AB$581="F04 - CONCLUÍDA",1,""),"")</f>
        <v/>
      </c>
      <c r="BF420" s="110">
        <f>IF(PAC!$V420&gt;0,0,PAC!$Q420)</f>
        <v>0</v>
      </c>
    </row>
    <row r="421" spans="1:58" s="1" customFormat="1" ht="408.9" hidden="1" customHeight="1" thickBot="1" x14ac:dyDescent="0.4">
      <c r="A421" s="111">
        <f t="shared" si="7"/>
        <v>416</v>
      </c>
      <c r="B421" s="111">
        <v>2025</v>
      </c>
      <c r="C421" s="111" t="s">
        <v>604</v>
      </c>
      <c r="D421" s="111" t="s">
        <v>995</v>
      </c>
      <c r="E421" s="129" t="s">
        <v>1667</v>
      </c>
      <c r="F421" s="114" t="s">
        <v>576</v>
      </c>
      <c r="G421" s="114" t="s">
        <v>540</v>
      </c>
      <c r="H421" s="111" t="s">
        <v>1228</v>
      </c>
      <c r="I421" s="111" t="s">
        <v>599</v>
      </c>
      <c r="J421" s="111" t="s">
        <v>278</v>
      </c>
      <c r="K421" s="31">
        <v>47430504.019999996</v>
      </c>
      <c r="L421" s="31"/>
      <c r="M421" s="31"/>
      <c r="N421" s="31">
        <f>K421*0.05</f>
        <v>2371525.2009999999</v>
      </c>
      <c r="O421" s="31"/>
      <c r="P421" s="31">
        <f>K421*0.95</f>
        <v>45058978.818999991</v>
      </c>
      <c r="Q421" s="33">
        <f>SUM(PAC!$M421:$P421)</f>
        <v>47430504.019999988</v>
      </c>
      <c r="R421" s="33"/>
      <c r="S421" s="33"/>
      <c r="T421" s="33"/>
      <c r="U421" s="33"/>
      <c r="V421" s="33"/>
      <c r="W421" s="33">
        <f>IF(PAC!$V421&gt;0,PAC!$V421,PAC!$Q421)</f>
        <v>47430504.019999988</v>
      </c>
      <c r="X421" s="33"/>
      <c r="Y421" s="115" t="s">
        <v>593</v>
      </c>
      <c r="Z421" s="115" t="s">
        <v>1734</v>
      </c>
      <c r="AA421" s="116"/>
      <c r="AB421" s="116" t="s">
        <v>1402</v>
      </c>
      <c r="AC421" s="112" t="s">
        <v>2349</v>
      </c>
      <c r="AD421" s="116"/>
      <c r="AE421" s="116"/>
      <c r="AF421" s="116" t="s">
        <v>1447</v>
      </c>
      <c r="AG421" s="114" t="s">
        <v>2714</v>
      </c>
      <c r="AH421" s="119">
        <v>46598</v>
      </c>
      <c r="AI421" s="114" t="s">
        <v>1848</v>
      </c>
      <c r="AJ421" s="114" t="s">
        <v>1518</v>
      </c>
      <c r="AK421" s="114" t="s">
        <v>2185</v>
      </c>
      <c r="AL421" s="114"/>
      <c r="AM421" s="114"/>
      <c r="AN421" s="117"/>
      <c r="AO421" s="114"/>
      <c r="AP421" s="114"/>
      <c r="AQ421" s="114"/>
      <c r="AR421" s="117">
        <v>46598</v>
      </c>
      <c r="AS421" s="117"/>
      <c r="AT421" s="117"/>
      <c r="AU421" s="117"/>
      <c r="AV421" s="120"/>
      <c r="AW421" s="120"/>
      <c r="AX421" s="113" t="s">
        <v>1714</v>
      </c>
      <c r="AY421" s="114" t="s">
        <v>2713</v>
      </c>
      <c r="AZ421" s="119"/>
      <c r="BA421" s="111" t="s">
        <v>2715</v>
      </c>
      <c r="BB421" s="191" t="str">
        <f>IFERROR(IF(PAC!$AB421="F01 - CAPTAÇÃO DE RECURSO",1,""),"")</f>
        <v/>
      </c>
      <c r="BC421" s="191">
        <f>IFERROR(IF(PAC!$AB421="F02 - LICITAÇÃO",1,""),"")</f>
        <v>1</v>
      </c>
      <c r="BD421" s="122" t="str">
        <f>IFERROR(IF(PAC!$AB$6:$AB$581="F03 - EXECUÇÃO DO OBJETO",1,""),"")</f>
        <v/>
      </c>
      <c r="BE421" s="122" t="str">
        <f>IFERROR(IF(PAC!$AB$6:$AB$581="F04 - CONCLUÍDA",1,""),"")</f>
        <v/>
      </c>
      <c r="BF421" s="189">
        <f>IF(PAC!$V421&gt;0,0,PAC!$Q421)</f>
        <v>47430504.019999988</v>
      </c>
    </row>
    <row r="422" spans="1:58" s="1" customFormat="1" ht="408.9" hidden="1" customHeight="1" thickBot="1" x14ac:dyDescent="0.4">
      <c r="A422" s="88">
        <f t="shared" si="7"/>
        <v>417</v>
      </c>
      <c r="B422" s="88">
        <v>2026</v>
      </c>
      <c r="C422" s="88" t="s">
        <v>604</v>
      </c>
      <c r="D422" s="88" t="s">
        <v>995</v>
      </c>
      <c r="E422" s="89" t="s">
        <v>2335</v>
      </c>
      <c r="F422" s="40" t="s">
        <v>576</v>
      </c>
      <c r="G422" s="40" t="s">
        <v>540</v>
      </c>
      <c r="H422" s="88" t="s">
        <v>1228</v>
      </c>
      <c r="I422" s="88" t="s">
        <v>599</v>
      </c>
      <c r="J422" s="88" t="s">
        <v>361</v>
      </c>
      <c r="K422" s="18">
        <v>169778963.59999999</v>
      </c>
      <c r="L422" s="18"/>
      <c r="M422" s="18"/>
      <c r="N422" s="18"/>
      <c r="O422" s="18"/>
      <c r="P422" s="18"/>
      <c r="Q422" s="20">
        <f>SUM(PAC!$M422:$P422)</f>
        <v>0</v>
      </c>
      <c r="R422" s="20"/>
      <c r="S422" s="20"/>
      <c r="T422" s="20"/>
      <c r="U422" s="20"/>
      <c r="V422" s="20"/>
      <c r="W422" s="20">
        <f>IF(PAC!$V422&gt;0,PAC!$V422,PAC!$Q422)</f>
        <v>0</v>
      </c>
      <c r="X422" s="20"/>
      <c r="Y422" s="102" t="s">
        <v>593</v>
      </c>
      <c r="Z422" s="102"/>
      <c r="AA422" s="103"/>
      <c r="AB422" s="103" t="s">
        <v>1403</v>
      </c>
      <c r="AC422" s="100" t="s">
        <v>2356</v>
      </c>
      <c r="AD422" s="87"/>
      <c r="AE422" s="104"/>
      <c r="AF422" s="40"/>
      <c r="AG422" s="40" t="s">
        <v>2336</v>
      </c>
      <c r="AH422" s="105"/>
      <c r="AI422" s="101" t="s">
        <v>1273</v>
      </c>
      <c r="AJ422" s="40" t="s">
        <v>2332</v>
      </c>
      <c r="AK422" s="40"/>
      <c r="AL422" s="40"/>
      <c r="AM422" s="40"/>
      <c r="AN422" s="87"/>
      <c r="AO422" s="40"/>
      <c r="AP422" s="40"/>
      <c r="AQ422" s="40"/>
      <c r="AR422" s="87"/>
      <c r="AS422" s="87"/>
      <c r="AT422" s="87"/>
      <c r="AU422" s="87"/>
      <c r="AV422" s="106"/>
      <c r="AW422" s="106"/>
      <c r="AX422" s="101"/>
      <c r="AY422" s="107"/>
      <c r="AZ422" s="105"/>
      <c r="BA422" s="128"/>
      <c r="BB422" s="108">
        <f>IFERROR(IF(PAC!$AB422="F01 - CAPTAÇÃO DE RECURSO",1,""),"")</f>
        <v>1</v>
      </c>
      <c r="BC422" s="108" t="str">
        <f>IFERROR(IF(PAC!$AB422="F02 - LICITAÇÃO",1,""),"")</f>
        <v/>
      </c>
      <c r="BD422" s="109" t="str">
        <f>IFERROR(IF(PAC!$AB$6:$AB$581="F03 - EXECUÇÃO DO OBJETO",1,""),"")</f>
        <v/>
      </c>
      <c r="BE422" s="109" t="str">
        <f>IFERROR(IF(PAC!$AB$6:$AB$581="F04 - CONCLUÍDA",1,""),"")</f>
        <v/>
      </c>
      <c r="BF422" s="110">
        <f>IF(PAC!$V422&gt;0,0,PAC!$Q422)</f>
        <v>0</v>
      </c>
    </row>
    <row r="423" spans="1:58" s="1" customFormat="1" ht="249.9" hidden="1" customHeight="1" thickBot="1" x14ac:dyDescent="0.4">
      <c r="A423" s="111">
        <f t="shared" si="7"/>
        <v>418</v>
      </c>
      <c r="B423" s="111">
        <v>2026</v>
      </c>
      <c r="C423" s="111" t="s">
        <v>604</v>
      </c>
      <c r="D423" s="111" t="s">
        <v>995</v>
      </c>
      <c r="E423" s="129" t="s">
        <v>2337</v>
      </c>
      <c r="F423" s="111" t="s">
        <v>576</v>
      </c>
      <c r="G423" s="111" t="s">
        <v>540</v>
      </c>
      <c r="H423" s="111" t="s">
        <v>1228</v>
      </c>
      <c r="I423" s="111" t="s">
        <v>599</v>
      </c>
      <c r="J423" s="111" t="s">
        <v>233</v>
      </c>
      <c r="K423" s="31">
        <v>77184794.239999995</v>
      </c>
      <c r="L423" s="31"/>
      <c r="M423" s="31"/>
      <c r="N423" s="31"/>
      <c r="O423" s="31"/>
      <c r="P423" s="31"/>
      <c r="Q423" s="33">
        <f>SUM(PAC!$M423:$P423)</f>
        <v>0</v>
      </c>
      <c r="R423" s="33"/>
      <c r="S423" s="33"/>
      <c r="T423" s="33"/>
      <c r="U423" s="33"/>
      <c r="V423" s="33"/>
      <c r="W423" s="33">
        <f>IF(PAC!$V423&gt;0,PAC!$V423,PAC!$Q423)</f>
        <v>0</v>
      </c>
      <c r="X423" s="33"/>
      <c r="Y423" s="115" t="s">
        <v>593</v>
      </c>
      <c r="Z423" s="115"/>
      <c r="AA423" s="116"/>
      <c r="AB423" s="116" t="s">
        <v>1403</v>
      </c>
      <c r="AC423" s="112" t="s">
        <v>2356</v>
      </c>
      <c r="AD423" s="117"/>
      <c r="AE423" s="118"/>
      <c r="AF423" s="114"/>
      <c r="AG423" s="114" t="s">
        <v>2336</v>
      </c>
      <c r="AH423" s="119"/>
      <c r="AI423" s="113" t="s">
        <v>1273</v>
      </c>
      <c r="AJ423" s="114" t="s">
        <v>2333</v>
      </c>
      <c r="AK423" s="114"/>
      <c r="AL423" s="114"/>
      <c r="AM423" s="114"/>
      <c r="AN423" s="117"/>
      <c r="AO423" s="114"/>
      <c r="AP423" s="114"/>
      <c r="AQ423" s="114"/>
      <c r="AR423" s="117"/>
      <c r="AS423" s="117"/>
      <c r="AT423" s="117"/>
      <c r="AU423" s="117"/>
      <c r="AV423" s="120"/>
      <c r="AW423" s="120"/>
      <c r="AX423" s="113"/>
      <c r="AY423" s="121"/>
      <c r="AZ423" s="119"/>
      <c r="BA423" s="130"/>
      <c r="BB423" s="191">
        <f>IFERROR(IF(PAC!$AB423="F01 - CAPTAÇÃO DE RECURSO",1,""),"")</f>
        <v>1</v>
      </c>
      <c r="BC423" s="191" t="str">
        <f>IFERROR(IF(PAC!$AB423="F02 - LICITAÇÃO",1,""),"")</f>
        <v/>
      </c>
      <c r="BD423" s="122" t="str">
        <f>IFERROR(IF(PAC!$AB$6:$AB$581="F03 - EXECUÇÃO DO OBJETO",1,""),"")</f>
        <v/>
      </c>
      <c r="BE423" s="122" t="str">
        <f>IFERROR(IF(PAC!$AB$6:$AB$581="F04 - CONCLUÍDA",1,""),"")</f>
        <v/>
      </c>
      <c r="BF423" s="189">
        <f>IF(PAC!$V423&gt;0,0,PAC!$Q423)</f>
        <v>0</v>
      </c>
    </row>
    <row r="424" spans="1:58" s="1" customFormat="1" ht="249.9" hidden="1" customHeight="1" thickBot="1" x14ac:dyDescent="0.4">
      <c r="A424" s="88">
        <f t="shared" si="7"/>
        <v>419</v>
      </c>
      <c r="B424" s="88">
        <v>2026</v>
      </c>
      <c r="C424" s="88" t="s">
        <v>604</v>
      </c>
      <c r="D424" s="88" t="s">
        <v>995</v>
      </c>
      <c r="E424" s="89" t="s">
        <v>704</v>
      </c>
      <c r="F424" s="40" t="s">
        <v>576</v>
      </c>
      <c r="G424" s="40" t="s">
        <v>540</v>
      </c>
      <c r="H424" s="88" t="s">
        <v>1228</v>
      </c>
      <c r="I424" s="88" t="s">
        <v>599</v>
      </c>
      <c r="J424" s="88" t="s">
        <v>149</v>
      </c>
      <c r="K424" s="18">
        <v>98890411.239999995</v>
      </c>
      <c r="L424" s="18"/>
      <c r="M424" s="18"/>
      <c r="N424" s="18"/>
      <c r="O424" s="18"/>
      <c r="P424" s="18"/>
      <c r="Q424" s="20">
        <f>SUM(PAC!$M424:$P424)</f>
        <v>0</v>
      </c>
      <c r="R424" s="20"/>
      <c r="S424" s="20"/>
      <c r="T424" s="20"/>
      <c r="U424" s="20"/>
      <c r="V424" s="20"/>
      <c r="W424" s="20">
        <f>IF(PAC!$V424&gt;0,PAC!$V424,PAC!$Q424)</f>
        <v>0</v>
      </c>
      <c r="X424" s="20"/>
      <c r="Y424" s="102" t="s">
        <v>593</v>
      </c>
      <c r="Z424" s="102"/>
      <c r="AA424" s="103"/>
      <c r="AB424" s="103" t="s">
        <v>1403</v>
      </c>
      <c r="AC424" s="100" t="s">
        <v>2356</v>
      </c>
      <c r="AD424" s="87"/>
      <c r="AE424" s="104"/>
      <c r="AF424" s="40"/>
      <c r="AG424" s="40" t="s">
        <v>2336</v>
      </c>
      <c r="AH424" s="105"/>
      <c r="AI424" s="101" t="s">
        <v>1273</v>
      </c>
      <c r="AJ424" s="40" t="s">
        <v>2334</v>
      </c>
      <c r="AK424" s="40"/>
      <c r="AL424" s="40"/>
      <c r="AM424" s="40"/>
      <c r="AN424" s="87"/>
      <c r="AO424" s="40"/>
      <c r="AP424" s="40"/>
      <c r="AQ424" s="40"/>
      <c r="AR424" s="87"/>
      <c r="AS424" s="87"/>
      <c r="AT424" s="87"/>
      <c r="AU424" s="87"/>
      <c r="AV424" s="106"/>
      <c r="AW424" s="106"/>
      <c r="AX424" s="101"/>
      <c r="AY424" s="107"/>
      <c r="AZ424" s="105"/>
      <c r="BA424" s="128"/>
      <c r="BB424" s="108">
        <f>IFERROR(IF(PAC!$AB424="F01 - CAPTAÇÃO DE RECURSO",1,""),"")</f>
        <v>1</v>
      </c>
      <c r="BC424" s="108" t="str">
        <f>IFERROR(IF(PAC!$AB424="F02 - LICITAÇÃO",1,""),"")</f>
        <v/>
      </c>
      <c r="BD424" s="109" t="str">
        <f>IFERROR(IF(PAC!$AB$6:$AB$581="F03 - EXECUÇÃO DO OBJETO",1,""),"")</f>
        <v/>
      </c>
      <c r="BE424" s="109" t="str">
        <f>IFERROR(IF(PAC!$AB$6:$AB$581="F04 - CONCLUÍDA",1,""),"")</f>
        <v/>
      </c>
      <c r="BF424" s="110">
        <f>IF(PAC!$V424&gt;0,0,PAC!$Q424)</f>
        <v>0</v>
      </c>
    </row>
    <row r="425" spans="1:58" s="1" customFormat="1" ht="249.9" hidden="1" customHeight="1" thickBot="1" x14ac:dyDescent="0.4">
      <c r="A425" s="111">
        <f t="shared" si="7"/>
        <v>420</v>
      </c>
      <c r="B425" s="112">
        <v>2023</v>
      </c>
      <c r="C425" s="111" t="s">
        <v>604</v>
      </c>
      <c r="D425" s="111" t="s">
        <v>995</v>
      </c>
      <c r="E425" s="113" t="s">
        <v>1282</v>
      </c>
      <c r="F425" s="111" t="s">
        <v>575</v>
      </c>
      <c r="G425" s="111" t="s">
        <v>594</v>
      </c>
      <c r="H425" s="114" t="s">
        <v>1228</v>
      </c>
      <c r="I425" s="111" t="s">
        <v>600</v>
      </c>
      <c r="J425" s="111" t="s">
        <v>113</v>
      </c>
      <c r="K425" s="31"/>
      <c r="L425" s="31">
        <v>36888433.670000002</v>
      </c>
      <c r="M425" s="31">
        <v>27876586.690000001</v>
      </c>
      <c r="N425" s="31">
        <v>5959749.75</v>
      </c>
      <c r="O425" s="31"/>
      <c r="P425" s="31"/>
      <c r="Q425" s="33">
        <f>SUM(PAC!$M425:$P425)</f>
        <v>33836336.439999998</v>
      </c>
      <c r="R425" s="33"/>
      <c r="S425" s="33"/>
      <c r="T425" s="33"/>
      <c r="U425" s="33"/>
      <c r="V425" s="33">
        <v>33595853.840000004</v>
      </c>
      <c r="W425" s="33">
        <f>IF(PAC!$V425&gt;0,PAC!$V425,PAC!$Q425)</f>
        <v>33595853.840000004</v>
      </c>
      <c r="X425" s="33" t="s">
        <v>1605</v>
      </c>
      <c r="Y425" s="115" t="s">
        <v>1553</v>
      </c>
      <c r="Z425" s="115"/>
      <c r="AA425" s="116">
        <v>12</v>
      </c>
      <c r="AB425" s="116" t="s">
        <v>1675</v>
      </c>
      <c r="AC425" s="112" t="s">
        <v>2346</v>
      </c>
      <c r="AD425" s="117">
        <v>46495</v>
      </c>
      <c r="AE425" s="118">
        <v>26.33</v>
      </c>
      <c r="AF425" s="114" t="s">
        <v>1456</v>
      </c>
      <c r="AG425" s="113" t="s">
        <v>1281</v>
      </c>
      <c r="AH425" s="119">
        <v>46495</v>
      </c>
      <c r="AI425" s="126" t="s">
        <v>1281</v>
      </c>
      <c r="AJ425" s="114" t="s">
        <v>522</v>
      </c>
      <c r="AK425" s="114" t="s">
        <v>2424</v>
      </c>
      <c r="AL425" s="114" t="s">
        <v>962</v>
      </c>
      <c r="AM425" s="114"/>
      <c r="AN425" s="117">
        <v>46739</v>
      </c>
      <c r="AO425" s="114"/>
      <c r="AP425" s="198" t="s">
        <v>2593</v>
      </c>
      <c r="AQ425" s="114"/>
      <c r="AR425" s="117">
        <v>45813</v>
      </c>
      <c r="AS425" s="117">
        <v>45839</v>
      </c>
      <c r="AT425" s="117">
        <v>45939</v>
      </c>
      <c r="AU425" s="117">
        <v>46128</v>
      </c>
      <c r="AV425" s="120">
        <v>46495</v>
      </c>
      <c r="AW425" s="120">
        <v>46495</v>
      </c>
      <c r="AX425" s="124" t="s">
        <v>2146</v>
      </c>
      <c r="AY425" s="113" t="s">
        <v>2147</v>
      </c>
      <c r="AZ425" s="119"/>
      <c r="BA425" s="130" t="s">
        <v>1593</v>
      </c>
      <c r="BB425" s="191" t="str">
        <f>IFERROR(IF(PAC!$AB425="F01 - CAPTAÇÃO DE RECURSO",1,""),"")</f>
        <v/>
      </c>
      <c r="BC425" s="191" t="str">
        <f>IFERROR(IF(PAC!$AB425="F02 - LICITAÇÃO",1,""),"")</f>
        <v/>
      </c>
      <c r="BD425" s="122">
        <f>IFERROR(IF(PAC!$AB$6:$AB$581="F03 - EXECUÇÃO DO OBJETO",1,""),"")</f>
        <v>1</v>
      </c>
      <c r="BE425" s="122" t="str">
        <f>IFERROR(IF(PAC!$AB$6:$AB$581="F04 - CONCLUÍDA",1,""),"")</f>
        <v/>
      </c>
      <c r="BF425" s="189">
        <f>IF(PAC!$V425&gt;0,0,PAC!$Q425)</f>
        <v>0</v>
      </c>
    </row>
    <row r="426" spans="1:58" s="1" customFormat="1" ht="249.9" hidden="1" customHeight="1" thickBot="1" x14ac:dyDescent="0.4">
      <c r="A426" s="88">
        <f t="shared" si="7"/>
        <v>421</v>
      </c>
      <c r="B426" s="100">
        <v>2023</v>
      </c>
      <c r="C426" s="88" t="s">
        <v>604</v>
      </c>
      <c r="D426" s="88" t="s">
        <v>995</v>
      </c>
      <c r="E426" s="101" t="s">
        <v>1283</v>
      </c>
      <c r="F426" s="88" t="s">
        <v>575</v>
      </c>
      <c r="G426" s="88" t="s">
        <v>594</v>
      </c>
      <c r="H426" s="40" t="s">
        <v>1228</v>
      </c>
      <c r="I426" s="88" t="s">
        <v>600</v>
      </c>
      <c r="J426" s="88" t="s">
        <v>149</v>
      </c>
      <c r="K426" s="18"/>
      <c r="L426" s="18">
        <v>15786814.890000001</v>
      </c>
      <c r="M426" s="18">
        <v>5262271.63</v>
      </c>
      <c r="N426" s="18">
        <v>10508096.59</v>
      </c>
      <c r="O426" s="18"/>
      <c r="P426" s="18"/>
      <c r="Q426" s="20">
        <f>SUM(PAC!$M426:$P426)</f>
        <v>15770368.219999999</v>
      </c>
      <c r="R426" s="20"/>
      <c r="S426" s="20"/>
      <c r="T426" s="20"/>
      <c r="U426" s="20"/>
      <c r="V426" s="20">
        <v>15564213.23</v>
      </c>
      <c r="W426" s="20">
        <f>IF(PAC!$V426&gt;0,PAC!$V426,PAC!$Q426)</f>
        <v>15564213.23</v>
      </c>
      <c r="X426" s="20" t="s">
        <v>1603</v>
      </c>
      <c r="Y426" s="102" t="s">
        <v>1553</v>
      </c>
      <c r="Z426" s="102"/>
      <c r="AA426" s="103">
        <v>12</v>
      </c>
      <c r="AB426" s="103" t="s">
        <v>1402</v>
      </c>
      <c r="AC426" s="100" t="s">
        <v>2348</v>
      </c>
      <c r="AD426" s="87"/>
      <c r="AE426" s="104"/>
      <c r="AF426" s="40" t="s">
        <v>1452</v>
      </c>
      <c r="AG426" s="125" t="s">
        <v>2457</v>
      </c>
      <c r="AH426" s="105"/>
      <c r="AI426" s="127" t="s">
        <v>2395</v>
      </c>
      <c r="AJ426" s="40" t="s">
        <v>523</v>
      </c>
      <c r="AK426" s="40" t="s">
        <v>2425</v>
      </c>
      <c r="AL426" s="40" t="s">
        <v>962</v>
      </c>
      <c r="AM426" s="40"/>
      <c r="AN426" s="87">
        <v>46739</v>
      </c>
      <c r="AO426" s="40"/>
      <c r="AP426" s="40"/>
      <c r="AQ426" s="40"/>
      <c r="AR426" s="87">
        <v>45734</v>
      </c>
      <c r="AS426" s="87">
        <v>45789</v>
      </c>
      <c r="AT426" s="87">
        <v>46170</v>
      </c>
      <c r="AU426" s="87"/>
      <c r="AV426" s="106"/>
      <c r="AW426" s="106"/>
      <c r="AX426" s="123" t="s">
        <v>2148</v>
      </c>
      <c r="AY426" s="101" t="s">
        <v>2086</v>
      </c>
      <c r="AZ426" s="105"/>
      <c r="BA426" s="88" t="s">
        <v>1594</v>
      </c>
      <c r="BB426" s="108" t="str">
        <f>IFERROR(IF(PAC!$AB426="F01 - CAPTAÇÃO DE RECURSO",1,""),"")</f>
        <v/>
      </c>
      <c r="BC426" s="108">
        <f>IFERROR(IF(PAC!$AB426="F02 - LICITAÇÃO",1,""),"")</f>
        <v>1</v>
      </c>
      <c r="BD426" s="109" t="str">
        <f>IFERROR(IF(PAC!$AB$6:$AB$581="F03 - EXECUÇÃO DO OBJETO",1,""),"")</f>
        <v/>
      </c>
      <c r="BE426" s="109" t="str">
        <f>IFERROR(IF(PAC!$AB$6:$AB$581="F04 - CONCLUÍDA",1,""),"")</f>
        <v/>
      </c>
      <c r="BF426" s="110">
        <f>IF(PAC!$V426&gt;0,0,PAC!$Q426)</f>
        <v>0</v>
      </c>
    </row>
    <row r="427" spans="1:58" s="1" customFormat="1" ht="249.9" hidden="1" customHeight="1" thickBot="1" x14ac:dyDescent="0.4">
      <c r="A427" s="111">
        <f t="shared" si="7"/>
        <v>422</v>
      </c>
      <c r="B427" s="112">
        <v>2023</v>
      </c>
      <c r="C427" s="111" t="s">
        <v>604</v>
      </c>
      <c r="D427" s="111" t="s">
        <v>995</v>
      </c>
      <c r="E427" s="113" t="s">
        <v>1284</v>
      </c>
      <c r="F427" s="111" t="s">
        <v>575</v>
      </c>
      <c r="G427" s="111" t="s">
        <v>594</v>
      </c>
      <c r="H427" s="114" t="s">
        <v>1228</v>
      </c>
      <c r="I427" s="111" t="s">
        <v>600</v>
      </c>
      <c r="J427" s="111" t="s">
        <v>155</v>
      </c>
      <c r="K427" s="31"/>
      <c r="L427" s="31">
        <v>9777401.3800000008</v>
      </c>
      <c r="M427" s="31">
        <v>5998858.1200000001</v>
      </c>
      <c r="N427" s="31">
        <v>1952531.31</v>
      </c>
      <c r="O427" s="31"/>
      <c r="P427" s="31"/>
      <c r="Q427" s="33">
        <f>SUM(PAC!$M427:$P427)</f>
        <v>7951389.4299999997</v>
      </c>
      <c r="R427" s="33"/>
      <c r="S427" s="33"/>
      <c r="T427" s="33"/>
      <c r="U427" s="33"/>
      <c r="V427" s="33">
        <v>7759066.0700000003</v>
      </c>
      <c r="W427" s="33">
        <f>IF(PAC!$V427&gt;0,PAC!$V427,PAC!$Q427)</f>
        <v>7759066.0700000003</v>
      </c>
      <c r="X427" s="33" t="s">
        <v>1610</v>
      </c>
      <c r="Y427" s="115" t="s">
        <v>1553</v>
      </c>
      <c r="Z427" s="115"/>
      <c r="AA427" s="116">
        <v>12</v>
      </c>
      <c r="AB427" s="116" t="s">
        <v>1675</v>
      </c>
      <c r="AC427" s="112" t="s">
        <v>2346</v>
      </c>
      <c r="AD427" s="117">
        <v>46419</v>
      </c>
      <c r="AE427" s="118">
        <v>34.270000000000003</v>
      </c>
      <c r="AF427" s="118" t="s">
        <v>1456</v>
      </c>
      <c r="AG427" s="113" t="s">
        <v>1281</v>
      </c>
      <c r="AH427" s="119">
        <v>46419</v>
      </c>
      <c r="AI427" s="173" t="s">
        <v>1456</v>
      </c>
      <c r="AJ427" s="114" t="s">
        <v>524</v>
      </c>
      <c r="AK427" s="114" t="s">
        <v>2426</v>
      </c>
      <c r="AL427" s="114" t="s">
        <v>962</v>
      </c>
      <c r="AM427" s="114"/>
      <c r="AN427" s="117">
        <v>46739</v>
      </c>
      <c r="AO427" s="114"/>
      <c r="AP427" s="198" t="s">
        <v>2594</v>
      </c>
      <c r="AQ427" s="114"/>
      <c r="AR427" s="117">
        <v>45807</v>
      </c>
      <c r="AS427" s="117">
        <v>45841</v>
      </c>
      <c r="AT427" s="117">
        <v>45903</v>
      </c>
      <c r="AU427" s="117">
        <v>46050</v>
      </c>
      <c r="AV427" s="120">
        <v>46419</v>
      </c>
      <c r="AW427" s="120">
        <v>46419</v>
      </c>
      <c r="AX427" s="124" t="s">
        <v>2149</v>
      </c>
      <c r="AY427" s="113" t="s">
        <v>2150</v>
      </c>
      <c r="AZ427" s="119"/>
      <c r="BA427" s="130" t="s">
        <v>1594</v>
      </c>
      <c r="BB427" s="191" t="str">
        <f>IFERROR(IF(PAC!$AB427="F01 - CAPTAÇÃO DE RECURSO",1,""),"")</f>
        <v/>
      </c>
      <c r="BC427" s="191" t="str">
        <f>IFERROR(IF(PAC!$AB427="F02 - LICITAÇÃO",1,""),"")</f>
        <v/>
      </c>
      <c r="BD427" s="122">
        <f>IFERROR(IF(PAC!$AB$6:$AB$581="F03 - EXECUÇÃO DO OBJETO",1,""),"")</f>
        <v>1</v>
      </c>
      <c r="BE427" s="122" t="str">
        <f>IFERROR(IF(PAC!$AB$6:$AB$581="F04 - CONCLUÍDA",1,""),"")</f>
        <v/>
      </c>
      <c r="BF427" s="189">
        <f>IF(PAC!$V427&gt;0,0,PAC!$Q427)</f>
        <v>0</v>
      </c>
    </row>
    <row r="428" spans="1:58" s="1" customFormat="1" ht="249.9" hidden="1" customHeight="1" thickBot="1" x14ac:dyDescent="0.4">
      <c r="A428" s="88">
        <f t="shared" si="7"/>
        <v>423</v>
      </c>
      <c r="B428" s="100">
        <v>2023</v>
      </c>
      <c r="C428" s="88" t="s">
        <v>604</v>
      </c>
      <c r="D428" s="88" t="s">
        <v>995</v>
      </c>
      <c r="E428" s="101" t="s">
        <v>1285</v>
      </c>
      <c r="F428" s="88" t="s">
        <v>575</v>
      </c>
      <c r="G428" s="88" t="s">
        <v>594</v>
      </c>
      <c r="H428" s="40" t="s">
        <v>1228</v>
      </c>
      <c r="I428" s="88" t="s">
        <v>600</v>
      </c>
      <c r="J428" s="88" t="s">
        <v>259</v>
      </c>
      <c r="K428" s="18"/>
      <c r="L428" s="18">
        <v>5162942.84</v>
      </c>
      <c r="M428" s="18">
        <v>5162942.84</v>
      </c>
      <c r="N428" s="18">
        <v>2167722.54</v>
      </c>
      <c r="O428" s="18"/>
      <c r="P428" s="18"/>
      <c r="Q428" s="20">
        <f>SUM(PAC!$M428:$P428)</f>
        <v>7330665.3799999999</v>
      </c>
      <c r="R428" s="20"/>
      <c r="S428" s="20"/>
      <c r="T428" s="20"/>
      <c r="U428" s="20"/>
      <c r="V428" s="20">
        <v>7330665.3799999999</v>
      </c>
      <c r="W428" s="20">
        <f>IF(PAC!$V428&gt;0,PAC!$V428,PAC!$Q428)</f>
        <v>7330665.3799999999</v>
      </c>
      <c r="X428" s="20" t="s">
        <v>1611</v>
      </c>
      <c r="Y428" s="102" t="s">
        <v>1546</v>
      </c>
      <c r="Z428" s="102"/>
      <c r="AA428" s="103">
        <v>7</v>
      </c>
      <c r="AB428" s="87" t="s">
        <v>1675</v>
      </c>
      <c r="AC428" s="100" t="s">
        <v>2346</v>
      </c>
      <c r="AD428" s="87">
        <v>46333</v>
      </c>
      <c r="AE428" s="104">
        <v>46.69</v>
      </c>
      <c r="AF428" s="40" t="s">
        <v>1456</v>
      </c>
      <c r="AG428" s="123" t="s">
        <v>1281</v>
      </c>
      <c r="AH428" s="105">
        <v>46333</v>
      </c>
      <c r="AI428" s="127" t="s">
        <v>1476</v>
      </c>
      <c r="AJ428" s="40" t="s">
        <v>526</v>
      </c>
      <c r="AK428" s="40" t="s">
        <v>2427</v>
      </c>
      <c r="AL428" s="40" t="s">
        <v>962</v>
      </c>
      <c r="AM428" s="40"/>
      <c r="AN428" s="87">
        <v>46739</v>
      </c>
      <c r="AO428" s="40"/>
      <c r="AP428" s="197" t="s">
        <v>2595</v>
      </c>
      <c r="AQ428" s="40"/>
      <c r="AR428" s="87">
        <v>45734</v>
      </c>
      <c r="AS428" s="87">
        <v>45784</v>
      </c>
      <c r="AT428" s="87">
        <v>45882</v>
      </c>
      <c r="AU428" s="87">
        <v>45996</v>
      </c>
      <c r="AV428" s="106">
        <v>46213</v>
      </c>
      <c r="AW428" s="106">
        <v>46333</v>
      </c>
      <c r="AX428" s="123" t="s">
        <v>2151</v>
      </c>
      <c r="AY428" s="101" t="s">
        <v>2152</v>
      </c>
      <c r="AZ428" s="105"/>
      <c r="BA428" s="128" t="s">
        <v>1593</v>
      </c>
      <c r="BB428" s="108" t="str">
        <f>IFERROR(IF(PAC!$AB428="F01 - CAPTAÇÃO DE RECURSO",1,""),"")</f>
        <v/>
      </c>
      <c r="BC428" s="108" t="str">
        <f>IFERROR(IF(PAC!$AB428="F02 - LICITAÇÃO",1,""),"")</f>
        <v/>
      </c>
      <c r="BD428" s="109">
        <f>IFERROR(IF(PAC!$AB$6:$AB$581="F03 - EXECUÇÃO DO OBJETO",1,""),"")</f>
        <v>1</v>
      </c>
      <c r="BE428" s="109" t="str">
        <f>IFERROR(IF(PAC!$AB$6:$AB$581="F04 - CONCLUÍDA",1,""),"")</f>
        <v/>
      </c>
      <c r="BF428" s="110">
        <f>IF(PAC!$V428&gt;0,0,PAC!$Q428)</f>
        <v>0</v>
      </c>
    </row>
    <row r="429" spans="1:58" s="1" customFormat="1" ht="249.9" hidden="1" customHeight="1" thickBot="1" x14ac:dyDescent="0.4">
      <c r="A429" s="111">
        <f t="shared" si="7"/>
        <v>424</v>
      </c>
      <c r="B429" s="112">
        <v>2023</v>
      </c>
      <c r="C429" s="111" t="s">
        <v>604</v>
      </c>
      <c r="D429" s="111" t="s">
        <v>995</v>
      </c>
      <c r="E429" s="113" t="s">
        <v>1286</v>
      </c>
      <c r="F429" s="111" t="s">
        <v>575</v>
      </c>
      <c r="G429" s="111" t="s">
        <v>594</v>
      </c>
      <c r="H429" s="114" t="s">
        <v>1228</v>
      </c>
      <c r="I429" s="111" t="s">
        <v>600</v>
      </c>
      <c r="J429" s="111" t="s">
        <v>368</v>
      </c>
      <c r="K429" s="31"/>
      <c r="L429" s="31">
        <v>14135208.17</v>
      </c>
      <c r="M429" s="31">
        <v>6554604.0899999999</v>
      </c>
      <c r="N429" s="31">
        <v>4126171.38</v>
      </c>
      <c r="O429" s="31"/>
      <c r="P429" s="31"/>
      <c r="Q429" s="33">
        <f>SUM(PAC!$M429:$P429)</f>
        <v>10680775.469999999</v>
      </c>
      <c r="R429" s="33"/>
      <c r="S429" s="33"/>
      <c r="T429" s="33"/>
      <c r="U429" s="33"/>
      <c r="V429" s="33">
        <v>10680775.470000001</v>
      </c>
      <c r="W429" s="33">
        <f>IF(PAC!$V429&gt;0,PAC!$V429,PAC!$Q429)</f>
        <v>10680775.470000001</v>
      </c>
      <c r="X429" s="33" t="s">
        <v>1612</v>
      </c>
      <c r="Y429" s="115" t="s">
        <v>1553</v>
      </c>
      <c r="Z429" s="115"/>
      <c r="AA429" s="116">
        <v>8</v>
      </c>
      <c r="AB429" s="116" t="s">
        <v>1675</v>
      </c>
      <c r="AC429" s="112" t="s">
        <v>2346</v>
      </c>
      <c r="AD429" s="120">
        <v>46447</v>
      </c>
      <c r="AE429" s="118">
        <v>15.41</v>
      </c>
      <c r="AF429" s="114" t="s">
        <v>1456</v>
      </c>
      <c r="AG429" s="113" t="s">
        <v>2066</v>
      </c>
      <c r="AH429" s="120">
        <v>46447</v>
      </c>
      <c r="AI429" s="126" t="s">
        <v>1456</v>
      </c>
      <c r="AJ429" s="114" t="s">
        <v>527</v>
      </c>
      <c r="AK429" s="114" t="s">
        <v>2428</v>
      </c>
      <c r="AL429" s="114" t="s">
        <v>962</v>
      </c>
      <c r="AM429" s="114"/>
      <c r="AN429" s="117">
        <v>46739</v>
      </c>
      <c r="AO429" s="114"/>
      <c r="AP429" s="198" t="s">
        <v>2596</v>
      </c>
      <c r="AQ429" s="114"/>
      <c r="AR429" s="117">
        <v>45737</v>
      </c>
      <c r="AS429" s="117">
        <v>45789</v>
      </c>
      <c r="AT429" s="117">
        <v>45903</v>
      </c>
      <c r="AU429" s="117">
        <v>46050</v>
      </c>
      <c r="AV429" s="120">
        <v>46297</v>
      </c>
      <c r="AW429" s="120">
        <v>46447</v>
      </c>
      <c r="AX429" s="124" t="s">
        <v>2153</v>
      </c>
      <c r="AY429" s="113" t="s">
        <v>2154</v>
      </c>
      <c r="AZ429" s="119"/>
      <c r="BA429" s="130" t="s">
        <v>1593</v>
      </c>
      <c r="BB429" s="191" t="str">
        <f>IFERROR(IF(PAC!$AB429="F01 - CAPTAÇÃO DE RECURSO",1,""),"")</f>
        <v/>
      </c>
      <c r="BC429" s="191" t="str">
        <f>IFERROR(IF(PAC!$AB429="F02 - LICITAÇÃO",1,""),"")</f>
        <v/>
      </c>
      <c r="BD429" s="122">
        <f>IFERROR(IF(PAC!$AB$6:$AB$581="F03 - EXECUÇÃO DO OBJETO",1,""),"")</f>
        <v>1</v>
      </c>
      <c r="BE429" s="122" t="str">
        <f>IFERROR(IF(PAC!$AB$6:$AB$581="F04 - CONCLUÍDA",1,""),"")</f>
        <v/>
      </c>
      <c r="BF429" s="189">
        <f>IF(PAC!$V429&gt;0,0,PAC!$Q429)</f>
        <v>0</v>
      </c>
    </row>
    <row r="430" spans="1:58" s="1" customFormat="1" ht="249.9" hidden="1" customHeight="1" thickBot="1" x14ac:dyDescent="0.4">
      <c r="A430" s="88">
        <f t="shared" si="7"/>
        <v>425</v>
      </c>
      <c r="B430" s="100">
        <v>2023</v>
      </c>
      <c r="C430" s="88" t="s">
        <v>604</v>
      </c>
      <c r="D430" s="88" t="s">
        <v>995</v>
      </c>
      <c r="E430" s="101" t="s">
        <v>1287</v>
      </c>
      <c r="F430" s="88" t="s">
        <v>575</v>
      </c>
      <c r="G430" s="88" t="s">
        <v>594</v>
      </c>
      <c r="H430" s="40" t="s">
        <v>1228</v>
      </c>
      <c r="I430" s="88" t="s">
        <v>600</v>
      </c>
      <c r="J430" s="88" t="s">
        <v>72</v>
      </c>
      <c r="K430" s="18"/>
      <c r="L430" s="18">
        <v>6635057.1699999999</v>
      </c>
      <c r="M430" s="18">
        <v>6635057.1699999999</v>
      </c>
      <c r="N430" s="18">
        <v>133622.56</v>
      </c>
      <c r="O430" s="18"/>
      <c r="P430" s="18"/>
      <c r="Q430" s="20">
        <f>SUM(PAC!$M430:$P430)</f>
        <v>6768679.7299999995</v>
      </c>
      <c r="R430" s="20"/>
      <c r="S430" s="20"/>
      <c r="T430" s="20"/>
      <c r="U430" s="20"/>
      <c r="V430" s="20">
        <v>6646269.2599999998</v>
      </c>
      <c r="W430" s="20">
        <f>IF(PAC!$V430&gt;0,PAC!$V430,PAC!$Q430)</f>
        <v>6646269.2599999998</v>
      </c>
      <c r="X430" s="20" t="s">
        <v>1613</v>
      </c>
      <c r="Y430" s="102" t="s">
        <v>1553</v>
      </c>
      <c r="Z430" s="102"/>
      <c r="AA430" s="103">
        <v>8</v>
      </c>
      <c r="AB430" s="103" t="s">
        <v>1675</v>
      </c>
      <c r="AC430" s="100" t="s">
        <v>2346</v>
      </c>
      <c r="AD430" s="106">
        <v>46357</v>
      </c>
      <c r="AE430" s="104">
        <v>75.430000000000007</v>
      </c>
      <c r="AF430" s="104" t="s">
        <v>1456</v>
      </c>
      <c r="AG430" s="174" t="s">
        <v>1281</v>
      </c>
      <c r="AH430" s="106">
        <v>46357</v>
      </c>
      <c r="AI430" s="174" t="s">
        <v>1456</v>
      </c>
      <c r="AJ430" s="40" t="s">
        <v>519</v>
      </c>
      <c r="AK430" s="40" t="s">
        <v>2429</v>
      </c>
      <c r="AL430" s="40" t="s">
        <v>962</v>
      </c>
      <c r="AM430" s="40"/>
      <c r="AN430" s="87">
        <v>46739</v>
      </c>
      <c r="AO430" s="40"/>
      <c r="AP430" s="197" t="s">
        <v>2597</v>
      </c>
      <c r="AQ430" s="40"/>
      <c r="AR430" s="87">
        <v>45737</v>
      </c>
      <c r="AS430" s="87">
        <v>45784</v>
      </c>
      <c r="AT430" s="87">
        <v>45876</v>
      </c>
      <c r="AU430" s="87">
        <v>46050</v>
      </c>
      <c r="AV430" s="106">
        <v>46297</v>
      </c>
      <c r="AW430" s="106">
        <v>46357</v>
      </c>
      <c r="AX430" s="123" t="s">
        <v>1772</v>
      </c>
      <c r="AY430" s="101" t="s">
        <v>2155</v>
      </c>
      <c r="AZ430" s="105"/>
      <c r="BA430" s="128" t="s">
        <v>1593</v>
      </c>
      <c r="BB430" s="108" t="str">
        <f>IFERROR(IF(PAC!$AB430="F01 - CAPTAÇÃO DE RECURSO",1,""),"")</f>
        <v/>
      </c>
      <c r="BC430" s="108" t="str">
        <f>IFERROR(IF(PAC!$AB430="F02 - LICITAÇÃO",1,""),"")</f>
        <v/>
      </c>
      <c r="BD430" s="109">
        <f>IFERROR(IF(PAC!$AB$6:$AB$581="F03 - EXECUÇÃO DO OBJETO",1,""),"")</f>
        <v>1</v>
      </c>
      <c r="BE430" s="109" t="str">
        <f>IFERROR(IF(PAC!$AB$6:$AB$581="F04 - CONCLUÍDA",1,""),"")</f>
        <v/>
      </c>
      <c r="BF430" s="110">
        <f>IF(PAC!$V430&gt;0,0,PAC!$Q430)</f>
        <v>0</v>
      </c>
    </row>
    <row r="431" spans="1:58" s="1" customFormat="1" ht="249.9" hidden="1" customHeight="1" thickBot="1" x14ac:dyDescent="0.4">
      <c r="A431" s="111">
        <f t="shared" si="7"/>
        <v>426</v>
      </c>
      <c r="B431" s="112">
        <v>2023</v>
      </c>
      <c r="C431" s="111" t="s">
        <v>604</v>
      </c>
      <c r="D431" s="111" t="s">
        <v>995</v>
      </c>
      <c r="E431" s="113" t="s">
        <v>1288</v>
      </c>
      <c r="F431" s="111" t="s">
        <v>575</v>
      </c>
      <c r="G431" s="111" t="s">
        <v>594</v>
      </c>
      <c r="H431" s="114" t="s">
        <v>1228</v>
      </c>
      <c r="I431" s="111" t="s">
        <v>600</v>
      </c>
      <c r="J431" s="111" t="s">
        <v>145</v>
      </c>
      <c r="K431" s="31"/>
      <c r="L431" s="31">
        <v>9556927.9299999997</v>
      </c>
      <c r="M431" s="31">
        <v>9556927.9299999997</v>
      </c>
      <c r="N431" s="31"/>
      <c r="O431" s="31"/>
      <c r="P431" s="31"/>
      <c r="Q431" s="33">
        <f>SUM(PAC!$M431:$P431)</f>
        <v>9556927.9299999997</v>
      </c>
      <c r="R431" s="33"/>
      <c r="S431" s="33"/>
      <c r="T431" s="33"/>
      <c r="U431" s="33"/>
      <c r="V431" s="33">
        <v>9319252.0899999999</v>
      </c>
      <c r="W431" s="33">
        <f>IF(PAC!$V431&gt;0,PAC!$V431,PAC!$Q431)</f>
        <v>9319252.0899999999</v>
      </c>
      <c r="X431" s="33" t="s">
        <v>1614</v>
      </c>
      <c r="Y431" s="115" t="s">
        <v>1553</v>
      </c>
      <c r="Z431" s="115"/>
      <c r="AA431" s="116">
        <v>8</v>
      </c>
      <c r="AB431" s="116" t="s">
        <v>1675</v>
      </c>
      <c r="AC431" s="112" t="s">
        <v>2346</v>
      </c>
      <c r="AD431" s="117">
        <v>46414</v>
      </c>
      <c r="AE431" s="118">
        <v>16.23</v>
      </c>
      <c r="AF431" s="114" t="s">
        <v>1456</v>
      </c>
      <c r="AG431" s="121" t="s">
        <v>1281</v>
      </c>
      <c r="AH431" s="117">
        <v>46414</v>
      </c>
      <c r="AI431" s="126" t="s">
        <v>1281</v>
      </c>
      <c r="AJ431" s="114" t="s">
        <v>520</v>
      </c>
      <c r="AK431" s="114" t="s">
        <v>2430</v>
      </c>
      <c r="AL431" s="114" t="s">
        <v>962</v>
      </c>
      <c r="AM431" s="114"/>
      <c r="AN431" s="117">
        <v>46739</v>
      </c>
      <c r="AO431" s="114"/>
      <c r="AP431" s="198" t="s">
        <v>2598</v>
      </c>
      <c r="AQ431" s="114"/>
      <c r="AR431" s="117">
        <v>45734</v>
      </c>
      <c r="AS431" s="117">
        <v>45785</v>
      </c>
      <c r="AT431" s="117">
        <v>45860</v>
      </c>
      <c r="AU431" s="117">
        <v>45987</v>
      </c>
      <c r="AV431" s="120">
        <v>46234</v>
      </c>
      <c r="AW431" s="117">
        <v>46414</v>
      </c>
      <c r="AX431" s="124" t="s">
        <v>2156</v>
      </c>
      <c r="AY431" s="113" t="s">
        <v>2157</v>
      </c>
      <c r="AZ431" s="119"/>
      <c r="BA431" s="130" t="s">
        <v>1593</v>
      </c>
      <c r="BB431" s="191" t="str">
        <f>IFERROR(IF(PAC!$AB431="F01 - CAPTAÇÃO DE RECURSO",1,""),"")</f>
        <v/>
      </c>
      <c r="BC431" s="191" t="str">
        <f>IFERROR(IF(PAC!$AB431="F02 - LICITAÇÃO",1,""),"")</f>
        <v/>
      </c>
      <c r="BD431" s="122">
        <f>IFERROR(IF(PAC!$AB$6:$AB$581="F03 - EXECUÇÃO DO OBJETO",1,""),"")</f>
        <v>1</v>
      </c>
      <c r="BE431" s="122" t="str">
        <f>IFERROR(IF(PAC!$AB$6:$AB$581="F04 - CONCLUÍDA",1,""),"")</f>
        <v/>
      </c>
      <c r="BF431" s="189">
        <f>IF(PAC!$V431&gt;0,0,PAC!$Q431)</f>
        <v>0</v>
      </c>
    </row>
    <row r="432" spans="1:58" s="1" customFormat="1" ht="249.9" hidden="1" customHeight="1" thickBot="1" x14ac:dyDescent="0.4">
      <c r="A432" s="88">
        <f t="shared" si="7"/>
        <v>427</v>
      </c>
      <c r="B432" s="100">
        <v>2023</v>
      </c>
      <c r="C432" s="88" t="s">
        <v>604</v>
      </c>
      <c r="D432" s="88" t="s">
        <v>995</v>
      </c>
      <c r="E432" s="101" t="s">
        <v>1289</v>
      </c>
      <c r="F432" s="88" t="s">
        <v>575</v>
      </c>
      <c r="G432" s="88" t="s">
        <v>594</v>
      </c>
      <c r="H432" s="40" t="s">
        <v>1228</v>
      </c>
      <c r="I432" s="88" t="s">
        <v>600</v>
      </c>
      <c r="J432" s="88" t="s">
        <v>235</v>
      </c>
      <c r="K432" s="18"/>
      <c r="L432" s="18">
        <v>9664285.5500000007</v>
      </c>
      <c r="M432" s="18">
        <v>9664285.5500000007</v>
      </c>
      <c r="N432" s="18">
        <v>245044.17</v>
      </c>
      <c r="O432" s="18"/>
      <c r="P432" s="18"/>
      <c r="Q432" s="20">
        <f>SUM(PAC!$M432:$P432)</f>
        <v>9909329.7200000007</v>
      </c>
      <c r="R432" s="20"/>
      <c r="S432" s="20"/>
      <c r="T432" s="20"/>
      <c r="U432" s="20"/>
      <c r="V432" s="20">
        <v>9569730.0500000007</v>
      </c>
      <c r="W432" s="20">
        <f>IF(PAC!$V432&gt;0,PAC!$V432,PAC!$Q432)</f>
        <v>9569730.0500000007</v>
      </c>
      <c r="X432" s="20" t="s">
        <v>1615</v>
      </c>
      <c r="Y432" s="102" t="s">
        <v>1553</v>
      </c>
      <c r="Z432" s="102"/>
      <c r="AA432" s="103">
        <v>8</v>
      </c>
      <c r="AB432" s="87" t="s">
        <v>1675</v>
      </c>
      <c r="AC432" s="100" t="s">
        <v>2346</v>
      </c>
      <c r="AD432" s="87">
        <v>46393</v>
      </c>
      <c r="AE432" s="104">
        <v>71.73</v>
      </c>
      <c r="AF432" s="40" t="s">
        <v>1456</v>
      </c>
      <c r="AG432" s="107" t="s">
        <v>1281</v>
      </c>
      <c r="AH432" s="87">
        <v>46393</v>
      </c>
      <c r="AI432" s="127" t="s">
        <v>1476</v>
      </c>
      <c r="AJ432" s="40" t="s">
        <v>521</v>
      </c>
      <c r="AK432" s="40" t="s">
        <v>2431</v>
      </c>
      <c r="AL432" s="40" t="s">
        <v>962</v>
      </c>
      <c r="AM432" s="40"/>
      <c r="AN432" s="87">
        <v>46739</v>
      </c>
      <c r="AO432" s="40"/>
      <c r="AP432" s="197" t="s">
        <v>2599</v>
      </c>
      <c r="AQ432" s="40"/>
      <c r="AR432" s="87">
        <v>45757</v>
      </c>
      <c r="AS432" s="87">
        <v>45841</v>
      </c>
      <c r="AT432" s="87">
        <v>45903</v>
      </c>
      <c r="AU432" s="87">
        <v>45996</v>
      </c>
      <c r="AV432" s="106">
        <v>46243</v>
      </c>
      <c r="AW432" s="87">
        <v>46393</v>
      </c>
      <c r="AX432" s="123" t="s">
        <v>2158</v>
      </c>
      <c r="AY432" s="101" t="s">
        <v>2159</v>
      </c>
      <c r="AZ432" s="105"/>
      <c r="BA432" s="128" t="s">
        <v>1593</v>
      </c>
      <c r="BB432" s="108" t="str">
        <f>IFERROR(IF(PAC!$AB432="F01 - CAPTAÇÃO DE RECURSO",1,""),"")</f>
        <v/>
      </c>
      <c r="BC432" s="108" t="str">
        <f>IFERROR(IF(PAC!$AB432="F02 - LICITAÇÃO",1,""),"")</f>
        <v/>
      </c>
      <c r="BD432" s="109">
        <f>IFERROR(IF(PAC!$AB$6:$AB$581="F03 - EXECUÇÃO DO OBJETO",1,""),"")</f>
        <v>1</v>
      </c>
      <c r="BE432" s="109" t="str">
        <f>IFERROR(IF(PAC!$AB$6:$AB$581="F04 - CONCLUÍDA",1,""),"")</f>
        <v/>
      </c>
      <c r="BF432" s="110">
        <f>IF(PAC!$V432&gt;0,0,PAC!$Q432)</f>
        <v>0</v>
      </c>
    </row>
    <row r="433" spans="1:58" s="1" customFormat="1" ht="249.9" hidden="1" customHeight="1" thickBot="1" x14ac:dyDescent="0.4">
      <c r="A433" s="111">
        <f t="shared" si="7"/>
        <v>428</v>
      </c>
      <c r="B433" s="112">
        <v>2023</v>
      </c>
      <c r="C433" s="111" t="s">
        <v>604</v>
      </c>
      <c r="D433" s="111" t="s">
        <v>995</v>
      </c>
      <c r="E433" s="113" t="s">
        <v>1290</v>
      </c>
      <c r="F433" s="111" t="s">
        <v>575</v>
      </c>
      <c r="G433" s="111" t="s">
        <v>594</v>
      </c>
      <c r="H433" s="114" t="s">
        <v>1228</v>
      </c>
      <c r="I433" s="111" t="s">
        <v>600</v>
      </c>
      <c r="J433" s="111" t="s">
        <v>243</v>
      </c>
      <c r="K433" s="31"/>
      <c r="L433" s="31">
        <v>25152453.699999999</v>
      </c>
      <c r="M433" s="31">
        <v>6145358.2599999998</v>
      </c>
      <c r="N433" s="31">
        <v>15784911.439999999</v>
      </c>
      <c r="O433" s="31"/>
      <c r="P433" s="31"/>
      <c r="Q433" s="33">
        <f>SUM(PAC!$M433:$P433)</f>
        <v>21930269.699999999</v>
      </c>
      <c r="R433" s="33"/>
      <c r="S433" s="33"/>
      <c r="T433" s="33"/>
      <c r="U433" s="33"/>
      <c r="V433" s="33">
        <v>21930269.699999999</v>
      </c>
      <c r="W433" s="33">
        <f>IF(PAC!$V433&gt;0,PAC!$V433,PAC!$Q433)</f>
        <v>21930269.699999999</v>
      </c>
      <c r="X433" s="33" t="s">
        <v>1616</v>
      </c>
      <c r="Y433" s="115" t="s">
        <v>1546</v>
      </c>
      <c r="Z433" s="115"/>
      <c r="AA433" s="116">
        <v>8</v>
      </c>
      <c r="AB433" s="116" t="s">
        <v>1675</v>
      </c>
      <c r="AC433" s="112" t="s">
        <v>2346</v>
      </c>
      <c r="AD433" s="120">
        <v>46393</v>
      </c>
      <c r="AE433" s="118">
        <v>64.209999999999994</v>
      </c>
      <c r="AF433" s="114" t="s">
        <v>1456</v>
      </c>
      <c r="AG433" s="121" t="s">
        <v>1281</v>
      </c>
      <c r="AH433" s="120">
        <v>46393</v>
      </c>
      <c r="AI433" s="126" t="s">
        <v>1476</v>
      </c>
      <c r="AJ433" s="114" t="s">
        <v>525</v>
      </c>
      <c r="AK433" s="114" t="s">
        <v>2432</v>
      </c>
      <c r="AL433" s="114" t="s">
        <v>962</v>
      </c>
      <c r="AM433" s="114"/>
      <c r="AN433" s="117">
        <v>46739</v>
      </c>
      <c r="AO433" s="114"/>
      <c r="AP433" s="198" t="s">
        <v>2600</v>
      </c>
      <c r="AQ433" s="114"/>
      <c r="AR433" s="117">
        <v>45807</v>
      </c>
      <c r="AS433" s="117">
        <v>45838</v>
      </c>
      <c r="AT433" s="117">
        <v>45903</v>
      </c>
      <c r="AU433" s="117">
        <v>45996</v>
      </c>
      <c r="AV433" s="120">
        <v>46243</v>
      </c>
      <c r="AW433" s="120">
        <v>46393</v>
      </c>
      <c r="AX433" s="124" t="s">
        <v>2160</v>
      </c>
      <c r="AY433" s="113" t="s">
        <v>2161</v>
      </c>
      <c r="AZ433" s="119"/>
      <c r="BA433" s="130" t="s">
        <v>1593</v>
      </c>
      <c r="BB433" s="191" t="str">
        <f>IFERROR(IF(PAC!$AB433="F01 - CAPTAÇÃO DE RECURSO",1,""),"")</f>
        <v/>
      </c>
      <c r="BC433" s="191" t="str">
        <f>IFERROR(IF(PAC!$AB433="F02 - LICITAÇÃO",1,""),"")</f>
        <v/>
      </c>
      <c r="BD433" s="122">
        <f>IFERROR(IF(PAC!$AB$6:$AB$581="F03 - EXECUÇÃO DO OBJETO",1,""),"")</f>
        <v>1</v>
      </c>
      <c r="BE433" s="122" t="str">
        <f>IFERROR(IF(PAC!$AB$6:$AB$581="F04 - CONCLUÍDA",1,""),"")</f>
        <v/>
      </c>
      <c r="BF433" s="189">
        <f>IF(PAC!$V433&gt;0,0,PAC!$Q433)</f>
        <v>0</v>
      </c>
    </row>
    <row r="434" spans="1:58" s="1" customFormat="1" ht="249.9" hidden="1" customHeight="1" thickBot="1" x14ac:dyDescent="0.4">
      <c r="A434" s="88">
        <f t="shared" si="7"/>
        <v>429</v>
      </c>
      <c r="B434" s="88">
        <v>2025</v>
      </c>
      <c r="C434" s="88" t="s">
        <v>604</v>
      </c>
      <c r="D434" s="88" t="s">
        <v>995</v>
      </c>
      <c r="E434" s="89" t="s">
        <v>1276</v>
      </c>
      <c r="F434" s="88" t="s">
        <v>575</v>
      </c>
      <c r="G434" s="88" t="s">
        <v>594</v>
      </c>
      <c r="H434" s="88" t="s">
        <v>1228</v>
      </c>
      <c r="I434" s="88" t="s">
        <v>600</v>
      </c>
      <c r="J434" s="88" t="s">
        <v>243</v>
      </c>
      <c r="K434" s="18"/>
      <c r="L434" s="18">
        <v>14996254.9</v>
      </c>
      <c r="M434" s="18">
        <v>13496629.41</v>
      </c>
      <c r="N434" s="18">
        <v>1707265.43</v>
      </c>
      <c r="O434" s="18"/>
      <c r="P434" s="18"/>
      <c r="Q434" s="20">
        <f>SUM(PAC!$M434:$P434)</f>
        <v>15203894.84</v>
      </c>
      <c r="R434" s="20"/>
      <c r="S434" s="20"/>
      <c r="T434" s="20"/>
      <c r="U434" s="20"/>
      <c r="V434" s="20"/>
      <c r="W434" s="20">
        <f>IF(PAC!$V434&gt;0,PAC!$V434,PAC!$Q434)</f>
        <v>15203894.84</v>
      </c>
      <c r="X434" s="20"/>
      <c r="Y434" s="102" t="s">
        <v>1545</v>
      </c>
      <c r="Z434" s="102"/>
      <c r="AA434" s="103"/>
      <c r="AB434" s="103" t="s">
        <v>1402</v>
      </c>
      <c r="AC434" s="100" t="s">
        <v>2348</v>
      </c>
      <c r="AD434" s="87"/>
      <c r="AE434" s="104"/>
      <c r="AF434" s="40" t="s">
        <v>1449</v>
      </c>
      <c r="AG434" s="40" t="s">
        <v>2759</v>
      </c>
      <c r="AH434" s="105"/>
      <c r="AI434" s="101" t="s">
        <v>2760</v>
      </c>
      <c r="AJ434" s="40" t="s">
        <v>1763</v>
      </c>
      <c r="AK434" s="40" t="s">
        <v>1920</v>
      </c>
      <c r="AL434" s="40" t="s">
        <v>962</v>
      </c>
      <c r="AM434" s="40"/>
      <c r="AN434" s="87"/>
      <c r="AO434" s="40"/>
      <c r="AP434" s="40"/>
      <c r="AQ434" s="40"/>
      <c r="AR434" s="87">
        <v>46259</v>
      </c>
      <c r="AS434" s="87">
        <v>46300</v>
      </c>
      <c r="AT434" s="87"/>
      <c r="AU434" s="87"/>
      <c r="AV434" s="106"/>
      <c r="AW434" s="106"/>
      <c r="AX434" s="101" t="s">
        <v>2658</v>
      </c>
      <c r="AY434" s="123"/>
      <c r="AZ434" s="105"/>
      <c r="BA434" s="88" t="s">
        <v>1599</v>
      </c>
      <c r="BB434" s="108" t="str">
        <f>IFERROR(IF(PAC!$AB434="F01 - CAPTAÇÃO DE RECURSO",1,""),"")</f>
        <v/>
      </c>
      <c r="BC434" s="108">
        <f>IFERROR(IF(PAC!$AB434="F02 - LICITAÇÃO",1,""),"")</f>
        <v>1</v>
      </c>
      <c r="BD434" s="109" t="str">
        <f>IFERROR(IF(PAC!$AB$6:$AB$581="F03 - EXECUÇÃO DO OBJETO",1,""),"")</f>
        <v/>
      </c>
      <c r="BE434" s="109" t="str">
        <f>IFERROR(IF(PAC!$AB$6:$AB$581="F04 - CONCLUÍDA",1,""),"")</f>
        <v/>
      </c>
      <c r="BF434" s="110">
        <f>IF(PAC!$V434&gt;0,0,PAC!$Q434)</f>
        <v>15203894.84</v>
      </c>
    </row>
    <row r="435" spans="1:58" s="1" customFormat="1" ht="249.9" hidden="1" customHeight="1" thickBot="1" x14ac:dyDescent="0.4">
      <c r="A435" s="111">
        <f t="shared" si="7"/>
        <v>430</v>
      </c>
      <c r="B435" s="111">
        <v>2025</v>
      </c>
      <c r="C435" s="111" t="s">
        <v>604</v>
      </c>
      <c r="D435" s="111" t="s">
        <v>995</v>
      </c>
      <c r="E435" s="129" t="s">
        <v>1264</v>
      </c>
      <c r="F435" s="111" t="s">
        <v>575</v>
      </c>
      <c r="G435" s="111" t="s">
        <v>594</v>
      </c>
      <c r="H435" s="111" t="s">
        <v>1228</v>
      </c>
      <c r="I435" s="111" t="s">
        <v>600</v>
      </c>
      <c r="J435" s="111" t="s">
        <v>243</v>
      </c>
      <c r="K435" s="31"/>
      <c r="L435" s="31">
        <v>8396471.1199999992</v>
      </c>
      <c r="M435" s="31"/>
      <c r="N435" s="31"/>
      <c r="O435" s="31"/>
      <c r="P435" s="31"/>
      <c r="Q435" s="33">
        <f>SUM(PAC!$M435:$P435)</f>
        <v>0</v>
      </c>
      <c r="R435" s="33"/>
      <c r="S435" s="33"/>
      <c r="T435" s="33"/>
      <c r="U435" s="33"/>
      <c r="V435" s="33"/>
      <c r="W435" s="33">
        <f>IF(PAC!$V435&gt;0,PAC!$V435,PAC!$Q435)</f>
        <v>0</v>
      </c>
      <c r="X435" s="33"/>
      <c r="Y435" s="115" t="s">
        <v>1545</v>
      </c>
      <c r="Z435" s="115"/>
      <c r="AA435" s="116"/>
      <c r="AB435" s="116" t="s">
        <v>1403</v>
      </c>
      <c r="AC435" s="112" t="s">
        <v>2352</v>
      </c>
      <c r="AD435" s="117"/>
      <c r="AE435" s="118"/>
      <c r="AF435" s="114"/>
      <c r="AG435" s="114"/>
      <c r="AH435" s="119"/>
      <c r="AI435" s="113"/>
      <c r="AJ435" s="114" t="s">
        <v>1269</v>
      </c>
      <c r="AK435" s="114"/>
      <c r="AL435" s="114"/>
      <c r="AM435" s="114"/>
      <c r="AN435" s="117"/>
      <c r="AO435" s="114"/>
      <c r="AP435" s="114"/>
      <c r="AQ435" s="114"/>
      <c r="AR435" s="117"/>
      <c r="AS435" s="117"/>
      <c r="AT435" s="117"/>
      <c r="AU435" s="117"/>
      <c r="AV435" s="120"/>
      <c r="AW435" s="120"/>
      <c r="AX435" s="113" t="s">
        <v>2521</v>
      </c>
      <c r="AY435" s="124" t="s">
        <v>2667</v>
      </c>
      <c r="AZ435" s="119"/>
      <c r="BA435" s="111" t="s">
        <v>1599</v>
      </c>
      <c r="BB435" s="191">
        <f>IFERROR(IF(PAC!$AB435="F01 - CAPTAÇÃO DE RECURSO",1,""),"")</f>
        <v>1</v>
      </c>
      <c r="BC435" s="191" t="str">
        <f>IFERROR(IF(PAC!$AB435="F02 - LICITAÇÃO",1,""),"")</f>
        <v/>
      </c>
      <c r="BD435" s="122" t="str">
        <f>IFERROR(IF(PAC!$AB$6:$AB$581="F03 - EXECUÇÃO DO OBJETO",1,""),"")</f>
        <v/>
      </c>
      <c r="BE435" s="122" t="str">
        <f>IFERROR(IF(PAC!$AB$6:$AB$581="F04 - CONCLUÍDA",1,""),"")</f>
        <v/>
      </c>
      <c r="BF435" s="189">
        <f>IF(PAC!$V435&gt;0,0,PAC!$Q435)</f>
        <v>0</v>
      </c>
    </row>
    <row r="436" spans="1:58" s="1" customFormat="1" ht="249.9" hidden="1" customHeight="1" thickBot="1" x14ac:dyDescent="0.4">
      <c r="A436" s="88">
        <f t="shared" si="7"/>
        <v>431</v>
      </c>
      <c r="B436" s="88">
        <v>2025</v>
      </c>
      <c r="C436" s="88" t="s">
        <v>604</v>
      </c>
      <c r="D436" s="88" t="s">
        <v>995</v>
      </c>
      <c r="E436" s="123" t="s">
        <v>1265</v>
      </c>
      <c r="F436" s="88" t="s">
        <v>575</v>
      </c>
      <c r="G436" s="88" t="s">
        <v>594</v>
      </c>
      <c r="H436" s="88" t="s">
        <v>1228</v>
      </c>
      <c r="I436" s="88" t="s">
        <v>600</v>
      </c>
      <c r="J436" s="88" t="s">
        <v>30</v>
      </c>
      <c r="K436" s="18"/>
      <c r="L436" s="18">
        <v>3514983.04</v>
      </c>
      <c r="M436" s="18">
        <v>3163484.74</v>
      </c>
      <c r="N436" s="18">
        <v>372272.1</v>
      </c>
      <c r="O436" s="18"/>
      <c r="P436" s="18"/>
      <c r="Q436" s="20">
        <f>SUM(PAC!$M436:$P436)</f>
        <v>3535756.8400000003</v>
      </c>
      <c r="R436" s="20"/>
      <c r="S436" s="20"/>
      <c r="T436" s="20"/>
      <c r="U436" s="20"/>
      <c r="V436" s="20"/>
      <c r="W436" s="20">
        <f>IF(PAC!$V436&gt;0,PAC!$V436,PAC!$Q436)</f>
        <v>3535756.8400000003</v>
      </c>
      <c r="X436" s="20"/>
      <c r="Y436" s="102" t="s">
        <v>1545</v>
      </c>
      <c r="Z436" s="102"/>
      <c r="AA436" s="103"/>
      <c r="AB436" s="103" t="s">
        <v>1403</v>
      </c>
      <c r="AC436" s="100" t="s">
        <v>2349</v>
      </c>
      <c r="AD436" s="87"/>
      <c r="AE436" s="104"/>
      <c r="AF436" s="40" t="s">
        <v>1441</v>
      </c>
      <c r="AG436" s="40" t="s">
        <v>1894</v>
      </c>
      <c r="AH436" s="105">
        <v>46335</v>
      </c>
      <c r="AI436" s="101" t="s">
        <v>2074</v>
      </c>
      <c r="AJ436" s="40" t="s">
        <v>1764</v>
      </c>
      <c r="AK436" s="40" t="s">
        <v>1921</v>
      </c>
      <c r="AL436" s="40" t="s">
        <v>1929</v>
      </c>
      <c r="AM436" s="40" t="s">
        <v>2452</v>
      </c>
      <c r="AN436" s="87">
        <v>46335</v>
      </c>
      <c r="AO436" s="40"/>
      <c r="AP436" s="40"/>
      <c r="AQ436" s="40"/>
      <c r="AR436" s="87"/>
      <c r="AS436" s="87"/>
      <c r="AT436" s="87"/>
      <c r="AU436" s="87"/>
      <c r="AV436" s="106"/>
      <c r="AW436" s="106"/>
      <c r="AX436" s="101"/>
      <c r="AY436" s="123"/>
      <c r="AZ436" s="105"/>
      <c r="BA436" s="128" t="s">
        <v>1599</v>
      </c>
      <c r="BB436" s="108">
        <f>IFERROR(IF(PAC!$AB436="F01 - CAPTAÇÃO DE RECURSO",1,""),"")</f>
        <v>1</v>
      </c>
      <c r="BC436" s="108" t="str">
        <f>IFERROR(IF(PAC!$AB436="F02 - LICITAÇÃO",1,""),"")</f>
        <v/>
      </c>
      <c r="BD436" s="109" t="str">
        <f>IFERROR(IF(PAC!$AB$6:$AB$581="F03 - EXECUÇÃO DO OBJETO",1,""),"")</f>
        <v/>
      </c>
      <c r="BE436" s="109" t="str">
        <f>IFERROR(IF(PAC!$AB$6:$AB$581="F04 - CONCLUÍDA",1,""),"")</f>
        <v/>
      </c>
      <c r="BF436" s="110">
        <f>IF(PAC!$V436&gt;0,0,PAC!$Q436)</f>
        <v>3535756.8400000003</v>
      </c>
    </row>
    <row r="437" spans="1:58" s="1" customFormat="1" ht="249.9" hidden="1" customHeight="1" thickBot="1" x14ac:dyDescent="0.4">
      <c r="A437" s="111">
        <f t="shared" si="7"/>
        <v>432</v>
      </c>
      <c r="B437" s="111">
        <v>2025</v>
      </c>
      <c r="C437" s="111" t="s">
        <v>604</v>
      </c>
      <c r="D437" s="111" t="s">
        <v>995</v>
      </c>
      <c r="E437" s="129" t="s">
        <v>1266</v>
      </c>
      <c r="F437" s="111" t="s">
        <v>575</v>
      </c>
      <c r="G437" s="111" t="s">
        <v>594</v>
      </c>
      <c r="H437" s="111" t="s">
        <v>1228</v>
      </c>
      <c r="I437" s="111" t="s">
        <v>600</v>
      </c>
      <c r="J437" s="111" t="s">
        <v>285</v>
      </c>
      <c r="K437" s="31"/>
      <c r="L437" s="31">
        <v>32981004.170000002</v>
      </c>
      <c r="M437" s="31">
        <v>29682903.75</v>
      </c>
      <c r="N437" s="31">
        <v>3298100.42</v>
      </c>
      <c r="O437" s="31"/>
      <c r="P437" s="31"/>
      <c r="Q437" s="33">
        <f>SUM(PAC!$M437:$P437)</f>
        <v>32981004.170000002</v>
      </c>
      <c r="R437" s="33"/>
      <c r="S437" s="33"/>
      <c r="T437" s="33"/>
      <c r="U437" s="33"/>
      <c r="V437" s="33"/>
      <c r="W437" s="33">
        <f>IF(PAC!$V437&gt;0,PAC!$V437,PAC!$Q437)</f>
        <v>32981004.170000002</v>
      </c>
      <c r="X437" s="33"/>
      <c r="Y437" s="115" t="s">
        <v>1545</v>
      </c>
      <c r="Z437" s="115"/>
      <c r="AA437" s="116"/>
      <c r="AB437" s="116" t="s">
        <v>1403</v>
      </c>
      <c r="AC437" s="112" t="s">
        <v>2349</v>
      </c>
      <c r="AD437" s="117"/>
      <c r="AE437" s="118"/>
      <c r="AF437" s="114" t="s">
        <v>1441</v>
      </c>
      <c r="AG437" s="114" t="s">
        <v>2519</v>
      </c>
      <c r="AH437" s="119">
        <v>46335</v>
      </c>
      <c r="AI437" s="113" t="s">
        <v>2074</v>
      </c>
      <c r="AJ437" s="114" t="s">
        <v>1765</v>
      </c>
      <c r="AK437" s="114" t="s">
        <v>1922</v>
      </c>
      <c r="AL437" s="114" t="s">
        <v>1929</v>
      </c>
      <c r="AM437" s="114" t="s">
        <v>2497</v>
      </c>
      <c r="AN437" s="117">
        <v>46335</v>
      </c>
      <c r="AO437" s="114"/>
      <c r="AP437" s="114"/>
      <c r="AQ437" s="114"/>
      <c r="AR437" s="117"/>
      <c r="AS437" s="117"/>
      <c r="AT437" s="117"/>
      <c r="AU437" s="117"/>
      <c r="AV437" s="120"/>
      <c r="AW437" s="120"/>
      <c r="AX437" s="113"/>
      <c r="AY437" s="124"/>
      <c r="AZ437" s="119"/>
      <c r="BA437" s="130" t="s">
        <v>1596</v>
      </c>
      <c r="BB437" s="191">
        <f>IFERROR(IF(PAC!$AB437="F01 - CAPTAÇÃO DE RECURSO",1,""),"")</f>
        <v>1</v>
      </c>
      <c r="BC437" s="191" t="str">
        <f>IFERROR(IF(PAC!$AB437="F02 - LICITAÇÃO",1,""),"")</f>
        <v/>
      </c>
      <c r="BD437" s="122" t="str">
        <f>IFERROR(IF(PAC!$AB$6:$AB$581="F03 - EXECUÇÃO DO OBJETO",1,""),"")</f>
        <v/>
      </c>
      <c r="BE437" s="122" t="str">
        <f>IFERROR(IF(PAC!$AB$6:$AB$581="F04 - CONCLUÍDA",1,""),"")</f>
        <v/>
      </c>
      <c r="BF437" s="189">
        <f>IF(PAC!$V437&gt;0,0,PAC!$Q437)</f>
        <v>32981004.170000002</v>
      </c>
    </row>
    <row r="438" spans="1:58" s="1" customFormat="1" ht="249.9" hidden="1" customHeight="1" thickBot="1" x14ac:dyDescent="0.4">
      <c r="A438" s="88">
        <f t="shared" si="7"/>
        <v>433</v>
      </c>
      <c r="B438" s="88">
        <v>2025</v>
      </c>
      <c r="C438" s="88" t="s">
        <v>604</v>
      </c>
      <c r="D438" s="88" t="s">
        <v>995</v>
      </c>
      <c r="E438" s="123" t="s">
        <v>1267</v>
      </c>
      <c r="F438" s="88" t="s">
        <v>575</v>
      </c>
      <c r="G438" s="88" t="s">
        <v>594</v>
      </c>
      <c r="H438" s="88" t="s">
        <v>1228</v>
      </c>
      <c r="I438" s="88" t="s">
        <v>600</v>
      </c>
      <c r="J438" s="88" t="s">
        <v>72</v>
      </c>
      <c r="K438" s="18"/>
      <c r="L438" s="18">
        <v>24166501.059999999</v>
      </c>
      <c r="M438" s="18">
        <v>21749850.949999999</v>
      </c>
      <c r="N438" s="18">
        <v>3930020.78</v>
      </c>
      <c r="O438" s="18"/>
      <c r="P438" s="18"/>
      <c r="Q438" s="20">
        <f>SUM(PAC!$M438:$P438)</f>
        <v>25679871.73</v>
      </c>
      <c r="R438" s="20"/>
      <c r="S438" s="20"/>
      <c r="T438" s="20"/>
      <c r="U438" s="20"/>
      <c r="V438" s="20"/>
      <c r="W438" s="20">
        <f>IF(PAC!$V438&gt;0,PAC!$V438,PAC!$Q438)</f>
        <v>25679871.73</v>
      </c>
      <c r="X438" s="20"/>
      <c r="Y438" s="102" t="s">
        <v>1545</v>
      </c>
      <c r="Z438" s="102"/>
      <c r="AA438" s="103"/>
      <c r="AB438" s="103" t="s">
        <v>1403</v>
      </c>
      <c r="AC438" s="100" t="s">
        <v>2349</v>
      </c>
      <c r="AD438" s="87"/>
      <c r="AE438" s="104"/>
      <c r="AF438" s="40" t="s">
        <v>1441</v>
      </c>
      <c r="AG438" s="40" t="s">
        <v>1894</v>
      </c>
      <c r="AH438" s="105">
        <v>46335</v>
      </c>
      <c r="AI438" s="101" t="s">
        <v>2074</v>
      </c>
      <c r="AJ438" s="40" t="s">
        <v>1766</v>
      </c>
      <c r="AK438" s="40" t="s">
        <v>1923</v>
      </c>
      <c r="AL438" s="40" t="s">
        <v>1929</v>
      </c>
      <c r="AM438" s="40" t="s">
        <v>2453</v>
      </c>
      <c r="AN438" s="87">
        <v>46335</v>
      </c>
      <c r="AO438" s="40"/>
      <c r="AP438" s="40"/>
      <c r="AQ438" s="40"/>
      <c r="AR438" s="87"/>
      <c r="AS438" s="87"/>
      <c r="AT438" s="87"/>
      <c r="AU438" s="87"/>
      <c r="AV438" s="106"/>
      <c r="AW438" s="106"/>
      <c r="AX438" s="101"/>
      <c r="AY438" s="123"/>
      <c r="AZ438" s="105"/>
      <c r="BA438" s="104" t="s">
        <v>1599</v>
      </c>
      <c r="BB438" s="108">
        <f>IFERROR(IF(PAC!$AB438="F01 - CAPTAÇÃO DE RECURSO",1,""),"")</f>
        <v>1</v>
      </c>
      <c r="BC438" s="108" t="str">
        <f>IFERROR(IF(PAC!$AB438="F02 - LICITAÇÃO",1,""),"")</f>
        <v/>
      </c>
      <c r="BD438" s="109" t="str">
        <f>IFERROR(IF(PAC!$AB$6:$AB$581="F03 - EXECUÇÃO DO OBJETO",1,""),"")</f>
        <v/>
      </c>
      <c r="BE438" s="109" t="str">
        <f>IFERROR(IF(PAC!$AB$6:$AB$581="F04 - CONCLUÍDA",1,""),"")</f>
        <v/>
      </c>
      <c r="BF438" s="110">
        <f>IF(PAC!$V438&gt;0,0,PAC!$Q438)</f>
        <v>25679871.73</v>
      </c>
    </row>
    <row r="439" spans="1:58" s="1" customFormat="1" ht="249.9" hidden="1" customHeight="1" thickBot="1" x14ac:dyDescent="0.4">
      <c r="A439" s="111">
        <f t="shared" si="7"/>
        <v>434</v>
      </c>
      <c r="B439" s="111">
        <v>2025</v>
      </c>
      <c r="C439" s="111" t="s">
        <v>604</v>
      </c>
      <c r="D439" s="111" t="s">
        <v>995</v>
      </c>
      <c r="E439" s="129" t="s">
        <v>1268</v>
      </c>
      <c r="F439" s="111" t="s">
        <v>575</v>
      </c>
      <c r="G439" s="111" t="s">
        <v>594</v>
      </c>
      <c r="H439" s="111" t="s">
        <v>1228</v>
      </c>
      <c r="I439" s="111" t="s">
        <v>600</v>
      </c>
      <c r="J439" s="111" t="s">
        <v>417</v>
      </c>
      <c r="K439" s="31"/>
      <c r="L439" s="31">
        <v>48986963.390000001</v>
      </c>
      <c r="M439" s="31">
        <v>44088267.049999997</v>
      </c>
      <c r="N439" s="31">
        <v>4898696.34</v>
      </c>
      <c r="O439" s="31"/>
      <c r="P439" s="31"/>
      <c r="Q439" s="33">
        <f>SUM(PAC!$M439:$P439)</f>
        <v>48986963.390000001</v>
      </c>
      <c r="R439" s="33"/>
      <c r="S439" s="33"/>
      <c r="T439" s="33"/>
      <c r="U439" s="33"/>
      <c r="V439" s="33"/>
      <c r="W439" s="33">
        <f>IF(PAC!$V439&gt;0,PAC!$V439,PAC!$Q439)</f>
        <v>48986963.390000001</v>
      </c>
      <c r="X439" s="33"/>
      <c r="Y439" s="115" t="s">
        <v>1545</v>
      </c>
      <c r="Z439" s="115"/>
      <c r="AA439" s="116"/>
      <c r="AB439" s="116" t="s">
        <v>1403</v>
      </c>
      <c r="AC439" s="112" t="s">
        <v>2349</v>
      </c>
      <c r="AD439" s="117"/>
      <c r="AE439" s="118"/>
      <c r="AF439" s="114" t="s">
        <v>1441</v>
      </c>
      <c r="AG439" s="114" t="s">
        <v>2519</v>
      </c>
      <c r="AH439" s="119">
        <v>46457</v>
      </c>
      <c r="AI439" s="113" t="s">
        <v>2074</v>
      </c>
      <c r="AJ439" s="114" t="s">
        <v>1767</v>
      </c>
      <c r="AK439" s="114" t="s">
        <v>1924</v>
      </c>
      <c r="AL439" s="114" t="s">
        <v>1929</v>
      </c>
      <c r="AM439" s="114" t="s">
        <v>2520</v>
      </c>
      <c r="AN439" s="117">
        <v>46457</v>
      </c>
      <c r="AO439" s="114"/>
      <c r="AP439" s="114"/>
      <c r="AQ439" s="114"/>
      <c r="AR439" s="117"/>
      <c r="AS439" s="117"/>
      <c r="AT439" s="117"/>
      <c r="AU439" s="117"/>
      <c r="AV439" s="120"/>
      <c r="AW439" s="120"/>
      <c r="AX439" s="113"/>
      <c r="AY439" s="124"/>
      <c r="AZ439" s="119"/>
      <c r="BA439" s="118" t="s">
        <v>1596</v>
      </c>
      <c r="BB439" s="191">
        <f>IFERROR(IF(PAC!$AB439="F01 - CAPTAÇÃO DE RECURSO",1,""),"")</f>
        <v>1</v>
      </c>
      <c r="BC439" s="191" t="str">
        <f>IFERROR(IF(PAC!$AB439="F02 - LICITAÇÃO",1,""),"")</f>
        <v/>
      </c>
      <c r="BD439" s="122" t="str">
        <f>IFERROR(IF(PAC!$AB$6:$AB$581="F03 - EXECUÇÃO DO OBJETO",1,""),"")</f>
        <v/>
      </c>
      <c r="BE439" s="122" t="str">
        <f>IFERROR(IF(PAC!$AB$6:$AB$581="F04 - CONCLUÍDA",1,""),"")</f>
        <v/>
      </c>
      <c r="BF439" s="189">
        <f>IF(PAC!$V439&gt;0,0,PAC!$Q439)</f>
        <v>48986963.390000001</v>
      </c>
    </row>
    <row r="440" spans="1:58" s="1" customFormat="1" ht="249.9" hidden="1" customHeight="1" thickBot="1" x14ac:dyDescent="0.4">
      <c r="A440" s="88">
        <f t="shared" si="7"/>
        <v>435</v>
      </c>
      <c r="B440" s="88">
        <v>2025</v>
      </c>
      <c r="C440" s="88" t="s">
        <v>604</v>
      </c>
      <c r="D440" s="88" t="s">
        <v>995</v>
      </c>
      <c r="E440" s="89" t="s">
        <v>1274</v>
      </c>
      <c r="F440" s="88" t="s">
        <v>575</v>
      </c>
      <c r="G440" s="88" t="s">
        <v>594</v>
      </c>
      <c r="H440" s="88" t="s">
        <v>1228</v>
      </c>
      <c r="I440" s="88" t="s">
        <v>600</v>
      </c>
      <c r="J440" s="88" t="s">
        <v>120</v>
      </c>
      <c r="K440" s="18"/>
      <c r="L440" s="18">
        <v>17171770.260000002</v>
      </c>
      <c r="M440" s="18">
        <v>15454593.23</v>
      </c>
      <c r="N440" s="18">
        <v>1303016.55</v>
      </c>
      <c r="O440" s="18"/>
      <c r="P440" s="18"/>
      <c r="Q440" s="20">
        <f>SUM(PAC!$M440:$P440)</f>
        <v>16757609.780000001</v>
      </c>
      <c r="R440" s="20"/>
      <c r="S440" s="20"/>
      <c r="T440" s="20"/>
      <c r="U440" s="20"/>
      <c r="V440" s="20"/>
      <c r="W440" s="20">
        <f>IF(PAC!$V440&gt;0,PAC!$V440,PAC!$Q440)</f>
        <v>16757609.780000001</v>
      </c>
      <c r="X440" s="20"/>
      <c r="Y440" s="102" t="s">
        <v>1545</v>
      </c>
      <c r="Z440" s="102"/>
      <c r="AA440" s="103"/>
      <c r="AB440" s="103" t="s">
        <v>1403</v>
      </c>
      <c r="AC440" s="100" t="s">
        <v>2349</v>
      </c>
      <c r="AD440" s="87"/>
      <c r="AE440" s="104"/>
      <c r="AF440" s="40" t="s">
        <v>1484</v>
      </c>
      <c r="AG440" s="40" t="s">
        <v>2073</v>
      </c>
      <c r="AH440" s="105"/>
      <c r="AI440" s="101" t="s">
        <v>2074</v>
      </c>
      <c r="AJ440" s="40" t="s">
        <v>1768</v>
      </c>
      <c r="AK440" s="40" t="s">
        <v>1925</v>
      </c>
      <c r="AL440" s="40" t="s">
        <v>1929</v>
      </c>
      <c r="AM440" s="107" t="s">
        <v>2592</v>
      </c>
      <c r="AN440" s="87"/>
      <c r="AO440" s="40"/>
      <c r="AP440" s="40"/>
      <c r="AQ440" s="40"/>
      <c r="AR440" s="87"/>
      <c r="AS440" s="87"/>
      <c r="AT440" s="87"/>
      <c r="AU440" s="87"/>
      <c r="AV440" s="106"/>
      <c r="AW440" s="106"/>
      <c r="AX440" s="101"/>
      <c r="AY440" s="123"/>
      <c r="AZ440" s="105"/>
      <c r="BA440" s="104" t="s">
        <v>1599</v>
      </c>
      <c r="BB440" s="108">
        <f>IFERROR(IF(PAC!$AB440="F01 - CAPTAÇÃO DE RECURSO",1,""),"")</f>
        <v>1</v>
      </c>
      <c r="BC440" s="108" t="str">
        <f>IFERROR(IF(PAC!$AB440="F02 - LICITAÇÃO",1,""),"")</f>
        <v/>
      </c>
      <c r="BD440" s="109" t="str">
        <f>IFERROR(IF(PAC!$AB$6:$AB$581="F03 - EXECUÇÃO DO OBJETO",1,""),"")</f>
        <v/>
      </c>
      <c r="BE440" s="109" t="str">
        <f>IFERROR(IF(PAC!$AB$6:$AB$581="F04 - CONCLUÍDA",1,""),"")</f>
        <v/>
      </c>
      <c r="BF440" s="110">
        <f>IF(PAC!$V440&gt;0,0,PAC!$Q440)</f>
        <v>16757609.780000001</v>
      </c>
    </row>
    <row r="441" spans="1:58" s="1" customFormat="1" ht="249.9" hidden="1" customHeight="1" thickBot="1" x14ac:dyDescent="0.4">
      <c r="A441" s="111">
        <f t="shared" si="7"/>
        <v>436</v>
      </c>
      <c r="B441" s="111">
        <v>2025</v>
      </c>
      <c r="C441" s="111" t="s">
        <v>604</v>
      </c>
      <c r="D441" s="111" t="s">
        <v>995</v>
      </c>
      <c r="E441" s="129" t="s">
        <v>1377</v>
      </c>
      <c r="F441" s="111" t="s">
        <v>575</v>
      </c>
      <c r="G441" s="111" t="s">
        <v>594</v>
      </c>
      <c r="H441" s="111" t="s">
        <v>1228</v>
      </c>
      <c r="I441" s="111" t="s">
        <v>600</v>
      </c>
      <c r="J441" s="111" t="s">
        <v>266</v>
      </c>
      <c r="K441" s="31"/>
      <c r="L441" s="31">
        <v>5820095.7800000003</v>
      </c>
      <c r="M441" s="31">
        <v>5238086.2</v>
      </c>
      <c r="N441" s="31">
        <v>582009.57999999996</v>
      </c>
      <c r="O441" s="31"/>
      <c r="P441" s="31"/>
      <c r="Q441" s="33">
        <f>SUM(PAC!$M441:$P441)</f>
        <v>5820095.7800000003</v>
      </c>
      <c r="R441" s="33"/>
      <c r="S441" s="33"/>
      <c r="T441" s="33"/>
      <c r="U441" s="33"/>
      <c r="V441" s="33"/>
      <c r="W441" s="33">
        <f>IF(PAC!$V441&gt;0,PAC!$V441,PAC!$Q441)</f>
        <v>5820095.7800000003</v>
      </c>
      <c r="X441" s="33"/>
      <c r="Y441" s="115" t="s">
        <v>1545</v>
      </c>
      <c r="Z441" s="115"/>
      <c r="AA441" s="116"/>
      <c r="AB441" s="116" t="s">
        <v>1403</v>
      </c>
      <c r="AC441" s="112" t="s">
        <v>2349</v>
      </c>
      <c r="AD441" s="117"/>
      <c r="AE441" s="118"/>
      <c r="AF441" s="114" t="s">
        <v>1441</v>
      </c>
      <c r="AG441" s="114" t="s">
        <v>1894</v>
      </c>
      <c r="AH441" s="119">
        <v>46335</v>
      </c>
      <c r="AI441" s="113" t="s">
        <v>2074</v>
      </c>
      <c r="AJ441" s="114" t="s">
        <v>1769</v>
      </c>
      <c r="AK441" s="114" t="s">
        <v>1926</v>
      </c>
      <c r="AL441" s="114" t="s">
        <v>1929</v>
      </c>
      <c r="AM441" s="121" t="s">
        <v>2451</v>
      </c>
      <c r="AN441" s="117">
        <v>46335</v>
      </c>
      <c r="AO441" s="114"/>
      <c r="AP441" s="114"/>
      <c r="AQ441" s="114"/>
      <c r="AR441" s="117"/>
      <c r="AS441" s="117"/>
      <c r="AT441" s="117"/>
      <c r="AU441" s="117"/>
      <c r="AV441" s="120"/>
      <c r="AW441" s="120"/>
      <c r="AX441" s="113"/>
      <c r="AY441" s="124"/>
      <c r="AZ441" s="119"/>
      <c r="BA441" s="118" t="s">
        <v>1599</v>
      </c>
      <c r="BB441" s="191">
        <f>IFERROR(IF(PAC!$AB441="F01 - CAPTAÇÃO DE RECURSO",1,""),"")</f>
        <v>1</v>
      </c>
      <c r="BC441" s="191" t="str">
        <f>IFERROR(IF(PAC!$AB441="F02 - LICITAÇÃO",1,""),"")</f>
        <v/>
      </c>
      <c r="BD441" s="122" t="str">
        <f>IFERROR(IF(PAC!$AB$6:$AB$581="F03 - EXECUÇÃO DO OBJETO",1,""),"")</f>
        <v/>
      </c>
      <c r="BE441" s="122" t="str">
        <f>IFERROR(IF(PAC!$AB$6:$AB$581="F04 - CONCLUÍDA",1,""),"")</f>
        <v/>
      </c>
      <c r="BF441" s="189">
        <f>IF(PAC!$V441&gt;0,0,PAC!$Q441)</f>
        <v>5820095.7800000003</v>
      </c>
    </row>
    <row r="442" spans="1:58" s="1" customFormat="1" ht="249.9" hidden="1" customHeight="1" thickBot="1" x14ac:dyDescent="0.4">
      <c r="A442" s="88">
        <f t="shared" si="7"/>
        <v>437</v>
      </c>
      <c r="B442" s="88">
        <v>2025</v>
      </c>
      <c r="C442" s="88" t="s">
        <v>604</v>
      </c>
      <c r="D442" s="88" t="s">
        <v>995</v>
      </c>
      <c r="E442" s="89" t="s">
        <v>1277</v>
      </c>
      <c r="F442" s="88" t="s">
        <v>575</v>
      </c>
      <c r="G442" s="88" t="s">
        <v>594</v>
      </c>
      <c r="H442" s="88" t="s">
        <v>1228</v>
      </c>
      <c r="I442" s="88" t="s">
        <v>600</v>
      </c>
      <c r="J442" s="88" t="s">
        <v>346</v>
      </c>
      <c r="K442" s="18"/>
      <c r="L442" s="18">
        <v>4694627.37</v>
      </c>
      <c r="M442" s="18">
        <v>4225164.63</v>
      </c>
      <c r="N442" s="18">
        <v>469462.74</v>
      </c>
      <c r="O442" s="18"/>
      <c r="P442" s="18"/>
      <c r="Q442" s="20">
        <f>SUM(PAC!$M442:$P442)</f>
        <v>4694627.37</v>
      </c>
      <c r="R442" s="20"/>
      <c r="S442" s="20"/>
      <c r="T442" s="20"/>
      <c r="U442" s="20"/>
      <c r="V442" s="20"/>
      <c r="W442" s="20">
        <f>IF(PAC!$V442&gt;0,PAC!$V442,PAC!$Q442)</f>
        <v>4694627.37</v>
      </c>
      <c r="X442" s="20"/>
      <c r="Y442" s="102" t="s">
        <v>1545</v>
      </c>
      <c r="Z442" s="102"/>
      <c r="AA442" s="103"/>
      <c r="AB442" s="103" t="s">
        <v>1403</v>
      </c>
      <c r="AC442" s="100" t="s">
        <v>2349</v>
      </c>
      <c r="AD442" s="87"/>
      <c r="AE442" s="104"/>
      <c r="AF442" s="40" t="s">
        <v>1441</v>
      </c>
      <c r="AG442" s="40" t="s">
        <v>1894</v>
      </c>
      <c r="AH442" s="105">
        <v>46335</v>
      </c>
      <c r="AI442" s="101" t="s">
        <v>2074</v>
      </c>
      <c r="AJ442" s="40" t="s">
        <v>1770</v>
      </c>
      <c r="AK442" s="40" t="s">
        <v>1927</v>
      </c>
      <c r="AL442" s="40" t="s">
        <v>1929</v>
      </c>
      <c r="AM442" s="40" t="s">
        <v>2454</v>
      </c>
      <c r="AN442" s="87">
        <v>46335</v>
      </c>
      <c r="AO442" s="40"/>
      <c r="AP442" s="40"/>
      <c r="AQ442" s="40"/>
      <c r="AR442" s="87"/>
      <c r="AS442" s="87"/>
      <c r="AT442" s="87"/>
      <c r="AU442" s="87"/>
      <c r="AV442" s="106"/>
      <c r="AW442" s="106"/>
      <c r="AX442" s="101"/>
      <c r="AY442" s="123"/>
      <c r="AZ442" s="105"/>
      <c r="BA442" s="104" t="s">
        <v>1596</v>
      </c>
      <c r="BB442" s="108">
        <f>IFERROR(IF(PAC!$AB442="F01 - CAPTAÇÃO DE RECURSO",1,""),"")</f>
        <v>1</v>
      </c>
      <c r="BC442" s="108" t="str">
        <f>IFERROR(IF(PAC!$AB442="F02 - LICITAÇÃO",1,""),"")</f>
        <v/>
      </c>
      <c r="BD442" s="109" t="str">
        <f>IFERROR(IF(PAC!$AB$6:$AB$581="F03 - EXECUÇÃO DO OBJETO",1,""),"")</f>
        <v/>
      </c>
      <c r="BE442" s="109" t="str">
        <f>IFERROR(IF(PAC!$AB$6:$AB$581="F04 - CONCLUÍDA",1,""),"")</f>
        <v/>
      </c>
      <c r="BF442" s="110">
        <f>IF(PAC!$V442&gt;0,0,PAC!$Q442)</f>
        <v>4694627.37</v>
      </c>
    </row>
    <row r="443" spans="1:58" s="1" customFormat="1" ht="249.9" hidden="1" customHeight="1" thickBot="1" x14ac:dyDescent="0.4">
      <c r="A443" s="111">
        <f t="shared" si="7"/>
        <v>438</v>
      </c>
      <c r="B443" s="111">
        <v>2025</v>
      </c>
      <c r="C443" s="111" t="s">
        <v>604</v>
      </c>
      <c r="D443" s="111" t="s">
        <v>995</v>
      </c>
      <c r="E443" s="129" t="s">
        <v>1278</v>
      </c>
      <c r="F443" s="111" t="s">
        <v>575</v>
      </c>
      <c r="G443" s="111" t="s">
        <v>594</v>
      </c>
      <c r="H443" s="111" t="s">
        <v>1228</v>
      </c>
      <c r="I443" s="111" t="s">
        <v>600</v>
      </c>
      <c r="J443" s="111" t="s">
        <v>259</v>
      </c>
      <c r="K443" s="31"/>
      <c r="L443" s="31">
        <v>11141962.949999999</v>
      </c>
      <c r="M443" s="31"/>
      <c r="N443" s="31"/>
      <c r="O443" s="31"/>
      <c r="P443" s="31"/>
      <c r="Q443" s="33">
        <f>SUM(PAC!$M443:$P443)</f>
        <v>0</v>
      </c>
      <c r="R443" s="33"/>
      <c r="S443" s="33"/>
      <c r="T443" s="33"/>
      <c r="U443" s="33"/>
      <c r="V443" s="33"/>
      <c r="W443" s="33">
        <f>IF(PAC!$V443&gt;0,PAC!$V443,PAC!$Q443)</f>
        <v>0</v>
      </c>
      <c r="X443" s="33"/>
      <c r="Y443" s="115" t="s">
        <v>1545</v>
      </c>
      <c r="Z443" s="115"/>
      <c r="AA443" s="116"/>
      <c r="AB443" s="116" t="s">
        <v>1403</v>
      </c>
      <c r="AC443" s="112" t="s">
        <v>2355</v>
      </c>
      <c r="AD443" s="117"/>
      <c r="AE443" s="118"/>
      <c r="AF443" s="114"/>
      <c r="AG443" s="114" t="s">
        <v>1894</v>
      </c>
      <c r="AH443" s="119"/>
      <c r="AI443" s="113" t="s">
        <v>1273</v>
      </c>
      <c r="AJ443" s="114" t="s">
        <v>1279</v>
      </c>
      <c r="AK443" s="114"/>
      <c r="AL443" s="114"/>
      <c r="AM443" s="114"/>
      <c r="AN443" s="117"/>
      <c r="AO443" s="114"/>
      <c r="AP443" s="114"/>
      <c r="AQ443" s="114"/>
      <c r="AR443" s="117"/>
      <c r="AS443" s="117"/>
      <c r="AT443" s="117"/>
      <c r="AU443" s="117"/>
      <c r="AV443" s="120"/>
      <c r="AW443" s="120"/>
      <c r="AX443" s="113"/>
      <c r="AY443" s="124" t="s">
        <v>1601</v>
      </c>
      <c r="AZ443" s="119"/>
      <c r="BA443" s="118" t="s">
        <v>1600</v>
      </c>
      <c r="BB443" s="191">
        <f>IFERROR(IF(PAC!$AB443="F01 - CAPTAÇÃO DE RECURSO",1,""),"")</f>
        <v>1</v>
      </c>
      <c r="BC443" s="191" t="str">
        <f>IFERROR(IF(PAC!$AB443="F02 - LICITAÇÃO",1,""),"")</f>
        <v/>
      </c>
      <c r="BD443" s="122" t="str">
        <f>IFERROR(IF(PAC!$AB$6:$AB$581="F03 - EXECUÇÃO DO OBJETO",1,""),"")</f>
        <v/>
      </c>
      <c r="BE443" s="122" t="str">
        <f>IFERROR(IF(PAC!$AB$6:$AB$581="F04 - CONCLUÍDA",1,""),"")</f>
        <v/>
      </c>
      <c r="BF443" s="189">
        <f>IF(PAC!$V443&gt;0,0,PAC!$Q443)</f>
        <v>0</v>
      </c>
    </row>
    <row r="444" spans="1:58" s="1" customFormat="1" ht="249.9" hidden="1" customHeight="1" thickBot="1" x14ac:dyDescent="0.4">
      <c r="A444" s="88">
        <f t="shared" si="7"/>
        <v>439</v>
      </c>
      <c r="B444" s="88">
        <v>2025</v>
      </c>
      <c r="C444" s="88" t="s">
        <v>604</v>
      </c>
      <c r="D444" s="88" t="s">
        <v>995</v>
      </c>
      <c r="E444" s="89" t="s">
        <v>1375</v>
      </c>
      <c r="F444" s="88" t="s">
        <v>575</v>
      </c>
      <c r="G444" s="88" t="s">
        <v>594</v>
      </c>
      <c r="H444" s="88" t="s">
        <v>1228</v>
      </c>
      <c r="I444" s="88" t="s">
        <v>600</v>
      </c>
      <c r="J444" s="88" t="s">
        <v>114</v>
      </c>
      <c r="K444" s="18"/>
      <c r="L444" s="18">
        <v>5026455.78</v>
      </c>
      <c r="M444" s="18">
        <v>4523810.2</v>
      </c>
      <c r="N444" s="18">
        <v>502645.58</v>
      </c>
      <c r="O444" s="18"/>
      <c r="P444" s="18"/>
      <c r="Q444" s="20">
        <f>SUM(PAC!$M444:$P444)</f>
        <v>5026455.78</v>
      </c>
      <c r="R444" s="20"/>
      <c r="S444" s="20"/>
      <c r="T444" s="20"/>
      <c r="U444" s="20"/>
      <c r="V444" s="20"/>
      <c r="W444" s="20">
        <f>IF(PAC!$V444&gt;0,PAC!$V444,PAC!$Q444)</f>
        <v>5026455.78</v>
      </c>
      <c r="X444" s="20"/>
      <c r="Y444" s="102" t="s">
        <v>1545</v>
      </c>
      <c r="Z444" s="102"/>
      <c r="AA444" s="103"/>
      <c r="AB444" s="103" t="s">
        <v>1403</v>
      </c>
      <c r="AC444" s="100" t="s">
        <v>2349</v>
      </c>
      <c r="AD444" s="87"/>
      <c r="AE444" s="104"/>
      <c r="AF444" s="40" t="s">
        <v>1441</v>
      </c>
      <c r="AG444" s="40" t="s">
        <v>1894</v>
      </c>
      <c r="AH444" s="105">
        <v>46335</v>
      </c>
      <c r="AI444" s="101" t="s">
        <v>2074</v>
      </c>
      <c r="AJ444" s="40" t="s">
        <v>1771</v>
      </c>
      <c r="AK444" s="40" t="s">
        <v>1928</v>
      </c>
      <c r="AL444" s="40" t="s">
        <v>1929</v>
      </c>
      <c r="AM444" s="107" t="s">
        <v>2451</v>
      </c>
      <c r="AN444" s="87">
        <v>46335</v>
      </c>
      <c r="AO444" s="40"/>
      <c r="AP444" s="40"/>
      <c r="AQ444" s="40"/>
      <c r="AR444" s="87"/>
      <c r="AS444" s="87"/>
      <c r="AT444" s="87"/>
      <c r="AU444" s="87"/>
      <c r="AV444" s="106"/>
      <c r="AW444" s="106"/>
      <c r="AX444" s="101"/>
      <c r="AY444" s="123"/>
      <c r="AZ444" s="105"/>
      <c r="BA444" s="104" t="s">
        <v>1596</v>
      </c>
      <c r="BB444" s="108">
        <f>IFERROR(IF(PAC!$AB444="F01 - CAPTAÇÃO DE RECURSO",1,""),"")</f>
        <v>1</v>
      </c>
      <c r="BC444" s="108" t="str">
        <f>IFERROR(IF(PAC!$AB444="F02 - LICITAÇÃO",1,""),"")</f>
        <v/>
      </c>
      <c r="BD444" s="109" t="str">
        <f>IFERROR(IF(PAC!$AB$6:$AB$581="F03 - EXECUÇÃO DO OBJETO",1,""),"")</f>
        <v/>
      </c>
      <c r="BE444" s="109" t="str">
        <f>IFERROR(IF(PAC!$AB$6:$AB$581="F04 - CONCLUÍDA",1,""),"")</f>
        <v/>
      </c>
      <c r="BF444" s="110">
        <f>IF(PAC!$V444&gt;0,0,PAC!$Q444)</f>
        <v>5026455.78</v>
      </c>
    </row>
    <row r="445" spans="1:58" s="1" customFormat="1" ht="249.9" hidden="1" customHeight="1" thickBot="1" x14ac:dyDescent="0.4">
      <c r="A445" s="111">
        <f t="shared" si="7"/>
        <v>440</v>
      </c>
      <c r="B445" s="111">
        <v>2025</v>
      </c>
      <c r="C445" s="111" t="s">
        <v>604</v>
      </c>
      <c r="D445" s="111" t="s">
        <v>995</v>
      </c>
      <c r="E445" s="129" t="s">
        <v>2069</v>
      </c>
      <c r="F445" s="111" t="s">
        <v>575</v>
      </c>
      <c r="G445" s="111" t="s">
        <v>595</v>
      </c>
      <c r="H445" s="114" t="s">
        <v>1228</v>
      </c>
      <c r="I445" s="111" t="s">
        <v>599</v>
      </c>
      <c r="J445" s="111" t="s">
        <v>392</v>
      </c>
      <c r="K445" s="31">
        <v>68115606.049999997</v>
      </c>
      <c r="L445" s="31"/>
      <c r="M445" s="31"/>
      <c r="N445" s="31">
        <v>3405780.3025000002</v>
      </c>
      <c r="O445" s="31"/>
      <c r="P445" s="31">
        <v>64709825.747499995</v>
      </c>
      <c r="Q445" s="33">
        <f>SUM(PAC!$M445:$P445)</f>
        <v>68115606.049999997</v>
      </c>
      <c r="R445" s="33"/>
      <c r="S445" s="33"/>
      <c r="T445" s="33"/>
      <c r="U445" s="33"/>
      <c r="V445" s="33">
        <v>38759000</v>
      </c>
      <c r="W445" s="33">
        <f>IF(PAC!$V445&gt;0,PAC!$V445,PAC!$Q445)</f>
        <v>38759000</v>
      </c>
      <c r="X445" s="33" t="s">
        <v>1754</v>
      </c>
      <c r="Y445" s="115" t="s">
        <v>593</v>
      </c>
      <c r="Z445" s="115" t="s">
        <v>1734</v>
      </c>
      <c r="AA445" s="116">
        <v>24</v>
      </c>
      <c r="AB445" s="116" t="s">
        <v>1403</v>
      </c>
      <c r="AC445" s="112" t="s">
        <v>2346</v>
      </c>
      <c r="AD445" s="117"/>
      <c r="AE445" s="118"/>
      <c r="AF445" s="114" t="s">
        <v>1493</v>
      </c>
      <c r="AG445" s="114" t="s">
        <v>1281</v>
      </c>
      <c r="AH445" s="119"/>
      <c r="AI445" s="113" t="s">
        <v>2825</v>
      </c>
      <c r="AJ445" s="114" t="s">
        <v>866</v>
      </c>
      <c r="AK445" s="114"/>
      <c r="AL445" s="114"/>
      <c r="AM445" s="114"/>
      <c r="AN445" s="117"/>
      <c r="AO445" s="114"/>
      <c r="AP445" s="198" t="s">
        <v>2607</v>
      </c>
      <c r="AQ445" s="114"/>
      <c r="AR445" s="117">
        <v>45989</v>
      </c>
      <c r="AS445" s="117">
        <v>46076</v>
      </c>
      <c r="AT445" s="117">
        <v>46157</v>
      </c>
      <c r="AU445" s="117">
        <v>46254</v>
      </c>
      <c r="AV445" s="120">
        <v>46974</v>
      </c>
      <c r="AW445" s="120">
        <v>46974</v>
      </c>
      <c r="AX445" s="113" t="s">
        <v>2697</v>
      </c>
      <c r="AY445" s="114" t="s">
        <v>2145</v>
      </c>
      <c r="AZ445" s="119"/>
      <c r="BA445" s="130" t="s">
        <v>1593</v>
      </c>
      <c r="BB445" s="191">
        <f>IFERROR(IF(PAC!$AB445="F01 - CAPTAÇÃO DE RECURSO",1,""),"")</f>
        <v>1</v>
      </c>
      <c r="BC445" s="191" t="str">
        <f>IFERROR(IF(PAC!$AB445="F02 - LICITAÇÃO",1,""),"")</f>
        <v/>
      </c>
      <c r="BD445" s="122" t="str">
        <f>IFERROR(IF(PAC!$AB$6:$AB$581="F03 - EXECUÇÃO DO OBJETO",1,""),"")</f>
        <v/>
      </c>
      <c r="BE445" s="122" t="str">
        <f>IFERROR(IF(PAC!$AB$6:$AB$581="F04 - CONCLUÍDA",1,""),"")</f>
        <v/>
      </c>
      <c r="BF445" s="189">
        <f>IF(PAC!$V445&gt;0,0,PAC!$Q445)</f>
        <v>0</v>
      </c>
    </row>
    <row r="446" spans="1:58" s="1" customFormat="1" ht="249.9" hidden="1" customHeight="1" thickBot="1" x14ac:dyDescent="0.4">
      <c r="A446" s="88">
        <f t="shared" si="7"/>
        <v>441</v>
      </c>
      <c r="B446" s="100">
        <v>2023</v>
      </c>
      <c r="C446" s="88" t="s">
        <v>604</v>
      </c>
      <c r="D446" s="88" t="s">
        <v>995</v>
      </c>
      <c r="E446" s="101" t="s">
        <v>679</v>
      </c>
      <c r="F446" s="88" t="s">
        <v>575</v>
      </c>
      <c r="G446" s="88" t="s">
        <v>595</v>
      </c>
      <c r="H446" s="40" t="s">
        <v>1228</v>
      </c>
      <c r="I446" s="88" t="s">
        <v>599</v>
      </c>
      <c r="J446" s="88" t="s">
        <v>238</v>
      </c>
      <c r="K446" s="18"/>
      <c r="L446" s="18">
        <v>59300678.469999999</v>
      </c>
      <c r="M446" s="18">
        <v>59300678.469999999</v>
      </c>
      <c r="N446" s="18"/>
      <c r="O446" s="18"/>
      <c r="P446" s="18"/>
      <c r="Q446" s="20">
        <f>SUM(PAC!$M446:$P446)</f>
        <v>59300678.469999999</v>
      </c>
      <c r="R446" s="20"/>
      <c r="S446" s="20"/>
      <c r="T446" s="20"/>
      <c r="U446" s="20"/>
      <c r="V446" s="20">
        <v>45888509.719999999</v>
      </c>
      <c r="W446" s="20">
        <f>IF(PAC!$V446&gt;0,PAC!$V446,PAC!$Q446)</f>
        <v>45888509.719999999</v>
      </c>
      <c r="X446" s="20" t="s">
        <v>1602</v>
      </c>
      <c r="Y446" s="102" t="s">
        <v>1553</v>
      </c>
      <c r="Z446" s="102"/>
      <c r="AA446" s="103">
        <v>14</v>
      </c>
      <c r="AB446" s="103" t="s">
        <v>1675</v>
      </c>
      <c r="AC446" s="100" t="s">
        <v>2346</v>
      </c>
      <c r="AD446" s="106">
        <v>46386</v>
      </c>
      <c r="AE446" s="104">
        <v>85</v>
      </c>
      <c r="AF446" s="40" t="s">
        <v>1456</v>
      </c>
      <c r="AG446" s="107" t="s">
        <v>2077</v>
      </c>
      <c r="AH446" s="106">
        <v>46386</v>
      </c>
      <c r="AI446" s="127" t="s">
        <v>1281</v>
      </c>
      <c r="AJ446" s="40" t="s">
        <v>581</v>
      </c>
      <c r="AK446" s="40" t="s">
        <v>2433</v>
      </c>
      <c r="AL446" s="40" t="s">
        <v>962</v>
      </c>
      <c r="AM446" s="40"/>
      <c r="AN446" s="87">
        <v>46668</v>
      </c>
      <c r="AO446" s="40"/>
      <c r="AP446" s="197" t="s">
        <v>2584</v>
      </c>
      <c r="AQ446" s="40"/>
      <c r="AR446" s="87">
        <v>44860</v>
      </c>
      <c r="AS446" s="87">
        <v>45243</v>
      </c>
      <c r="AT446" s="87">
        <v>45406</v>
      </c>
      <c r="AU446" s="87">
        <v>45419</v>
      </c>
      <c r="AV446" s="106">
        <v>46019</v>
      </c>
      <c r="AW446" s="106">
        <v>46386</v>
      </c>
      <c r="AX446" s="123" t="s">
        <v>2679</v>
      </c>
      <c r="AY446" s="107" t="s">
        <v>2272</v>
      </c>
      <c r="AZ446" s="105"/>
      <c r="BA446" s="104" t="s">
        <v>1593</v>
      </c>
      <c r="BB446" s="108" t="str">
        <f>IFERROR(IF(PAC!$AB446="F01 - CAPTAÇÃO DE RECURSO",1,""),"")</f>
        <v/>
      </c>
      <c r="BC446" s="108" t="str">
        <f>IFERROR(IF(PAC!$AB446="F02 - LICITAÇÃO",1,""),"")</f>
        <v/>
      </c>
      <c r="BD446" s="109">
        <f>IFERROR(IF(PAC!$AB$6:$AB$581="F03 - EXECUÇÃO DO OBJETO",1,""),"")</f>
        <v>1</v>
      </c>
      <c r="BE446" s="109" t="str">
        <f>IFERROR(IF(PAC!$AB$6:$AB$581="F04 - CONCLUÍDA",1,""),"")</f>
        <v/>
      </c>
      <c r="BF446" s="110">
        <f>IF(PAC!$V446&gt;0,0,PAC!$Q446)</f>
        <v>0</v>
      </c>
    </row>
    <row r="447" spans="1:58" s="1" customFormat="1" ht="249.9" hidden="1" customHeight="1" thickBot="1" x14ac:dyDescent="0.4">
      <c r="A447" s="111">
        <f t="shared" si="7"/>
        <v>442</v>
      </c>
      <c r="B447" s="112">
        <v>2023</v>
      </c>
      <c r="C447" s="111" t="s">
        <v>604</v>
      </c>
      <c r="D447" s="111" t="s">
        <v>995</v>
      </c>
      <c r="E447" s="113" t="s">
        <v>529</v>
      </c>
      <c r="F447" s="111" t="s">
        <v>575</v>
      </c>
      <c r="G447" s="111" t="s">
        <v>595</v>
      </c>
      <c r="H447" s="114" t="s">
        <v>1228</v>
      </c>
      <c r="I447" s="111" t="s">
        <v>599</v>
      </c>
      <c r="J447" s="111" t="s">
        <v>400</v>
      </c>
      <c r="K447" s="31"/>
      <c r="L447" s="31">
        <v>14612511.529999999</v>
      </c>
      <c r="M447" s="31">
        <v>14612511.529999999</v>
      </c>
      <c r="N447" s="31"/>
      <c r="O447" s="31"/>
      <c r="P447" s="31"/>
      <c r="Q447" s="33">
        <f>SUM(PAC!$M447:$P447)</f>
        <v>14612511.529999999</v>
      </c>
      <c r="R447" s="33"/>
      <c r="S447" s="33"/>
      <c r="T447" s="33"/>
      <c r="U447" s="33"/>
      <c r="V447" s="33">
        <v>12662857.49</v>
      </c>
      <c r="W447" s="33">
        <f>IF(PAC!$V447&gt;0,PAC!$V447,PAC!$Q447)</f>
        <v>12662857.49</v>
      </c>
      <c r="X447" s="33" t="s">
        <v>1730</v>
      </c>
      <c r="Y447" s="115" t="s">
        <v>1553</v>
      </c>
      <c r="Z447" s="115"/>
      <c r="AA447" s="116">
        <v>21</v>
      </c>
      <c r="AB447" s="116" t="s">
        <v>1474</v>
      </c>
      <c r="AC447" s="112" t="s">
        <v>2345</v>
      </c>
      <c r="AD447" s="120">
        <v>46203</v>
      </c>
      <c r="AE447" s="118">
        <v>100</v>
      </c>
      <c r="AF447" s="114" t="s">
        <v>1456</v>
      </c>
      <c r="AG447" s="121" t="s">
        <v>2369</v>
      </c>
      <c r="AH447" s="120">
        <v>46203</v>
      </c>
      <c r="AI447" s="126" t="s">
        <v>2369</v>
      </c>
      <c r="AJ447" s="114" t="s">
        <v>583</v>
      </c>
      <c r="AK447" s="114" t="s">
        <v>2434</v>
      </c>
      <c r="AL447" s="114" t="s">
        <v>962</v>
      </c>
      <c r="AM447" s="114"/>
      <c r="AN447" s="117">
        <v>46351</v>
      </c>
      <c r="AO447" s="114"/>
      <c r="AP447" s="198" t="s">
        <v>2655</v>
      </c>
      <c r="AQ447" s="114"/>
      <c r="AR447" s="117">
        <v>45111</v>
      </c>
      <c r="AS447" s="117">
        <v>45174</v>
      </c>
      <c r="AT447" s="117">
        <v>45369</v>
      </c>
      <c r="AU447" s="117">
        <v>45369</v>
      </c>
      <c r="AV447" s="120">
        <v>45999</v>
      </c>
      <c r="AW447" s="120">
        <v>46203</v>
      </c>
      <c r="AX447" s="124" t="s">
        <v>2680</v>
      </c>
      <c r="AY447" s="121" t="s">
        <v>2619</v>
      </c>
      <c r="AZ447" s="119"/>
      <c r="BA447" s="118" t="s">
        <v>1634</v>
      </c>
      <c r="BB447" s="191" t="str">
        <f>IFERROR(IF(PAC!$AB447="F01 - CAPTAÇÃO DE RECURSO",1,""),"")</f>
        <v/>
      </c>
      <c r="BC447" s="191" t="str">
        <f>IFERROR(IF(PAC!$AB447="F02 - LICITAÇÃO",1,""),"")</f>
        <v/>
      </c>
      <c r="BD447" s="122" t="str">
        <f>IFERROR(IF(PAC!$AB$6:$AB$581="F03 - EXECUÇÃO DO OBJETO",1,""),"")</f>
        <v/>
      </c>
      <c r="BE447" s="122">
        <f>IFERROR(IF(PAC!$AB$6:$AB$581="F04 - CONCLUÍDA",1,""),"")</f>
        <v>1</v>
      </c>
      <c r="BF447" s="189">
        <f>IF(PAC!$V447&gt;0,0,PAC!$Q447)</f>
        <v>0</v>
      </c>
    </row>
    <row r="448" spans="1:58" s="1" customFormat="1" ht="249.9" hidden="1" customHeight="1" thickBot="1" x14ac:dyDescent="0.4">
      <c r="A448" s="88">
        <f t="shared" si="7"/>
        <v>443</v>
      </c>
      <c r="B448" s="100">
        <v>2023</v>
      </c>
      <c r="C448" s="88" t="s">
        <v>604</v>
      </c>
      <c r="D448" s="88" t="s">
        <v>995</v>
      </c>
      <c r="E448" s="101" t="s">
        <v>2162</v>
      </c>
      <c r="F448" s="88" t="s">
        <v>575</v>
      </c>
      <c r="G448" s="88" t="s">
        <v>595</v>
      </c>
      <c r="H448" s="40" t="s">
        <v>1228</v>
      </c>
      <c r="I448" s="88" t="s">
        <v>599</v>
      </c>
      <c r="J448" s="88" t="s">
        <v>281</v>
      </c>
      <c r="K448" s="18"/>
      <c r="L448" s="18">
        <v>17209142.890000001</v>
      </c>
      <c r="M448" s="18">
        <v>17209142.890000001</v>
      </c>
      <c r="N448" s="18"/>
      <c r="O448" s="18"/>
      <c r="P448" s="18"/>
      <c r="Q448" s="20">
        <f>SUM(PAC!$M448:$P448)</f>
        <v>17209142.890000001</v>
      </c>
      <c r="R448" s="20"/>
      <c r="S448" s="20"/>
      <c r="T448" s="20"/>
      <c r="U448" s="20"/>
      <c r="V448" s="20">
        <v>14636171.529999999</v>
      </c>
      <c r="W448" s="20">
        <f>IF(PAC!$V448&gt;0,PAC!$V448,PAC!$Q448)</f>
        <v>14636171.529999999</v>
      </c>
      <c r="X448" s="20" t="s">
        <v>1604</v>
      </c>
      <c r="Y448" s="102" t="s">
        <v>1553</v>
      </c>
      <c r="Z448" s="102"/>
      <c r="AA448" s="103">
        <v>18</v>
      </c>
      <c r="AB448" s="103" t="s">
        <v>1675</v>
      </c>
      <c r="AC448" s="100" t="s">
        <v>2346</v>
      </c>
      <c r="AD448" s="106">
        <v>46467</v>
      </c>
      <c r="AE448" s="104">
        <v>69</v>
      </c>
      <c r="AF448" s="40" t="s">
        <v>1456</v>
      </c>
      <c r="AG448" s="107" t="s">
        <v>2077</v>
      </c>
      <c r="AH448" s="106">
        <v>46467</v>
      </c>
      <c r="AI448" s="127" t="s">
        <v>1281</v>
      </c>
      <c r="AJ448" s="40" t="s">
        <v>582</v>
      </c>
      <c r="AK448" s="40" t="s">
        <v>2435</v>
      </c>
      <c r="AL448" s="40" t="s">
        <v>962</v>
      </c>
      <c r="AM448" s="40"/>
      <c r="AN448" s="87">
        <v>47034</v>
      </c>
      <c r="AO448" s="40"/>
      <c r="AP448" s="197" t="s">
        <v>2585</v>
      </c>
      <c r="AQ448" s="40"/>
      <c r="AR448" s="87">
        <v>45604</v>
      </c>
      <c r="AS448" s="87">
        <v>45631</v>
      </c>
      <c r="AT448" s="87">
        <v>45705</v>
      </c>
      <c r="AU448" s="87">
        <v>45807</v>
      </c>
      <c r="AV448" s="106">
        <v>46347</v>
      </c>
      <c r="AW448" s="106">
        <v>46467</v>
      </c>
      <c r="AX448" s="123" t="s">
        <v>2418</v>
      </c>
      <c r="AY448" s="107" t="s">
        <v>2386</v>
      </c>
      <c r="AZ448" s="105"/>
      <c r="BA448" s="104" t="s">
        <v>1634</v>
      </c>
      <c r="BB448" s="108" t="str">
        <f>IFERROR(IF(PAC!$AB448="F01 - CAPTAÇÃO DE RECURSO",1,""),"")</f>
        <v/>
      </c>
      <c r="BC448" s="108" t="str">
        <f>IFERROR(IF(PAC!$AB448="F02 - LICITAÇÃO",1,""),"")</f>
        <v/>
      </c>
      <c r="BD448" s="109">
        <f>IFERROR(IF(PAC!$AB$6:$AB$581="F03 - EXECUÇÃO DO OBJETO",1,""),"")</f>
        <v>1</v>
      </c>
      <c r="BE448" s="109" t="str">
        <f>IFERROR(IF(PAC!$AB$6:$AB$581="F04 - CONCLUÍDA",1,""),"")</f>
        <v/>
      </c>
      <c r="BF448" s="110">
        <f>IF(PAC!$V448&gt;0,0,PAC!$Q448)</f>
        <v>0</v>
      </c>
    </row>
    <row r="449" spans="1:58" s="1" customFormat="1" ht="249.9" hidden="1" customHeight="1" thickBot="1" x14ac:dyDescent="0.4">
      <c r="A449" s="111">
        <f t="shared" si="7"/>
        <v>444</v>
      </c>
      <c r="B449" s="112">
        <v>2023</v>
      </c>
      <c r="C449" s="111" t="s">
        <v>604</v>
      </c>
      <c r="D449" s="111" t="s">
        <v>995</v>
      </c>
      <c r="E449" s="113" t="s">
        <v>685</v>
      </c>
      <c r="F449" s="111" t="s">
        <v>575</v>
      </c>
      <c r="G449" s="111" t="s">
        <v>595</v>
      </c>
      <c r="H449" s="114" t="s">
        <v>1228</v>
      </c>
      <c r="I449" s="111" t="s">
        <v>599</v>
      </c>
      <c r="J449" s="111" t="s">
        <v>419</v>
      </c>
      <c r="K449" s="31"/>
      <c r="L449" s="31">
        <v>67744089.930000007</v>
      </c>
      <c r="M449" s="31">
        <v>67744089.930000007</v>
      </c>
      <c r="N449" s="31"/>
      <c r="O449" s="31"/>
      <c r="P449" s="31"/>
      <c r="Q449" s="33">
        <f>SUM(PAC!$M449:$P449)</f>
        <v>67744089.930000007</v>
      </c>
      <c r="R449" s="33"/>
      <c r="S449" s="33"/>
      <c r="T449" s="33"/>
      <c r="U449" s="33"/>
      <c r="V449" s="33">
        <v>21991559.059999999</v>
      </c>
      <c r="W449" s="33">
        <f>IF(PAC!$V449&gt;0,PAC!$V449,PAC!$Q449)</f>
        <v>21991559.059999999</v>
      </c>
      <c r="X449" s="33" t="s">
        <v>1603</v>
      </c>
      <c r="Y449" s="115" t="s">
        <v>1553</v>
      </c>
      <c r="Z449" s="115"/>
      <c r="AA449" s="116">
        <v>12</v>
      </c>
      <c r="AB449" s="116" t="s">
        <v>1675</v>
      </c>
      <c r="AC449" s="112" t="s">
        <v>2358</v>
      </c>
      <c r="AD449" s="120">
        <v>46295</v>
      </c>
      <c r="AE449" s="118">
        <v>98</v>
      </c>
      <c r="AF449" s="114" t="s">
        <v>1456</v>
      </c>
      <c r="AG449" s="114" t="s">
        <v>2621</v>
      </c>
      <c r="AH449" s="120">
        <v>46295</v>
      </c>
      <c r="AI449" s="126" t="s">
        <v>1281</v>
      </c>
      <c r="AJ449" s="114" t="s">
        <v>585</v>
      </c>
      <c r="AK449" s="114" t="s">
        <v>2436</v>
      </c>
      <c r="AL449" s="114" t="s">
        <v>962</v>
      </c>
      <c r="AM449" s="114"/>
      <c r="AN449" s="117">
        <v>47034</v>
      </c>
      <c r="AO449" s="114"/>
      <c r="AP449" s="198" t="s">
        <v>2586</v>
      </c>
      <c r="AQ449" s="114"/>
      <c r="AR449" s="117">
        <v>45469</v>
      </c>
      <c r="AS449" s="117">
        <v>45492</v>
      </c>
      <c r="AT449" s="117">
        <v>45548</v>
      </c>
      <c r="AU449" s="117">
        <v>45579</v>
      </c>
      <c r="AV449" s="120">
        <v>45940</v>
      </c>
      <c r="AW449" s="120">
        <v>46295</v>
      </c>
      <c r="AX449" s="124" t="s">
        <v>2681</v>
      </c>
      <c r="AY449" s="121" t="s">
        <v>2620</v>
      </c>
      <c r="AZ449" s="119"/>
      <c r="BA449" s="118" t="s">
        <v>1634</v>
      </c>
      <c r="BB449" s="191" t="str">
        <f>IFERROR(IF(PAC!$AB449="F01 - CAPTAÇÃO DE RECURSO",1,""),"")</f>
        <v/>
      </c>
      <c r="BC449" s="191" t="str">
        <f>IFERROR(IF(PAC!$AB449="F02 - LICITAÇÃO",1,""),"")</f>
        <v/>
      </c>
      <c r="BD449" s="122">
        <f>IFERROR(IF(PAC!$AB$6:$AB$581="F03 - EXECUÇÃO DO OBJETO",1,""),"")</f>
        <v>1</v>
      </c>
      <c r="BE449" s="122" t="str">
        <f>IFERROR(IF(PAC!$AB$6:$AB$581="F04 - CONCLUÍDA",1,""),"")</f>
        <v/>
      </c>
      <c r="BF449" s="189">
        <f>IF(PAC!$V449&gt;0,0,PAC!$Q449)</f>
        <v>0</v>
      </c>
    </row>
    <row r="450" spans="1:58" s="1" customFormat="1" ht="249.9" hidden="1" customHeight="1" thickBot="1" x14ac:dyDescent="0.4">
      <c r="A450" s="88">
        <f t="shared" si="7"/>
        <v>445</v>
      </c>
      <c r="B450" s="100">
        <v>2023</v>
      </c>
      <c r="C450" s="88" t="s">
        <v>604</v>
      </c>
      <c r="D450" s="88" t="s">
        <v>995</v>
      </c>
      <c r="E450" s="101" t="s">
        <v>1631</v>
      </c>
      <c r="F450" s="88" t="s">
        <v>575</v>
      </c>
      <c r="G450" s="88" t="s">
        <v>595</v>
      </c>
      <c r="H450" s="40" t="s">
        <v>1228</v>
      </c>
      <c r="I450" s="88" t="s">
        <v>599</v>
      </c>
      <c r="J450" s="88" t="s">
        <v>192</v>
      </c>
      <c r="K450" s="18">
        <v>28699705.719999999</v>
      </c>
      <c r="L450" s="18"/>
      <c r="M450" s="18"/>
      <c r="N450" s="18">
        <v>1510511.12</v>
      </c>
      <c r="O450" s="18"/>
      <c r="P450" s="18">
        <v>28699705.719999999</v>
      </c>
      <c r="Q450" s="20">
        <f>SUM(PAC!$M450:$P450)</f>
        <v>30210216.84</v>
      </c>
      <c r="R450" s="20"/>
      <c r="S450" s="20"/>
      <c r="T450" s="20"/>
      <c r="U450" s="20"/>
      <c r="V450" s="20">
        <v>20823856.23</v>
      </c>
      <c r="W450" s="20">
        <f>IF(PAC!$V450&gt;0,PAC!$V450,PAC!$Q450)</f>
        <v>20823856.23</v>
      </c>
      <c r="X450" s="20" t="s">
        <v>1606</v>
      </c>
      <c r="Y450" s="102" t="s">
        <v>1556</v>
      </c>
      <c r="Z450" s="102" t="s">
        <v>1734</v>
      </c>
      <c r="AA450" s="103">
        <v>18</v>
      </c>
      <c r="AB450" s="103" t="s">
        <v>1675</v>
      </c>
      <c r="AC450" s="100" t="s">
        <v>2346</v>
      </c>
      <c r="AD450" s="106">
        <v>46476</v>
      </c>
      <c r="AE450" s="104">
        <v>62</v>
      </c>
      <c r="AF450" s="40" t="s">
        <v>1456</v>
      </c>
      <c r="AG450" s="107" t="s">
        <v>1998</v>
      </c>
      <c r="AH450" s="106">
        <v>46476</v>
      </c>
      <c r="AI450" s="127" t="s">
        <v>1633</v>
      </c>
      <c r="AJ450" s="40" t="s">
        <v>533</v>
      </c>
      <c r="AK450" s="40" t="s">
        <v>2095</v>
      </c>
      <c r="AL450" s="40"/>
      <c r="AM450" s="40"/>
      <c r="AN450" s="87"/>
      <c r="AO450" s="40"/>
      <c r="AP450" s="197" t="s">
        <v>2587</v>
      </c>
      <c r="AQ450" s="40"/>
      <c r="AR450" s="87">
        <v>45541</v>
      </c>
      <c r="AS450" s="87">
        <v>45677</v>
      </c>
      <c r="AT450" s="87">
        <v>45747</v>
      </c>
      <c r="AU450" s="87">
        <v>45790</v>
      </c>
      <c r="AV450" s="106">
        <v>46330</v>
      </c>
      <c r="AW450" s="106">
        <v>46476</v>
      </c>
      <c r="AX450" s="123" t="s">
        <v>2684</v>
      </c>
      <c r="AY450" s="107" t="s">
        <v>1843</v>
      </c>
      <c r="AZ450" s="105"/>
      <c r="BA450" s="104" t="s">
        <v>1634</v>
      </c>
      <c r="BB450" s="108" t="str">
        <f>IFERROR(IF(PAC!$AB450="F01 - CAPTAÇÃO DE RECURSO",1,""),"")</f>
        <v/>
      </c>
      <c r="BC450" s="108" t="str">
        <f>IFERROR(IF(PAC!$AB450="F02 - LICITAÇÃO",1,""),"")</f>
        <v/>
      </c>
      <c r="BD450" s="109">
        <f>IFERROR(IF(PAC!$AB$6:$AB$581="F03 - EXECUÇÃO DO OBJETO",1,""),"")</f>
        <v>1</v>
      </c>
      <c r="BE450" s="109" t="str">
        <f>IFERROR(IF(PAC!$AB$6:$AB$581="F04 - CONCLUÍDA",1,""),"")</f>
        <v/>
      </c>
      <c r="BF450" s="110">
        <f>IF(PAC!$V450&gt;0,0,PAC!$Q450)</f>
        <v>0</v>
      </c>
    </row>
    <row r="451" spans="1:58" s="1" customFormat="1" ht="309" hidden="1" customHeight="1" thickBot="1" x14ac:dyDescent="0.4">
      <c r="A451" s="111">
        <f t="shared" si="7"/>
        <v>446</v>
      </c>
      <c r="B451" s="112">
        <v>2023</v>
      </c>
      <c r="C451" s="111" t="s">
        <v>604</v>
      </c>
      <c r="D451" s="111" t="s">
        <v>995</v>
      </c>
      <c r="E451" s="113" t="s">
        <v>532</v>
      </c>
      <c r="F451" s="111" t="s">
        <v>575</v>
      </c>
      <c r="G451" s="111" t="s">
        <v>595</v>
      </c>
      <c r="H451" s="114" t="s">
        <v>1228</v>
      </c>
      <c r="I451" s="111" t="s">
        <v>599</v>
      </c>
      <c r="J451" s="111" t="s">
        <v>371</v>
      </c>
      <c r="K451" s="31">
        <v>101573661.84999999</v>
      </c>
      <c r="L451" s="31"/>
      <c r="M451" s="31"/>
      <c r="N451" s="31">
        <v>5345982.2</v>
      </c>
      <c r="O451" s="31"/>
      <c r="P451" s="31">
        <v>101573661.84999999</v>
      </c>
      <c r="Q451" s="33">
        <f>SUM(PAC!$M451:$P451)</f>
        <v>106919644.05</v>
      </c>
      <c r="R451" s="33"/>
      <c r="S451" s="33"/>
      <c r="T451" s="33"/>
      <c r="U451" s="33"/>
      <c r="V451" s="33">
        <v>26469000</v>
      </c>
      <c r="W451" s="33">
        <f>IF(PAC!$V451&gt;0,PAC!$V451,PAC!$Q451)</f>
        <v>26469000</v>
      </c>
      <c r="X451" s="33" t="s">
        <v>1602</v>
      </c>
      <c r="Y451" s="115" t="s">
        <v>1556</v>
      </c>
      <c r="Z451" s="115" t="s">
        <v>1734</v>
      </c>
      <c r="AA451" s="116"/>
      <c r="AB451" s="116" t="s">
        <v>1675</v>
      </c>
      <c r="AC451" s="112" t="s">
        <v>2346</v>
      </c>
      <c r="AD451" s="120">
        <v>46901</v>
      </c>
      <c r="AE451" s="118">
        <v>2</v>
      </c>
      <c r="AF451" s="114" t="s">
        <v>1456</v>
      </c>
      <c r="AG451" s="121" t="s">
        <v>1281</v>
      </c>
      <c r="AH451" s="120">
        <v>46901</v>
      </c>
      <c r="AI451" s="126" t="s">
        <v>1456</v>
      </c>
      <c r="AJ451" s="114" t="s">
        <v>534</v>
      </c>
      <c r="AK451" s="114" t="s">
        <v>2096</v>
      </c>
      <c r="AL451" s="114"/>
      <c r="AM451" s="114"/>
      <c r="AN451" s="117"/>
      <c r="AO451" s="114"/>
      <c r="AP451" s="198" t="s">
        <v>2588</v>
      </c>
      <c r="AQ451" s="114"/>
      <c r="AR451" s="117">
        <v>45890</v>
      </c>
      <c r="AS451" s="117">
        <v>45992</v>
      </c>
      <c r="AT451" s="117">
        <v>46099</v>
      </c>
      <c r="AU451" s="117">
        <v>46181</v>
      </c>
      <c r="AV451" s="120">
        <v>46901</v>
      </c>
      <c r="AW451" s="120">
        <v>46901</v>
      </c>
      <c r="AX451" s="124" t="s">
        <v>2690</v>
      </c>
      <c r="AY451" s="121" t="s">
        <v>1892</v>
      </c>
      <c r="AZ451" s="119"/>
      <c r="BA451" s="118" t="s">
        <v>1634</v>
      </c>
      <c r="BB451" s="191" t="str">
        <f>IFERROR(IF(PAC!$AB451="F01 - CAPTAÇÃO DE RECURSO",1,""),"")</f>
        <v/>
      </c>
      <c r="BC451" s="191" t="str">
        <f>IFERROR(IF(PAC!$AB451="F02 - LICITAÇÃO",1,""),"")</f>
        <v/>
      </c>
      <c r="BD451" s="122">
        <f>IFERROR(IF(PAC!$AB$6:$AB$581="F03 - EXECUÇÃO DO OBJETO",1,""),"")</f>
        <v>1</v>
      </c>
      <c r="BE451" s="122" t="str">
        <f>IFERROR(IF(PAC!$AB$6:$AB$581="F04 - CONCLUÍDA",1,""),"")</f>
        <v/>
      </c>
      <c r="BF451" s="189">
        <f>IF(PAC!$V451&gt;0,0,PAC!$Q451)</f>
        <v>0</v>
      </c>
    </row>
    <row r="452" spans="1:58" s="1" customFormat="1" ht="144.75" hidden="1" customHeight="1" thickBot="1" x14ac:dyDescent="0.4">
      <c r="A452" s="88">
        <f t="shared" si="7"/>
        <v>447</v>
      </c>
      <c r="B452" s="100">
        <v>2023</v>
      </c>
      <c r="C452" s="88" t="s">
        <v>604</v>
      </c>
      <c r="D452" s="88" t="s">
        <v>995</v>
      </c>
      <c r="E452" s="101" t="s">
        <v>530</v>
      </c>
      <c r="F452" s="88" t="s">
        <v>575</v>
      </c>
      <c r="G452" s="88" t="s">
        <v>595</v>
      </c>
      <c r="H452" s="40" t="s">
        <v>1228</v>
      </c>
      <c r="I452" s="88" t="s">
        <v>599</v>
      </c>
      <c r="J452" s="88" t="s">
        <v>407</v>
      </c>
      <c r="K452" s="18"/>
      <c r="L452" s="18">
        <v>38572107.189999998</v>
      </c>
      <c r="M452" s="18">
        <v>38572107.189999998</v>
      </c>
      <c r="N452" s="18"/>
      <c r="O452" s="18"/>
      <c r="P452" s="18"/>
      <c r="Q452" s="20">
        <f>SUM(PAC!$M452:$P452)</f>
        <v>38572107.189999998</v>
      </c>
      <c r="R452" s="20"/>
      <c r="S452" s="20"/>
      <c r="T452" s="20"/>
      <c r="U452" s="20"/>
      <c r="V452" s="20">
        <v>8489481.5700000003</v>
      </c>
      <c r="W452" s="20">
        <f>IF(PAC!$V452&gt;0,PAC!$V452,PAC!$Q452)</f>
        <v>8489481.5700000003</v>
      </c>
      <c r="X452" s="20" t="s">
        <v>1605</v>
      </c>
      <c r="Y452" s="102" t="s">
        <v>1553</v>
      </c>
      <c r="Z452" s="102"/>
      <c r="AA452" s="103">
        <v>18</v>
      </c>
      <c r="AB452" s="103" t="s">
        <v>1675</v>
      </c>
      <c r="AC452" s="100" t="s">
        <v>2346</v>
      </c>
      <c r="AD452" s="106">
        <v>46465</v>
      </c>
      <c r="AE452" s="104">
        <v>75</v>
      </c>
      <c r="AF452" s="40" t="s">
        <v>1456</v>
      </c>
      <c r="AG452" s="107" t="s">
        <v>2077</v>
      </c>
      <c r="AH452" s="106">
        <v>46465</v>
      </c>
      <c r="AI452" s="127" t="s">
        <v>1281</v>
      </c>
      <c r="AJ452" s="40" t="s">
        <v>584</v>
      </c>
      <c r="AK452" s="40" t="s">
        <v>2437</v>
      </c>
      <c r="AL452" s="40" t="s">
        <v>962</v>
      </c>
      <c r="AM452" s="40"/>
      <c r="AN452" s="87">
        <v>47034</v>
      </c>
      <c r="AO452" s="40"/>
      <c r="AP452" s="197" t="s">
        <v>2589</v>
      </c>
      <c r="AQ452" s="40"/>
      <c r="AR452" s="87">
        <v>45652</v>
      </c>
      <c r="AS452" s="87">
        <v>45729</v>
      </c>
      <c r="AT452" s="87">
        <v>45792</v>
      </c>
      <c r="AU452" s="87">
        <v>45805</v>
      </c>
      <c r="AV452" s="106">
        <v>46345</v>
      </c>
      <c r="AW452" s="106">
        <v>46465</v>
      </c>
      <c r="AX452" s="123" t="s">
        <v>2682</v>
      </c>
      <c r="AY452" s="107" t="s">
        <v>2273</v>
      </c>
      <c r="AZ452" s="105"/>
      <c r="BA452" s="104" t="s">
        <v>1634</v>
      </c>
      <c r="BB452" s="108" t="str">
        <f>IFERROR(IF(PAC!$AB452="F01 - CAPTAÇÃO DE RECURSO",1,""),"")</f>
        <v/>
      </c>
      <c r="BC452" s="108" t="str">
        <f>IFERROR(IF(PAC!$AB452="F02 - LICITAÇÃO",1,""),"")</f>
        <v/>
      </c>
      <c r="BD452" s="109">
        <f>IFERROR(IF(PAC!$AB$6:$AB$581="F03 - EXECUÇÃO DO OBJETO",1,""),"")</f>
        <v>1</v>
      </c>
      <c r="BE452" s="109" t="str">
        <f>IFERROR(IF(PAC!$AB$6:$AB$581="F04 - CONCLUÍDA",1,""),"")</f>
        <v/>
      </c>
      <c r="BF452" s="110">
        <f>IF(PAC!$V452&gt;0,0,PAC!$Q452)</f>
        <v>0</v>
      </c>
    </row>
    <row r="453" spans="1:58" s="1" customFormat="1" ht="169.5" hidden="1" customHeight="1" thickBot="1" x14ac:dyDescent="0.4">
      <c r="A453" s="111">
        <f t="shared" ref="A453:A516" si="8">ROW()-5</f>
        <v>448</v>
      </c>
      <c r="B453" s="112">
        <v>2023</v>
      </c>
      <c r="C453" s="111" t="s">
        <v>604</v>
      </c>
      <c r="D453" s="111" t="s">
        <v>995</v>
      </c>
      <c r="E453" s="113" t="s">
        <v>528</v>
      </c>
      <c r="F453" s="111" t="s">
        <v>575</v>
      </c>
      <c r="G453" s="111" t="s">
        <v>595</v>
      </c>
      <c r="H453" s="114" t="s">
        <v>1228</v>
      </c>
      <c r="I453" s="111" t="s">
        <v>600</v>
      </c>
      <c r="J453" s="111" t="s">
        <v>438</v>
      </c>
      <c r="K453" s="31"/>
      <c r="L453" s="31">
        <v>7398793.4400000004</v>
      </c>
      <c r="M453" s="31">
        <v>7398793.4400000004</v>
      </c>
      <c r="N453" s="31"/>
      <c r="O453" s="31"/>
      <c r="P453" s="31"/>
      <c r="Q453" s="33">
        <f>SUM(PAC!$M453:$P453)</f>
        <v>7398793.4400000004</v>
      </c>
      <c r="R453" s="33"/>
      <c r="S453" s="33"/>
      <c r="T453" s="33"/>
      <c r="U453" s="33"/>
      <c r="V453" s="33">
        <v>7025569.5700000003</v>
      </c>
      <c r="W453" s="33">
        <f>IF(PAC!$V453&gt;0,PAC!$V453,PAC!$Q453)</f>
        <v>7025569.5700000003</v>
      </c>
      <c r="X453" s="33" t="s">
        <v>2394</v>
      </c>
      <c r="Y453" s="115" t="s">
        <v>1553</v>
      </c>
      <c r="Z453" s="115"/>
      <c r="AA453" s="116">
        <v>8</v>
      </c>
      <c r="AB453" s="116" t="s">
        <v>1402</v>
      </c>
      <c r="AC453" s="112" t="s">
        <v>2348</v>
      </c>
      <c r="AD453" s="117"/>
      <c r="AE453" s="118"/>
      <c r="AF453" s="114" t="s">
        <v>1452</v>
      </c>
      <c r="AG453" s="114" t="s">
        <v>2659</v>
      </c>
      <c r="AH453" s="119"/>
      <c r="AI453" s="126" t="s">
        <v>2395</v>
      </c>
      <c r="AJ453" s="114" t="s">
        <v>580</v>
      </c>
      <c r="AK453" s="114" t="s">
        <v>2438</v>
      </c>
      <c r="AL453" s="114" t="s">
        <v>962</v>
      </c>
      <c r="AM453" s="114"/>
      <c r="AN453" s="117">
        <v>46664</v>
      </c>
      <c r="AO453" s="114"/>
      <c r="AP453" s="114"/>
      <c r="AQ453" s="114"/>
      <c r="AR453" s="117">
        <v>46108</v>
      </c>
      <c r="AS453" s="117">
        <v>46136</v>
      </c>
      <c r="AT453" s="117">
        <v>46238</v>
      </c>
      <c r="AU453" s="117"/>
      <c r="AV453" s="120"/>
      <c r="AW453" s="120"/>
      <c r="AX453" s="124" t="s">
        <v>2396</v>
      </c>
      <c r="AY453" s="121" t="s">
        <v>2207</v>
      </c>
      <c r="AZ453" s="119"/>
      <c r="BA453" s="118"/>
      <c r="BB453" s="191" t="str">
        <f>IFERROR(IF(PAC!$AB453="F01 - CAPTAÇÃO DE RECURSO",1,""),"")</f>
        <v/>
      </c>
      <c r="BC453" s="191">
        <f>IFERROR(IF(PAC!$AB453="F02 - LICITAÇÃO",1,""),"")</f>
        <v>1</v>
      </c>
      <c r="BD453" s="122" t="str">
        <f>IFERROR(IF(PAC!$AB$6:$AB$581="F03 - EXECUÇÃO DO OBJETO",1,""),"")</f>
        <v/>
      </c>
      <c r="BE453" s="122" t="str">
        <f>IFERROR(IF(PAC!$AB$6:$AB$581="F04 - CONCLUÍDA",1,""),"")</f>
        <v/>
      </c>
      <c r="BF453" s="189">
        <f>IF(PAC!$V453&gt;0,0,PAC!$Q453)</f>
        <v>0</v>
      </c>
    </row>
    <row r="454" spans="1:58" s="1" customFormat="1" ht="168" hidden="1" customHeight="1" thickBot="1" x14ac:dyDescent="0.4">
      <c r="A454" s="88">
        <f t="shared" si="8"/>
        <v>449</v>
      </c>
      <c r="B454" s="88">
        <v>2025</v>
      </c>
      <c r="C454" s="88" t="s">
        <v>604</v>
      </c>
      <c r="D454" s="88" t="s">
        <v>995</v>
      </c>
      <c r="E454" s="101" t="s">
        <v>855</v>
      </c>
      <c r="F454" s="88" t="s">
        <v>575</v>
      </c>
      <c r="G454" s="88" t="s">
        <v>595</v>
      </c>
      <c r="H454" s="40" t="s">
        <v>1228</v>
      </c>
      <c r="I454" s="88" t="s">
        <v>599</v>
      </c>
      <c r="J454" s="88" t="s">
        <v>361</v>
      </c>
      <c r="K454" s="18">
        <v>220000000</v>
      </c>
      <c r="L454" s="18"/>
      <c r="M454" s="18"/>
      <c r="N454" s="18">
        <f>K454-P454</f>
        <v>11000000</v>
      </c>
      <c r="O454" s="18"/>
      <c r="P454" s="18">
        <v>209000000</v>
      </c>
      <c r="Q454" s="20">
        <f>SUM(PAC!$M454:$P454)</f>
        <v>220000000</v>
      </c>
      <c r="R454" s="20"/>
      <c r="S454" s="20"/>
      <c r="T454" s="20"/>
      <c r="U454" s="20"/>
      <c r="V454" s="20"/>
      <c r="W454" s="20">
        <f>IF(PAC!$V454&gt;0,PAC!$V454,PAC!$Q454)</f>
        <v>220000000</v>
      </c>
      <c r="X454" s="20"/>
      <c r="Y454" s="102" t="s">
        <v>593</v>
      </c>
      <c r="Z454" s="102" t="s">
        <v>1734</v>
      </c>
      <c r="AA454" s="103"/>
      <c r="AB454" s="103" t="s">
        <v>1403</v>
      </c>
      <c r="AC454" s="100" t="s">
        <v>2352</v>
      </c>
      <c r="AD454" s="87"/>
      <c r="AE454" s="104"/>
      <c r="AF454" s="40" t="s">
        <v>1493</v>
      </c>
      <c r="AG454" s="40" t="s">
        <v>2812</v>
      </c>
      <c r="AH454" s="105"/>
      <c r="AI454" s="101" t="s">
        <v>1494</v>
      </c>
      <c r="AJ454" s="40" t="s">
        <v>860</v>
      </c>
      <c r="AK454" s="40"/>
      <c r="AL454" s="40"/>
      <c r="AM454" s="40"/>
      <c r="AN454" s="87"/>
      <c r="AO454" s="40"/>
      <c r="AP454" s="40"/>
      <c r="AQ454" s="40"/>
      <c r="AR454" s="87">
        <v>46539</v>
      </c>
      <c r="AS454" s="87"/>
      <c r="AT454" s="87"/>
      <c r="AU454" s="87"/>
      <c r="AV454" s="106"/>
      <c r="AW454" s="106"/>
      <c r="AX454" s="175" t="s">
        <v>2282</v>
      </c>
      <c r="AY454" s="40" t="s">
        <v>1723</v>
      </c>
      <c r="AZ454" s="105"/>
      <c r="BA454" s="128" t="s">
        <v>1593</v>
      </c>
      <c r="BB454" s="108">
        <f>IFERROR(IF(PAC!$AB454="F01 - CAPTAÇÃO DE RECURSO",1,""),"")</f>
        <v>1</v>
      </c>
      <c r="BC454" s="108" t="str">
        <f>IFERROR(IF(PAC!$AB454="F02 - LICITAÇÃO",1,""),"")</f>
        <v/>
      </c>
      <c r="BD454" s="109" t="str">
        <f>IFERROR(IF(PAC!$AB$6:$AB$581="F03 - EXECUÇÃO DO OBJETO",1,""),"")</f>
        <v/>
      </c>
      <c r="BE454" s="109" t="str">
        <f>IFERROR(IF(PAC!$AB$6:$AB$581="F04 - CONCLUÍDA",1,""),"")</f>
        <v/>
      </c>
      <c r="BF454" s="110">
        <f>IF(PAC!$V454&gt;0,0,PAC!$Q454)</f>
        <v>220000000</v>
      </c>
    </row>
    <row r="455" spans="1:58" s="1" customFormat="1" ht="161.25" hidden="1" customHeight="1" thickBot="1" x14ac:dyDescent="0.4">
      <c r="A455" s="111">
        <f t="shared" si="8"/>
        <v>450</v>
      </c>
      <c r="B455" s="111">
        <v>2025</v>
      </c>
      <c r="C455" s="111" t="s">
        <v>604</v>
      </c>
      <c r="D455" s="111" t="s">
        <v>995</v>
      </c>
      <c r="E455" s="113" t="s">
        <v>856</v>
      </c>
      <c r="F455" s="111" t="s">
        <v>575</v>
      </c>
      <c r="G455" s="111" t="s">
        <v>595</v>
      </c>
      <c r="H455" s="114" t="s">
        <v>1228</v>
      </c>
      <c r="I455" s="111" t="s">
        <v>599</v>
      </c>
      <c r="J455" s="111" t="s">
        <v>361</v>
      </c>
      <c r="K455" s="31">
        <v>831474768.44000006</v>
      </c>
      <c r="L455" s="31"/>
      <c r="M455" s="31"/>
      <c r="N455" s="31">
        <f>K455-P455</f>
        <v>41573738.420000076</v>
      </c>
      <c r="O455" s="31"/>
      <c r="P455" s="31">
        <v>789901030.01999998</v>
      </c>
      <c r="Q455" s="33">
        <f>SUM(PAC!$M455:$P455)</f>
        <v>831474768.44000006</v>
      </c>
      <c r="R455" s="33"/>
      <c r="S455" s="33"/>
      <c r="T455" s="33"/>
      <c r="U455" s="33"/>
      <c r="V455" s="33"/>
      <c r="W455" s="33">
        <f>IF(PAC!$V455&gt;0,PAC!$V455,PAC!$Q455)</f>
        <v>831474768.44000006</v>
      </c>
      <c r="X455" s="33"/>
      <c r="Y455" s="115" t="s">
        <v>593</v>
      </c>
      <c r="Z455" s="115" t="s">
        <v>1734</v>
      </c>
      <c r="AA455" s="116"/>
      <c r="AB455" s="116" t="s">
        <v>1403</v>
      </c>
      <c r="AC455" s="112" t="s">
        <v>2352</v>
      </c>
      <c r="AD455" s="117"/>
      <c r="AE455" s="118"/>
      <c r="AF455" s="114" t="s">
        <v>1493</v>
      </c>
      <c r="AG455" s="114" t="s">
        <v>2814</v>
      </c>
      <c r="AH455" s="119"/>
      <c r="AI455" s="113" t="s">
        <v>1494</v>
      </c>
      <c r="AJ455" s="114" t="s">
        <v>861</v>
      </c>
      <c r="AK455" s="114"/>
      <c r="AL455" s="114"/>
      <c r="AM455" s="114"/>
      <c r="AN455" s="117"/>
      <c r="AO455" s="114"/>
      <c r="AP455" s="114"/>
      <c r="AQ455" s="114"/>
      <c r="AR455" s="117">
        <v>46539</v>
      </c>
      <c r="AS455" s="117"/>
      <c r="AT455" s="117"/>
      <c r="AU455" s="117"/>
      <c r="AV455" s="120"/>
      <c r="AW455" s="120"/>
      <c r="AX455" s="176" t="s">
        <v>2283</v>
      </c>
      <c r="AY455" s="114" t="s">
        <v>1723</v>
      </c>
      <c r="AZ455" s="119"/>
      <c r="BA455" s="111" t="s">
        <v>1593</v>
      </c>
      <c r="BB455" s="191">
        <f>IFERROR(IF(PAC!$AB455="F01 - CAPTAÇÃO DE RECURSO",1,""),"")</f>
        <v>1</v>
      </c>
      <c r="BC455" s="191" t="str">
        <f>IFERROR(IF(PAC!$AB455="F02 - LICITAÇÃO",1,""),"")</f>
        <v/>
      </c>
      <c r="BD455" s="122" t="str">
        <f>IFERROR(IF(PAC!$AB$6:$AB$581="F03 - EXECUÇÃO DO OBJETO",1,""),"")</f>
        <v/>
      </c>
      <c r="BE455" s="122" t="str">
        <f>IFERROR(IF(PAC!$AB$6:$AB$581="F04 - CONCLUÍDA",1,""),"")</f>
        <v/>
      </c>
      <c r="BF455" s="189">
        <f>IF(PAC!$V455&gt;0,0,PAC!$Q455)</f>
        <v>831474768.44000006</v>
      </c>
    </row>
    <row r="456" spans="1:58" s="1" customFormat="1" ht="201" hidden="1" customHeight="1" thickBot="1" x14ac:dyDescent="0.4">
      <c r="A456" s="88">
        <f t="shared" si="8"/>
        <v>451</v>
      </c>
      <c r="B456" s="88">
        <v>2025</v>
      </c>
      <c r="C456" s="88" t="s">
        <v>604</v>
      </c>
      <c r="D456" s="88" t="s">
        <v>995</v>
      </c>
      <c r="E456" s="101" t="s">
        <v>2561</v>
      </c>
      <c r="F456" s="88" t="s">
        <v>575</v>
      </c>
      <c r="G456" s="88" t="s">
        <v>595</v>
      </c>
      <c r="H456" s="40" t="s">
        <v>1228</v>
      </c>
      <c r="I456" s="88" t="s">
        <v>599</v>
      </c>
      <c r="J456" s="88" t="s">
        <v>216</v>
      </c>
      <c r="K456" s="18">
        <v>35926008.579999998</v>
      </c>
      <c r="L456" s="18"/>
      <c r="M456" s="18"/>
      <c r="N456" s="18">
        <v>1796300.4283905402</v>
      </c>
      <c r="O456" s="18"/>
      <c r="P456" s="18">
        <v>34129708.151609458</v>
      </c>
      <c r="Q456" s="20">
        <f>SUM(PAC!$M456:$P456)</f>
        <v>35926008.579999998</v>
      </c>
      <c r="R456" s="20"/>
      <c r="S456" s="20"/>
      <c r="T456" s="20"/>
      <c r="U456" s="20"/>
      <c r="V456" s="20">
        <v>11171690</v>
      </c>
      <c r="W456" s="20">
        <f>IF(PAC!$V456&gt;0,PAC!$V456,PAC!$Q456)</f>
        <v>11171690</v>
      </c>
      <c r="X456" s="20" t="s">
        <v>2563</v>
      </c>
      <c r="Y456" s="102" t="s">
        <v>593</v>
      </c>
      <c r="Z456" s="102" t="s">
        <v>1734</v>
      </c>
      <c r="AA456" s="103">
        <v>12</v>
      </c>
      <c r="AB456" s="103" t="s">
        <v>1403</v>
      </c>
      <c r="AC456" s="100" t="s">
        <v>2346</v>
      </c>
      <c r="AD456" s="87"/>
      <c r="AE456" s="104">
        <v>0</v>
      </c>
      <c r="AF456" s="40" t="s">
        <v>1493</v>
      </c>
      <c r="AG456" s="40" t="s">
        <v>2815</v>
      </c>
      <c r="AH456" s="105"/>
      <c r="AI456" s="101" t="s">
        <v>1494</v>
      </c>
      <c r="AJ456" s="40" t="s">
        <v>862</v>
      </c>
      <c r="AK456" s="40"/>
      <c r="AL456" s="40"/>
      <c r="AM456" s="40"/>
      <c r="AN456" s="87"/>
      <c r="AO456" s="40"/>
      <c r="AP456" s="197" t="s">
        <v>2656</v>
      </c>
      <c r="AQ456" s="40"/>
      <c r="AR456" s="87">
        <v>46141</v>
      </c>
      <c r="AS456" s="87">
        <v>46168</v>
      </c>
      <c r="AT456" s="87">
        <v>46210</v>
      </c>
      <c r="AU456" s="87">
        <v>46251</v>
      </c>
      <c r="AV456" s="106">
        <v>46611</v>
      </c>
      <c r="AW456" s="106">
        <v>46611</v>
      </c>
      <c r="AX456" s="123" t="s">
        <v>2696</v>
      </c>
      <c r="AY456" s="40" t="s">
        <v>2564</v>
      </c>
      <c r="AZ456" s="105"/>
      <c r="BA456" s="88" t="s">
        <v>2602</v>
      </c>
      <c r="BB456" s="108">
        <f>IFERROR(IF(PAC!$AB456="F01 - CAPTAÇÃO DE RECURSO",1,""),"")</f>
        <v>1</v>
      </c>
      <c r="BC456" s="108" t="str">
        <f>IFERROR(IF(PAC!$AB456="F02 - LICITAÇÃO",1,""),"")</f>
        <v/>
      </c>
      <c r="BD456" s="109" t="str">
        <f>IFERROR(IF(PAC!$AB$6:$AB$581="F03 - EXECUÇÃO DO OBJETO",1,""),"")</f>
        <v/>
      </c>
      <c r="BE456" s="109" t="str">
        <f>IFERROR(IF(PAC!$AB$6:$AB$581="F04 - CONCLUÍDA",1,""),"")</f>
        <v/>
      </c>
      <c r="BF456" s="110">
        <f>IF(PAC!$V456&gt;0,0,PAC!$Q456)</f>
        <v>0</v>
      </c>
    </row>
    <row r="457" spans="1:58" s="1" customFormat="1" ht="190.5" hidden="1" customHeight="1" thickBot="1" x14ac:dyDescent="0.4">
      <c r="A457" s="111">
        <f t="shared" si="8"/>
        <v>452</v>
      </c>
      <c r="B457" s="111">
        <v>2025</v>
      </c>
      <c r="C457" s="111" t="s">
        <v>604</v>
      </c>
      <c r="D457" s="111" t="s">
        <v>995</v>
      </c>
      <c r="E457" s="113" t="s">
        <v>700</v>
      </c>
      <c r="F457" s="111" t="s">
        <v>575</v>
      </c>
      <c r="G457" s="111" t="s">
        <v>595</v>
      </c>
      <c r="H457" s="114" t="s">
        <v>1228</v>
      </c>
      <c r="I457" s="111" t="s">
        <v>599</v>
      </c>
      <c r="J457" s="111" t="s">
        <v>27</v>
      </c>
      <c r="K457" s="31">
        <v>23969428.18</v>
      </c>
      <c r="L457" s="31"/>
      <c r="M457" s="31"/>
      <c r="N457" s="31">
        <f>K457-P457</f>
        <v>1198471.4100000001</v>
      </c>
      <c r="O457" s="31"/>
      <c r="P457" s="31">
        <v>22770956.77</v>
      </c>
      <c r="Q457" s="33">
        <f>SUM(PAC!$M457:$P457)</f>
        <v>23969428.18</v>
      </c>
      <c r="R457" s="33"/>
      <c r="S457" s="33"/>
      <c r="T457" s="33"/>
      <c r="U457" s="33"/>
      <c r="V457" s="33"/>
      <c r="W457" s="33">
        <f>IF(PAC!$V457&gt;0,PAC!$V457,PAC!$Q457)</f>
        <v>23969428.18</v>
      </c>
      <c r="X457" s="33"/>
      <c r="Y457" s="115" t="s">
        <v>593</v>
      </c>
      <c r="Z457" s="115" t="s">
        <v>1734</v>
      </c>
      <c r="AA457" s="116"/>
      <c r="AB457" s="116" t="s">
        <v>1403</v>
      </c>
      <c r="AC457" s="112" t="s">
        <v>2352</v>
      </c>
      <c r="AD457" s="117"/>
      <c r="AE457" s="118"/>
      <c r="AF457" s="114" t="s">
        <v>1493</v>
      </c>
      <c r="AG457" s="114" t="s">
        <v>2816</v>
      </c>
      <c r="AH457" s="119"/>
      <c r="AI457" s="113" t="s">
        <v>1494</v>
      </c>
      <c r="AJ457" s="114" t="s">
        <v>863</v>
      </c>
      <c r="AK457" s="114"/>
      <c r="AL457" s="114"/>
      <c r="AM457" s="114"/>
      <c r="AN457" s="117"/>
      <c r="AO457" s="114"/>
      <c r="AP457" s="114"/>
      <c r="AQ457" s="114"/>
      <c r="AR457" s="117">
        <v>46356</v>
      </c>
      <c r="AS457" s="117"/>
      <c r="AT457" s="117"/>
      <c r="AU457" s="117"/>
      <c r="AV457" s="120"/>
      <c r="AW457" s="120"/>
      <c r="AX457" s="176" t="s">
        <v>2370</v>
      </c>
      <c r="AY457" s="114" t="s">
        <v>1723</v>
      </c>
      <c r="AZ457" s="119"/>
      <c r="BA457" s="130" t="s">
        <v>1593</v>
      </c>
      <c r="BB457" s="191">
        <f>IFERROR(IF(PAC!$AB457="F01 - CAPTAÇÃO DE RECURSO",1,""),"")</f>
        <v>1</v>
      </c>
      <c r="BC457" s="191" t="str">
        <f>IFERROR(IF(PAC!$AB457="F02 - LICITAÇÃO",1,""),"")</f>
        <v/>
      </c>
      <c r="BD457" s="122" t="str">
        <f>IFERROR(IF(PAC!$AB$6:$AB$581="F03 - EXECUÇÃO DO OBJETO",1,""),"")</f>
        <v/>
      </c>
      <c r="BE457" s="122" t="str">
        <f>IFERROR(IF(PAC!$AB$6:$AB$581="F04 - CONCLUÍDA",1,""),"")</f>
        <v/>
      </c>
      <c r="BF457" s="189">
        <f>IF(PAC!$V457&gt;0,0,PAC!$Q457)</f>
        <v>23969428.18</v>
      </c>
    </row>
    <row r="458" spans="1:58" s="2" customFormat="1" ht="168.75" hidden="1" customHeight="1" thickBot="1" x14ac:dyDescent="0.4">
      <c r="A458" s="88">
        <f t="shared" si="8"/>
        <v>453</v>
      </c>
      <c r="B458" s="88">
        <v>2025</v>
      </c>
      <c r="C458" s="88" t="s">
        <v>604</v>
      </c>
      <c r="D458" s="88" t="s">
        <v>995</v>
      </c>
      <c r="E458" s="101" t="s">
        <v>1506</v>
      </c>
      <c r="F458" s="88" t="s">
        <v>575</v>
      </c>
      <c r="G458" s="88" t="s">
        <v>595</v>
      </c>
      <c r="H458" s="40" t="s">
        <v>1228</v>
      </c>
      <c r="I458" s="88" t="s">
        <v>599</v>
      </c>
      <c r="J458" s="88" t="s">
        <v>361</v>
      </c>
      <c r="K458" s="18">
        <v>463157894.74000001</v>
      </c>
      <c r="L458" s="18"/>
      <c r="M458" s="18"/>
      <c r="N458" s="18">
        <f>K458-P458</f>
        <v>23157894.74000001</v>
      </c>
      <c r="O458" s="18"/>
      <c r="P458" s="18">
        <v>440000000</v>
      </c>
      <c r="Q458" s="20">
        <f>SUM(PAC!$M458:$P458)</f>
        <v>463157894.74000001</v>
      </c>
      <c r="R458" s="20"/>
      <c r="S458" s="20"/>
      <c r="T458" s="20"/>
      <c r="U458" s="20"/>
      <c r="V458" s="20"/>
      <c r="W458" s="20">
        <f>IF(PAC!$V458&gt;0,PAC!$V458,PAC!$Q458)</f>
        <v>463157894.74000001</v>
      </c>
      <c r="X458" s="20"/>
      <c r="Y458" s="102" t="s">
        <v>593</v>
      </c>
      <c r="Z458" s="102" t="s">
        <v>1734</v>
      </c>
      <c r="AA458" s="103"/>
      <c r="AB458" s="103" t="s">
        <v>1403</v>
      </c>
      <c r="AC458" s="100" t="s">
        <v>2352</v>
      </c>
      <c r="AD458" s="87"/>
      <c r="AE458" s="104"/>
      <c r="AF458" s="40" t="s">
        <v>1493</v>
      </c>
      <c r="AG458" s="87" t="s">
        <v>2817</v>
      </c>
      <c r="AH458" s="105"/>
      <c r="AI458" s="101" t="s">
        <v>1494</v>
      </c>
      <c r="AJ458" s="40" t="s">
        <v>864</v>
      </c>
      <c r="AK458" s="40"/>
      <c r="AL458" s="40"/>
      <c r="AM458" s="40"/>
      <c r="AN458" s="87"/>
      <c r="AO458" s="40"/>
      <c r="AP458" s="40"/>
      <c r="AQ458" s="40"/>
      <c r="AR458" s="87">
        <v>46539</v>
      </c>
      <c r="AS458" s="87"/>
      <c r="AT458" s="87"/>
      <c r="AU458" s="87"/>
      <c r="AV458" s="106"/>
      <c r="AW458" s="106"/>
      <c r="AX458" s="175" t="s">
        <v>2200</v>
      </c>
      <c r="AY458" s="40" t="s">
        <v>1723</v>
      </c>
      <c r="AZ458" s="105"/>
      <c r="BA458" s="128" t="s">
        <v>1593</v>
      </c>
      <c r="BB458" s="108">
        <f>IFERROR(IF(PAC!$AB458="F01 - CAPTAÇÃO DE RECURSO",1,""),"")</f>
        <v>1</v>
      </c>
      <c r="BC458" s="108" t="str">
        <f>IFERROR(IF(PAC!$AB458="F02 - LICITAÇÃO",1,""),"")</f>
        <v/>
      </c>
      <c r="BD458" s="109" t="str">
        <f>IFERROR(IF(PAC!$AB$6:$AB$581="F03 - EXECUÇÃO DO OBJETO",1,""),"")</f>
        <v/>
      </c>
      <c r="BE458" s="109" t="str">
        <f>IFERROR(IF(PAC!$AB$6:$AB$581="F04 - CONCLUÍDA",1,""),"")</f>
        <v/>
      </c>
      <c r="BF458" s="110">
        <f>IF(PAC!$V458&gt;0,0,PAC!$Q458)</f>
        <v>463157894.74000001</v>
      </c>
    </row>
    <row r="459" spans="1:58" s="1" customFormat="1" ht="332.25" hidden="1" customHeight="1" thickBot="1" x14ac:dyDescent="0.4">
      <c r="A459" s="111">
        <f t="shared" si="8"/>
        <v>454</v>
      </c>
      <c r="B459" s="111">
        <v>2025</v>
      </c>
      <c r="C459" s="111" t="s">
        <v>604</v>
      </c>
      <c r="D459" s="111" t="s">
        <v>995</v>
      </c>
      <c r="E459" s="113" t="s">
        <v>857</v>
      </c>
      <c r="F459" s="111" t="s">
        <v>575</v>
      </c>
      <c r="G459" s="111" t="s">
        <v>595</v>
      </c>
      <c r="H459" s="114" t="s">
        <v>1228</v>
      </c>
      <c r="I459" s="111" t="s">
        <v>599</v>
      </c>
      <c r="J459" s="111" t="s">
        <v>361</v>
      </c>
      <c r="K459" s="31">
        <v>267093049.02000001</v>
      </c>
      <c r="L459" s="31"/>
      <c r="M459" s="31"/>
      <c r="N459" s="31">
        <f>K459-P459</f>
        <v>13354652.450000018</v>
      </c>
      <c r="O459" s="31"/>
      <c r="P459" s="31">
        <v>253738396.56999999</v>
      </c>
      <c r="Q459" s="33">
        <f>SUM(PAC!$M459:$P459)</f>
        <v>267093049.02000001</v>
      </c>
      <c r="R459" s="33"/>
      <c r="S459" s="33"/>
      <c r="T459" s="33"/>
      <c r="U459" s="33"/>
      <c r="V459" s="33"/>
      <c r="W459" s="33">
        <f>IF(PAC!$V459&gt;0,PAC!$V459,PAC!$Q459)</f>
        <v>267093049.02000001</v>
      </c>
      <c r="X459" s="33"/>
      <c r="Y459" s="115" t="s">
        <v>593</v>
      </c>
      <c r="Z459" s="115" t="s">
        <v>1734</v>
      </c>
      <c r="AA459" s="116"/>
      <c r="AB459" s="116" t="s">
        <v>1403</v>
      </c>
      <c r="AC459" s="112" t="s">
        <v>2352</v>
      </c>
      <c r="AD459" s="117"/>
      <c r="AE459" s="118"/>
      <c r="AF459" s="114" t="s">
        <v>1493</v>
      </c>
      <c r="AG459" s="114" t="s">
        <v>2789</v>
      </c>
      <c r="AH459" s="119"/>
      <c r="AI459" s="113" t="s">
        <v>1494</v>
      </c>
      <c r="AJ459" s="114" t="s">
        <v>865</v>
      </c>
      <c r="AK459" s="114"/>
      <c r="AL459" s="114"/>
      <c r="AM459" s="114"/>
      <c r="AN459" s="117"/>
      <c r="AO459" s="114"/>
      <c r="AP459" s="114"/>
      <c r="AQ459" s="114"/>
      <c r="AR459" s="117">
        <v>46539</v>
      </c>
      <c r="AS459" s="117"/>
      <c r="AT459" s="117"/>
      <c r="AU459" s="117"/>
      <c r="AV459" s="120"/>
      <c r="AW459" s="120"/>
      <c r="AX459" s="176" t="s">
        <v>2201</v>
      </c>
      <c r="AY459" s="114" t="s">
        <v>1723</v>
      </c>
      <c r="AZ459" s="119"/>
      <c r="BA459" s="130" t="s">
        <v>1593</v>
      </c>
      <c r="BB459" s="191">
        <f>IFERROR(IF(PAC!$AB459="F01 - CAPTAÇÃO DE RECURSO",1,""),"")</f>
        <v>1</v>
      </c>
      <c r="BC459" s="191" t="str">
        <f>IFERROR(IF(PAC!$AB459="F02 - LICITAÇÃO",1,""),"")</f>
        <v/>
      </c>
      <c r="BD459" s="122" t="str">
        <f>IFERROR(IF(PAC!$AB$6:$AB$581="F03 - EXECUÇÃO DO OBJETO",1,""),"")</f>
        <v/>
      </c>
      <c r="BE459" s="122" t="str">
        <f>IFERROR(IF(PAC!$AB$6:$AB$581="F04 - CONCLUÍDA",1,""),"")</f>
        <v/>
      </c>
      <c r="BF459" s="189">
        <f>IF(PAC!$V459&gt;0,0,PAC!$Q459)</f>
        <v>267093049.02000001</v>
      </c>
    </row>
    <row r="460" spans="1:58" s="1" customFormat="1" ht="193.5" hidden="1" customHeight="1" thickBot="1" x14ac:dyDescent="0.4">
      <c r="A460" s="88">
        <f t="shared" si="8"/>
        <v>455</v>
      </c>
      <c r="B460" s="88">
        <v>2025</v>
      </c>
      <c r="C460" s="88" t="s">
        <v>604</v>
      </c>
      <c r="D460" s="88" t="s">
        <v>995</v>
      </c>
      <c r="E460" s="101" t="s">
        <v>2163</v>
      </c>
      <c r="F460" s="88" t="s">
        <v>575</v>
      </c>
      <c r="G460" s="88" t="s">
        <v>595</v>
      </c>
      <c r="H460" s="40" t="s">
        <v>1228</v>
      </c>
      <c r="I460" s="88" t="s">
        <v>599</v>
      </c>
      <c r="J460" s="88" t="s">
        <v>392</v>
      </c>
      <c r="K460" s="18">
        <v>26621236.060000002</v>
      </c>
      <c r="L460" s="18"/>
      <c r="M460" s="18"/>
      <c r="N460" s="18">
        <v>1331061.8030000003</v>
      </c>
      <c r="O460" s="18"/>
      <c r="P460" s="18">
        <v>25290174.257000003</v>
      </c>
      <c r="Q460" s="20">
        <f>SUM(PAC!$M460:$P460)</f>
        <v>26621236.060000002</v>
      </c>
      <c r="R460" s="20"/>
      <c r="S460" s="20"/>
      <c r="T460" s="20"/>
      <c r="U460" s="20"/>
      <c r="V460" s="20"/>
      <c r="W460" s="20">
        <f>IF(PAC!$V460&gt;0,PAC!$V460,PAC!$Q460)</f>
        <v>26621236.060000002</v>
      </c>
      <c r="X460" s="20"/>
      <c r="Y460" s="102" t="s">
        <v>593</v>
      </c>
      <c r="Z460" s="102" t="s">
        <v>1734</v>
      </c>
      <c r="AA460" s="103"/>
      <c r="AB460" s="103" t="s">
        <v>1403</v>
      </c>
      <c r="AC460" s="100" t="s">
        <v>2352</v>
      </c>
      <c r="AD460" s="87"/>
      <c r="AE460" s="104"/>
      <c r="AF460" s="40" t="s">
        <v>1493</v>
      </c>
      <c r="AG460" s="40"/>
      <c r="AH460" s="105"/>
      <c r="AI460" s="101" t="s">
        <v>2821</v>
      </c>
      <c r="AJ460" s="40" t="s">
        <v>866</v>
      </c>
      <c r="AK460" s="40"/>
      <c r="AL460" s="40"/>
      <c r="AM460" s="40"/>
      <c r="AN460" s="87"/>
      <c r="AO460" s="40"/>
      <c r="AP460" s="40"/>
      <c r="AQ460" s="40"/>
      <c r="AR460" s="87"/>
      <c r="AS460" s="87"/>
      <c r="AT460" s="87"/>
      <c r="AU460" s="87"/>
      <c r="AV460" s="106"/>
      <c r="AW460" s="106"/>
      <c r="AX460" s="177" t="s">
        <v>2068</v>
      </c>
      <c r="AY460" s="40" t="s">
        <v>2145</v>
      </c>
      <c r="AZ460" s="105"/>
      <c r="BA460" s="128" t="s">
        <v>1593</v>
      </c>
      <c r="BB460" s="108">
        <f>IFERROR(IF(PAC!$AB460="F01 - CAPTAÇÃO DE RECURSO",1,""),"")</f>
        <v>1</v>
      </c>
      <c r="BC460" s="108" t="str">
        <f>IFERROR(IF(PAC!$AB460="F02 - LICITAÇÃO",1,""),"")</f>
        <v/>
      </c>
      <c r="BD460" s="109" t="str">
        <f>IFERROR(IF(PAC!$AB$6:$AB$581="F03 - EXECUÇÃO DO OBJETO",1,""),"")</f>
        <v/>
      </c>
      <c r="BE460" s="109" t="str">
        <f>IFERROR(IF(PAC!$AB$6:$AB$581="F04 - CONCLUÍDA",1,""),"")</f>
        <v/>
      </c>
      <c r="BF460" s="110">
        <f>IF(PAC!$V460&gt;0,0,PAC!$Q460)</f>
        <v>26621236.060000002</v>
      </c>
    </row>
    <row r="461" spans="1:58" s="1" customFormat="1" ht="350.1" hidden="1" customHeight="1" thickBot="1" x14ac:dyDescent="0.4">
      <c r="A461" s="111">
        <f t="shared" si="8"/>
        <v>456</v>
      </c>
      <c r="B461" s="111">
        <v>2025</v>
      </c>
      <c r="C461" s="111" t="s">
        <v>604</v>
      </c>
      <c r="D461" s="111" t="s">
        <v>995</v>
      </c>
      <c r="E461" s="113" t="s">
        <v>858</v>
      </c>
      <c r="F461" s="111" t="s">
        <v>575</v>
      </c>
      <c r="G461" s="111" t="s">
        <v>595</v>
      </c>
      <c r="H461" s="114" t="s">
        <v>1228</v>
      </c>
      <c r="I461" s="111" t="s">
        <v>599</v>
      </c>
      <c r="J461" s="111" t="s">
        <v>361</v>
      </c>
      <c r="K461" s="31">
        <v>43284620.299999997</v>
      </c>
      <c r="L461" s="31"/>
      <c r="M461" s="31"/>
      <c r="N461" s="31">
        <f>K461-P461</f>
        <v>2164231.0099999979</v>
      </c>
      <c r="O461" s="31"/>
      <c r="P461" s="31">
        <v>41120389.289999999</v>
      </c>
      <c r="Q461" s="33">
        <f>SUM(PAC!$M461:$P461)</f>
        <v>43284620.299999997</v>
      </c>
      <c r="R461" s="33"/>
      <c r="S461" s="33"/>
      <c r="T461" s="33"/>
      <c r="U461" s="33"/>
      <c r="V461" s="33"/>
      <c r="W461" s="33">
        <f>IF(PAC!$V461&gt;0,PAC!$V461,PAC!$Q461)</f>
        <v>43284620.299999997</v>
      </c>
      <c r="X461" s="33"/>
      <c r="Y461" s="115" t="s">
        <v>593</v>
      </c>
      <c r="Z461" s="115" t="s">
        <v>1734</v>
      </c>
      <c r="AA461" s="116"/>
      <c r="AB461" s="116" t="s">
        <v>1403</v>
      </c>
      <c r="AC461" s="112" t="s">
        <v>2352</v>
      </c>
      <c r="AD461" s="117"/>
      <c r="AE461" s="118"/>
      <c r="AF461" s="114" t="s">
        <v>1493</v>
      </c>
      <c r="AG461" s="114" t="s">
        <v>2790</v>
      </c>
      <c r="AH461" s="119"/>
      <c r="AI461" s="113" t="s">
        <v>1494</v>
      </c>
      <c r="AJ461" s="114" t="s">
        <v>867</v>
      </c>
      <c r="AK461" s="114"/>
      <c r="AL461" s="114"/>
      <c r="AM461" s="114"/>
      <c r="AN461" s="117"/>
      <c r="AO461" s="114"/>
      <c r="AP461" s="114"/>
      <c r="AQ461" s="114"/>
      <c r="AR461" s="117">
        <v>46288</v>
      </c>
      <c r="AS461" s="117">
        <v>46357</v>
      </c>
      <c r="AT461" s="117"/>
      <c r="AU461" s="117"/>
      <c r="AV461" s="120"/>
      <c r="AW461" s="120"/>
      <c r="AX461" s="178" t="s">
        <v>2698</v>
      </c>
      <c r="AY461" s="114" t="s">
        <v>2674</v>
      </c>
      <c r="AZ461" s="119"/>
      <c r="BA461" s="130" t="s">
        <v>1593</v>
      </c>
      <c r="BB461" s="191">
        <f>IFERROR(IF(PAC!$AB461="F01 - CAPTAÇÃO DE RECURSO",1,""),"")</f>
        <v>1</v>
      </c>
      <c r="BC461" s="191" t="str">
        <f>IFERROR(IF(PAC!$AB461="F02 - LICITAÇÃO",1,""),"")</f>
        <v/>
      </c>
      <c r="BD461" s="122" t="str">
        <f>IFERROR(IF(PAC!$AB$6:$AB$581="F03 - EXECUÇÃO DO OBJETO",1,""),"")</f>
        <v/>
      </c>
      <c r="BE461" s="122" t="str">
        <f>IFERROR(IF(PAC!$AB$6:$AB$581="F04 - CONCLUÍDA",1,""),"")</f>
        <v/>
      </c>
      <c r="BF461" s="189">
        <f>IF(PAC!$V461&gt;0,0,PAC!$Q461)</f>
        <v>43284620.299999997</v>
      </c>
    </row>
    <row r="462" spans="1:58" s="1" customFormat="1" ht="409.5" hidden="1" customHeight="1" thickBot="1" x14ac:dyDescent="0.4">
      <c r="A462" s="88">
        <f t="shared" si="8"/>
        <v>457</v>
      </c>
      <c r="B462" s="88">
        <v>2025</v>
      </c>
      <c r="C462" s="88" t="s">
        <v>604</v>
      </c>
      <c r="D462" s="88" t="s">
        <v>995</v>
      </c>
      <c r="E462" s="101" t="s">
        <v>1635</v>
      </c>
      <c r="F462" s="88" t="s">
        <v>575</v>
      </c>
      <c r="G462" s="88" t="s">
        <v>595</v>
      </c>
      <c r="H462" s="40" t="s">
        <v>1228</v>
      </c>
      <c r="I462" s="88" t="s">
        <v>599</v>
      </c>
      <c r="J462" s="88" t="s">
        <v>281</v>
      </c>
      <c r="K462" s="18">
        <v>98175789.469999999</v>
      </c>
      <c r="L462" s="18"/>
      <c r="M462" s="18"/>
      <c r="N462" s="18">
        <f>K462-P462</f>
        <v>4908789.4699999988</v>
      </c>
      <c r="O462" s="18"/>
      <c r="P462" s="18">
        <v>93267000</v>
      </c>
      <c r="Q462" s="20">
        <f>SUM(PAC!$M462:$P462)</f>
        <v>98175789.469999999</v>
      </c>
      <c r="R462" s="20"/>
      <c r="S462" s="20"/>
      <c r="T462" s="20"/>
      <c r="U462" s="20"/>
      <c r="V462" s="20">
        <v>26812984.879999999</v>
      </c>
      <c r="W462" s="20">
        <f>IF(PAC!$V462&gt;0,PAC!$V462,PAC!$Q462)</f>
        <v>26812984.879999999</v>
      </c>
      <c r="X462" s="20" t="s">
        <v>2026</v>
      </c>
      <c r="Y462" s="102" t="s">
        <v>593</v>
      </c>
      <c r="Z462" s="102" t="s">
        <v>1734</v>
      </c>
      <c r="AA462" s="103">
        <v>24</v>
      </c>
      <c r="AB462" s="103" t="s">
        <v>1403</v>
      </c>
      <c r="AC462" s="100" t="s">
        <v>2346</v>
      </c>
      <c r="AD462" s="87"/>
      <c r="AE462" s="104"/>
      <c r="AF462" s="40" t="s">
        <v>1493</v>
      </c>
      <c r="AG462" s="40" t="s">
        <v>2818</v>
      </c>
      <c r="AH462" s="105"/>
      <c r="AI462" s="101" t="s">
        <v>2826</v>
      </c>
      <c r="AJ462" s="40" t="s">
        <v>868</v>
      </c>
      <c r="AK462" s="40"/>
      <c r="AL462" s="40"/>
      <c r="AM462" s="40"/>
      <c r="AN462" s="87"/>
      <c r="AO462" s="40"/>
      <c r="AP462" s="197" t="s">
        <v>2608</v>
      </c>
      <c r="AQ462" s="40"/>
      <c r="AR462" s="87">
        <v>45992</v>
      </c>
      <c r="AS462" s="87">
        <v>46077</v>
      </c>
      <c r="AT462" s="87">
        <v>46162</v>
      </c>
      <c r="AU462" s="87">
        <v>46244</v>
      </c>
      <c r="AV462" s="106">
        <v>46964</v>
      </c>
      <c r="AW462" s="106">
        <v>46964</v>
      </c>
      <c r="AX462" s="177" t="s">
        <v>2025</v>
      </c>
      <c r="AY462" s="40" t="s">
        <v>2623</v>
      </c>
      <c r="AZ462" s="105"/>
      <c r="BA462" s="128" t="s">
        <v>1593</v>
      </c>
      <c r="BB462" s="108">
        <f>IFERROR(IF(PAC!$AB462="F01 - CAPTAÇÃO DE RECURSO",1,""),"")</f>
        <v>1</v>
      </c>
      <c r="BC462" s="108" t="str">
        <f>IFERROR(IF(PAC!$AB462="F02 - LICITAÇÃO",1,""),"")</f>
        <v/>
      </c>
      <c r="BD462" s="109" t="str">
        <f>IFERROR(IF(PAC!$AB$6:$AB$581="F03 - EXECUÇÃO DO OBJETO",1,""),"")</f>
        <v/>
      </c>
      <c r="BE462" s="109" t="str">
        <f>IFERROR(IF(PAC!$AB$6:$AB$581="F04 - CONCLUÍDA",1,""),"")</f>
        <v/>
      </c>
      <c r="BF462" s="110">
        <f>IF(PAC!$V462&gt;0,0,PAC!$Q462)</f>
        <v>0</v>
      </c>
    </row>
    <row r="463" spans="1:58" s="1" customFormat="1" ht="200.1" hidden="1" customHeight="1" thickBot="1" x14ac:dyDescent="0.4">
      <c r="A463" s="111">
        <f t="shared" si="8"/>
        <v>458</v>
      </c>
      <c r="B463" s="111">
        <v>2025</v>
      </c>
      <c r="C463" s="111" t="s">
        <v>604</v>
      </c>
      <c r="D463" s="111" t="s">
        <v>995</v>
      </c>
      <c r="E463" s="113" t="s">
        <v>1698</v>
      </c>
      <c r="F463" s="111" t="s">
        <v>575</v>
      </c>
      <c r="G463" s="111" t="s">
        <v>595</v>
      </c>
      <c r="H463" s="114" t="s">
        <v>1228</v>
      </c>
      <c r="I463" s="111" t="s">
        <v>599</v>
      </c>
      <c r="J463" s="111" t="s">
        <v>201</v>
      </c>
      <c r="K463" s="31">
        <v>196567086.78999999</v>
      </c>
      <c r="L463" s="31"/>
      <c r="M463" s="31"/>
      <c r="N463" s="31">
        <f>K463-P463</f>
        <v>9828354.3400000036</v>
      </c>
      <c r="O463" s="31"/>
      <c r="P463" s="31">
        <v>186738732.44999999</v>
      </c>
      <c r="Q463" s="33">
        <f>SUM(PAC!$M463:$P463)</f>
        <v>196567086.78999999</v>
      </c>
      <c r="R463" s="33"/>
      <c r="S463" s="33"/>
      <c r="T463" s="33"/>
      <c r="U463" s="33"/>
      <c r="V463" s="33"/>
      <c r="W463" s="33">
        <f>IF(PAC!$V463&gt;0,PAC!$V463,PAC!$Q463)</f>
        <v>196567086.78999999</v>
      </c>
      <c r="X463" s="33"/>
      <c r="Y463" s="115" t="s">
        <v>593</v>
      </c>
      <c r="Z463" s="115" t="s">
        <v>1734</v>
      </c>
      <c r="AA463" s="116"/>
      <c r="AB463" s="116" t="s">
        <v>1403</v>
      </c>
      <c r="AC463" s="112" t="s">
        <v>2352</v>
      </c>
      <c r="AD463" s="117"/>
      <c r="AE463" s="118"/>
      <c r="AF463" s="114" t="s">
        <v>1493</v>
      </c>
      <c r="AG463" s="114" t="s">
        <v>2819</v>
      </c>
      <c r="AH463" s="119"/>
      <c r="AI463" s="113" t="s">
        <v>1494</v>
      </c>
      <c r="AJ463" s="114" t="s">
        <v>869</v>
      </c>
      <c r="AK463" s="114"/>
      <c r="AL463" s="114"/>
      <c r="AM463" s="114"/>
      <c r="AN463" s="117"/>
      <c r="AO463" s="114"/>
      <c r="AP463" s="114"/>
      <c r="AQ463" s="114"/>
      <c r="AR463" s="117">
        <v>46327</v>
      </c>
      <c r="AS463" s="117"/>
      <c r="AT463" s="117"/>
      <c r="AU463" s="117"/>
      <c r="AV463" s="120"/>
      <c r="AW463" s="120"/>
      <c r="AX463" s="176" t="s">
        <v>2067</v>
      </c>
      <c r="AY463" s="121" t="s">
        <v>2372</v>
      </c>
      <c r="AZ463" s="119"/>
      <c r="BA463" s="130" t="s">
        <v>1593</v>
      </c>
      <c r="BB463" s="191">
        <f>IFERROR(IF(PAC!$AB463="F01 - CAPTAÇÃO DE RECURSO",1,""),"")</f>
        <v>1</v>
      </c>
      <c r="BC463" s="191" t="str">
        <f>IFERROR(IF(PAC!$AB463="F02 - LICITAÇÃO",1,""),"")</f>
        <v/>
      </c>
      <c r="BD463" s="122" t="str">
        <f>IFERROR(IF(PAC!$AB$6:$AB$581="F03 - EXECUÇÃO DO OBJETO",1,""),"")</f>
        <v/>
      </c>
      <c r="BE463" s="122" t="str">
        <f>IFERROR(IF(PAC!$AB$6:$AB$581="F04 - CONCLUÍDA",1,""),"")</f>
        <v/>
      </c>
      <c r="BF463" s="189">
        <f>IF(PAC!$V463&gt;0,0,PAC!$Q463)</f>
        <v>196567086.78999999</v>
      </c>
    </row>
    <row r="464" spans="1:58" s="1" customFormat="1" ht="249.9" hidden="1" customHeight="1" thickBot="1" x14ac:dyDescent="0.4">
      <c r="A464" s="88">
        <f t="shared" si="8"/>
        <v>459</v>
      </c>
      <c r="B464" s="88">
        <v>2025</v>
      </c>
      <c r="C464" s="88" t="s">
        <v>604</v>
      </c>
      <c r="D464" s="88" t="s">
        <v>995</v>
      </c>
      <c r="E464" s="101" t="s">
        <v>859</v>
      </c>
      <c r="F464" s="88" t="s">
        <v>575</v>
      </c>
      <c r="G464" s="88" t="s">
        <v>595</v>
      </c>
      <c r="H464" s="40" t="s">
        <v>1228</v>
      </c>
      <c r="I464" s="88" t="s">
        <v>599</v>
      </c>
      <c r="J464" s="88" t="s">
        <v>160</v>
      </c>
      <c r="K464" s="18">
        <v>38671106.149999999</v>
      </c>
      <c r="L464" s="18"/>
      <c r="M464" s="18"/>
      <c r="N464" s="18">
        <v>1933555.3099999949</v>
      </c>
      <c r="O464" s="18"/>
      <c r="P464" s="18">
        <v>36737550.840000004</v>
      </c>
      <c r="Q464" s="20">
        <f>SUM(PAC!$M464:$P464)</f>
        <v>38671106.149999999</v>
      </c>
      <c r="R464" s="20"/>
      <c r="S464" s="20"/>
      <c r="T464" s="20"/>
      <c r="U464" s="20"/>
      <c r="V464" s="20"/>
      <c r="W464" s="20">
        <f>IF(PAC!$V464&gt;0,PAC!$V464,PAC!$Q464)</f>
        <v>38671106.149999999</v>
      </c>
      <c r="X464" s="20"/>
      <c r="Y464" s="102" t="s">
        <v>593</v>
      </c>
      <c r="Z464" s="102" t="s">
        <v>1734</v>
      </c>
      <c r="AA464" s="103"/>
      <c r="AB464" s="103" t="s">
        <v>1403</v>
      </c>
      <c r="AC464" s="100" t="s">
        <v>2352</v>
      </c>
      <c r="AD464" s="87"/>
      <c r="AE464" s="104"/>
      <c r="AF464" s="40" t="s">
        <v>1493</v>
      </c>
      <c r="AG464" s="40"/>
      <c r="AH464" s="105"/>
      <c r="AI464" s="101" t="s">
        <v>2821</v>
      </c>
      <c r="AJ464" s="40" t="s">
        <v>870</v>
      </c>
      <c r="AK464" s="40"/>
      <c r="AL464" s="40"/>
      <c r="AM464" s="40"/>
      <c r="AN464" s="87"/>
      <c r="AO464" s="40"/>
      <c r="AP464" s="40"/>
      <c r="AQ464" s="40"/>
      <c r="AR464" s="87"/>
      <c r="AS464" s="87"/>
      <c r="AT464" s="87"/>
      <c r="AU464" s="87"/>
      <c r="AV464" s="106"/>
      <c r="AW464" s="106"/>
      <c r="AX464" s="175" t="s">
        <v>2699</v>
      </c>
      <c r="AY464" s="40"/>
      <c r="AZ464" s="105"/>
      <c r="BA464" s="88" t="s">
        <v>1593</v>
      </c>
      <c r="BB464" s="108">
        <f>IFERROR(IF(PAC!$AB464="F01 - CAPTAÇÃO DE RECURSO",1,""),"")</f>
        <v>1</v>
      </c>
      <c r="BC464" s="108" t="str">
        <f>IFERROR(IF(PAC!$AB464="F02 - LICITAÇÃO",1,""),"")</f>
        <v/>
      </c>
      <c r="BD464" s="109" t="str">
        <f>IFERROR(IF(PAC!$AB$6:$AB$581="F03 - EXECUÇÃO DO OBJETO",1,""),"")</f>
        <v/>
      </c>
      <c r="BE464" s="109" t="str">
        <f>IFERROR(IF(PAC!$AB$6:$AB$581="F04 - CONCLUÍDA",1,""),"")</f>
        <v/>
      </c>
      <c r="BF464" s="110">
        <f>IF(PAC!$V464&gt;0,0,PAC!$Q464)</f>
        <v>38671106.149999999</v>
      </c>
    </row>
    <row r="465" spans="1:58" s="1" customFormat="1" ht="249.9" hidden="1" customHeight="1" thickBot="1" x14ac:dyDescent="0.4">
      <c r="A465" s="111">
        <f t="shared" si="8"/>
        <v>460</v>
      </c>
      <c r="B465" s="111">
        <v>2025</v>
      </c>
      <c r="C465" s="111" t="s">
        <v>604</v>
      </c>
      <c r="D465" s="111" t="s">
        <v>995</v>
      </c>
      <c r="E465" s="113" t="s">
        <v>1263</v>
      </c>
      <c r="F465" s="111" t="s">
        <v>575</v>
      </c>
      <c r="G465" s="111" t="s">
        <v>595</v>
      </c>
      <c r="H465" s="114" t="s">
        <v>1228</v>
      </c>
      <c r="I465" s="111" t="s">
        <v>600</v>
      </c>
      <c r="J465" s="111" t="s">
        <v>243</v>
      </c>
      <c r="K465" s="31">
        <v>18849824.199999999</v>
      </c>
      <c r="L465" s="31"/>
      <c r="M465" s="31"/>
      <c r="N465" s="31"/>
      <c r="O465" s="31"/>
      <c r="P465" s="31"/>
      <c r="Q465" s="33">
        <f>SUM(PAC!$M465:$P465)</f>
        <v>0</v>
      </c>
      <c r="R465" s="33"/>
      <c r="S465" s="33"/>
      <c r="T465" s="33"/>
      <c r="U465" s="33"/>
      <c r="V465" s="33"/>
      <c r="W465" s="33">
        <f>IF(PAC!$V465&gt;0,PAC!$V465,PAC!$Q465)</f>
        <v>0</v>
      </c>
      <c r="X465" s="33"/>
      <c r="Y465" s="115" t="s">
        <v>593</v>
      </c>
      <c r="Z465" s="115"/>
      <c r="AA465" s="116"/>
      <c r="AB465" s="116" t="s">
        <v>1403</v>
      </c>
      <c r="AC465" s="112" t="s">
        <v>2362</v>
      </c>
      <c r="AD465" s="117"/>
      <c r="AE465" s="118"/>
      <c r="AF465" s="114"/>
      <c r="AG465" s="114" t="s">
        <v>1999</v>
      </c>
      <c r="AH465" s="119"/>
      <c r="AI465" s="113"/>
      <c r="AJ465" s="114" t="s">
        <v>932</v>
      </c>
      <c r="AK465" s="114"/>
      <c r="AL465" s="114"/>
      <c r="AM465" s="114"/>
      <c r="AN465" s="117"/>
      <c r="AO465" s="114"/>
      <c r="AP465" s="114"/>
      <c r="AQ465" s="114"/>
      <c r="AR465" s="117"/>
      <c r="AS465" s="117"/>
      <c r="AT465" s="117"/>
      <c r="AU465" s="117"/>
      <c r="AV465" s="120"/>
      <c r="AW465" s="120"/>
      <c r="AX465" s="115"/>
      <c r="AY465" s="114"/>
      <c r="AZ465" s="119"/>
      <c r="BA465" s="118"/>
      <c r="BB465" s="191">
        <f>IFERROR(IF(PAC!$AB465="F01 - CAPTAÇÃO DE RECURSO",1,""),"")</f>
        <v>1</v>
      </c>
      <c r="BC465" s="191" t="str">
        <f>IFERROR(IF(PAC!$AB465="F02 - LICITAÇÃO",1,""),"")</f>
        <v/>
      </c>
      <c r="BD465" s="122" t="str">
        <f>IFERROR(IF(PAC!$AB$6:$AB$581="F03 - EXECUÇÃO DO OBJETO",1,""),"")</f>
        <v/>
      </c>
      <c r="BE465" s="122" t="str">
        <f>IFERROR(IF(PAC!$AB$6:$AB$581="F04 - CONCLUÍDA",1,""),"")</f>
        <v/>
      </c>
      <c r="BF465" s="189">
        <f>IF(PAC!$V465&gt;0,0,PAC!$Q465)</f>
        <v>0</v>
      </c>
    </row>
    <row r="466" spans="1:58" s="1" customFormat="1" ht="249.9" hidden="1" customHeight="1" thickBot="1" x14ac:dyDescent="0.4">
      <c r="A466" s="88">
        <f t="shared" si="8"/>
        <v>461</v>
      </c>
      <c r="B466" s="88">
        <v>2025</v>
      </c>
      <c r="C466" s="88" t="s">
        <v>604</v>
      </c>
      <c r="D466" s="88" t="s">
        <v>995</v>
      </c>
      <c r="E466" s="101" t="s">
        <v>1271</v>
      </c>
      <c r="F466" s="88" t="s">
        <v>575</v>
      </c>
      <c r="G466" s="88" t="s">
        <v>595</v>
      </c>
      <c r="H466" s="40" t="s">
        <v>1228</v>
      </c>
      <c r="I466" s="88" t="s">
        <v>600</v>
      </c>
      <c r="J466" s="88" t="s">
        <v>243</v>
      </c>
      <c r="K466" s="18">
        <v>10475598.67</v>
      </c>
      <c r="L466" s="18"/>
      <c r="M466" s="18"/>
      <c r="N466" s="18"/>
      <c r="O466" s="18"/>
      <c r="P466" s="18"/>
      <c r="Q466" s="20">
        <f>SUM(PAC!$M466:$P466)</f>
        <v>0</v>
      </c>
      <c r="R466" s="20"/>
      <c r="S466" s="20"/>
      <c r="T466" s="20"/>
      <c r="U466" s="20"/>
      <c r="V466" s="20"/>
      <c r="W466" s="20">
        <f>IF(PAC!$V466&gt;0,PAC!$V466,PAC!$Q466)</f>
        <v>0</v>
      </c>
      <c r="X466" s="20"/>
      <c r="Y466" s="102" t="s">
        <v>593</v>
      </c>
      <c r="Z466" s="102"/>
      <c r="AA466" s="103"/>
      <c r="AB466" s="103" t="s">
        <v>1403</v>
      </c>
      <c r="AC466" s="100" t="s">
        <v>2362</v>
      </c>
      <c r="AD466" s="87"/>
      <c r="AE466" s="104"/>
      <c r="AF466" s="40"/>
      <c r="AG466" s="40" t="s">
        <v>2000</v>
      </c>
      <c r="AH466" s="105"/>
      <c r="AI466" s="101"/>
      <c r="AJ466" s="40" t="s">
        <v>931</v>
      </c>
      <c r="AK466" s="40"/>
      <c r="AL466" s="40"/>
      <c r="AM466" s="40"/>
      <c r="AN466" s="87"/>
      <c r="AO466" s="40"/>
      <c r="AP466" s="40"/>
      <c r="AQ466" s="40"/>
      <c r="AR466" s="87"/>
      <c r="AS466" s="87"/>
      <c r="AT466" s="87"/>
      <c r="AU466" s="87"/>
      <c r="AV466" s="106"/>
      <c r="AW466" s="106"/>
      <c r="AX466" s="102"/>
      <c r="AY466" s="40"/>
      <c r="AZ466" s="105"/>
      <c r="BA466" s="104"/>
      <c r="BB466" s="108">
        <f>IFERROR(IF(PAC!$AB466="F01 - CAPTAÇÃO DE RECURSO",1,""),"")</f>
        <v>1</v>
      </c>
      <c r="BC466" s="108" t="str">
        <f>IFERROR(IF(PAC!$AB466="F02 - LICITAÇÃO",1,""),"")</f>
        <v/>
      </c>
      <c r="BD466" s="109" t="str">
        <f>IFERROR(IF(PAC!$AB$6:$AB$581="F03 - EXECUÇÃO DO OBJETO",1,""),"")</f>
        <v/>
      </c>
      <c r="BE466" s="109" t="str">
        <f>IFERROR(IF(PAC!$AB$6:$AB$581="F04 - CONCLUÍDA",1,""),"")</f>
        <v/>
      </c>
      <c r="BF466" s="110">
        <f>IF(PAC!$V466&gt;0,0,PAC!$Q466)</f>
        <v>0</v>
      </c>
    </row>
    <row r="467" spans="1:58" s="1" customFormat="1" ht="249.9" hidden="1" customHeight="1" thickBot="1" x14ac:dyDescent="0.4">
      <c r="A467" s="111">
        <f t="shared" si="8"/>
        <v>462</v>
      </c>
      <c r="B467" s="111">
        <v>2025</v>
      </c>
      <c r="C467" s="111" t="s">
        <v>604</v>
      </c>
      <c r="D467" s="111" t="s">
        <v>995</v>
      </c>
      <c r="E467" s="113" t="s">
        <v>943</v>
      </c>
      <c r="F467" s="111" t="s">
        <v>575</v>
      </c>
      <c r="G467" s="111" t="s">
        <v>595</v>
      </c>
      <c r="H467" s="114" t="s">
        <v>1228</v>
      </c>
      <c r="I467" s="111" t="s">
        <v>600</v>
      </c>
      <c r="J467" s="111" t="s">
        <v>326</v>
      </c>
      <c r="K467" s="31">
        <v>9642866.5700000003</v>
      </c>
      <c r="L467" s="31"/>
      <c r="M467" s="31"/>
      <c r="N467" s="31"/>
      <c r="O467" s="31"/>
      <c r="P467" s="31"/>
      <c r="Q467" s="33">
        <f>SUM(PAC!$M467:$P467)</f>
        <v>0</v>
      </c>
      <c r="R467" s="33"/>
      <c r="S467" s="33"/>
      <c r="T467" s="33"/>
      <c r="U467" s="33"/>
      <c r="V467" s="33"/>
      <c r="W467" s="33">
        <f>IF(PAC!$V467&gt;0,PAC!$V467,PAC!$Q467)</f>
        <v>0</v>
      </c>
      <c r="X467" s="33"/>
      <c r="Y467" s="115" t="s">
        <v>593</v>
      </c>
      <c r="Z467" s="115"/>
      <c r="AA467" s="116"/>
      <c r="AB467" s="116" t="s">
        <v>1403</v>
      </c>
      <c r="AC467" s="112" t="s">
        <v>2362</v>
      </c>
      <c r="AD467" s="117"/>
      <c r="AE467" s="118"/>
      <c r="AF467" s="114"/>
      <c r="AG467" s="114" t="s">
        <v>1999</v>
      </c>
      <c r="AH467" s="119"/>
      <c r="AI467" s="113"/>
      <c r="AJ467" s="114" t="s">
        <v>933</v>
      </c>
      <c r="AK467" s="114"/>
      <c r="AL467" s="114"/>
      <c r="AM467" s="114"/>
      <c r="AN467" s="117"/>
      <c r="AO467" s="114"/>
      <c r="AP467" s="114"/>
      <c r="AQ467" s="114"/>
      <c r="AR467" s="117"/>
      <c r="AS467" s="117"/>
      <c r="AT467" s="117"/>
      <c r="AU467" s="117"/>
      <c r="AV467" s="120"/>
      <c r="AW467" s="120"/>
      <c r="AX467" s="115" t="s">
        <v>2666</v>
      </c>
      <c r="AY467" s="114"/>
      <c r="AZ467" s="119"/>
      <c r="BA467" s="118"/>
      <c r="BB467" s="191">
        <f>IFERROR(IF(PAC!$AB467="F01 - CAPTAÇÃO DE RECURSO",1,""),"")</f>
        <v>1</v>
      </c>
      <c r="BC467" s="191" t="str">
        <f>IFERROR(IF(PAC!$AB467="F02 - LICITAÇÃO",1,""),"")</f>
        <v/>
      </c>
      <c r="BD467" s="122" t="str">
        <f>IFERROR(IF(PAC!$AB$6:$AB$581="F03 - EXECUÇÃO DO OBJETO",1,""),"")</f>
        <v/>
      </c>
      <c r="BE467" s="122" t="str">
        <f>IFERROR(IF(PAC!$AB$6:$AB$581="F04 - CONCLUÍDA",1,""),"")</f>
        <v/>
      </c>
      <c r="BF467" s="189">
        <f>IF(PAC!$V467&gt;0,0,PAC!$Q467)</f>
        <v>0</v>
      </c>
    </row>
    <row r="468" spans="1:58" s="1" customFormat="1" ht="249.9" hidden="1" customHeight="1" thickBot="1" x14ac:dyDescent="0.4">
      <c r="A468" s="88">
        <f t="shared" si="8"/>
        <v>463</v>
      </c>
      <c r="B468" s="88">
        <v>2025</v>
      </c>
      <c r="C468" s="88" t="s">
        <v>604</v>
      </c>
      <c r="D468" s="88" t="s">
        <v>995</v>
      </c>
      <c r="E468" s="101" t="s">
        <v>1272</v>
      </c>
      <c r="F468" s="88" t="s">
        <v>575</v>
      </c>
      <c r="G468" s="88" t="s">
        <v>595</v>
      </c>
      <c r="H468" s="40" t="s">
        <v>1228</v>
      </c>
      <c r="I468" s="88" t="s">
        <v>600</v>
      </c>
      <c r="J468" s="88" t="s">
        <v>289</v>
      </c>
      <c r="K468" s="18">
        <v>10875225.109999999</v>
      </c>
      <c r="L468" s="18"/>
      <c r="M468" s="18"/>
      <c r="N468" s="18"/>
      <c r="O468" s="18"/>
      <c r="P468" s="18"/>
      <c r="Q468" s="20">
        <f>SUM(PAC!$M468:$P468)</f>
        <v>0</v>
      </c>
      <c r="R468" s="20"/>
      <c r="S468" s="20"/>
      <c r="T468" s="20"/>
      <c r="U468" s="20"/>
      <c r="V468" s="20"/>
      <c r="W468" s="20">
        <f>IF(PAC!$V468&gt;0,PAC!$V468,PAC!$Q468)</f>
        <v>0</v>
      </c>
      <c r="X468" s="20"/>
      <c r="Y468" s="102" t="s">
        <v>593</v>
      </c>
      <c r="Z468" s="102"/>
      <c r="AA468" s="103"/>
      <c r="AB468" s="103" t="s">
        <v>1403</v>
      </c>
      <c r="AC468" s="100" t="s">
        <v>2362</v>
      </c>
      <c r="AD468" s="87"/>
      <c r="AE468" s="104"/>
      <c r="AF468" s="40"/>
      <c r="AG468" s="40" t="s">
        <v>2000</v>
      </c>
      <c r="AH468" s="105"/>
      <c r="AI468" s="101"/>
      <c r="AJ468" s="40" t="s">
        <v>934</v>
      </c>
      <c r="AK468" s="40"/>
      <c r="AL468" s="40"/>
      <c r="AM468" s="40"/>
      <c r="AN468" s="87"/>
      <c r="AO468" s="40"/>
      <c r="AP468" s="40"/>
      <c r="AQ468" s="40"/>
      <c r="AR468" s="87"/>
      <c r="AS468" s="87"/>
      <c r="AT468" s="87"/>
      <c r="AU468" s="87"/>
      <c r="AV468" s="106"/>
      <c r="AW468" s="106"/>
      <c r="AX468" s="102" t="s">
        <v>2704</v>
      </c>
      <c r="AY468" s="40"/>
      <c r="AZ468" s="105"/>
      <c r="BA468" s="104"/>
      <c r="BB468" s="108">
        <f>IFERROR(IF(PAC!$AB468="F01 - CAPTAÇÃO DE RECURSO",1,""),"")</f>
        <v>1</v>
      </c>
      <c r="BC468" s="108" t="str">
        <f>IFERROR(IF(PAC!$AB468="F02 - LICITAÇÃO",1,""),"")</f>
        <v/>
      </c>
      <c r="BD468" s="109" t="str">
        <f>IFERROR(IF(PAC!$AB$6:$AB$581="F03 - EXECUÇÃO DO OBJETO",1,""),"")</f>
        <v/>
      </c>
      <c r="BE468" s="109" t="str">
        <f>IFERROR(IF(PAC!$AB$6:$AB$581="F04 - CONCLUÍDA",1,""),"")</f>
        <v/>
      </c>
      <c r="BF468" s="110">
        <f>IF(PAC!$V468&gt;0,0,PAC!$Q468)</f>
        <v>0</v>
      </c>
    </row>
    <row r="469" spans="1:58" s="1" customFormat="1" ht="249.9" hidden="1" customHeight="1" thickBot="1" x14ac:dyDescent="0.4">
      <c r="A469" s="111">
        <f t="shared" si="8"/>
        <v>464</v>
      </c>
      <c r="B469" s="111">
        <v>2025</v>
      </c>
      <c r="C469" s="111" t="s">
        <v>604</v>
      </c>
      <c r="D469" s="111" t="s">
        <v>995</v>
      </c>
      <c r="E469" s="113" t="s">
        <v>942</v>
      </c>
      <c r="F469" s="111" t="s">
        <v>575</v>
      </c>
      <c r="G469" s="111" t="s">
        <v>595</v>
      </c>
      <c r="H469" s="114" t="s">
        <v>1228</v>
      </c>
      <c r="I469" s="111" t="s">
        <v>600</v>
      </c>
      <c r="J469" s="111" t="s">
        <v>72</v>
      </c>
      <c r="K469" s="31">
        <v>31149801.989999998</v>
      </c>
      <c r="L469" s="31"/>
      <c r="M469" s="31"/>
      <c r="N469" s="31"/>
      <c r="O469" s="31"/>
      <c r="P469" s="31"/>
      <c r="Q469" s="33">
        <f>SUM(PAC!$M469:$P469)</f>
        <v>0</v>
      </c>
      <c r="R469" s="33"/>
      <c r="S469" s="33"/>
      <c r="T469" s="33"/>
      <c r="U469" s="33"/>
      <c r="V469" s="33"/>
      <c r="W469" s="33">
        <f>IF(PAC!$V469&gt;0,PAC!$V469,PAC!$Q469)</f>
        <v>0</v>
      </c>
      <c r="X469" s="33"/>
      <c r="Y469" s="115" t="s">
        <v>593</v>
      </c>
      <c r="Z469" s="115"/>
      <c r="AA469" s="116"/>
      <c r="AB469" s="116" t="s">
        <v>1403</v>
      </c>
      <c r="AC469" s="112" t="s">
        <v>2362</v>
      </c>
      <c r="AD469" s="117"/>
      <c r="AE469" s="118"/>
      <c r="AF469" s="114"/>
      <c r="AG469" s="114" t="s">
        <v>1999</v>
      </c>
      <c r="AH469" s="119"/>
      <c r="AI469" s="113"/>
      <c r="AJ469" s="114" t="s">
        <v>935</v>
      </c>
      <c r="AK469" s="114"/>
      <c r="AL469" s="114"/>
      <c r="AM469" s="114"/>
      <c r="AN469" s="117"/>
      <c r="AO469" s="114"/>
      <c r="AP469" s="114"/>
      <c r="AQ469" s="114"/>
      <c r="AR469" s="117"/>
      <c r="AS469" s="117"/>
      <c r="AT469" s="117"/>
      <c r="AU469" s="117"/>
      <c r="AV469" s="120"/>
      <c r="AW469" s="120"/>
      <c r="AX469" s="115"/>
      <c r="AY469" s="114"/>
      <c r="AZ469" s="119"/>
      <c r="BA469" s="118"/>
      <c r="BB469" s="191">
        <f>IFERROR(IF(PAC!$AB469="F01 - CAPTAÇÃO DE RECURSO",1,""),"")</f>
        <v>1</v>
      </c>
      <c r="BC469" s="191" t="str">
        <f>IFERROR(IF(PAC!$AB469="F02 - LICITAÇÃO",1,""),"")</f>
        <v/>
      </c>
      <c r="BD469" s="122" t="str">
        <f>IFERROR(IF(PAC!$AB$6:$AB$581="F03 - EXECUÇÃO DO OBJETO",1,""),"")</f>
        <v/>
      </c>
      <c r="BE469" s="122" t="str">
        <f>IFERROR(IF(PAC!$AB$6:$AB$581="F04 - CONCLUÍDA",1,""),"")</f>
        <v/>
      </c>
      <c r="BF469" s="189">
        <f>IF(PAC!$V469&gt;0,0,PAC!$Q469)</f>
        <v>0</v>
      </c>
    </row>
    <row r="470" spans="1:58" s="1" customFormat="1" ht="249.9" hidden="1" customHeight="1" thickBot="1" x14ac:dyDescent="0.4">
      <c r="A470" s="88">
        <f t="shared" si="8"/>
        <v>465</v>
      </c>
      <c r="B470" s="88">
        <v>2025</v>
      </c>
      <c r="C470" s="88" t="s">
        <v>604</v>
      </c>
      <c r="D470" s="88" t="s">
        <v>995</v>
      </c>
      <c r="E470" s="101" t="s">
        <v>941</v>
      </c>
      <c r="F470" s="88" t="s">
        <v>575</v>
      </c>
      <c r="G470" s="88" t="s">
        <v>595</v>
      </c>
      <c r="H470" s="40" t="s">
        <v>1228</v>
      </c>
      <c r="I470" s="88" t="s">
        <v>600</v>
      </c>
      <c r="J470" s="88" t="s">
        <v>266</v>
      </c>
      <c r="K470" s="18">
        <v>7405709.8200000003</v>
      </c>
      <c r="L470" s="18"/>
      <c r="M470" s="18"/>
      <c r="N470" s="18"/>
      <c r="O470" s="18"/>
      <c r="P470" s="18"/>
      <c r="Q470" s="20">
        <f>SUM(PAC!$M470:$P470)</f>
        <v>0</v>
      </c>
      <c r="R470" s="20"/>
      <c r="S470" s="20"/>
      <c r="T470" s="20"/>
      <c r="U470" s="20"/>
      <c r="V470" s="20"/>
      <c r="W470" s="20">
        <f>IF(PAC!$V470&gt;0,PAC!$V470,PAC!$Q470)</f>
        <v>0</v>
      </c>
      <c r="X470" s="20"/>
      <c r="Y470" s="102" t="s">
        <v>593</v>
      </c>
      <c r="Z470" s="102"/>
      <c r="AA470" s="103"/>
      <c r="AB470" s="103" t="s">
        <v>1403</v>
      </c>
      <c r="AC470" s="100" t="s">
        <v>2362</v>
      </c>
      <c r="AD470" s="87"/>
      <c r="AE470" s="104"/>
      <c r="AF470" s="40"/>
      <c r="AG470" s="40" t="s">
        <v>2000</v>
      </c>
      <c r="AH470" s="105"/>
      <c r="AI470" s="101"/>
      <c r="AJ470" s="40" t="s">
        <v>936</v>
      </c>
      <c r="AK470" s="40"/>
      <c r="AL470" s="40"/>
      <c r="AM470" s="40"/>
      <c r="AN470" s="87"/>
      <c r="AO470" s="40"/>
      <c r="AP470" s="40"/>
      <c r="AQ470" s="40"/>
      <c r="AR470" s="87"/>
      <c r="AS470" s="87"/>
      <c r="AT470" s="87"/>
      <c r="AU470" s="87"/>
      <c r="AV470" s="106"/>
      <c r="AW470" s="106"/>
      <c r="AX470" s="102"/>
      <c r="AY470" s="40"/>
      <c r="AZ470" s="105"/>
      <c r="BA470" s="104"/>
      <c r="BB470" s="108">
        <f>IFERROR(IF(PAC!$AB470="F01 - CAPTAÇÃO DE RECURSO",1,""),"")</f>
        <v>1</v>
      </c>
      <c r="BC470" s="108" t="str">
        <f>IFERROR(IF(PAC!$AB470="F02 - LICITAÇÃO",1,""),"")</f>
        <v/>
      </c>
      <c r="BD470" s="109" t="str">
        <f>IFERROR(IF(PAC!$AB$6:$AB$581="F03 - EXECUÇÃO DO OBJETO",1,""),"")</f>
        <v/>
      </c>
      <c r="BE470" s="109" t="str">
        <f>IFERROR(IF(PAC!$AB$6:$AB$581="F04 - CONCLUÍDA",1,""),"")</f>
        <v/>
      </c>
      <c r="BF470" s="110">
        <f>IF(PAC!$V470&gt;0,0,PAC!$Q470)</f>
        <v>0</v>
      </c>
    </row>
    <row r="471" spans="1:58" s="1" customFormat="1" ht="249.9" hidden="1" customHeight="1" thickBot="1" x14ac:dyDescent="0.4">
      <c r="A471" s="111">
        <f t="shared" si="8"/>
        <v>466</v>
      </c>
      <c r="B471" s="111">
        <v>2025</v>
      </c>
      <c r="C471" s="111" t="s">
        <v>604</v>
      </c>
      <c r="D471" s="111" t="s">
        <v>995</v>
      </c>
      <c r="E471" s="113" t="s">
        <v>937</v>
      </c>
      <c r="F471" s="111" t="s">
        <v>575</v>
      </c>
      <c r="G471" s="111" t="s">
        <v>595</v>
      </c>
      <c r="H471" s="114" t="s">
        <v>1228</v>
      </c>
      <c r="I471" s="111" t="s">
        <v>600</v>
      </c>
      <c r="J471" s="111" t="s">
        <v>113</v>
      </c>
      <c r="K471" s="31">
        <v>3927329.15</v>
      </c>
      <c r="L471" s="31"/>
      <c r="M471" s="31"/>
      <c r="N471" s="31"/>
      <c r="O471" s="31"/>
      <c r="P471" s="31"/>
      <c r="Q471" s="33">
        <f>SUM(PAC!$M471:$P471)</f>
        <v>0</v>
      </c>
      <c r="R471" s="33"/>
      <c r="S471" s="33"/>
      <c r="T471" s="33"/>
      <c r="U471" s="33"/>
      <c r="V471" s="33"/>
      <c r="W471" s="33">
        <f>IF(PAC!$V471&gt;0,PAC!$V471,PAC!$Q471)</f>
        <v>0</v>
      </c>
      <c r="X471" s="33"/>
      <c r="Y471" s="115" t="s">
        <v>593</v>
      </c>
      <c r="Z471" s="115"/>
      <c r="AA471" s="116"/>
      <c r="AB471" s="116" t="s">
        <v>1403</v>
      </c>
      <c r="AC471" s="112" t="s">
        <v>2362</v>
      </c>
      <c r="AD471" s="117"/>
      <c r="AE471" s="118"/>
      <c r="AF471" s="114"/>
      <c r="AG471" s="114" t="s">
        <v>1999</v>
      </c>
      <c r="AH471" s="119"/>
      <c r="AI471" s="113"/>
      <c r="AJ471" s="114" t="s">
        <v>938</v>
      </c>
      <c r="AK471" s="114"/>
      <c r="AL471" s="114"/>
      <c r="AM471" s="114"/>
      <c r="AN471" s="117"/>
      <c r="AO471" s="114"/>
      <c r="AP471" s="114"/>
      <c r="AQ471" s="114"/>
      <c r="AR471" s="117"/>
      <c r="AS471" s="117"/>
      <c r="AT471" s="117"/>
      <c r="AU471" s="117"/>
      <c r="AV471" s="120"/>
      <c r="AW471" s="120"/>
      <c r="AX471" s="115" t="s">
        <v>2671</v>
      </c>
      <c r="AY471" s="114"/>
      <c r="AZ471" s="119"/>
      <c r="BA471" s="118"/>
      <c r="BB471" s="191">
        <f>IFERROR(IF(PAC!$AB471="F01 - CAPTAÇÃO DE RECURSO",1,""),"")</f>
        <v>1</v>
      </c>
      <c r="BC471" s="191" t="str">
        <f>IFERROR(IF(PAC!$AB471="F02 - LICITAÇÃO",1,""),"")</f>
        <v/>
      </c>
      <c r="BD471" s="122" t="str">
        <f>IFERROR(IF(PAC!$AB$6:$AB$581="F03 - EXECUÇÃO DO OBJETO",1,""),"")</f>
        <v/>
      </c>
      <c r="BE471" s="122" t="str">
        <f>IFERROR(IF(PAC!$AB$6:$AB$581="F04 - CONCLUÍDA",1,""),"")</f>
        <v/>
      </c>
      <c r="BF471" s="189">
        <f>IF(PAC!$V471&gt;0,0,PAC!$Q471)</f>
        <v>0</v>
      </c>
    </row>
    <row r="472" spans="1:58" s="1" customFormat="1" ht="249.9" hidden="1" customHeight="1" thickBot="1" x14ac:dyDescent="0.4">
      <c r="A472" s="88">
        <f t="shared" si="8"/>
        <v>467</v>
      </c>
      <c r="B472" s="88">
        <v>2025</v>
      </c>
      <c r="C472" s="88" t="s">
        <v>604</v>
      </c>
      <c r="D472" s="88" t="s">
        <v>995</v>
      </c>
      <c r="E472" s="101" t="s">
        <v>940</v>
      </c>
      <c r="F472" s="88" t="s">
        <v>575</v>
      </c>
      <c r="G472" s="88" t="s">
        <v>595</v>
      </c>
      <c r="H472" s="40" t="s">
        <v>1228</v>
      </c>
      <c r="I472" s="88" t="s">
        <v>600</v>
      </c>
      <c r="J472" s="88" t="s">
        <v>30</v>
      </c>
      <c r="K472" s="18">
        <v>4446453.55</v>
      </c>
      <c r="L472" s="18"/>
      <c r="M472" s="18"/>
      <c r="N472" s="18"/>
      <c r="O472" s="18"/>
      <c r="P472" s="18"/>
      <c r="Q472" s="20">
        <f>SUM(PAC!$M472:$P472)</f>
        <v>0</v>
      </c>
      <c r="R472" s="20"/>
      <c r="S472" s="20"/>
      <c r="T472" s="20"/>
      <c r="U472" s="20"/>
      <c r="V472" s="20"/>
      <c r="W472" s="20">
        <f>IF(PAC!$V472&gt;0,PAC!$V472,PAC!$Q472)</f>
        <v>0</v>
      </c>
      <c r="X472" s="20"/>
      <c r="Y472" s="102" t="s">
        <v>593</v>
      </c>
      <c r="Z472" s="102"/>
      <c r="AA472" s="103"/>
      <c r="AB472" s="103" t="s">
        <v>1403</v>
      </c>
      <c r="AC472" s="100" t="s">
        <v>2362</v>
      </c>
      <c r="AD472" s="87"/>
      <c r="AE472" s="104"/>
      <c r="AF472" s="40"/>
      <c r="AG472" s="40" t="s">
        <v>2000</v>
      </c>
      <c r="AH472" s="105"/>
      <c r="AI472" s="101"/>
      <c r="AJ472" s="40" t="s">
        <v>939</v>
      </c>
      <c r="AK472" s="40"/>
      <c r="AL472" s="40"/>
      <c r="AM472" s="40"/>
      <c r="AN472" s="87"/>
      <c r="AO472" s="40"/>
      <c r="AP472" s="40"/>
      <c r="AQ472" s="40"/>
      <c r="AR472" s="87"/>
      <c r="AS472" s="87"/>
      <c r="AT472" s="87"/>
      <c r="AU472" s="87"/>
      <c r="AV472" s="106"/>
      <c r="AW472" s="106"/>
      <c r="AX472" s="102"/>
      <c r="AY472" s="40"/>
      <c r="AZ472" s="105"/>
      <c r="BA472" s="104"/>
      <c r="BB472" s="108">
        <f>IFERROR(IF(PAC!$AB472="F01 - CAPTAÇÃO DE RECURSO",1,""),"")</f>
        <v>1</v>
      </c>
      <c r="BC472" s="108" t="str">
        <f>IFERROR(IF(PAC!$AB472="F02 - LICITAÇÃO",1,""),"")</f>
        <v/>
      </c>
      <c r="BD472" s="109" t="str">
        <f>IFERROR(IF(PAC!$AB$6:$AB$581="F03 - EXECUÇÃO DO OBJETO",1,""),"")</f>
        <v/>
      </c>
      <c r="BE472" s="109" t="str">
        <f>IFERROR(IF(PAC!$AB$6:$AB$581="F04 - CONCLUÍDA",1,""),"")</f>
        <v/>
      </c>
      <c r="BF472" s="110">
        <f>IF(PAC!$V472&gt;0,0,PAC!$Q472)</f>
        <v>0</v>
      </c>
    </row>
    <row r="473" spans="1:58" s="1" customFormat="1" ht="207" hidden="1" customHeight="1" thickBot="1" x14ac:dyDescent="0.4">
      <c r="A473" s="111">
        <f t="shared" si="8"/>
        <v>468</v>
      </c>
      <c r="B473" s="111">
        <v>2025</v>
      </c>
      <c r="C473" s="111" t="s">
        <v>604</v>
      </c>
      <c r="D473" s="111" t="s">
        <v>995</v>
      </c>
      <c r="E473" s="113" t="s">
        <v>948</v>
      </c>
      <c r="F473" s="111" t="s">
        <v>575</v>
      </c>
      <c r="G473" s="111" t="s">
        <v>595</v>
      </c>
      <c r="H473" s="114" t="s">
        <v>1228</v>
      </c>
      <c r="I473" s="111" t="s">
        <v>600</v>
      </c>
      <c r="J473" s="111" t="s">
        <v>96</v>
      </c>
      <c r="K473" s="31">
        <v>6001129.6699999999</v>
      </c>
      <c r="L473" s="31"/>
      <c r="M473" s="31"/>
      <c r="N473" s="31"/>
      <c r="O473" s="31"/>
      <c r="P473" s="31"/>
      <c r="Q473" s="33">
        <f>SUM(PAC!$M473:$P473)</f>
        <v>0</v>
      </c>
      <c r="R473" s="33"/>
      <c r="S473" s="33"/>
      <c r="T473" s="33"/>
      <c r="U473" s="33"/>
      <c r="V473" s="33">
        <v>5972511.2599999998</v>
      </c>
      <c r="W473" s="33">
        <f>IF(PAC!$V473&gt;0,PAC!$V473,PAC!$Q473)</f>
        <v>5972511.2599999998</v>
      </c>
      <c r="X473" s="33" t="s">
        <v>1615</v>
      </c>
      <c r="Y473" s="115" t="s">
        <v>593</v>
      </c>
      <c r="Z473" s="115"/>
      <c r="AA473" s="116">
        <v>9</v>
      </c>
      <c r="AB473" s="116" t="s">
        <v>1403</v>
      </c>
      <c r="AC473" s="112" t="s">
        <v>2359</v>
      </c>
      <c r="AD473" s="117"/>
      <c r="AE473" s="118"/>
      <c r="AF473" s="114"/>
      <c r="AG473" s="114" t="s">
        <v>1789</v>
      </c>
      <c r="AH473" s="119"/>
      <c r="AI473" s="113" t="s">
        <v>1789</v>
      </c>
      <c r="AJ473" s="114" t="s">
        <v>949</v>
      </c>
      <c r="AK473" s="114"/>
      <c r="AL473" s="114"/>
      <c r="AM473" s="114"/>
      <c r="AN473" s="117"/>
      <c r="AO473" s="114"/>
      <c r="AP473" s="114"/>
      <c r="AQ473" s="114"/>
      <c r="AR473" s="117">
        <v>46202</v>
      </c>
      <c r="AS473" s="117">
        <v>46232</v>
      </c>
      <c r="AT473" s="117">
        <v>46287</v>
      </c>
      <c r="AU473" s="117"/>
      <c r="AV473" s="120"/>
      <c r="AW473" s="120"/>
      <c r="AX473" s="113" t="s">
        <v>2675</v>
      </c>
      <c r="AY473" s="114"/>
      <c r="AZ473" s="119"/>
      <c r="BA473" s="118" t="s">
        <v>1599</v>
      </c>
      <c r="BB473" s="191">
        <f>IFERROR(IF(PAC!$AB473="F01 - CAPTAÇÃO DE RECURSO",1,""),"")</f>
        <v>1</v>
      </c>
      <c r="BC473" s="191" t="str">
        <f>IFERROR(IF(PAC!$AB473="F02 - LICITAÇÃO",1,""),"")</f>
        <v/>
      </c>
      <c r="BD473" s="122" t="str">
        <f>IFERROR(IF(PAC!$AB$6:$AB$581="F03 - EXECUÇÃO DO OBJETO",1,""),"")</f>
        <v/>
      </c>
      <c r="BE473" s="122" t="str">
        <f>IFERROR(IF(PAC!$AB$6:$AB$581="F04 - CONCLUÍDA",1,""),"")</f>
        <v/>
      </c>
      <c r="BF473" s="189">
        <f>IF(PAC!$V473&gt;0,0,PAC!$Q473)</f>
        <v>0</v>
      </c>
    </row>
    <row r="474" spans="1:58" s="1" customFormat="1" ht="330" hidden="1" customHeight="1" thickBot="1" x14ac:dyDescent="0.4">
      <c r="A474" s="88">
        <f t="shared" si="8"/>
        <v>469</v>
      </c>
      <c r="B474" s="88">
        <v>2025</v>
      </c>
      <c r="C474" s="88" t="s">
        <v>604</v>
      </c>
      <c r="D474" s="88" t="s">
        <v>995</v>
      </c>
      <c r="E474" s="101" t="s">
        <v>950</v>
      </c>
      <c r="F474" s="88" t="s">
        <v>575</v>
      </c>
      <c r="G474" s="88" t="s">
        <v>595</v>
      </c>
      <c r="H474" s="40" t="s">
        <v>1228</v>
      </c>
      <c r="I474" s="88" t="s">
        <v>600</v>
      </c>
      <c r="J474" s="88" t="s">
        <v>155</v>
      </c>
      <c r="K474" s="18">
        <v>21464546.629999999</v>
      </c>
      <c r="L474" s="18"/>
      <c r="M474" s="18"/>
      <c r="N474" s="18"/>
      <c r="O474" s="18"/>
      <c r="P474" s="18"/>
      <c r="Q474" s="20">
        <f>SUM(PAC!$M474:$P474)</f>
        <v>0</v>
      </c>
      <c r="R474" s="20"/>
      <c r="S474" s="20"/>
      <c r="T474" s="20"/>
      <c r="U474" s="20"/>
      <c r="V474" s="20"/>
      <c r="W474" s="20">
        <f>IF(PAC!$V474&gt;0,PAC!$V474,PAC!$Q474)</f>
        <v>0</v>
      </c>
      <c r="X474" s="20"/>
      <c r="Y474" s="102" t="s">
        <v>593</v>
      </c>
      <c r="Z474" s="102"/>
      <c r="AA474" s="103"/>
      <c r="AB474" s="103" t="s">
        <v>1403</v>
      </c>
      <c r="AC474" s="100" t="s">
        <v>2362</v>
      </c>
      <c r="AD474" s="87"/>
      <c r="AE474" s="104"/>
      <c r="AF474" s="40"/>
      <c r="AG474" s="40" t="s">
        <v>2000</v>
      </c>
      <c r="AH474" s="105"/>
      <c r="AI474" s="101"/>
      <c r="AJ474" s="40" t="s">
        <v>951</v>
      </c>
      <c r="AK474" s="40"/>
      <c r="AL474" s="40"/>
      <c r="AM474" s="40"/>
      <c r="AN474" s="87"/>
      <c r="AO474" s="40"/>
      <c r="AP474" s="40"/>
      <c r="AQ474" s="40"/>
      <c r="AR474" s="87"/>
      <c r="AS474" s="87"/>
      <c r="AT474" s="87"/>
      <c r="AU474" s="87"/>
      <c r="AV474" s="106"/>
      <c r="AW474" s="106"/>
      <c r="AX474" s="101" t="s">
        <v>2723</v>
      </c>
      <c r="AY474" s="40"/>
      <c r="AZ474" s="105"/>
      <c r="BA474" s="104"/>
      <c r="BB474" s="108">
        <f>IFERROR(IF(PAC!$AB474="F01 - CAPTAÇÃO DE RECURSO",1,""),"")</f>
        <v>1</v>
      </c>
      <c r="BC474" s="108" t="str">
        <f>IFERROR(IF(PAC!$AB474="F02 - LICITAÇÃO",1,""),"")</f>
        <v/>
      </c>
      <c r="BD474" s="109" t="str">
        <f>IFERROR(IF(PAC!$AB$6:$AB$581="F03 - EXECUÇÃO DO OBJETO",1,""),"")</f>
        <v/>
      </c>
      <c r="BE474" s="109" t="str">
        <f>IFERROR(IF(PAC!$AB$6:$AB$581="F04 - CONCLUÍDA",1,""),"")</f>
        <v/>
      </c>
      <c r="BF474" s="110">
        <f>IF(PAC!$V474&gt;0,0,PAC!$Q474)</f>
        <v>0</v>
      </c>
    </row>
    <row r="475" spans="1:58" s="1" customFormat="1" ht="246" hidden="1" customHeight="1" thickBot="1" x14ac:dyDescent="0.4">
      <c r="A475" s="111">
        <f t="shared" si="8"/>
        <v>470</v>
      </c>
      <c r="B475" s="111">
        <v>2025</v>
      </c>
      <c r="C475" s="111" t="s">
        <v>604</v>
      </c>
      <c r="D475" s="111" t="s">
        <v>995</v>
      </c>
      <c r="E475" s="113" t="s">
        <v>952</v>
      </c>
      <c r="F475" s="111" t="s">
        <v>575</v>
      </c>
      <c r="G475" s="111" t="s">
        <v>595</v>
      </c>
      <c r="H475" s="114" t="s">
        <v>1228</v>
      </c>
      <c r="I475" s="111" t="s">
        <v>600</v>
      </c>
      <c r="J475" s="111" t="s">
        <v>393</v>
      </c>
      <c r="K475" s="31">
        <v>11703820.75</v>
      </c>
      <c r="L475" s="31"/>
      <c r="M475" s="31"/>
      <c r="N475" s="31"/>
      <c r="O475" s="31"/>
      <c r="P475" s="31"/>
      <c r="Q475" s="33">
        <f>SUM(PAC!$M475:$P475)</f>
        <v>0</v>
      </c>
      <c r="R475" s="33"/>
      <c r="S475" s="33"/>
      <c r="T475" s="33"/>
      <c r="U475" s="33"/>
      <c r="V475" s="33"/>
      <c r="W475" s="33">
        <f>IF(PAC!$V475&gt;0,PAC!$V475,PAC!$Q475)</f>
        <v>0</v>
      </c>
      <c r="X475" s="33"/>
      <c r="Y475" s="115" t="s">
        <v>593</v>
      </c>
      <c r="Z475" s="115"/>
      <c r="AA475" s="116"/>
      <c r="AB475" s="116" t="s">
        <v>1403</v>
      </c>
      <c r="AC475" s="112" t="s">
        <v>2362</v>
      </c>
      <c r="AD475" s="117"/>
      <c r="AE475" s="118"/>
      <c r="AF475" s="114"/>
      <c r="AG475" s="114" t="s">
        <v>1999</v>
      </c>
      <c r="AH475" s="119"/>
      <c r="AI475" s="113"/>
      <c r="AJ475" s="114" t="s">
        <v>953</v>
      </c>
      <c r="AK475" s="114"/>
      <c r="AL475" s="114"/>
      <c r="AM475" s="114"/>
      <c r="AN475" s="117"/>
      <c r="AO475" s="114"/>
      <c r="AP475" s="114"/>
      <c r="AQ475" s="114"/>
      <c r="AR475" s="117"/>
      <c r="AS475" s="117"/>
      <c r="AT475" s="117"/>
      <c r="AU475" s="117"/>
      <c r="AV475" s="120"/>
      <c r="AW475" s="120"/>
      <c r="AX475" s="113"/>
      <c r="AY475" s="114"/>
      <c r="AZ475" s="119"/>
      <c r="BA475" s="118"/>
      <c r="BB475" s="191">
        <f>IFERROR(IF(PAC!$AB475="F01 - CAPTAÇÃO DE RECURSO",1,""),"")</f>
        <v>1</v>
      </c>
      <c r="BC475" s="191" t="str">
        <f>IFERROR(IF(PAC!$AB475="F02 - LICITAÇÃO",1,""),"")</f>
        <v/>
      </c>
      <c r="BD475" s="122" t="str">
        <f>IFERROR(IF(PAC!$AB$6:$AB$581="F03 - EXECUÇÃO DO OBJETO",1,""),"")</f>
        <v/>
      </c>
      <c r="BE475" s="122" t="str">
        <f>IFERROR(IF(PAC!$AB$6:$AB$581="F04 - CONCLUÍDA",1,""),"")</f>
        <v/>
      </c>
      <c r="BF475" s="189">
        <f>IF(PAC!$V475&gt;0,0,PAC!$Q475)</f>
        <v>0</v>
      </c>
    </row>
    <row r="476" spans="1:58" s="1" customFormat="1" ht="270" hidden="1" customHeight="1" thickBot="1" x14ac:dyDescent="0.4">
      <c r="A476" s="88">
        <f t="shared" si="8"/>
        <v>471</v>
      </c>
      <c r="B476" s="88">
        <v>2025</v>
      </c>
      <c r="C476" s="88" t="s">
        <v>604</v>
      </c>
      <c r="D476" s="88" t="s">
        <v>995</v>
      </c>
      <c r="E476" s="101" t="s">
        <v>954</v>
      </c>
      <c r="F476" s="88" t="s">
        <v>575</v>
      </c>
      <c r="G476" s="88" t="s">
        <v>595</v>
      </c>
      <c r="H476" s="40" t="s">
        <v>1228</v>
      </c>
      <c r="I476" s="88" t="s">
        <v>600</v>
      </c>
      <c r="J476" s="88" t="s">
        <v>275</v>
      </c>
      <c r="K476" s="18">
        <v>79336182.819999993</v>
      </c>
      <c r="L476" s="18"/>
      <c r="M476" s="18"/>
      <c r="N476" s="18"/>
      <c r="O476" s="18"/>
      <c r="P476" s="18"/>
      <c r="Q476" s="20">
        <f>SUM(PAC!$M476:$P476)</f>
        <v>0</v>
      </c>
      <c r="R476" s="20"/>
      <c r="S476" s="20"/>
      <c r="T476" s="20"/>
      <c r="U476" s="20"/>
      <c r="V476" s="20"/>
      <c r="W476" s="20">
        <f>IF(PAC!$V476&gt;0,PAC!$V476,PAC!$Q476)</f>
        <v>0</v>
      </c>
      <c r="X476" s="20"/>
      <c r="Y476" s="102" t="s">
        <v>593</v>
      </c>
      <c r="Z476" s="102" t="s">
        <v>1774</v>
      </c>
      <c r="AA476" s="103"/>
      <c r="AB476" s="103" t="s">
        <v>1403</v>
      </c>
      <c r="AC476" s="100" t="s">
        <v>2359</v>
      </c>
      <c r="AD476" s="87"/>
      <c r="AE476" s="104"/>
      <c r="AF476" s="40"/>
      <c r="AG476" s="40" t="s">
        <v>1789</v>
      </c>
      <c r="AH476" s="105"/>
      <c r="AI476" s="40" t="s">
        <v>1789</v>
      </c>
      <c r="AJ476" s="40" t="s">
        <v>955</v>
      </c>
      <c r="AK476" s="40"/>
      <c r="AL476" s="40"/>
      <c r="AM476" s="40"/>
      <c r="AN476" s="87"/>
      <c r="AO476" s="40"/>
      <c r="AP476" s="40"/>
      <c r="AQ476" s="40"/>
      <c r="AR476" s="87"/>
      <c r="AS476" s="87"/>
      <c r="AT476" s="87"/>
      <c r="AU476" s="87"/>
      <c r="AV476" s="106"/>
      <c r="AW476" s="106"/>
      <c r="AX476" s="101"/>
      <c r="AY476" s="40"/>
      <c r="AZ476" s="105"/>
      <c r="BA476" s="104" t="s">
        <v>1596</v>
      </c>
      <c r="BB476" s="108">
        <f>IFERROR(IF(PAC!$AB476="F01 - CAPTAÇÃO DE RECURSO",1,""),"")</f>
        <v>1</v>
      </c>
      <c r="BC476" s="108" t="str">
        <f>IFERROR(IF(PAC!$AB476="F02 - LICITAÇÃO",1,""),"")</f>
        <v/>
      </c>
      <c r="BD476" s="109" t="str">
        <f>IFERROR(IF(PAC!$AB$6:$AB$581="F03 - EXECUÇÃO DO OBJETO",1,""),"")</f>
        <v/>
      </c>
      <c r="BE476" s="109" t="str">
        <f>IFERROR(IF(PAC!$AB$6:$AB$581="F04 - CONCLUÍDA",1,""),"")</f>
        <v/>
      </c>
      <c r="BF476" s="110">
        <f>IF(PAC!$V476&gt;0,0,PAC!$Q476)</f>
        <v>0</v>
      </c>
    </row>
    <row r="477" spans="1:58" s="1" customFormat="1" ht="263.25" hidden="1" customHeight="1" thickBot="1" x14ac:dyDescent="0.4">
      <c r="A477" s="111">
        <f t="shared" si="8"/>
        <v>472</v>
      </c>
      <c r="B477" s="111">
        <v>2025</v>
      </c>
      <c r="C477" s="111" t="s">
        <v>604</v>
      </c>
      <c r="D477" s="111" t="s">
        <v>995</v>
      </c>
      <c r="E477" s="113" t="s">
        <v>956</v>
      </c>
      <c r="F477" s="111" t="s">
        <v>575</v>
      </c>
      <c r="G477" s="111" t="s">
        <v>595</v>
      </c>
      <c r="H477" s="114" t="s">
        <v>1228</v>
      </c>
      <c r="I477" s="111" t="s">
        <v>600</v>
      </c>
      <c r="J477" s="111" t="s">
        <v>417</v>
      </c>
      <c r="K477" s="31">
        <v>55110333.82</v>
      </c>
      <c r="L477" s="31"/>
      <c r="M477" s="31"/>
      <c r="N477" s="31"/>
      <c r="O477" s="31"/>
      <c r="P477" s="31"/>
      <c r="Q477" s="33">
        <f>SUM(PAC!$M477:$P477)</f>
        <v>0</v>
      </c>
      <c r="R477" s="33"/>
      <c r="S477" s="33"/>
      <c r="T477" s="33"/>
      <c r="U477" s="33"/>
      <c r="V477" s="33"/>
      <c r="W477" s="33">
        <f>IF(PAC!$V477&gt;0,PAC!$V477,PAC!$Q477)</f>
        <v>0</v>
      </c>
      <c r="X477" s="33"/>
      <c r="Y477" s="115" t="s">
        <v>593</v>
      </c>
      <c r="Z477" s="115" t="s">
        <v>1774</v>
      </c>
      <c r="AA477" s="116"/>
      <c r="AB477" s="116" t="s">
        <v>1403</v>
      </c>
      <c r="AC477" s="112" t="s">
        <v>2359</v>
      </c>
      <c r="AD477" s="117"/>
      <c r="AE477" s="118"/>
      <c r="AF477" s="114"/>
      <c r="AG477" s="114" t="s">
        <v>1789</v>
      </c>
      <c r="AH477" s="119"/>
      <c r="AI477" s="113" t="s">
        <v>1789</v>
      </c>
      <c r="AJ477" s="114" t="s">
        <v>957</v>
      </c>
      <c r="AK477" s="114"/>
      <c r="AL477" s="114"/>
      <c r="AM477" s="114"/>
      <c r="AN477" s="117"/>
      <c r="AO477" s="114"/>
      <c r="AP477" s="114"/>
      <c r="AQ477" s="114"/>
      <c r="AR477" s="117"/>
      <c r="AS477" s="117"/>
      <c r="AT477" s="117"/>
      <c r="AU477" s="117"/>
      <c r="AV477" s="120"/>
      <c r="AW477" s="120"/>
      <c r="AX477" s="113"/>
      <c r="AY477" s="114"/>
      <c r="AZ477" s="119"/>
      <c r="BA477" s="118"/>
      <c r="BB477" s="191">
        <f>IFERROR(IF(PAC!$AB477="F01 - CAPTAÇÃO DE RECURSO",1,""),"")</f>
        <v>1</v>
      </c>
      <c r="BC477" s="191" t="str">
        <f>IFERROR(IF(PAC!$AB477="F02 - LICITAÇÃO",1,""),"")</f>
        <v/>
      </c>
      <c r="BD477" s="122" t="str">
        <f>IFERROR(IF(PAC!$AB$6:$AB$581="F03 - EXECUÇÃO DO OBJETO",1,""),"")</f>
        <v/>
      </c>
      <c r="BE477" s="122" t="str">
        <f>IFERROR(IF(PAC!$AB$6:$AB$581="F04 - CONCLUÍDA",1,""),"")</f>
        <v/>
      </c>
      <c r="BF477" s="189">
        <f>IF(PAC!$V477&gt;0,0,PAC!$Q477)</f>
        <v>0</v>
      </c>
    </row>
    <row r="478" spans="1:58" s="1" customFormat="1" ht="209.25" hidden="1" customHeight="1" thickBot="1" x14ac:dyDescent="0.4">
      <c r="A478" s="88">
        <f t="shared" si="8"/>
        <v>473</v>
      </c>
      <c r="B478" s="88">
        <v>2025</v>
      </c>
      <c r="C478" s="88" t="s">
        <v>604</v>
      </c>
      <c r="D478" s="88" t="s">
        <v>995</v>
      </c>
      <c r="E478" s="101" t="s">
        <v>958</v>
      </c>
      <c r="F478" s="88" t="s">
        <v>575</v>
      </c>
      <c r="G478" s="88" t="s">
        <v>595</v>
      </c>
      <c r="H478" s="40" t="s">
        <v>1228</v>
      </c>
      <c r="I478" s="88" t="s">
        <v>600</v>
      </c>
      <c r="J478" s="88" t="s">
        <v>285</v>
      </c>
      <c r="K478" s="18">
        <v>37100000.200000003</v>
      </c>
      <c r="L478" s="18"/>
      <c r="M478" s="18"/>
      <c r="N478" s="18"/>
      <c r="O478" s="18"/>
      <c r="P478" s="18"/>
      <c r="Q478" s="20">
        <f>SUM(PAC!$M478:$P478)</f>
        <v>0</v>
      </c>
      <c r="R478" s="20"/>
      <c r="S478" s="20"/>
      <c r="T478" s="20"/>
      <c r="U478" s="20"/>
      <c r="V478" s="20"/>
      <c r="W478" s="20">
        <f>IF(PAC!$V478&gt;0,PAC!$V478,PAC!$Q478)</f>
        <v>0</v>
      </c>
      <c r="X478" s="20"/>
      <c r="Y478" s="102" t="s">
        <v>593</v>
      </c>
      <c r="Z478" s="102" t="s">
        <v>1774</v>
      </c>
      <c r="AA478" s="103"/>
      <c r="AB478" s="103" t="s">
        <v>1403</v>
      </c>
      <c r="AC478" s="100" t="s">
        <v>2359</v>
      </c>
      <c r="AD478" s="87"/>
      <c r="AE478" s="104"/>
      <c r="AF478" s="40"/>
      <c r="AG478" s="40" t="s">
        <v>1789</v>
      </c>
      <c r="AH478" s="105"/>
      <c r="AI478" s="40" t="s">
        <v>1789</v>
      </c>
      <c r="AJ478" s="40" t="s">
        <v>959</v>
      </c>
      <c r="AK478" s="40"/>
      <c r="AL478" s="40"/>
      <c r="AM478" s="40"/>
      <c r="AN478" s="87"/>
      <c r="AO478" s="40"/>
      <c r="AP478" s="40"/>
      <c r="AQ478" s="40"/>
      <c r="AR478" s="87"/>
      <c r="AS478" s="87"/>
      <c r="AT478" s="87"/>
      <c r="AU478" s="87"/>
      <c r="AV478" s="106"/>
      <c r="AW478" s="106"/>
      <c r="AX478" s="101"/>
      <c r="AY478" s="40"/>
      <c r="AZ478" s="105"/>
      <c r="BA478" s="104"/>
      <c r="BB478" s="108">
        <f>IFERROR(IF(PAC!$AB478="F01 - CAPTAÇÃO DE RECURSO",1,""),"")</f>
        <v>1</v>
      </c>
      <c r="BC478" s="108" t="str">
        <f>IFERROR(IF(PAC!$AB478="F02 - LICITAÇÃO",1,""),"")</f>
        <v/>
      </c>
      <c r="BD478" s="109" t="str">
        <f>IFERROR(IF(PAC!$AB$6:$AB$581="F03 - EXECUÇÃO DO OBJETO",1,""),"")</f>
        <v/>
      </c>
      <c r="BE478" s="109" t="str">
        <f>IFERROR(IF(PAC!$AB$6:$AB$581="F04 - CONCLUÍDA",1,""),"")</f>
        <v/>
      </c>
      <c r="BF478" s="110">
        <f>IF(PAC!$V478&gt;0,0,PAC!$Q478)</f>
        <v>0</v>
      </c>
    </row>
    <row r="479" spans="1:58" s="1" customFormat="1" ht="285.75" hidden="1" customHeight="1" thickBot="1" x14ac:dyDescent="0.4">
      <c r="A479" s="111">
        <f t="shared" si="8"/>
        <v>474</v>
      </c>
      <c r="B479" s="111">
        <v>2025</v>
      </c>
      <c r="C479" s="111" t="s">
        <v>604</v>
      </c>
      <c r="D479" s="111" t="s">
        <v>995</v>
      </c>
      <c r="E479" s="129" t="s">
        <v>1979</v>
      </c>
      <c r="F479" s="111" t="s">
        <v>575</v>
      </c>
      <c r="G479" s="111" t="s">
        <v>595</v>
      </c>
      <c r="H479" s="114" t="s">
        <v>1228</v>
      </c>
      <c r="I479" s="111" t="s">
        <v>599</v>
      </c>
      <c r="J479" s="111" t="s">
        <v>199</v>
      </c>
      <c r="K479" s="31">
        <v>428809352.98000002</v>
      </c>
      <c r="L479" s="31"/>
      <c r="M479" s="31"/>
      <c r="N479" s="31">
        <v>21440467.649000004</v>
      </c>
      <c r="O479" s="31"/>
      <c r="P479" s="31">
        <v>407368885.33099997</v>
      </c>
      <c r="Q479" s="33">
        <f>SUM(PAC!$M479:$P479)</f>
        <v>428809352.97999996</v>
      </c>
      <c r="R479" s="33"/>
      <c r="S479" s="33"/>
      <c r="T479" s="33"/>
      <c r="U479" s="33"/>
      <c r="V479" s="33"/>
      <c r="W479" s="33">
        <f>IF(PAC!$V479&gt;0,PAC!$V479,PAC!$Q479)</f>
        <v>428809352.97999996</v>
      </c>
      <c r="X479" s="33"/>
      <c r="Y479" s="115" t="s">
        <v>593</v>
      </c>
      <c r="Z479" s="115" t="s">
        <v>1734</v>
      </c>
      <c r="AA479" s="116"/>
      <c r="AB479" s="116" t="s">
        <v>1403</v>
      </c>
      <c r="AC479" s="112" t="s">
        <v>2352</v>
      </c>
      <c r="AD479" s="117"/>
      <c r="AE479" s="118"/>
      <c r="AF479" s="114" t="s">
        <v>1492</v>
      </c>
      <c r="AG479" s="114" t="s">
        <v>2080</v>
      </c>
      <c r="AH479" s="119">
        <v>46325</v>
      </c>
      <c r="AI479" s="113" t="s">
        <v>1982</v>
      </c>
      <c r="AJ479" s="114" t="s">
        <v>1504</v>
      </c>
      <c r="AK479" s="114"/>
      <c r="AL479" s="114"/>
      <c r="AM479" s="114"/>
      <c r="AN479" s="117"/>
      <c r="AO479" s="114"/>
      <c r="AP479" s="114"/>
      <c r="AQ479" s="114"/>
      <c r="AR479" s="117"/>
      <c r="AS479" s="117"/>
      <c r="AT479" s="117"/>
      <c r="AU479" s="117"/>
      <c r="AV479" s="120"/>
      <c r="AW479" s="120"/>
      <c r="AX479" s="176" t="s">
        <v>2067</v>
      </c>
      <c r="AY479" s="114" t="s">
        <v>2164</v>
      </c>
      <c r="AZ479" s="119"/>
      <c r="BA479" s="111" t="s">
        <v>1847</v>
      </c>
      <c r="BB479" s="191">
        <f>IFERROR(IF(PAC!$AB479="F01 - CAPTAÇÃO DE RECURSO",1,""),"")</f>
        <v>1</v>
      </c>
      <c r="BC479" s="191" t="str">
        <f>IFERROR(IF(PAC!$AB479="F02 - LICITAÇÃO",1,""),"")</f>
        <v/>
      </c>
      <c r="BD479" s="122" t="str">
        <f>IFERROR(IF(PAC!$AB$6:$AB$581="F03 - EXECUÇÃO DO OBJETO",1,""),"")</f>
        <v/>
      </c>
      <c r="BE479" s="122" t="str">
        <f>IFERROR(IF(PAC!$AB$6:$AB$581="F04 - CONCLUÍDA",1,""),"")</f>
        <v/>
      </c>
      <c r="BF479" s="189">
        <f>IF(PAC!$V479&gt;0,0,PAC!$Q479)</f>
        <v>428809352.97999996</v>
      </c>
    </row>
    <row r="480" spans="1:58" s="1" customFormat="1" ht="174.9" hidden="1" customHeight="1" thickBot="1" x14ac:dyDescent="0.4">
      <c r="A480" s="88">
        <f t="shared" si="8"/>
        <v>475</v>
      </c>
      <c r="B480" s="88">
        <v>2025</v>
      </c>
      <c r="C480" s="88" t="s">
        <v>604</v>
      </c>
      <c r="D480" s="88" t="s">
        <v>995</v>
      </c>
      <c r="E480" s="89" t="s">
        <v>1503</v>
      </c>
      <c r="F480" s="88" t="s">
        <v>575</v>
      </c>
      <c r="G480" s="88" t="s">
        <v>595</v>
      </c>
      <c r="H480" s="40" t="s">
        <v>1228</v>
      </c>
      <c r="I480" s="88" t="s">
        <v>599</v>
      </c>
      <c r="J480" s="88" t="s">
        <v>394</v>
      </c>
      <c r="K480" s="18">
        <v>728357605.21000004</v>
      </c>
      <c r="L480" s="18"/>
      <c r="M480" s="18"/>
      <c r="N480" s="18">
        <v>36417880.270000003</v>
      </c>
      <c r="O480" s="18"/>
      <c r="P480" s="18">
        <v>691939724.94000006</v>
      </c>
      <c r="Q480" s="20">
        <f>SUM(PAC!$M480:$P480)</f>
        <v>728357605.21000004</v>
      </c>
      <c r="R480" s="20"/>
      <c r="S480" s="20"/>
      <c r="T480" s="20"/>
      <c r="U480" s="20"/>
      <c r="V480" s="20"/>
      <c r="W480" s="20">
        <f>IF(PAC!$V480&gt;0,PAC!$V480,PAC!$Q480)</f>
        <v>728357605.21000004</v>
      </c>
      <c r="X480" s="20"/>
      <c r="Y480" s="102" t="s">
        <v>593</v>
      </c>
      <c r="Z480" s="102" t="s">
        <v>1734</v>
      </c>
      <c r="AA480" s="103"/>
      <c r="AB480" s="103" t="s">
        <v>1403</v>
      </c>
      <c r="AC480" s="100" t="s">
        <v>2352</v>
      </c>
      <c r="AD480" s="87"/>
      <c r="AE480" s="104"/>
      <c r="AF480" s="40" t="s">
        <v>1492</v>
      </c>
      <c r="AG480" s="40" t="s">
        <v>2381</v>
      </c>
      <c r="AH480" s="105">
        <v>46325</v>
      </c>
      <c r="AI480" s="101" t="s">
        <v>1904</v>
      </c>
      <c r="AJ480" s="40" t="s">
        <v>1505</v>
      </c>
      <c r="AK480" s="40"/>
      <c r="AL480" s="40"/>
      <c r="AM480" s="40"/>
      <c r="AN480" s="87"/>
      <c r="AO480" s="40"/>
      <c r="AP480" s="40"/>
      <c r="AQ480" s="40"/>
      <c r="AR480" s="87">
        <v>46569</v>
      </c>
      <c r="AS480" s="87"/>
      <c r="AT480" s="87"/>
      <c r="AU480" s="87"/>
      <c r="AV480" s="106"/>
      <c r="AW480" s="106"/>
      <c r="AX480" s="101" t="s">
        <v>2067</v>
      </c>
      <c r="AY480" s="40" t="s">
        <v>2380</v>
      </c>
      <c r="AZ480" s="105"/>
      <c r="BA480" s="88" t="s">
        <v>2367</v>
      </c>
      <c r="BB480" s="108">
        <f>IFERROR(IF(PAC!$AB480="F01 - CAPTAÇÃO DE RECURSO",1,""),"")</f>
        <v>1</v>
      </c>
      <c r="BC480" s="108" t="str">
        <f>IFERROR(IF(PAC!$AB480="F02 - LICITAÇÃO",1,""),"")</f>
        <v/>
      </c>
      <c r="BD480" s="109" t="str">
        <f>IFERROR(IF(PAC!$AB$6:$AB$581="F03 - EXECUÇÃO DO OBJETO",1,""),"")</f>
        <v/>
      </c>
      <c r="BE480" s="109" t="str">
        <f>IFERROR(IF(PAC!$AB$6:$AB$581="F04 - CONCLUÍDA",1,""),"")</f>
        <v/>
      </c>
      <c r="BF480" s="110">
        <f>IF(PAC!$V480&gt;0,0,PAC!$Q480)</f>
        <v>728357605.21000004</v>
      </c>
    </row>
    <row r="481" spans="1:58" s="1" customFormat="1" ht="174.9" hidden="1" customHeight="1" thickBot="1" x14ac:dyDescent="0.4">
      <c r="A481" s="111">
        <f t="shared" si="8"/>
        <v>476</v>
      </c>
      <c r="B481" s="111">
        <v>2025</v>
      </c>
      <c r="C481" s="111" t="s">
        <v>604</v>
      </c>
      <c r="D481" s="111" t="s">
        <v>995</v>
      </c>
      <c r="E481" s="129" t="s">
        <v>1709</v>
      </c>
      <c r="F481" s="111" t="s">
        <v>575</v>
      </c>
      <c r="G481" s="111" t="s">
        <v>595</v>
      </c>
      <c r="H481" s="114" t="s">
        <v>1228</v>
      </c>
      <c r="I481" s="111" t="s">
        <v>599</v>
      </c>
      <c r="J481" s="111" t="s">
        <v>95</v>
      </c>
      <c r="K481" s="31">
        <v>133533279.2481612</v>
      </c>
      <c r="L481" s="31"/>
      <c r="M481" s="31"/>
      <c r="N481" s="31">
        <v>6676654.4481611997</v>
      </c>
      <c r="O481" s="31"/>
      <c r="P481" s="31">
        <v>126856624.8</v>
      </c>
      <c r="Q481" s="33">
        <f>SUM(PAC!$M481:$P481)</f>
        <v>133533279.2481612</v>
      </c>
      <c r="R481" s="33"/>
      <c r="S481" s="33"/>
      <c r="T481" s="33"/>
      <c r="U481" s="33"/>
      <c r="V481" s="33"/>
      <c r="W481" s="33">
        <f>IF(PAC!$V481&gt;0,PAC!$V481,PAC!$Q481)</f>
        <v>133533279.2481612</v>
      </c>
      <c r="X481" s="33"/>
      <c r="Y481" s="115" t="s">
        <v>593</v>
      </c>
      <c r="Z481" s="115" t="s">
        <v>1734</v>
      </c>
      <c r="AA481" s="116"/>
      <c r="AB481" s="116" t="s">
        <v>1402</v>
      </c>
      <c r="AC481" s="112" t="s">
        <v>2349</v>
      </c>
      <c r="AD481" s="117"/>
      <c r="AE481" s="118"/>
      <c r="AF481" s="114" t="s">
        <v>1447</v>
      </c>
      <c r="AG481" s="118" t="s">
        <v>2242</v>
      </c>
      <c r="AH481" s="119">
        <v>46386</v>
      </c>
      <c r="AI481" s="118" t="s">
        <v>1713</v>
      </c>
      <c r="AJ481" s="114" t="s">
        <v>1511</v>
      </c>
      <c r="AK481" s="114" t="s">
        <v>2183</v>
      </c>
      <c r="AL481" s="114"/>
      <c r="AM481" s="114"/>
      <c r="AN481" s="117"/>
      <c r="AO481" s="114"/>
      <c r="AP481" s="114"/>
      <c r="AQ481" s="114"/>
      <c r="AR481" s="117">
        <v>46539</v>
      </c>
      <c r="AS481" s="117"/>
      <c r="AT481" s="117"/>
      <c r="AU481" s="117"/>
      <c r="AV481" s="120"/>
      <c r="AW481" s="120"/>
      <c r="AX481" s="113" t="s">
        <v>1719</v>
      </c>
      <c r="AY481" s="113" t="s">
        <v>2382</v>
      </c>
      <c r="AZ481" s="119"/>
      <c r="BA481" s="118" t="s">
        <v>2204</v>
      </c>
      <c r="BB481" s="191" t="str">
        <f>IFERROR(IF(PAC!$AB481="F01 - CAPTAÇÃO DE RECURSO",1,""),"")</f>
        <v/>
      </c>
      <c r="BC481" s="191">
        <f>IFERROR(IF(PAC!$AB481="F02 - LICITAÇÃO",1,""),"")</f>
        <v>1</v>
      </c>
      <c r="BD481" s="122" t="str">
        <f>IFERROR(IF(PAC!$AB$6:$AB$581="F03 - EXECUÇÃO DO OBJETO",1,""),"")</f>
        <v/>
      </c>
      <c r="BE481" s="122" t="str">
        <f>IFERROR(IF(PAC!$AB$6:$AB$581="F04 - CONCLUÍDA",1,""),"")</f>
        <v/>
      </c>
      <c r="BF481" s="189">
        <f>IF(PAC!$V481&gt;0,0,PAC!$Q481)</f>
        <v>133533279.2481612</v>
      </c>
    </row>
    <row r="482" spans="1:58" s="1" customFormat="1" ht="249.9" hidden="1" customHeight="1" thickBot="1" x14ac:dyDescent="0.4">
      <c r="A482" s="88">
        <f t="shared" si="8"/>
        <v>477</v>
      </c>
      <c r="B482" s="88">
        <v>2025</v>
      </c>
      <c r="C482" s="88" t="s">
        <v>604</v>
      </c>
      <c r="D482" s="88" t="s">
        <v>995</v>
      </c>
      <c r="E482" s="89" t="s">
        <v>1630</v>
      </c>
      <c r="F482" s="88" t="s">
        <v>575</v>
      </c>
      <c r="G482" s="88" t="s">
        <v>595</v>
      </c>
      <c r="H482" s="88" t="s">
        <v>1228</v>
      </c>
      <c r="I482" s="88" t="s">
        <v>599</v>
      </c>
      <c r="J482" s="88" t="s">
        <v>95</v>
      </c>
      <c r="K482" s="18">
        <v>17370501.865633313</v>
      </c>
      <c r="L482" s="18"/>
      <c r="M482" s="18"/>
      <c r="N482" s="18">
        <v>868523.85563331284</v>
      </c>
      <c r="O482" s="18"/>
      <c r="P482" s="18">
        <v>16501978.01</v>
      </c>
      <c r="Q482" s="20">
        <f>SUM(PAC!$M482:$P482)</f>
        <v>17370501.865633313</v>
      </c>
      <c r="R482" s="20"/>
      <c r="S482" s="20"/>
      <c r="T482" s="20"/>
      <c r="U482" s="20"/>
      <c r="V482" s="20"/>
      <c r="W482" s="20">
        <f>IF(PAC!$V482&gt;0,PAC!$V482,PAC!$Q482)</f>
        <v>17370501.865633313</v>
      </c>
      <c r="X482" s="20"/>
      <c r="Y482" s="102" t="s">
        <v>593</v>
      </c>
      <c r="Z482" s="102" t="s">
        <v>1734</v>
      </c>
      <c r="AA482" s="103"/>
      <c r="AB482" s="103" t="s">
        <v>1402</v>
      </c>
      <c r="AC482" s="100" t="s">
        <v>2348</v>
      </c>
      <c r="AD482" s="87"/>
      <c r="AE482" s="104"/>
      <c r="AF482" s="40" t="s">
        <v>1449</v>
      </c>
      <c r="AG482" s="40" t="s">
        <v>2709</v>
      </c>
      <c r="AH482" s="105"/>
      <c r="AI482" s="40" t="s">
        <v>1450</v>
      </c>
      <c r="AJ482" s="40" t="s">
        <v>1511</v>
      </c>
      <c r="AK482" s="40" t="s">
        <v>2186</v>
      </c>
      <c r="AL482" s="40"/>
      <c r="AM482" s="40"/>
      <c r="AN482" s="87"/>
      <c r="AO482" s="40"/>
      <c r="AP482" s="40"/>
      <c r="AQ482" s="40"/>
      <c r="AR482" s="87">
        <v>46244</v>
      </c>
      <c r="AS482" s="87">
        <v>46274</v>
      </c>
      <c r="AT482" s="87"/>
      <c r="AU482" s="87"/>
      <c r="AV482" s="106"/>
      <c r="AW482" s="106"/>
      <c r="AX482" s="125" t="s">
        <v>1718</v>
      </c>
      <c r="AY482" s="125" t="s">
        <v>2708</v>
      </c>
      <c r="AZ482" s="105"/>
      <c r="BA482" s="128" t="s">
        <v>1593</v>
      </c>
      <c r="BB482" s="108" t="str">
        <f>IFERROR(IF(PAC!$AB482="F01 - CAPTAÇÃO DE RECURSO",1,""),"")</f>
        <v/>
      </c>
      <c r="BC482" s="108">
        <f>IFERROR(IF(PAC!$AB482="F02 - LICITAÇÃO",1,""),"")</f>
        <v>1</v>
      </c>
      <c r="BD482" s="109" t="str">
        <f>IFERROR(IF(PAC!$AB$6:$AB$581="F03 - EXECUÇÃO DO OBJETO",1,""),"")</f>
        <v/>
      </c>
      <c r="BE482" s="109" t="str">
        <f>IFERROR(IF(PAC!$AB$6:$AB$581="F04 - CONCLUÍDA",1,""),"")</f>
        <v/>
      </c>
      <c r="BF482" s="110">
        <f>IF(PAC!$V482&gt;0,0,PAC!$Q482)</f>
        <v>17370501.865633313</v>
      </c>
    </row>
    <row r="483" spans="1:58" s="1" customFormat="1" ht="244.5" hidden="1" customHeight="1" thickBot="1" x14ac:dyDescent="0.4">
      <c r="A483" s="111">
        <f t="shared" si="8"/>
        <v>478</v>
      </c>
      <c r="B483" s="112">
        <v>2023</v>
      </c>
      <c r="C483" s="111" t="s">
        <v>604</v>
      </c>
      <c r="D483" s="111" t="s">
        <v>995</v>
      </c>
      <c r="E483" s="113" t="s">
        <v>1632</v>
      </c>
      <c r="F483" s="111" t="s">
        <v>575</v>
      </c>
      <c r="G483" s="111" t="s">
        <v>595</v>
      </c>
      <c r="H483" s="114" t="s">
        <v>1228</v>
      </c>
      <c r="I483" s="111" t="s">
        <v>599</v>
      </c>
      <c r="J483" s="111" t="s">
        <v>192</v>
      </c>
      <c r="K483" s="31">
        <v>38026284.159999996</v>
      </c>
      <c r="L483" s="31"/>
      <c r="M483" s="31"/>
      <c r="N483" s="31">
        <v>2001383.77</v>
      </c>
      <c r="O483" s="31"/>
      <c r="P483" s="31">
        <v>38026284.159999996</v>
      </c>
      <c r="Q483" s="33">
        <f>SUM(PAC!$M483:$P483)</f>
        <v>40027667.93</v>
      </c>
      <c r="R483" s="33"/>
      <c r="S483" s="33"/>
      <c r="T483" s="33"/>
      <c r="U483" s="33"/>
      <c r="V483" s="33">
        <v>23140000</v>
      </c>
      <c r="W483" s="33">
        <f>IF(PAC!$V483&gt;0,PAC!$V483,PAC!$Q483)</f>
        <v>23140000</v>
      </c>
      <c r="X483" s="33" t="s">
        <v>1754</v>
      </c>
      <c r="Y483" s="115" t="s">
        <v>1556</v>
      </c>
      <c r="Z483" s="115" t="s">
        <v>1734</v>
      </c>
      <c r="AA483" s="116"/>
      <c r="AB483" s="116" t="s">
        <v>1675</v>
      </c>
      <c r="AC483" s="112" t="s">
        <v>2346</v>
      </c>
      <c r="AD483" s="120">
        <v>46895</v>
      </c>
      <c r="AE483" s="118">
        <v>0</v>
      </c>
      <c r="AF483" s="114" t="s">
        <v>1456</v>
      </c>
      <c r="AG483" s="121" t="s">
        <v>2199</v>
      </c>
      <c r="AH483" s="120">
        <v>46895</v>
      </c>
      <c r="AI483" s="126" t="s">
        <v>1456</v>
      </c>
      <c r="AJ483" s="114" t="s">
        <v>533</v>
      </c>
      <c r="AK483" s="114" t="s">
        <v>2197</v>
      </c>
      <c r="AL483" s="114"/>
      <c r="AM483" s="114"/>
      <c r="AN483" s="117"/>
      <c r="AO483" s="114"/>
      <c r="AP483" s="198" t="s">
        <v>2590</v>
      </c>
      <c r="AQ483" s="114"/>
      <c r="AR483" s="117">
        <v>46024</v>
      </c>
      <c r="AS483" s="117">
        <v>46100</v>
      </c>
      <c r="AT483" s="117">
        <v>46168</v>
      </c>
      <c r="AU483" s="117">
        <v>46175</v>
      </c>
      <c r="AV483" s="120">
        <v>46895</v>
      </c>
      <c r="AW483" s="120">
        <v>46895</v>
      </c>
      <c r="AX483" s="124" t="s">
        <v>2685</v>
      </c>
      <c r="AY483" s="126" t="s">
        <v>2082</v>
      </c>
      <c r="AZ483" s="119"/>
      <c r="BA483" s="118" t="s">
        <v>1634</v>
      </c>
      <c r="BB483" s="191" t="str">
        <f>IFERROR(IF(PAC!$AB483="F01 - CAPTAÇÃO DE RECURSO",1,""),"")</f>
        <v/>
      </c>
      <c r="BC483" s="191" t="str">
        <f>IFERROR(IF(PAC!$AB483="F02 - LICITAÇÃO",1,""),"")</f>
        <v/>
      </c>
      <c r="BD483" s="122">
        <f>IFERROR(IF(PAC!$AB$6:$AB$581="F03 - EXECUÇÃO DO OBJETO",1,""),"")</f>
        <v>1</v>
      </c>
      <c r="BE483" s="122" t="str">
        <f>IFERROR(IF(PAC!$AB$6:$AB$581="F04 - CONCLUÍDA",1,""),"")</f>
        <v/>
      </c>
      <c r="BF483" s="189">
        <f>IF(PAC!$V483&gt;0,0,PAC!$Q483)</f>
        <v>0</v>
      </c>
    </row>
    <row r="484" spans="1:58" s="1" customFormat="1" ht="252" hidden="1" x14ac:dyDescent="0.4">
      <c r="A484" s="88">
        <f t="shared" si="8"/>
        <v>479</v>
      </c>
      <c r="B484" s="88">
        <v>2025</v>
      </c>
      <c r="C484" s="88" t="s">
        <v>604</v>
      </c>
      <c r="D484" s="88" t="s">
        <v>995</v>
      </c>
      <c r="E484" s="167" t="s">
        <v>1980</v>
      </c>
      <c r="F484" s="88" t="s">
        <v>575</v>
      </c>
      <c r="G484" s="88" t="s">
        <v>595</v>
      </c>
      <c r="H484" s="88" t="s">
        <v>1228</v>
      </c>
      <c r="I484" s="88" t="s">
        <v>599</v>
      </c>
      <c r="J484" s="88" t="s">
        <v>199</v>
      </c>
      <c r="K484" s="18">
        <v>14473177.810000001</v>
      </c>
      <c r="L484" s="18"/>
      <c r="M484" s="18"/>
      <c r="N484" s="18">
        <v>723658.8905000001</v>
      </c>
      <c r="O484" s="18"/>
      <c r="P484" s="18">
        <v>13749518.919500001</v>
      </c>
      <c r="Q484" s="20">
        <f>SUM(PAC!$M484:$P484)</f>
        <v>14473177.810000001</v>
      </c>
      <c r="R484" s="20"/>
      <c r="S484" s="20"/>
      <c r="T484" s="20"/>
      <c r="U484" s="20"/>
      <c r="V484" s="20">
        <v>12898101.859999999</v>
      </c>
      <c r="W484" s="20">
        <f>IF(PAC!$V484&gt;0,PAC!$V484,PAC!$Q484)</f>
        <v>12898101.859999999</v>
      </c>
      <c r="X484" s="20" t="s">
        <v>1981</v>
      </c>
      <c r="Y484" s="102" t="s">
        <v>593</v>
      </c>
      <c r="Z484" s="102" t="s">
        <v>1734</v>
      </c>
      <c r="AA484" s="103"/>
      <c r="AB484" s="103" t="s">
        <v>1403</v>
      </c>
      <c r="AC484" s="100" t="s">
        <v>2346</v>
      </c>
      <c r="AD484" s="87"/>
      <c r="AE484" s="104">
        <v>11</v>
      </c>
      <c r="AF484" s="40" t="s">
        <v>1492</v>
      </c>
      <c r="AG484" s="40" t="s">
        <v>2202</v>
      </c>
      <c r="AH484" s="105">
        <v>46325</v>
      </c>
      <c r="AI484" s="101" t="s">
        <v>1904</v>
      </c>
      <c r="AJ484" s="40" t="s">
        <v>1504</v>
      </c>
      <c r="AK484" s="40"/>
      <c r="AL484" s="40"/>
      <c r="AM484" s="40"/>
      <c r="AN484" s="87"/>
      <c r="AO484" s="40"/>
      <c r="AP484" s="197" t="s">
        <v>2591</v>
      </c>
      <c r="AQ484" s="40"/>
      <c r="AR484" s="87">
        <v>46073</v>
      </c>
      <c r="AS484" s="87">
        <v>46094</v>
      </c>
      <c r="AT484" s="87">
        <v>46140</v>
      </c>
      <c r="AU484" s="87">
        <v>46146</v>
      </c>
      <c r="AV484" s="106">
        <v>46686</v>
      </c>
      <c r="AW484" s="106">
        <v>46686</v>
      </c>
      <c r="AX484" s="177" t="s">
        <v>2707</v>
      </c>
      <c r="AY484" s="40" t="s">
        <v>2173</v>
      </c>
      <c r="AZ484" s="105"/>
      <c r="BA484" s="88" t="s">
        <v>1847</v>
      </c>
      <c r="BB484" s="108">
        <f>IFERROR(IF(PAC!$AB484="F01 - CAPTAÇÃO DE RECURSO",1,""),"")</f>
        <v>1</v>
      </c>
      <c r="BC484" s="108" t="str">
        <f>IFERROR(IF(PAC!$AB484="F02 - LICITAÇÃO",1,""),"")</f>
        <v/>
      </c>
      <c r="BD484" s="109" t="str">
        <f>IFERROR(IF(PAC!$AB$6:$AB$581="F03 - EXECUÇÃO DO OBJETO",1,""),"")</f>
        <v/>
      </c>
      <c r="BE484" s="109" t="str">
        <f>IFERROR(IF(PAC!$AB$6:$AB$581="F04 - CONCLUÍDA",1,""),"")</f>
        <v/>
      </c>
      <c r="BF484" s="110">
        <f>IF(PAC!$V484&gt;0,0,PAC!$Q484)</f>
        <v>0</v>
      </c>
    </row>
    <row r="485" spans="1:58" s="1" customFormat="1" ht="189" hidden="1" x14ac:dyDescent="0.4">
      <c r="A485" s="111">
        <f t="shared" si="8"/>
        <v>480</v>
      </c>
      <c r="B485" s="112">
        <v>2023</v>
      </c>
      <c r="C485" s="111" t="s">
        <v>604</v>
      </c>
      <c r="D485" s="111" t="s">
        <v>995</v>
      </c>
      <c r="E485" s="113" t="s">
        <v>1783</v>
      </c>
      <c r="F485" s="111" t="s">
        <v>44</v>
      </c>
      <c r="G485" s="111" t="s">
        <v>448</v>
      </c>
      <c r="H485" s="114" t="s">
        <v>1234</v>
      </c>
      <c r="I485" s="111" t="s">
        <v>467</v>
      </c>
      <c r="J485" s="111" t="s">
        <v>64</v>
      </c>
      <c r="K485" s="31"/>
      <c r="L485" s="31">
        <v>10784587.66</v>
      </c>
      <c r="M485" s="31">
        <v>10784587.66</v>
      </c>
      <c r="N485" s="31">
        <v>688377.94</v>
      </c>
      <c r="O485" s="31">
        <v>11501428.6</v>
      </c>
      <c r="P485" s="31"/>
      <c r="Q485" s="33">
        <f>SUM(PAC!$M485:$P485)</f>
        <v>22974394.199999999</v>
      </c>
      <c r="R485" s="33">
        <v>10784587.66</v>
      </c>
      <c r="S485" s="33">
        <v>688377.94</v>
      </c>
      <c r="T485" s="33">
        <v>6561933.4400000004</v>
      </c>
      <c r="U485" s="33"/>
      <c r="V485" s="33">
        <v>18034899.440000001</v>
      </c>
      <c r="W485" s="33">
        <f>IF(PAC!$V485&gt;0,PAC!$V485,PAC!$Q485)</f>
        <v>18034899.440000001</v>
      </c>
      <c r="X485" s="33" t="s">
        <v>1578</v>
      </c>
      <c r="Y485" s="115" t="s">
        <v>1555</v>
      </c>
      <c r="Z485" s="115"/>
      <c r="AA485" s="116">
        <v>15</v>
      </c>
      <c r="AB485" s="116" t="s">
        <v>1675</v>
      </c>
      <c r="AC485" s="112" t="s">
        <v>2346</v>
      </c>
      <c r="AD485" s="117">
        <v>46356</v>
      </c>
      <c r="AE485" s="118">
        <v>60</v>
      </c>
      <c r="AF485" s="114" t="s">
        <v>1456</v>
      </c>
      <c r="AG485" s="114"/>
      <c r="AH485" s="119"/>
      <c r="AI485" s="113"/>
      <c r="AJ485" s="114" t="s">
        <v>649</v>
      </c>
      <c r="AK485" s="114" t="s">
        <v>472</v>
      </c>
      <c r="AL485" s="114" t="s">
        <v>962</v>
      </c>
      <c r="AM485" s="114"/>
      <c r="AN485" s="117"/>
      <c r="AO485" s="114" t="s">
        <v>1064</v>
      </c>
      <c r="AP485" s="114" t="s">
        <v>1056</v>
      </c>
      <c r="AQ485" s="114"/>
      <c r="AR485" s="117">
        <v>45583</v>
      </c>
      <c r="AS485" s="117">
        <v>45975</v>
      </c>
      <c r="AT485" s="117">
        <v>45770</v>
      </c>
      <c r="AU485" s="117">
        <v>45821</v>
      </c>
      <c r="AV485" s="120">
        <v>46272</v>
      </c>
      <c r="AW485" s="120">
        <v>46356</v>
      </c>
      <c r="AX485" s="179" t="s">
        <v>1907</v>
      </c>
      <c r="AY485" s="121" t="s">
        <v>1820</v>
      </c>
      <c r="AZ485" s="119"/>
      <c r="BA485" s="118" t="s">
        <v>471</v>
      </c>
      <c r="BB485" s="191" t="str">
        <f>IFERROR(IF(PAC!$AB485="F01 - CAPTAÇÃO DE RECURSO",1,""),"")</f>
        <v/>
      </c>
      <c r="BC485" s="191" t="str">
        <f>IFERROR(IF(PAC!$AB485="F02 - LICITAÇÃO",1,""),"")</f>
        <v/>
      </c>
      <c r="BD485" s="122">
        <f>IFERROR(IF(PAC!$AB$6:$AB$581="F03 - EXECUÇÃO DO OBJETO",1,""),"")</f>
        <v>1</v>
      </c>
      <c r="BE485" s="122" t="str">
        <f>IFERROR(IF(PAC!$AB$6:$AB$581="F04 - CONCLUÍDA",1,""),"")</f>
        <v/>
      </c>
      <c r="BF485" s="189">
        <f>IF(PAC!$V485&gt;0,0,PAC!$Q485)</f>
        <v>0</v>
      </c>
    </row>
    <row r="486" spans="1:58" s="1" customFormat="1" ht="409.6" hidden="1" x14ac:dyDescent="0.4">
      <c r="A486" s="88">
        <f t="shared" si="8"/>
        <v>481</v>
      </c>
      <c r="B486" s="100">
        <v>2023</v>
      </c>
      <c r="C486" s="88" t="s">
        <v>604</v>
      </c>
      <c r="D486" s="88" t="s">
        <v>995</v>
      </c>
      <c r="E486" s="101" t="s">
        <v>1784</v>
      </c>
      <c r="F486" s="88" t="s">
        <v>44</v>
      </c>
      <c r="G486" s="88" t="s">
        <v>448</v>
      </c>
      <c r="H486" s="40" t="s">
        <v>1234</v>
      </c>
      <c r="I486" s="88" t="s">
        <v>467</v>
      </c>
      <c r="J486" s="88" t="s">
        <v>194</v>
      </c>
      <c r="K486" s="18"/>
      <c r="L486" s="18">
        <v>10784587.66</v>
      </c>
      <c r="M486" s="18">
        <v>10784587.66</v>
      </c>
      <c r="N486" s="18">
        <v>688377.94</v>
      </c>
      <c r="O486" s="18">
        <v>10242487.199999999</v>
      </c>
      <c r="P486" s="18"/>
      <c r="Q486" s="20">
        <f>SUM(PAC!$M486:$P486)</f>
        <v>21715452.799999997</v>
      </c>
      <c r="R486" s="20">
        <v>11230720.470000001</v>
      </c>
      <c r="S486" s="20">
        <v>716854.5</v>
      </c>
      <c r="T486" s="20">
        <v>5099055.4800000004</v>
      </c>
      <c r="U486" s="20"/>
      <c r="V486" s="20">
        <v>17046630.440000001</v>
      </c>
      <c r="W486" s="20">
        <f>IF(PAC!$V486&gt;0,PAC!$V486,PAC!$Q486)</f>
        <v>17046630.440000001</v>
      </c>
      <c r="X486" s="20" t="s">
        <v>1578</v>
      </c>
      <c r="Y486" s="102" t="s">
        <v>1555</v>
      </c>
      <c r="Z486" s="102"/>
      <c r="AA486" s="103">
        <v>15</v>
      </c>
      <c r="AB486" s="103" t="s">
        <v>1675</v>
      </c>
      <c r="AC486" s="100" t="s">
        <v>2346</v>
      </c>
      <c r="AD486" s="87">
        <v>46476</v>
      </c>
      <c r="AE486" s="104">
        <v>30</v>
      </c>
      <c r="AF486" s="40" t="s">
        <v>1456</v>
      </c>
      <c r="AG486" s="123"/>
      <c r="AH486" s="105"/>
      <c r="AI486" s="101"/>
      <c r="AJ486" s="40" t="s">
        <v>650</v>
      </c>
      <c r="AK486" s="40" t="s">
        <v>473</v>
      </c>
      <c r="AL486" s="40" t="s">
        <v>962</v>
      </c>
      <c r="AM486" s="40"/>
      <c r="AN486" s="87"/>
      <c r="AO486" s="40" t="s">
        <v>1065</v>
      </c>
      <c r="AP486" s="40" t="s">
        <v>1060</v>
      </c>
      <c r="AQ486" s="40"/>
      <c r="AR486" s="87">
        <v>45583</v>
      </c>
      <c r="AS486" s="87">
        <v>45975</v>
      </c>
      <c r="AT486" s="87">
        <v>45770</v>
      </c>
      <c r="AU486" s="87">
        <v>45959</v>
      </c>
      <c r="AV486" s="106">
        <v>46272</v>
      </c>
      <c r="AW486" s="106">
        <v>46476</v>
      </c>
      <c r="AX486" s="101" t="s">
        <v>2165</v>
      </c>
      <c r="AY486" s="107" t="s">
        <v>1819</v>
      </c>
      <c r="AZ486" s="105"/>
      <c r="BA486" s="104" t="s">
        <v>471</v>
      </c>
      <c r="BB486" s="108" t="str">
        <f>IFERROR(IF(PAC!$AB486="F01 - CAPTAÇÃO DE RECURSO",1,""),"")</f>
        <v/>
      </c>
      <c r="BC486" s="108" t="str">
        <f>IFERROR(IF(PAC!$AB486="F02 - LICITAÇÃO",1,""),"")</f>
        <v/>
      </c>
      <c r="BD486" s="109">
        <f>IFERROR(IF(PAC!$AB$6:$AB$581="F03 - EXECUÇÃO DO OBJETO",1,""),"")</f>
        <v>1</v>
      </c>
      <c r="BE486" s="109" t="str">
        <f>IFERROR(IF(PAC!$AB$6:$AB$581="F04 - CONCLUÍDA",1,""),"")</f>
        <v/>
      </c>
      <c r="BF486" s="110">
        <f>IF(PAC!$V486&gt;0,0,PAC!$Q486)</f>
        <v>0</v>
      </c>
    </row>
    <row r="487" spans="1:58" s="1" customFormat="1" ht="81.75" hidden="1" customHeight="1" thickBot="1" x14ac:dyDescent="0.4">
      <c r="A487" s="111">
        <f t="shared" si="8"/>
        <v>482</v>
      </c>
      <c r="B487" s="112">
        <v>2023</v>
      </c>
      <c r="C487" s="111" t="s">
        <v>604</v>
      </c>
      <c r="D487" s="111" t="s">
        <v>995</v>
      </c>
      <c r="E487" s="113" t="s">
        <v>1785</v>
      </c>
      <c r="F487" s="111" t="s">
        <v>44</v>
      </c>
      <c r="G487" s="111" t="s">
        <v>448</v>
      </c>
      <c r="H487" s="114" t="s">
        <v>1234</v>
      </c>
      <c r="I487" s="111" t="s">
        <v>467</v>
      </c>
      <c r="J487" s="111" t="s">
        <v>291</v>
      </c>
      <c r="K487" s="31"/>
      <c r="L487" s="31">
        <v>10784587.66</v>
      </c>
      <c r="M487" s="31">
        <v>10784587.66</v>
      </c>
      <c r="N487" s="31">
        <v>688377.94</v>
      </c>
      <c r="O487" s="31">
        <v>10242487.199999999</v>
      </c>
      <c r="P487" s="31"/>
      <c r="Q487" s="33">
        <f>SUM(PAC!$M487:$P487)</f>
        <v>21715452.799999997</v>
      </c>
      <c r="R487" s="33">
        <v>10784587.66</v>
      </c>
      <c r="S487" s="33">
        <v>688377.94</v>
      </c>
      <c r="T487" s="33">
        <v>5158340.4800000004</v>
      </c>
      <c r="U487" s="33"/>
      <c r="V487" s="33">
        <v>16631306.07</v>
      </c>
      <c r="W487" s="33">
        <f>IF(PAC!$V487&gt;0,PAC!$V487,PAC!$Q487)</f>
        <v>16631306.07</v>
      </c>
      <c r="X487" s="33" t="s">
        <v>1578</v>
      </c>
      <c r="Y487" s="115" t="s">
        <v>1555</v>
      </c>
      <c r="Z487" s="115"/>
      <c r="AA487" s="116">
        <v>15</v>
      </c>
      <c r="AB487" s="116" t="s">
        <v>1675</v>
      </c>
      <c r="AC487" s="112" t="s">
        <v>2346</v>
      </c>
      <c r="AD487" s="117">
        <v>46568</v>
      </c>
      <c r="AE487" s="118">
        <v>22</v>
      </c>
      <c r="AF487" s="114" t="s">
        <v>1456</v>
      </c>
      <c r="AG487" s="114"/>
      <c r="AH487" s="119"/>
      <c r="AI487" s="113"/>
      <c r="AJ487" s="114" t="s">
        <v>651</v>
      </c>
      <c r="AK487" s="114" t="s">
        <v>474</v>
      </c>
      <c r="AL487" s="114" t="s">
        <v>962</v>
      </c>
      <c r="AM487" s="114"/>
      <c r="AN487" s="117"/>
      <c r="AO487" s="114" t="s">
        <v>1066</v>
      </c>
      <c r="AP487" s="114" t="s">
        <v>1522</v>
      </c>
      <c r="AQ487" s="114"/>
      <c r="AR487" s="117">
        <v>45583</v>
      </c>
      <c r="AS487" s="117">
        <v>45975</v>
      </c>
      <c r="AT487" s="117">
        <v>45770</v>
      </c>
      <c r="AU487" s="117">
        <v>46055</v>
      </c>
      <c r="AV487" s="120">
        <v>46272</v>
      </c>
      <c r="AW487" s="120">
        <v>46568</v>
      </c>
      <c r="AX487" s="113" t="s">
        <v>2166</v>
      </c>
      <c r="AY487" s="121" t="s">
        <v>1841</v>
      </c>
      <c r="AZ487" s="119"/>
      <c r="BA487" s="118" t="s">
        <v>471</v>
      </c>
      <c r="BB487" s="191" t="str">
        <f>IFERROR(IF(PAC!$AB487="F01 - CAPTAÇÃO DE RECURSO",1,""),"")</f>
        <v/>
      </c>
      <c r="BC487" s="191" t="str">
        <f>IFERROR(IF(PAC!$AB487="F02 - LICITAÇÃO",1,""),"")</f>
        <v/>
      </c>
      <c r="BD487" s="122">
        <f>IFERROR(IF(PAC!$AB$6:$AB$581="F03 - EXECUÇÃO DO OBJETO",1,""),"")</f>
        <v>1</v>
      </c>
      <c r="BE487" s="122" t="str">
        <f>IFERROR(IF(PAC!$AB$6:$AB$581="F04 - CONCLUÍDA",1,""),"")</f>
        <v/>
      </c>
      <c r="BF487" s="189">
        <f>IF(PAC!$V487&gt;0,0,PAC!$Q487)</f>
        <v>0</v>
      </c>
    </row>
    <row r="488" spans="1:58" s="1" customFormat="1" ht="74.25" hidden="1" customHeight="1" thickBot="1" x14ac:dyDescent="0.4">
      <c r="A488" s="88">
        <f t="shared" si="8"/>
        <v>483</v>
      </c>
      <c r="B488" s="100">
        <v>2023</v>
      </c>
      <c r="C488" s="88" t="s">
        <v>604</v>
      </c>
      <c r="D488" s="88" t="s">
        <v>995</v>
      </c>
      <c r="E488" s="101" t="s">
        <v>1786</v>
      </c>
      <c r="F488" s="88" t="s">
        <v>44</v>
      </c>
      <c r="G488" s="88" t="s">
        <v>448</v>
      </c>
      <c r="H488" s="40" t="s">
        <v>1234</v>
      </c>
      <c r="I488" s="88" t="s">
        <v>467</v>
      </c>
      <c r="J488" s="88" t="s">
        <v>303</v>
      </c>
      <c r="K488" s="18"/>
      <c r="L488" s="18">
        <v>11019329.449999999</v>
      </c>
      <c r="M488" s="18">
        <v>11019329.449999999</v>
      </c>
      <c r="N488" s="18">
        <v>703361.45</v>
      </c>
      <c r="O488" s="18">
        <v>9633913.1500000004</v>
      </c>
      <c r="P488" s="18"/>
      <c r="Q488" s="20">
        <f>SUM(PAC!$M488:$P488)</f>
        <v>21356604.049999997</v>
      </c>
      <c r="R488" s="20">
        <v>11019329.449999999</v>
      </c>
      <c r="S488" s="20">
        <v>703361.45</v>
      </c>
      <c r="T488" s="20">
        <v>5362592.34</v>
      </c>
      <c r="U488" s="20"/>
      <c r="V488" s="20">
        <v>17085283.239999998</v>
      </c>
      <c r="W488" s="20">
        <f>IF(PAC!$V488&gt;0,PAC!$V488,PAC!$Q488)</f>
        <v>17085283.239999998</v>
      </c>
      <c r="X488" s="20" t="s">
        <v>1579</v>
      </c>
      <c r="Y488" s="102" t="s">
        <v>1555</v>
      </c>
      <c r="Z488" s="102"/>
      <c r="AA488" s="103">
        <v>15</v>
      </c>
      <c r="AB488" s="103" t="s">
        <v>1675</v>
      </c>
      <c r="AC488" s="100" t="s">
        <v>2346</v>
      </c>
      <c r="AD488" s="87">
        <v>46503</v>
      </c>
      <c r="AE488" s="104">
        <v>40.47</v>
      </c>
      <c r="AF488" s="40" t="s">
        <v>1456</v>
      </c>
      <c r="AG488" s="40"/>
      <c r="AH488" s="105"/>
      <c r="AI488" s="101"/>
      <c r="AJ488" s="40" t="s">
        <v>652</v>
      </c>
      <c r="AK488" s="40" t="s">
        <v>475</v>
      </c>
      <c r="AL488" s="40" t="s">
        <v>962</v>
      </c>
      <c r="AM488" s="40"/>
      <c r="AN488" s="87"/>
      <c r="AO488" s="40" t="s">
        <v>1067</v>
      </c>
      <c r="AP488" s="40" t="s">
        <v>1059</v>
      </c>
      <c r="AQ488" s="40"/>
      <c r="AR488" s="87"/>
      <c r="AS488" s="87"/>
      <c r="AT488" s="87"/>
      <c r="AU488" s="87">
        <v>45873</v>
      </c>
      <c r="AV488" s="106"/>
      <c r="AW488" s="106">
        <v>46503</v>
      </c>
      <c r="AX488" s="101" t="s">
        <v>2167</v>
      </c>
      <c r="AY488" s="40" t="s">
        <v>1384</v>
      </c>
      <c r="AZ488" s="105"/>
      <c r="BA488" s="104" t="s">
        <v>471</v>
      </c>
      <c r="BB488" s="108" t="str">
        <f>IFERROR(IF(PAC!$AB488="F01 - CAPTAÇÃO DE RECURSO",1,""),"")</f>
        <v/>
      </c>
      <c r="BC488" s="108" t="str">
        <f>IFERROR(IF(PAC!$AB488="F02 - LICITAÇÃO",1,""),"")</f>
        <v/>
      </c>
      <c r="BD488" s="109">
        <f>IFERROR(IF(PAC!$AB$6:$AB$581="F03 - EXECUÇÃO DO OBJETO",1,""),"")</f>
        <v>1</v>
      </c>
      <c r="BE488" s="109" t="str">
        <f>IFERROR(IF(PAC!$AB$6:$AB$581="F04 - CONCLUÍDA",1,""),"")</f>
        <v/>
      </c>
      <c r="BF488" s="110">
        <f>IF(PAC!$V488&gt;0,0,PAC!$Q488)</f>
        <v>0</v>
      </c>
    </row>
    <row r="489" spans="1:58" s="1" customFormat="1" ht="78.75" hidden="1" customHeight="1" thickBot="1" x14ac:dyDescent="0.4">
      <c r="A489" s="111">
        <f t="shared" si="8"/>
        <v>484</v>
      </c>
      <c r="B489" s="112">
        <v>2023</v>
      </c>
      <c r="C489" s="111" t="s">
        <v>604</v>
      </c>
      <c r="D489" s="111" t="s">
        <v>995</v>
      </c>
      <c r="E489" s="113" t="s">
        <v>1787</v>
      </c>
      <c r="F489" s="111" t="s">
        <v>44</v>
      </c>
      <c r="G489" s="111" t="s">
        <v>448</v>
      </c>
      <c r="H489" s="114" t="s">
        <v>1234</v>
      </c>
      <c r="I489" s="111" t="s">
        <v>467</v>
      </c>
      <c r="J489" s="111" t="s">
        <v>313</v>
      </c>
      <c r="K489" s="31"/>
      <c r="L489" s="31">
        <v>10784587.66</v>
      </c>
      <c r="M489" s="31">
        <v>10784587.66</v>
      </c>
      <c r="N489" s="31">
        <v>688377.94</v>
      </c>
      <c r="O489" s="31">
        <v>8322002.8799999999</v>
      </c>
      <c r="P489" s="31"/>
      <c r="Q489" s="33">
        <f>SUM(PAC!$M489:$P489)</f>
        <v>19794968.48</v>
      </c>
      <c r="R489" s="33">
        <v>10784587.66</v>
      </c>
      <c r="S489" s="33">
        <v>688377.94</v>
      </c>
      <c r="T489" s="33">
        <v>4363008.03</v>
      </c>
      <c r="U489" s="33"/>
      <c r="V489" s="33">
        <v>15835973.630000001</v>
      </c>
      <c r="W489" s="33">
        <f>IF(PAC!$V489&gt;0,PAC!$V489,PAC!$Q489)</f>
        <v>15835973.630000001</v>
      </c>
      <c r="X489" s="33" t="s">
        <v>1579</v>
      </c>
      <c r="Y489" s="115" t="s">
        <v>1555</v>
      </c>
      <c r="Z489" s="115"/>
      <c r="AA489" s="116">
        <v>15</v>
      </c>
      <c r="AB489" s="116" t="s">
        <v>1675</v>
      </c>
      <c r="AC489" s="112" t="s">
        <v>2346</v>
      </c>
      <c r="AD489" s="117">
        <v>46503</v>
      </c>
      <c r="AE489" s="118">
        <v>34.11</v>
      </c>
      <c r="AF489" s="114" t="s">
        <v>1456</v>
      </c>
      <c r="AG489" s="114"/>
      <c r="AH489" s="119"/>
      <c r="AI489" s="113"/>
      <c r="AJ489" s="114" t="s">
        <v>653</v>
      </c>
      <c r="AK489" s="114" t="s">
        <v>476</v>
      </c>
      <c r="AL489" s="114" t="s">
        <v>962</v>
      </c>
      <c r="AM489" s="114"/>
      <c r="AN489" s="117"/>
      <c r="AO489" s="114" t="s">
        <v>1068</v>
      </c>
      <c r="AP489" s="114" t="s">
        <v>1058</v>
      </c>
      <c r="AQ489" s="114"/>
      <c r="AR489" s="117"/>
      <c r="AS489" s="117"/>
      <c r="AT489" s="117"/>
      <c r="AU489" s="117">
        <v>45873</v>
      </c>
      <c r="AV489" s="120"/>
      <c r="AW489" s="120">
        <v>46503</v>
      </c>
      <c r="AX489" s="113" t="s">
        <v>2168</v>
      </c>
      <c r="AY489" s="114" t="s">
        <v>1383</v>
      </c>
      <c r="AZ489" s="119"/>
      <c r="BA489" s="118" t="s">
        <v>471</v>
      </c>
      <c r="BB489" s="191" t="str">
        <f>IFERROR(IF(PAC!$AB489="F01 - CAPTAÇÃO DE RECURSO",1,""),"")</f>
        <v/>
      </c>
      <c r="BC489" s="191" t="str">
        <f>IFERROR(IF(PAC!$AB489="F02 - LICITAÇÃO",1,""),"")</f>
        <v/>
      </c>
      <c r="BD489" s="122">
        <f>IFERROR(IF(PAC!$AB$6:$AB$581="F03 - EXECUÇÃO DO OBJETO",1,""),"")</f>
        <v>1</v>
      </c>
      <c r="BE489" s="122" t="str">
        <f>IFERROR(IF(PAC!$AB$6:$AB$581="F04 - CONCLUÍDA",1,""),"")</f>
        <v/>
      </c>
      <c r="BF489" s="189">
        <f>IF(PAC!$V489&gt;0,0,PAC!$Q489)</f>
        <v>0</v>
      </c>
    </row>
    <row r="490" spans="1:58" s="1" customFormat="1" ht="21" hidden="1" customHeight="1" thickBot="1" x14ac:dyDescent="0.4">
      <c r="A490" s="88">
        <f t="shared" si="8"/>
        <v>485</v>
      </c>
      <c r="B490" s="100">
        <v>2023</v>
      </c>
      <c r="C490" s="88" t="s">
        <v>604</v>
      </c>
      <c r="D490" s="88" t="s">
        <v>995</v>
      </c>
      <c r="E490" s="101" t="s">
        <v>1788</v>
      </c>
      <c r="F490" s="88" t="s">
        <v>44</v>
      </c>
      <c r="G490" s="88" t="s">
        <v>448</v>
      </c>
      <c r="H490" s="40" t="s">
        <v>1234</v>
      </c>
      <c r="I490" s="88" t="s">
        <v>467</v>
      </c>
      <c r="J490" s="88" t="s">
        <v>329</v>
      </c>
      <c r="K490" s="18"/>
      <c r="L490" s="18">
        <v>10552768.220000001</v>
      </c>
      <c r="M490" s="18">
        <v>10552768.220000001</v>
      </c>
      <c r="N490" s="18">
        <v>673580.95</v>
      </c>
      <c r="O490" s="18">
        <v>6384667.7400000002</v>
      </c>
      <c r="P490" s="18"/>
      <c r="Q490" s="20">
        <f>SUM(PAC!$M490:$P490)</f>
        <v>17611016.91</v>
      </c>
      <c r="R490" s="20">
        <v>10552768.220000001</v>
      </c>
      <c r="S490" s="20">
        <v>673580.95</v>
      </c>
      <c r="T490" s="20">
        <v>2862464.36</v>
      </c>
      <c r="U490" s="20"/>
      <c r="V490" s="20">
        <v>14088813.529999999</v>
      </c>
      <c r="W490" s="20">
        <f>IF(PAC!$V490&gt;0,PAC!$V490,PAC!$Q490)</f>
        <v>14088813.529999999</v>
      </c>
      <c r="X490" s="20" t="s">
        <v>1579</v>
      </c>
      <c r="Y490" s="102" t="s">
        <v>1555</v>
      </c>
      <c r="Z490" s="102"/>
      <c r="AA490" s="103">
        <v>15</v>
      </c>
      <c r="AB490" s="103" t="s">
        <v>1675</v>
      </c>
      <c r="AC490" s="100" t="s">
        <v>2346</v>
      </c>
      <c r="AD490" s="87">
        <v>46503</v>
      </c>
      <c r="AE490" s="104">
        <v>39.799999999999997</v>
      </c>
      <c r="AF490" s="40" t="s">
        <v>1456</v>
      </c>
      <c r="AG490" s="40"/>
      <c r="AH490" s="105"/>
      <c r="AI490" s="101"/>
      <c r="AJ490" s="40" t="s">
        <v>654</v>
      </c>
      <c r="AK490" s="40" t="s">
        <v>477</v>
      </c>
      <c r="AL490" s="40" t="s">
        <v>962</v>
      </c>
      <c r="AM490" s="40"/>
      <c r="AN490" s="87"/>
      <c r="AO490" s="40" t="s">
        <v>1069</v>
      </c>
      <c r="AP490" s="40" t="s">
        <v>1057</v>
      </c>
      <c r="AQ490" s="40"/>
      <c r="AR490" s="87"/>
      <c r="AS490" s="87"/>
      <c r="AT490" s="87"/>
      <c r="AU490" s="87">
        <v>45873</v>
      </c>
      <c r="AV490" s="106"/>
      <c r="AW490" s="106">
        <v>46503</v>
      </c>
      <c r="AX490" s="101" t="s">
        <v>2169</v>
      </c>
      <c r="AY490" s="40" t="s">
        <v>1382</v>
      </c>
      <c r="AZ490" s="105"/>
      <c r="BA490" s="104" t="s">
        <v>471</v>
      </c>
      <c r="BB490" s="108" t="str">
        <f>IFERROR(IF(PAC!$AB490="F01 - CAPTAÇÃO DE RECURSO",1,""),"")</f>
        <v/>
      </c>
      <c r="BC490" s="108" t="str">
        <f>IFERROR(IF(PAC!$AB490="F02 - LICITAÇÃO",1,""),"")</f>
        <v/>
      </c>
      <c r="BD490" s="109">
        <f>IFERROR(IF(PAC!$AB$6:$AB$581="F03 - EXECUÇÃO DO OBJETO",1,""),"")</f>
        <v>1</v>
      </c>
      <c r="BE490" s="109" t="str">
        <f>IFERROR(IF(PAC!$AB$6:$AB$581="F04 - CONCLUÍDA",1,""),"")</f>
        <v/>
      </c>
      <c r="BF490" s="110">
        <f>IF(PAC!$V490&gt;0,0,PAC!$Q490)</f>
        <v>0</v>
      </c>
    </row>
    <row r="491" spans="1:58" s="1" customFormat="1" ht="409.6" hidden="1" x14ac:dyDescent="0.4">
      <c r="A491" s="111">
        <f t="shared" si="8"/>
        <v>486</v>
      </c>
      <c r="B491" s="111">
        <v>2026</v>
      </c>
      <c r="C491" s="31" t="s">
        <v>604</v>
      </c>
      <c r="D491" s="31" t="s">
        <v>995</v>
      </c>
      <c r="E491" s="129" t="s">
        <v>2012</v>
      </c>
      <c r="F491" s="111" t="s">
        <v>44</v>
      </c>
      <c r="G491" s="114" t="s">
        <v>448</v>
      </c>
      <c r="H491" s="111" t="s">
        <v>1234</v>
      </c>
      <c r="I491" s="111" t="s">
        <v>467</v>
      </c>
      <c r="J491" s="111" t="s">
        <v>338</v>
      </c>
      <c r="K491" s="31"/>
      <c r="L491" s="31"/>
      <c r="M491" s="31">
        <v>4251264.16</v>
      </c>
      <c r="N491" s="31">
        <v>42942.06</v>
      </c>
      <c r="O491" s="31"/>
      <c r="P491" s="31"/>
      <c r="Q491" s="33">
        <f>SUM(PAC!$M491:$P491)</f>
        <v>4294206.22</v>
      </c>
      <c r="R491" s="33"/>
      <c r="S491" s="33"/>
      <c r="T491" s="33"/>
      <c r="U491" s="33"/>
      <c r="V491" s="33"/>
      <c r="W491" s="33">
        <f>IF(PAC!$V491&gt;0,PAC!$V491,PAC!$Q491)</f>
        <v>4294206.22</v>
      </c>
      <c r="X491" s="33"/>
      <c r="Y491" s="115" t="s">
        <v>1546</v>
      </c>
      <c r="Z491" s="115"/>
      <c r="AA491" s="116"/>
      <c r="AB491" s="116" t="s">
        <v>1403</v>
      </c>
      <c r="AC491" s="112" t="s">
        <v>2349</v>
      </c>
      <c r="AD491" s="117">
        <v>46356</v>
      </c>
      <c r="AE491" s="118"/>
      <c r="AF491" s="114" t="s">
        <v>1441</v>
      </c>
      <c r="AG491" s="114" t="s">
        <v>2566</v>
      </c>
      <c r="AH491" s="119">
        <v>46356</v>
      </c>
      <c r="AI491" s="113" t="s">
        <v>2087</v>
      </c>
      <c r="AJ491" s="114" t="s">
        <v>2033</v>
      </c>
      <c r="AK491" s="114" t="s">
        <v>2020</v>
      </c>
      <c r="AL491" s="114" t="s">
        <v>1929</v>
      </c>
      <c r="AM491" s="114" t="s">
        <v>2566</v>
      </c>
      <c r="AN491" s="117">
        <v>46356</v>
      </c>
      <c r="AO491" s="114"/>
      <c r="AP491" s="114"/>
      <c r="AQ491" s="114"/>
      <c r="AR491" s="117"/>
      <c r="AS491" s="117"/>
      <c r="AT491" s="117"/>
      <c r="AU491" s="117"/>
      <c r="AV491" s="120"/>
      <c r="AW491" s="120"/>
      <c r="AX491" s="113" t="s">
        <v>2498</v>
      </c>
      <c r="AY491" s="121"/>
      <c r="AZ491" s="119"/>
      <c r="BA491" s="118" t="s">
        <v>2021</v>
      </c>
      <c r="BB491" s="191">
        <f>IFERROR(IF(PAC!$AB491="F01 - CAPTAÇÃO DE RECURSO",1,""),"")</f>
        <v>1</v>
      </c>
      <c r="BC491" s="191" t="str">
        <f>IFERROR(IF(PAC!$AB491="F02 - LICITAÇÃO",1,""),"")</f>
        <v/>
      </c>
      <c r="BD491" s="122" t="str">
        <f>IFERROR(IF(PAC!$AB$6:$AB$581="F03 - EXECUÇÃO DO OBJETO",1,""),"")</f>
        <v/>
      </c>
      <c r="BE491" s="122" t="str">
        <f>IFERROR(IF(PAC!$AB$6:$AB$581="F04 - CONCLUÍDA",1,""),"")</f>
        <v/>
      </c>
      <c r="BF491" s="189">
        <f>IF(PAC!$V491&gt;0,0,PAC!$Q491)</f>
        <v>4294206.22</v>
      </c>
    </row>
    <row r="492" spans="1:58" s="1" customFormat="1" ht="409.6" hidden="1" x14ac:dyDescent="0.4">
      <c r="A492" s="88">
        <f t="shared" si="8"/>
        <v>487</v>
      </c>
      <c r="B492" s="88">
        <v>2026</v>
      </c>
      <c r="C492" s="88" t="s">
        <v>604</v>
      </c>
      <c r="D492" s="88" t="s">
        <v>995</v>
      </c>
      <c r="E492" s="167" t="s">
        <v>2013</v>
      </c>
      <c r="F492" s="18" t="s">
        <v>44</v>
      </c>
      <c r="G492" s="88" t="s">
        <v>448</v>
      </c>
      <c r="H492" s="88" t="s">
        <v>1234</v>
      </c>
      <c r="I492" s="88" t="s">
        <v>467</v>
      </c>
      <c r="J492" s="88" t="s">
        <v>338</v>
      </c>
      <c r="K492" s="18"/>
      <c r="L492" s="18"/>
      <c r="M492" s="18">
        <v>4075803.46</v>
      </c>
      <c r="N492" s="18">
        <v>41169.730000000003</v>
      </c>
      <c r="O492" s="18"/>
      <c r="P492" s="18"/>
      <c r="Q492" s="20">
        <f>SUM(PAC!$M492:$P492)</f>
        <v>4116973.19</v>
      </c>
      <c r="R492" s="20"/>
      <c r="S492" s="20"/>
      <c r="T492" s="20"/>
      <c r="U492" s="20"/>
      <c r="V492" s="20"/>
      <c r="W492" s="20">
        <f>IF(PAC!$V492&gt;0,PAC!$V492,PAC!$Q492)</f>
        <v>4116973.19</v>
      </c>
      <c r="X492" s="20"/>
      <c r="Y492" s="102" t="s">
        <v>1546</v>
      </c>
      <c r="Z492" s="102"/>
      <c r="AA492" s="103"/>
      <c r="AB492" s="103" t="s">
        <v>1403</v>
      </c>
      <c r="AC492" s="100" t="s">
        <v>2349</v>
      </c>
      <c r="AD492" s="87">
        <v>46356</v>
      </c>
      <c r="AE492" s="104"/>
      <c r="AF492" s="40" t="s">
        <v>1441</v>
      </c>
      <c r="AG492" s="40" t="s">
        <v>2566</v>
      </c>
      <c r="AH492" s="105">
        <v>46356</v>
      </c>
      <c r="AI492" s="101" t="s">
        <v>2087</v>
      </c>
      <c r="AJ492" s="40" t="s">
        <v>2032</v>
      </c>
      <c r="AK492" s="40" t="s">
        <v>2019</v>
      </c>
      <c r="AL492" s="40" t="s">
        <v>1929</v>
      </c>
      <c r="AM492" s="40" t="s">
        <v>2566</v>
      </c>
      <c r="AN492" s="87">
        <v>46356</v>
      </c>
      <c r="AO492" s="40"/>
      <c r="AP492" s="40"/>
      <c r="AQ492" s="40"/>
      <c r="AR492" s="87"/>
      <c r="AS492" s="87"/>
      <c r="AT492" s="87"/>
      <c r="AU492" s="87"/>
      <c r="AV492" s="106"/>
      <c r="AW492" s="106"/>
      <c r="AX492" s="101" t="s">
        <v>2499</v>
      </c>
      <c r="AY492" s="40"/>
      <c r="AZ492" s="105"/>
      <c r="BA492" s="104" t="s">
        <v>2022</v>
      </c>
      <c r="BB492" s="108">
        <f>IFERROR(IF(PAC!$AB492="F01 - CAPTAÇÃO DE RECURSO",1,""),"")</f>
        <v>1</v>
      </c>
      <c r="BC492" s="108" t="str">
        <f>IFERROR(IF(PAC!$AB492="F02 - LICITAÇÃO",1,""),"")</f>
        <v/>
      </c>
      <c r="BD492" s="109" t="str">
        <f>IFERROR(IF(PAC!$AB$6:$AB$581="F03 - EXECUÇÃO DO OBJETO",1,""),"")</f>
        <v/>
      </c>
      <c r="BE492" s="109" t="str">
        <f>IFERROR(IF(PAC!$AB$6:$AB$581="F04 - CONCLUÍDA",1,""),"")</f>
        <v/>
      </c>
      <c r="BF492" s="110">
        <f>IF(PAC!$V492&gt;0,0,PAC!$Q492)</f>
        <v>4116973.19</v>
      </c>
    </row>
    <row r="493" spans="1:58" s="1" customFormat="1" ht="21" hidden="1" customHeight="1" thickBot="1" x14ac:dyDescent="0.4">
      <c r="A493" s="111">
        <f t="shared" si="8"/>
        <v>488</v>
      </c>
      <c r="B493" s="111">
        <v>2026</v>
      </c>
      <c r="C493" s="111" t="s">
        <v>604</v>
      </c>
      <c r="D493" s="111" t="s">
        <v>995</v>
      </c>
      <c r="E493" s="129" t="s">
        <v>2014</v>
      </c>
      <c r="F493" s="111" t="s">
        <v>44</v>
      </c>
      <c r="G493" s="114" t="s">
        <v>448</v>
      </c>
      <c r="H493" s="111" t="s">
        <v>1234</v>
      </c>
      <c r="I493" s="111" t="s">
        <v>467</v>
      </c>
      <c r="J493" s="111" t="s">
        <v>164</v>
      </c>
      <c r="K493" s="31"/>
      <c r="L493" s="31"/>
      <c r="M493" s="31">
        <v>3278590.85</v>
      </c>
      <c r="N493" s="31">
        <v>33117.08</v>
      </c>
      <c r="O493" s="31"/>
      <c r="P493" s="31"/>
      <c r="Q493" s="33">
        <f>SUM(PAC!$M493:$P493)</f>
        <v>3311707.93</v>
      </c>
      <c r="R493" s="33"/>
      <c r="S493" s="33"/>
      <c r="T493" s="33"/>
      <c r="U493" s="33"/>
      <c r="V493" s="33"/>
      <c r="W493" s="33">
        <f>IF(PAC!$V493&gt;0,PAC!$V493,PAC!$Q493)</f>
        <v>3311707.93</v>
      </c>
      <c r="X493" s="33"/>
      <c r="Y493" s="115" t="s">
        <v>1546</v>
      </c>
      <c r="Z493" s="115"/>
      <c r="AA493" s="116"/>
      <c r="AB493" s="116" t="s">
        <v>1403</v>
      </c>
      <c r="AC493" s="112" t="s">
        <v>2349</v>
      </c>
      <c r="AD493" s="117">
        <v>46356</v>
      </c>
      <c r="AE493" s="118"/>
      <c r="AF493" s="114" t="s">
        <v>1441</v>
      </c>
      <c r="AG493" s="114" t="s">
        <v>2566</v>
      </c>
      <c r="AH493" s="119">
        <v>46356</v>
      </c>
      <c r="AI493" s="113" t="s">
        <v>2087</v>
      </c>
      <c r="AJ493" s="114" t="s">
        <v>2034</v>
      </c>
      <c r="AK493" s="114" t="s">
        <v>2018</v>
      </c>
      <c r="AL493" s="114" t="s">
        <v>1929</v>
      </c>
      <c r="AM493" s="114" t="s">
        <v>2567</v>
      </c>
      <c r="AN493" s="117">
        <v>46356</v>
      </c>
      <c r="AO493" s="114"/>
      <c r="AP493" s="114"/>
      <c r="AQ493" s="114"/>
      <c r="AR493" s="117"/>
      <c r="AS493" s="117"/>
      <c r="AT493" s="117"/>
      <c r="AU493" s="117"/>
      <c r="AV493" s="120"/>
      <c r="AW493" s="120"/>
      <c r="AX493" s="113" t="s">
        <v>2499</v>
      </c>
      <c r="AY493" s="121"/>
      <c r="AZ493" s="119"/>
      <c r="BA493" s="118" t="s">
        <v>2023</v>
      </c>
      <c r="BB493" s="191">
        <f>IFERROR(IF(PAC!$AB493="F01 - CAPTAÇÃO DE RECURSO",1,""),"")</f>
        <v>1</v>
      </c>
      <c r="BC493" s="191" t="str">
        <f>IFERROR(IF(PAC!$AB493="F02 - LICITAÇÃO",1,""),"")</f>
        <v/>
      </c>
      <c r="BD493" s="122" t="str">
        <f>IFERROR(IF(PAC!$AB$6:$AB$581="F03 - EXECUÇÃO DO OBJETO",1,""),"")</f>
        <v/>
      </c>
      <c r="BE493" s="122" t="str">
        <f>IFERROR(IF(PAC!$AB$6:$AB$581="F04 - CONCLUÍDA",1,""),"")</f>
        <v/>
      </c>
      <c r="BF493" s="189">
        <f>IF(PAC!$V493&gt;0,0,PAC!$Q493)</f>
        <v>3311707.93</v>
      </c>
    </row>
    <row r="494" spans="1:58" s="1" customFormat="1" ht="182.25" hidden="1" customHeight="1" thickBot="1" x14ac:dyDescent="0.4">
      <c r="A494" s="88">
        <f t="shared" si="8"/>
        <v>489</v>
      </c>
      <c r="B494" s="88">
        <v>2026</v>
      </c>
      <c r="C494" s="18" t="s">
        <v>604</v>
      </c>
      <c r="D494" s="18" t="s">
        <v>995</v>
      </c>
      <c r="E494" s="89" t="s">
        <v>2015</v>
      </c>
      <c r="F494" s="18" t="s">
        <v>44</v>
      </c>
      <c r="G494" s="40" t="s">
        <v>448</v>
      </c>
      <c r="H494" s="88" t="s">
        <v>1234</v>
      </c>
      <c r="I494" s="88" t="s">
        <v>467</v>
      </c>
      <c r="J494" s="88" t="s">
        <v>57</v>
      </c>
      <c r="K494" s="18"/>
      <c r="L494" s="18"/>
      <c r="M494" s="18">
        <v>4704532.43</v>
      </c>
      <c r="N494" s="18">
        <v>47520.53</v>
      </c>
      <c r="O494" s="18"/>
      <c r="P494" s="18"/>
      <c r="Q494" s="20">
        <f>SUM(PAC!$M494:$P494)</f>
        <v>4752052.96</v>
      </c>
      <c r="R494" s="20"/>
      <c r="S494" s="20"/>
      <c r="T494" s="20"/>
      <c r="U494" s="20"/>
      <c r="V494" s="20"/>
      <c r="W494" s="20">
        <f>IF(PAC!$V494&gt;0,PAC!$V494,PAC!$Q494)</f>
        <v>4752052.96</v>
      </c>
      <c r="X494" s="20"/>
      <c r="Y494" s="102" t="s">
        <v>1546</v>
      </c>
      <c r="Z494" s="102"/>
      <c r="AA494" s="103"/>
      <c r="AB494" s="103" t="s">
        <v>1403</v>
      </c>
      <c r="AC494" s="100" t="s">
        <v>2349</v>
      </c>
      <c r="AD494" s="87">
        <v>46356</v>
      </c>
      <c r="AE494" s="104"/>
      <c r="AF494" s="40" t="s">
        <v>1441</v>
      </c>
      <c r="AG494" s="40" t="s">
        <v>2566</v>
      </c>
      <c r="AH494" s="105">
        <v>46356</v>
      </c>
      <c r="AI494" s="101" t="s">
        <v>2087</v>
      </c>
      <c r="AJ494" s="40" t="s">
        <v>2035</v>
      </c>
      <c r="AK494" s="40" t="s">
        <v>2017</v>
      </c>
      <c r="AL494" s="40" t="s">
        <v>1929</v>
      </c>
      <c r="AM494" s="40" t="s">
        <v>2566</v>
      </c>
      <c r="AN494" s="87">
        <v>46356</v>
      </c>
      <c r="AO494" s="40"/>
      <c r="AP494" s="40"/>
      <c r="AQ494" s="40"/>
      <c r="AR494" s="87"/>
      <c r="AS494" s="87"/>
      <c r="AT494" s="87"/>
      <c r="AU494" s="87"/>
      <c r="AV494" s="106"/>
      <c r="AW494" s="106"/>
      <c r="AX494" s="101" t="s">
        <v>2500</v>
      </c>
      <c r="AY494" s="107"/>
      <c r="AZ494" s="105"/>
      <c r="BA494" s="104" t="s">
        <v>2024</v>
      </c>
      <c r="BB494" s="108">
        <f>IFERROR(IF(PAC!$AB494="F01 - CAPTAÇÃO DE RECURSO",1,""),"")</f>
        <v>1</v>
      </c>
      <c r="BC494" s="108" t="str">
        <f>IFERROR(IF(PAC!$AB494="F02 - LICITAÇÃO",1,""),"")</f>
        <v/>
      </c>
      <c r="BD494" s="109" t="str">
        <f>IFERROR(IF(PAC!$AB$6:$AB$581="F03 - EXECUÇÃO DO OBJETO",1,""),"")</f>
        <v/>
      </c>
      <c r="BE494" s="109" t="str">
        <f>IFERROR(IF(PAC!$AB$6:$AB$581="F04 - CONCLUÍDA",1,""),"")</f>
        <v/>
      </c>
      <c r="BF494" s="110">
        <f>IF(PAC!$V494&gt;0,0,PAC!$Q494)</f>
        <v>4752052.96</v>
      </c>
    </row>
    <row r="495" spans="1:58" s="1" customFormat="1" ht="409.6" hidden="1" x14ac:dyDescent="0.4">
      <c r="A495" s="111">
        <f t="shared" si="8"/>
        <v>490</v>
      </c>
      <c r="B495" s="112">
        <v>2023</v>
      </c>
      <c r="C495" s="111" t="s">
        <v>604</v>
      </c>
      <c r="D495" s="111" t="s">
        <v>995</v>
      </c>
      <c r="E495" s="113" t="s">
        <v>1372</v>
      </c>
      <c r="F495" s="111" t="s">
        <v>51</v>
      </c>
      <c r="G495" s="111" t="s">
        <v>516</v>
      </c>
      <c r="H495" s="114" t="s">
        <v>1229</v>
      </c>
      <c r="I495" s="111" t="s">
        <v>1225</v>
      </c>
      <c r="J495" s="111" t="s">
        <v>361</v>
      </c>
      <c r="K495" s="31">
        <v>426000000</v>
      </c>
      <c r="L495" s="31">
        <v>426000000</v>
      </c>
      <c r="M495" s="31">
        <v>150000000</v>
      </c>
      <c r="N495" s="31">
        <v>86374738.829999998</v>
      </c>
      <c r="O495" s="31"/>
      <c r="P495" s="31">
        <v>154864809.03</v>
      </c>
      <c r="Q495" s="33">
        <f>SUM(PAC!$M495:$P495)</f>
        <v>391239547.86000001</v>
      </c>
      <c r="R495" s="33"/>
      <c r="S495" s="33"/>
      <c r="T495" s="33"/>
      <c r="U495" s="33"/>
      <c r="V495" s="33">
        <v>388129296.66000003</v>
      </c>
      <c r="W495" s="33">
        <f>IF(PAC!$V495&gt;0,PAC!$V495,PAC!$Q495)</f>
        <v>388129296.66000003</v>
      </c>
      <c r="X495" s="33" t="s">
        <v>1577</v>
      </c>
      <c r="Y495" s="115" t="s">
        <v>1559</v>
      </c>
      <c r="Z495" s="115" t="s">
        <v>1734</v>
      </c>
      <c r="AA495" s="116">
        <v>59</v>
      </c>
      <c r="AB495" s="116" t="s">
        <v>1675</v>
      </c>
      <c r="AC495" s="112" t="s">
        <v>2346</v>
      </c>
      <c r="AD495" s="117">
        <v>47744</v>
      </c>
      <c r="AE495" s="118"/>
      <c r="AF495" s="114"/>
      <c r="AG495" s="114"/>
      <c r="AH495" s="119"/>
      <c r="AI495" s="113" t="s">
        <v>1760</v>
      </c>
      <c r="AJ495" s="114" t="s">
        <v>966</v>
      </c>
      <c r="AK495" s="114" t="s">
        <v>2217</v>
      </c>
      <c r="AL495" s="114" t="s">
        <v>962</v>
      </c>
      <c r="AM495" s="114"/>
      <c r="AN495" s="117"/>
      <c r="AO495" s="114" t="s">
        <v>1174</v>
      </c>
      <c r="AP495" s="114" t="s">
        <v>2575</v>
      </c>
      <c r="AQ495" s="114"/>
      <c r="AR495" s="117">
        <v>45860</v>
      </c>
      <c r="AS495" s="117">
        <v>45938</v>
      </c>
      <c r="AT495" s="117">
        <v>45953</v>
      </c>
      <c r="AU495" s="117">
        <v>45974</v>
      </c>
      <c r="AV495" s="120">
        <v>47744</v>
      </c>
      <c r="AW495" s="120">
        <v>47744</v>
      </c>
      <c r="AX495" s="113" t="s">
        <v>2462</v>
      </c>
      <c r="AY495" s="180" t="s">
        <v>2084</v>
      </c>
      <c r="AZ495" s="119"/>
      <c r="BA495" s="118"/>
      <c r="BB495" s="191" t="str">
        <f>IFERROR(IF(PAC!$AB495="F01 - CAPTAÇÃO DE RECURSO",1,""),"")</f>
        <v/>
      </c>
      <c r="BC495" s="191" t="str">
        <f>IFERROR(IF(PAC!$AB495="F02 - LICITAÇÃO",1,""),"")</f>
        <v/>
      </c>
      <c r="BD495" s="122">
        <f>IFERROR(IF(PAC!$AB$6:$AB$581="F03 - EXECUÇÃO DO OBJETO",1,""),"")</f>
        <v>1</v>
      </c>
      <c r="BE495" s="122" t="str">
        <f>IFERROR(IF(PAC!$AB$6:$AB$581="F04 - CONCLUÍDA",1,""),"")</f>
        <v/>
      </c>
      <c r="BF495" s="189">
        <f>IF(PAC!$V495&gt;0,0,PAC!$Q495)</f>
        <v>0</v>
      </c>
    </row>
    <row r="496" spans="1:58" s="1" customFormat="1" ht="409.6" hidden="1" x14ac:dyDescent="0.4">
      <c r="A496" s="88">
        <f t="shared" si="8"/>
        <v>491</v>
      </c>
      <c r="B496" s="100">
        <v>2023</v>
      </c>
      <c r="C496" s="88" t="s">
        <v>609</v>
      </c>
      <c r="D496" s="88" t="s">
        <v>995</v>
      </c>
      <c r="E496" s="101" t="s">
        <v>2076</v>
      </c>
      <c r="F496" s="88" t="s">
        <v>51</v>
      </c>
      <c r="G496" s="88" t="s">
        <v>516</v>
      </c>
      <c r="H496" s="40" t="s">
        <v>1229</v>
      </c>
      <c r="I496" s="88" t="s">
        <v>1225</v>
      </c>
      <c r="J496" s="88" t="s">
        <v>401</v>
      </c>
      <c r="K496" s="18"/>
      <c r="L496" s="18">
        <v>16084250</v>
      </c>
      <c r="M496" s="18">
        <v>16084250</v>
      </c>
      <c r="N496" s="18"/>
      <c r="O496" s="18"/>
      <c r="P496" s="18"/>
      <c r="Q496" s="20">
        <f>SUM(PAC!$M496:$P496)</f>
        <v>16084250</v>
      </c>
      <c r="R496" s="20"/>
      <c r="S496" s="20"/>
      <c r="T496" s="20"/>
      <c r="U496" s="20"/>
      <c r="V496" s="20"/>
      <c r="W496" s="20">
        <f>IF(PAC!$V496&gt;0,PAC!$V496,PAC!$Q496)</f>
        <v>16084250</v>
      </c>
      <c r="X496" s="20"/>
      <c r="Y496" s="102" t="s">
        <v>1553</v>
      </c>
      <c r="Z496" s="102"/>
      <c r="AA496" s="103">
        <v>19</v>
      </c>
      <c r="AB496" s="103" t="s">
        <v>1403</v>
      </c>
      <c r="AC496" s="100" t="s">
        <v>2349</v>
      </c>
      <c r="AD496" s="87"/>
      <c r="AE496" s="104"/>
      <c r="AF496" s="40" t="s">
        <v>1443</v>
      </c>
      <c r="AG496" s="40" t="s">
        <v>2215</v>
      </c>
      <c r="AH496" s="105"/>
      <c r="AI496" s="101" t="s">
        <v>1370</v>
      </c>
      <c r="AJ496" s="40" t="s">
        <v>639</v>
      </c>
      <c r="AK496" s="40" t="s">
        <v>710</v>
      </c>
      <c r="AL496" s="40" t="s">
        <v>1929</v>
      </c>
      <c r="AM496" s="40" t="s">
        <v>970</v>
      </c>
      <c r="AN496" s="87">
        <v>46748</v>
      </c>
      <c r="AO496" s="40" t="s">
        <v>1173</v>
      </c>
      <c r="AP496" s="40"/>
      <c r="AQ496" s="40"/>
      <c r="AR496" s="87">
        <v>46225</v>
      </c>
      <c r="AS496" s="87"/>
      <c r="AT496" s="87"/>
      <c r="AU496" s="87"/>
      <c r="AV496" s="106"/>
      <c r="AW496" s="106"/>
      <c r="AX496" s="101" t="s">
        <v>2170</v>
      </c>
      <c r="AY496" s="40" t="s">
        <v>2171</v>
      </c>
      <c r="AZ496" s="105"/>
      <c r="BA496" s="104" t="s">
        <v>1001</v>
      </c>
      <c r="BB496" s="108">
        <f>IFERROR(IF(PAC!$AB496="F01 - CAPTAÇÃO DE RECURSO",1,""),"")</f>
        <v>1</v>
      </c>
      <c r="BC496" s="108" t="str">
        <f>IFERROR(IF(PAC!$AB496="F02 - LICITAÇÃO",1,""),"")</f>
        <v/>
      </c>
      <c r="BD496" s="109" t="str">
        <f>IFERROR(IF(PAC!$AB$6:$AB$581="F03 - EXECUÇÃO DO OBJETO",1,""),"")</f>
        <v/>
      </c>
      <c r="BE496" s="109" t="str">
        <f>IFERROR(IF(PAC!$AB$6:$AB$581="F04 - CONCLUÍDA",1,""),"")</f>
        <v/>
      </c>
      <c r="BF496" s="110">
        <f>IF(PAC!$V496&gt;0,0,PAC!$Q496)</f>
        <v>16084250</v>
      </c>
    </row>
    <row r="497" spans="1:58" s="1" customFormat="1" ht="87.75" hidden="1" customHeight="1" thickBot="1" x14ac:dyDescent="0.4">
      <c r="A497" s="111">
        <f t="shared" si="8"/>
        <v>492</v>
      </c>
      <c r="B497" s="111">
        <v>2025</v>
      </c>
      <c r="C497" s="111" t="s">
        <v>604</v>
      </c>
      <c r="D497" s="111" t="s">
        <v>995</v>
      </c>
      <c r="E497" s="129" t="s">
        <v>1916</v>
      </c>
      <c r="F497" s="114" t="s">
        <v>51</v>
      </c>
      <c r="G497" s="114" t="s">
        <v>516</v>
      </c>
      <c r="H497" s="111" t="s">
        <v>1229</v>
      </c>
      <c r="I497" s="111" t="s">
        <v>1225</v>
      </c>
      <c r="J497" s="111" t="s">
        <v>361</v>
      </c>
      <c r="K497" s="31">
        <v>604847135.78999996</v>
      </c>
      <c r="L497" s="31">
        <v>108299086.12</v>
      </c>
      <c r="M497" s="31">
        <v>108299086.12</v>
      </c>
      <c r="N497" s="31"/>
      <c r="O497" s="31"/>
      <c r="P497" s="31">
        <v>604847135.78999996</v>
      </c>
      <c r="Q497" s="33">
        <f>SUM(PAC!$M497:$P497)</f>
        <v>713146221.90999997</v>
      </c>
      <c r="R497" s="33"/>
      <c r="S497" s="33"/>
      <c r="T497" s="33"/>
      <c r="U497" s="33"/>
      <c r="V497" s="33"/>
      <c r="W497" s="33">
        <f>IF(PAC!$V497&gt;0,PAC!$V497,PAC!$Q497)</f>
        <v>713146221.90999997</v>
      </c>
      <c r="X497" s="33"/>
      <c r="Y497" s="115" t="s">
        <v>1548</v>
      </c>
      <c r="Z497" s="115" t="s">
        <v>1734</v>
      </c>
      <c r="AA497" s="116">
        <v>36</v>
      </c>
      <c r="AB497" s="116" t="s">
        <v>1402</v>
      </c>
      <c r="AC497" s="112" t="s">
        <v>2348</v>
      </c>
      <c r="AD497" s="117"/>
      <c r="AE497" s="118"/>
      <c r="AF497" s="114" t="s">
        <v>1448</v>
      </c>
      <c r="AG497" s="114" t="s">
        <v>2213</v>
      </c>
      <c r="AH497" s="119"/>
      <c r="AI497" s="113" t="s">
        <v>1917</v>
      </c>
      <c r="AJ497" s="114" t="s">
        <v>1918</v>
      </c>
      <c r="AK497" s="114" t="s">
        <v>1822</v>
      </c>
      <c r="AL497" s="114" t="s">
        <v>1929</v>
      </c>
      <c r="AM497" s="114"/>
      <c r="AN497" s="117"/>
      <c r="AO497" s="114"/>
      <c r="AP497" s="114"/>
      <c r="AQ497" s="114"/>
      <c r="AR497" s="117">
        <v>46163</v>
      </c>
      <c r="AS497" s="117">
        <v>46245</v>
      </c>
      <c r="AT497" s="117"/>
      <c r="AU497" s="117"/>
      <c r="AV497" s="120"/>
      <c r="AW497" s="120"/>
      <c r="AX497" s="113" t="s">
        <v>2331</v>
      </c>
      <c r="AY497" s="121" t="s">
        <v>2214</v>
      </c>
      <c r="AZ497" s="119"/>
      <c r="BA497" s="118"/>
      <c r="BB497" s="191" t="str">
        <f>IFERROR(IF(PAC!$AB497="F01 - CAPTAÇÃO DE RECURSO",1,""),"")</f>
        <v/>
      </c>
      <c r="BC497" s="191">
        <f>IFERROR(IF(PAC!$AB497="F02 - LICITAÇÃO",1,""),"")</f>
        <v>1</v>
      </c>
      <c r="BD497" s="122" t="str">
        <f>IFERROR(IF(PAC!$AB$6:$AB$581="F03 - EXECUÇÃO DO OBJETO",1,""),"")</f>
        <v/>
      </c>
      <c r="BE497" s="122" t="str">
        <f>IFERROR(IF(PAC!$AB$6:$AB$581="F04 - CONCLUÍDA",1,""),"")</f>
        <v/>
      </c>
      <c r="BF497" s="189">
        <f>IF(PAC!$V497&gt;0,0,PAC!$Q497)</f>
        <v>713146221.90999997</v>
      </c>
    </row>
    <row r="498" spans="1:58" s="1" customFormat="1" ht="73.5" hidden="1" customHeight="1" thickBot="1" x14ac:dyDescent="0.4">
      <c r="A498" s="88">
        <f t="shared" si="8"/>
        <v>493</v>
      </c>
      <c r="B498" s="88">
        <v>2023</v>
      </c>
      <c r="C498" s="88" t="s">
        <v>604</v>
      </c>
      <c r="D498" s="88" t="s">
        <v>995</v>
      </c>
      <c r="E498" s="89" t="s">
        <v>2458</v>
      </c>
      <c r="F498" s="40" t="s">
        <v>53</v>
      </c>
      <c r="G498" s="40" t="s">
        <v>503</v>
      </c>
      <c r="H498" s="88" t="s">
        <v>1229</v>
      </c>
      <c r="I498" s="88" t="s">
        <v>1223</v>
      </c>
      <c r="J498" s="88" t="s">
        <v>361</v>
      </c>
      <c r="K498" s="18"/>
      <c r="L498" s="18"/>
      <c r="M498" s="18">
        <v>2479018.11</v>
      </c>
      <c r="N498" s="18"/>
      <c r="O498" s="18"/>
      <c r="P498" s="18"/>
      <c r="Q498" s="20">
        <f>SUM(PAC!$M498:$P498)</f>
        <v>2479018.11</v>
      </c>
      <c r="R498" s="20"/>
      <c r="S498" s="20"/>
      <c r="T498" s="20"/>
      <c r="U498" s="20"/>
      <c r="V498" s="20">
        <v>2404873.35</v>
      </c>
      <c r="W498" s="20">
        <f>IF(PAC!$V498&gt;0,PAC!$V498,PAC!$Q498)</f>
        <v>2404873.35</v>
      </c>
      <c r="X498" s="20" t="s">
        <v>1565</v>
      </c>
      <c r="Y498" s="102" t="s">
        <v>1549</v>
      </c>
      <c r="Z498" s="102" t="s">
        <v>1734</v>
      </c>
      <c r="AA498" s="103">
        <v>9</v>
      </c>
      <c r="AB498" s="103" t="s">
        <v>1402</v>
      </c>
      <c r="AC498" s="100" t="s">
        <v>2348</v>
      </c>
      <c r="AD498" s="87"/>
      <c r="AE498" s="104"/>
      <c r="AF498" s="40" t="s">
        <v>1451</v>
      </c>
      <c r="AG498" s="40" t="s">
        <v>2645</v>
      </c>
      <c r="AH498" s="105"/>
      <c r="AI498" s="101" t="s">
        <v>2460</v>
      </c>
      <c r="AJ498" s="40" t="s">
        <v>2459</v>
      </c>
      <c r="AK498" s="40" t="s">
        <v>1262</v>
      </c>
      <c r="AL498" s="40"/>
      <c r="AM498" s="40"/>
      <c r="AN498" s="87"/>
      <c r="AO498" s="40" t="s">
        <v>2719</v>
      </c>
      <c r="AP498" s="40" t="s">
        <v>2717</v>
      </c>
      <c r="AQ498" s="40"/>
      <c r="AR498" s="87">
        <v>46248</v>
      </c>
      <c r="AS498" s="87">
        <v>46274</v>
      </c>
      <c r="AT498" s="87"/>
      <c r="AU498" s="87"/>
      <c r="AV498" s="106"/>
      <c r="AW498" s="106"/>
      <c r="AX498" s="127" t="s">
        <v>2618</v>
      </c>
      <c r="AY498" s="107" t="s">
        <v>2716</v>
      </c>
      <c r="AZ498" s="105"/>
      <c r="BA498" s="128"/>
      <c r="BB498" s="108" t="str">
        <f>IFERROR(IF(PAC!$AB498="F01 - CAPTAÇÃO DE RECURSO",1,""),"")</f>
        <v/>
      </c>
      <c r="BC498" s="108">
        <f>IFERROR(IF(PAC!$AB498="F02 - LICITAÇÃO",1,""),"")</f>
        <v>1</v>
      </c>
      <c r="BD498" s="109" t="str">
        <f>IFERROR(IF(PAC!$AB$6:$AB$581="F03 - EXECUÇÃO DO OBJETO",1,""),"")</f>
        <v/>
      </c>
      <c r="BE498" s="109" t="str">
        <f>IFERROR(IF(PAC!$AB$6:$AB$581="F04 - CONCLUÍDA",1,""),"")</f>
        <v/>
      </c>
      <c r="BF498" s="110">
        <f>IF(PAC!$V498&gt;0,0,PAC!$Q498)</f>
        <v>0</v>
      </c>
    </row>
    <row r="499" spans="1:58" s="1" customFormat="1" ht="21" hidden="1" customHeight="1" thickBot="1" x14ac:dyDescent="0.4">
      <c r="A499" s="111">
        <f t="shared" si="8"/>
        <v>494</v>
      </c>
      <c r="B499" s="111">
        <v>2025</v>
      </c>
      <c r="C499" s="111" t="s">
        <v>604</v>
      </c>
      <c r="D499" s="111" t="s">
        <v>995</v>
      </c>
      <c r="E499" s="129" t="s">
        <v>2562</v>
      </c>
      <c r="F499" s="114" t="s">
        <v>575</v>
      </c>
      <c r="G499" s="114" t="s">
        <v>595</v>
      </c>
      <c r="H499" s="111" t="s">
        <v>1228</v>
      </c>
      <c r="I499" s="111" t="s">
        <v>599</v>
      </c>
      <c r="J499" s="111" t="s">
        <v>216</v>
      </c>
      <c r="K499" s="31">
        <v>111442412.47000001</v>
      </c>
      <c r="L499" s="31"/>
      <c r="M499" s="31"/>
      <c r="N499" s="31">
        <v>5572120.6216094643</v>
      </c>
      <c r="O499" s="31"/>
      <c r="P499" s="31">
        <v>105870291.84839055</v>
      </c>
      <c r="Q499" s="33">
        <f>SUM(PAC!$M499:$P499)</f>
        <v>111442412.47000001</v>
      </c>
      <c r="R499" s="33"/>
      <c r="S499" s="33"/>
      <c r="T499" s="33"/>
      <c r="U499" s="33"/>
      <c r="V499" s="33"/>
      <c r="W499" s="33">
        <f>IF(PAC!$V499&gt;0,PAC!$V499,PAC!$Q499)</f>
        <v>111442412.47000001</v>
      </c>
      <c r="X499" s="33"/>
      <c r="Y499" s="115" t="s">
        <v>593</v>
      </c>
      <c r="Z499" s="115" t="s">
        <v>1734</v>
      </c>
      <c r="AA499" s="116"/>
      <c r="AB499" s="116" t="s">
        <v>1403</v>
      </c>
      <c r="AC499" s="112" t="s">
        <v>2352</v>
      </c>
      <c r="AD499" s="117"/>
      <c r="AE499" s="118"/>
      <c r="AF499" s="114" t="s">
        <v>1493</v>
      </c>
      <c r="AG499" s="114" t="s">
        <v>2791</v>
      </c>
      <c r="AH499" s="119"/>
      <c r="AI499" s="113" t="s">
        <v>2820</v>
      </c>
      <c r="AJ499" s="114" t="s">
        <v>862</v>
      </c>
      <c r="AK499" s="114"/>
      <c r="AL499" s="114"/>
      <c r="AM499" s="114"/>
      <c r="AN499" s="117"/>
      <c r="AO499" s="114"/>
      <c r="AP499" s="114"/>
      <c r="AQ499" s="114"/>
      <c r="AR499" s="117"/>
      <c r="AS499" s="117"/>
      <c r="AT499" s="117"/>
      <c r="AU499" s="117"/>
      <c r="AV499" s="120"/>
      <c r="AW499" s="120"/>
      <c r="AX499" s="113"/>
      <c r="AY499" s="121"/>
      <c r="AZ499" s="119"/>
      <c r="BA499" s="111" t="s">
        <v>2602</v>
      </c>
      <c r="BB499" s="191">
        <f>IFERROR(IF(PAC!$AB499="F01 - CAPTAÇÃO DE RECURSO",1,""),"")</f>
        <v>1</v>
      </c>
      <c r="BC499" s="191" t="str">
        <f>IFERROR(IF(PAC!$AB499="F02 - LICITAÇÃO",1,""),"")</f>
        <v/>
      </c>
      <c r="BD499" s="122" t="str">
        <f>IFERROR(IF(PAC!$AB$6:$AB$581="F03 - EXECUÇÃO DO OBJETO",1,""),"")</f>
        <v/>
      </c>
      <c r="BE499" s="122" t="str">
        <f>IFERROR(IF(PAC!$AB$6:$AB$581="F04 - CONCLUÍDA",1,""),"")</f>
        <v/>
      </c>
      <c r="BF499" s="189">
        <f>IF(PAC!$V499&gt;0,0,PAC!$Q499)</f>
        <v>111442412.47000001</v>
      </c>
    </row>
    <row r="500" spans="1:58" s="1" customFormat="1" ht="21" hidden="1" customHeight="1" thickBot="1" x14ac:dyDescent="0.4">
      <c r="A500" s="88">
        <f t="shared" si="8"/>
        <v>495</v>
      </c>
      <c r="B500" s="88"/>
      <c r="C500" s="88"/>
      <c r="D500" s="88"/>
      <c r="E500" s="89"/>
      <c r="F500" s="40"/>
      <c r="G500" s="40"/>
      <c r="H500" s="88"/>
      <c r="I500" s="88"/>
      <c r="J500" s="88"/>
      <c r="K500" s="18"/>
      <c r="L500" s="18"/>
      <c r="M500" s="18"/>
      <c r="N500" s="18"/>
      <c r="O500" s="18"/>
      <c r="P500" s="18"/>
      <c r="Q500" s="20">
        <f>SUM(PAC!$M500:$P500)</f>
        <v>0</v>
      </c>
      <c r="R500" s="20"/>
      <c r="S500" s="20"/>
      <c r="T500" s="20"/>
      <c r="U500" s="20"/>
      <c r="V500" s="20"/>
      <c r="W500" s="20">
        <f>IF(PAC!$V500&gt;0,PAC!$V500,PAC!$Q500)</f>
        <v>0</v>
      </c>
      <c r="X500" s="20"/>
      <c r="Y500" s="102" t="s">
        <v>1477</v>
      </c>
      <c r="Z500" s="102"/>
      <c r="AA500" s="103"/>
      <c r="AB500" s="103"/>
      <c r="AC500" s="100"/>
      <c r="AD500" s="87"/>
      <c r="AE500" s="104"/>
      <c r="AF500" s="40"/>
      <c r="AG500" s="40"/>
      <c r="AH500" s="105"/>
      <c r="AI500" s="101"/>
      <c r="AJ500" s="40"/>
      <c r="AK500" s="40"/>
      <c r="AL500" s="40"/>
      <c r="AM500" s="40"/>
      <c r="AN500" s="87"/>
      <c r="AO500" s="40"/>
      <c r="AP500" s="40"/>
      <c r="AQ500" s="40"/>
      <c r="AR500" s="87"/>
      <c r="AS500" s="87"/>
      <c r="AT500" s="87"/>
      <c r="AU500" s="87"/>
      <c r="AV500" s="106"/>
      <c r="AW500" s="106"/>
      <c r="AX500" s="101"/>
      <c r="AY500" s="107"/>
      <c r="AZ500" s="105"/>
      <c r="BA500" s="128"/>
      <c r="BB500" s="108" t="str">
        <f>IFERROR(IF(PAC!$AB500="F01 - CAPTAÇÃO DE RECURSO",1,""),"")</f>
        <v/>
      </c>
      <c r="BC500" s="108" t="str">
        <f>IFERROR(IF(PAC!$AB500="F02 - LICITAÇÃO",1,""),"")</f>
        <v/>
      </c>
      <c r="BD500" s="109" t="str">
        <f>IFERROR(IF(PAC!$AB$6:$AB$581="F03 - EXECUÇÃO DO OBJETO",1,""),"")</f>
        <v/>
      </c>
      <c r="BE500" s="109" t="str">
        <f>IFERROR(IF(PAC!$AB$6:$AB$581="F04 - CONCLUÍDA",1,""),"")</f>
        <v/>
      </c>
      <c r="BF500" s="110">
        <f>IF(PAC!$V500&gt;0,0,PAC!$Q500)</f>
        <v>0</v>
      </c>
    </row>
    <row r="501" spans="1:58" s="1" customFormat="1" ht="21" hidden="1" customHeight="1" thickBot="1" x14ac:dyDescent="0.4">
      <c r="A501" s="111">
        <f t="shared" si="8"/>
        <v>496</v>
      </c>
      <c r="B501" s="111"/>
      <c r="C501" s="111"/>
      <c r="D501" s="111"/>
      <c r="E501" s="129"/>
      <c r="F501" s="114"/>
      <c r="G501" s="114"/>
      <c r="H501" s="111"/>
      <c r="I501" s="111"/>
      <c r="J501" s="111"/>
      <c r="K501" s="31"/>
      <c r="L501" s="31"/>
      <c r="M501" s="31"/>
      <c r="N501" s="31"/>
      <c r="O501" s="31"/>
      <c r="P501" s="31"/>
      <c r="Q501" s="33">
        <f>SUM(PAC!$M501:$P501)</f>
        <v>0</v>
      </c>
      <c r="R501" s="33"/>
      <c r="S501" s="33"/>
      <c r="T501" s="33"/>
      <c r="U501" s="33"/>
      <c r="V501" s="33"/>
      <c r="W501" s="33">
        <f>IF(PAC!$V501&gt;0,PAC!$V501,PAC!$Q501)</f>
        <v>0</v>
      </c>
      <c r="X501" s="33"/>
      <c r="Y501" s="115" t="s">
        <v>1477</v>
      </c>
      <c r="Z501" s="115"/>
      <c r="AA501" s="116"/>
      <c r="AB501" s="116"/>
      <c r="AC501" s="112"/>
      <c r="AD501" s="117"/>
      <c r="AE501" s="118"/>
      <c r="AF501" s="114"/>
      <c r="AG501" s="114"/>
      <c r="AH501" s="119"/>
      <c r="AI501" s="113"/>
      <c r="AJ501" s="114"/>
      <c r="AK501" s="114"/>
      <c r="AL501" s="114"/>
      <c r="AM501" s="114"/>
      <c r="AN501" s="117"/>
      <c r="AO501" s="114"/>
      <c r="AP501" s="114"/>
      <c r="AQ501" s="114"/>
      <c r="AR501" s="117"/>
      <c r="AS501" s="117"/>
      <c r="AT501" s="117"/>
      <c r="AU501" s="117"/>
      <c r="AV501" s="120"/>
      <c r="AW501" s="120"/>
      <c r="AX501" s="113"/>
      <c r="AY501" s="121"/>
      <c r="AZ501" s="119"/>
      <c r="BA501" s="130"/>
      <c r="BB501" s="191" t="str">
        <f>IFERROR(IF(PAC!$AB501="F01 - CAPTAÇÃO DE RECURSO",1,""),"")</f>
        <v/>
      </c>
      <c r="BC501" s="191" t="str">
        <f>IFERROR(IF(PAC!$AB501="F02 - LICITAÇÃO",1,""),"")</f>
        <v/>
      </c>
      <c r="BD501" s="122" t="str">
        <f>IFERROR(IF(PAC!$AB$6:$AB$581="F03 - EXECUÇÃO DO OBJETO",1,""),"")</f>
        <v/>
      </c>
      <c r="BE501" s="122" t="str">
        <f>IFERROR(IF(PAC!$AB$6:$AB$581="F04 - CONCLUÍDA",1,""),"")</f>
        <v/>
      </c>
      <c r="BF501" s="189">
        <f>IF(PAC!$V501&gt;0,0,PAC!$Q501)</f>
        <v>0</v>
      </c>
    </row>
    <row r="502" spans="1:58" s="1" customFormat="1" ht="21" hidden="1" customHeight="1" thickBot="1" x14ac:dyDescent="0.4">
      <c r="A502" s="88">
        <f t="shared" si="8"/>
        <v>497</v>
      </c>
      <c r="B502" s="88"/>
      <c r="C502" s="88"/>
      <c r="D502" s="88"/>
      <c r="E502" s="89"/>
      <c r="F502" s="40"/>
      <c r="G502" s="40"/>
      <c r="H502" s="88"/>
      <c r="I502" s="88"/>
      <c r="J502" s="88"/>
      <c r="K502" s="18"/>
      <c r="L502" s="18"/>
      <c r="M502" s="18"/>
      <c r="N502" s="18"/>
      <c r="O502" s="18"/>
      <c r="P502" s="18"/>
      <c r="Q502" s="20">
        <f>SUM(PAC!$M502:$P502)</f>
        <v>0</v>
      </c>
      <c r="R502" s="20"/>
      <c r="S502" s="20"/>
      <c r="T502" s="20"/>
      <c r="U502" s="20"/>
      <c r="V502" s="20"/>
      <c r="W502" s="20">
        <f>IF(PAC!$V502&gt;0,PAC!$V502,PAC!$Q502)</f>
        <v>0</v>
      </c>
      <c r="X502" s="20"/>
      <c r="Y502" s="102" t="s">
        <v>1477</v>
      </c>
      <c r="Z502" s="102"/>
      <c r="AA502" s="103"/>
      <c r="AB502" s="103"/>
      <c r="AC502" s="100"/>
      <c r="AD502" s="87"/>
      <c r="AE502" s="104"/>
      <c r="AF502" s="40"/>
      <c r="AG502" s="40"/>
      <c r="AH502" s="105"/>
      <c r="AI502" s="101"/>
      <c r="AJ502" s="40"/>
      <c r="AK502" s="40"/>
      <c r="AL502" s="40"/>
      <c r="AM502" s="40"/>
      <c r="AN502" s="87"/>
      <c r="AO502" s="40"/>
      <c r="AP502" s="40"/>
      <c r="AQ502" s="40"/>
      <c r="AR502" s="87"/>
      <c r="AS502" s="87"/>
      <c r="AT502" s="87"/>
      <c r="AU502" s="87"/>
      <c r="AV502" s="106"/>
      <c r="AW502" s="106"/>
      <c r="AX502" s="101"/>
      <c r="AY502" s="107"/>
      <c r="AZ502" s="105"/>
      <c r="BA502" s="128"/>
      <c r="BB502" s="108" t="str">
        <f>IFERROR(IF(PAC!$AB502="F01 - CAPTAÇÃO DE RECURSO",1,""),"")</f>
        <v/>
      </c>
      <c r="BC502" s="108" t="str">
        <f>IFERROR(IF(PAC!$AB502="F02 - LICITAÇÃO",1,""),"")</f>
        <v/>
      </c>
      <c r="BD502" s="109" t="str">
        <f>IFERROR(IF(PAC!$AB$6:$AB$581="F03 - EXECUÇÃO DO OBJETO",1,""),"")</f>
        <v/>
      </c>
      <c r="BE502" s="109" t="str">
        <f>IFERROR(IF(PAC!$AB$6:$AB$581="F04 - CONCLUÍDA",1,""),"")</f>
        <v/>
      </c>
      <c r="BF502" s="110">
        <f>IF(PAC!$V502&gt;0,0,PAC!$Q502)</f>
        <v>0</v>
      </c>
    </row>
    <row r="503" spans="1:58" s="1" customFormat="1" ht="21" hidden="1" customHeight="1" thickBot="1" x14ac:dyDescent="0.4">
      <c r="A503" s="111">
        <f t="shared" si="8"/>
        <v>498</v>
      </c>
      <c r="B503" s="111"/>
      <c r="C503" s="111"/>
      <c r="D503" s="111"/>
      <c r="E503" s="129"/>
      <c r="F503" s="114"/>
      <c r="G503" s="114"/>
      <c r="H503" s="111"/>
      <c r="I503" s="111"/>
      <c r="J503" s="111"/>
      <c r="K503" s="31"/>
      <c r="L503" s="31"/>
      <c r="M503" s="31"/>
      <c r="N503" s="31"/>
      <c r="O503" s="31"/>
      <c r="P503" s="31"/>
      <c r="Q503" s="33">
        <f>SUM(PAC!$M503:$P503)</f>
        <v>0</v>
      </c>
      <c r="R503" s="33"/>
      <c r="S503" s="33"/>
      <c r="T503" s="33"/>
      <c r="U503" s="33"/>
      <c r="V503" s="33"/>
      <c r="W503" s="33">
        <f>IF(PAC!$V503&gt;0,PAC!$V503,PAC!$Q503)</f>
        <v>0</v>
      </c>
      <c r="X503" s="33"/>
      <c r="Y503" s="115" t="s">
        <v>1477</v>
      </c>
      <c r="Z503" s="115"/>
      <c r="AA503" s="116"/>
      <c r="AB503" s="116"/>
      <c r="AC503" s="112"/>
      <c r="AD503" s="117"/>
      <c r="AE503" s="118"/>
      <c r="AF503" s="114"/>
      <c r="AG503" s="114"/>
      <c r="AH503" s="119"/>
      <c r="AI503" s="113"/>
      <c r="AJ503" s="114"/>
      <c r="AK503" s="114"/>
      <c r="AL503" s="114"/>
      <c r="AM503" s="114"/>
      <c r="AN503" s="117"/>
      <c r="AO503" s="114"/>
      <c r="AP503" s="114"/>
      <c r="AQ503" s="114"/>
      <c r="AR503" s="117"/>
      <c r="AS503" s="117"/>
      <c r="AT503" s="117"/>
      <c r="AU503" s="117"/>
      <c r="AV503" s="120"/>
      <c r="AW503" s="120"/>
      <c r="AX503" s="113"/>
      <c r="AY503" s="121"/>
      <c r="AZ503" s="119"/>
      <c r="BA503" s="130"/>
      <c r="BB503" s="191" t="str">
        <f>IFERROR(IF(PAC!$AB503="F01 - CAPTAÇÃO DE RECURSO",1,""),"")</f>
        <v/>
      </c>
      <c r="BC503" s="191" t="str">
        <f>IFERROR(IF(PAC!$AB503="F02 - LICITAÇÃO",1,""),"")</f>
        <v/>
      </c>
      <c r="BD503" s="122" t="str">
        <f>IFERROR(IF(PAC!$AB$6:$AB$581="F03 - EXECUÇÃO DO OBJETO",1,""),"")</f>
        <v/>
      </c>
      <c r="BE503" s="122" t="str">
        <f>IFERROR(IF(PAC!$AB$6:$AB$581="F04 - CONCLUÍDA",1,""),"")</f>
        <v/>
      </c>
      <c r="BF503" s="189">
        <f>IF(PAC!$V503&gt;0,0,PAC!$Q503)</f>
        <v>0</v>
      </c>
    </row>
    <row r="504" spans="1:58" s="1" customFormat="1" ht="21" hidden="1" customHeight="1" thickBot="1" x14ac:dyDescent="0.4">
      <c r="A504" s="88">
        <f t="shared" si="8"/>
        <v>499</v>
      </c>
      <c r="B504" s="88"/>
      <c r="C504" s="88"/>
      <c r="D504" s="88"/>
      <c r="E504" s="89"/>
      <c r="F504" s="40"/>
      <c r="G504" s="40"/>
      <c r="H504" s="88"/>
      <c r="I504" s="88"/>
      <c r="J504" s="88"/>
      <c r="K504" s="18"/>
      <c r="L504" s="18"/>
      <c r="M504" s="18"/>
      <c r="N504" s="18"/>
      <c r="O504" s="18"/>
      <c r="P504" s="18"/>
      <c r="Q504" s="20">
        <f>SUM(PAC!$M504:$P504)</f>
        <v>0</v>
      </c>
      <c r="R504" s="20"/>
      <c r="S504" s="20"/>
      <c r="T504" s="20"/>
      <c r="U504" s="20"/>
      <c r="V504" s="20"/>
      <c r="W504" s="20">
        <f>IF(PAC!$V504&gt;0,PAC!$V504,PAC!$Q504)</f>
        <v>0</v>
      </c>
      <c r="X504" s="20"/>
      <c r="Y504" s="102" t="s">
        <v>1477</v>
      </c>
      <c r="Z504" s="102"/>
      <c r="AA504" s="103"/>
      <c r="AB504" s="103"/>
      <c r="AC504" s="100"/>
      <c r="AD504" s="87"/>
      <c r="AE504" s="104"/>
      <c r="AF504" s="40"/>
      <c r="AG504" s="40"/>
      <c r="AH504" s="105"/>
      <c r="AI504" s="101"/>
      <c r="AJ504" s="40"/>
      <c r="AK504" s="40"/>
      <c r="AL504" s="40"/>
      <c r="AM504" s="40"/>
      <c r="AN504" s="87"/>
      <c r="AO504" s="40"/>
      <c r="AP504" s="40"/>
      <c r="AQ504" s="40"/>
      <c r="AR504" s="87"/>
      <c r="AS504" s="87"/>
      <c r="AT504" s="87"/>
      <c r="AU504" s="87"/>
      <c r="AV504" s="106"/>
      <c r="AW504" s="106"/>
      <c r="AX504" s="101"/>
      <c r="AY504" s="107"/>
      <c r="AZ504" s="105"/>
      <c r="BA504" s="128"/>
      <c r="BB504" s="108" t="str">
        <f>IFERROR(IF(PAC!$AB504="F01 - CAPTAÇÃO DE RECURSO",1,""),"")</f>
        <v/>
      </c>
      <c r="BC504" s="108" t="str">
        <f>IFERROR(IF(PAC!$AB504="F02 - LICITAÇÃO",1,""),"")</f>
        <v/>
      </c>
      <c r="BD504" s="109" t="str">
        <f>IFERROR(IF(PAC!$AB$6:$AB$581="F03 - EXECUÇÃO DO OBJETO",1,""),"")</f>
        <v/>
      </c>
      <c r="BE504" s="109" t="str">
        <f>IFERROR(IF(PAC!$AB$6:$AB$581="F04 - CONCLUÍDA",1,""),"")</f>
        <v/>
      </c>
      <c r="BF504" s="110">
        <f>IF(PAC!$V504&gt;0,0,PAC!$Q504)</f>
        <v>0</v>
      </c>
    </row>
    <row r="505" spans="1:58" s="1" customFormat="1" ht="21" hidden="1" customHeight="1" thickBot="1" x14ac:dyDescent="0.4">
      <c r="A505" s="111">
        <f t="shared" si="8"/>
        <v>500</v>
      </c>
      <c r="B505" s="111"/>
      <c r="C505" s="111"/>
      <c r="D505" s="111"/>
      <c r="E505" s="129"/>
      <c r="F505" s="114"/>
      <c r="G505" s="114"/>
      <c r="H505" s="111"/>
      <c r="I505" s="111"/>
      <c r="J505" s="111"/>
      <c r="K505" s="31"/>
      <c r="L505" s="31"/>
      <c r="M505" s="31"/>
      <c r="N505" s="31"/>
      <c r="O505" s="31"/>
      <c r="P505" s="31"/>
      <c r="Q505" s="33">
        <f>SUM(PAC!$M505:$P505)</f>
        <v>0</v>
      </c>
      <c r="R505" s="33"/>
      <c r="S505" s="33"/>
      <c r="T505" s="33"/>
      <c r="U505" s="33"/>
      <c r="V505" s="33"/>
      <c r="W505" s="33">
        <f>IF(PAC!$V505&gt;0,PAC!$V505,PAC!$Q505)</f>
        <v>0</v>
      </c>
      <c r="X505" s="33"/>
      <c r="Y505" s="115" t="s">
        <v>1477</v>
      </c>
      <c r="Z505" s="115"/>
      <c r="AA505" s="116"/>
      <c r="AB505" s="116"/>
      <c r="AC505" s="112"/>
      <c r="AD505" s="117"/>
      <c r="AE505" s="118"/>
      <c r="AF505" s="114"/>
      <c r="AG505" s="114"/>
      <c r="AH505" s="119"/>
      <c r="AI505" s="113"/>
      <c r="AJ505" s="114"/>
      <c r="AK505" s="114"/>
      <c r="AL505" s="114"/>
      <c r="AM505" s="114"/>
      <c r="AN505" s="117"/>
      <c r="AO505" s="114"/>
      <c r="AP505" s="114"/>
      <c r="AQ505" s="114"/>
      <c r="AR505" s="117"/>
      <c r="AS505" s="117"/>
      <c r="AT505" s="117"/>
      <c r="AU505" s="117"/>
      <c r="AV505" s="120"/>
      <c r="AW505" s="120"/>
      <c r="AX505" s="113"/>
      <c r="AY505" s="121"/>
      <c r="AZ505" s="119"/>
      <c r="BA505" s="130"/>
      <c r="BB505" s="191" t="str">
        <f>IFERROR(IF(PAC!$AB505="F01 - CAPTAÇÃO DE RECURSO",1,""),"")</f>
        <v/>
      </c>
      <c r="BC505" s="191" t="str">
        <f>IFERROR(IF(PAC!$AB505="F02 - LICITAÇÃO",1,""),"")</f>
        <v/>
      </c>
      <c r="BD505" s="122" t="str">
        <f>IFERROR(IF(PAC!$AB$6:$AB$581="F03 - EXECUÇÃO DO OBJETO",1,""),"")</f>
        <v/>
      </c>
      <c r="BE505" s="122" t="str">
        <f>IFERROR(IF(PAC!$AB$6:$AB$581="F04 - CONCLUÍDA",1,""),"")</f>
        <v/>
      </c>
      <c r="BF505" s="189">
        <f>IF(PAC!$V505&gt;0,0,PAC!$Q505)</f>
        <v>0</v>
      </c>
    </row>
    <row r="506" spans="1:58" s="1" customFormat="1" ht="21" hidden="1" customHeight="1" thickBot="1" x14ac:dyDescent="0.4">
      <c r="A506" s="88">
        <f t="shared" si="8"/>
        <v>501</v>
      </c>
      <c r="B506" s="88"/>
      <c r="C506" s="88"/>
      <c r="D506" s="88"/>
      <c r="E506" s="89"/>
      <c r="F506" s="40"/>
      <c r="G506" s="40"/>
      <c r="H506" s="88"/>
      <c r="I506" s="88"/>
      <c r="J506" s="88"/>
      <c r="K506" s="18"/>
      <c r="L506" s="18"/>
      <c r="M506" s="18"/>
      <c r="N506" s="18"/>
      <c r="O506" s="18"/>
      <c r="P506" s="18"/>
      <c r="Q506" s="20">
        <f>SUM(PAC!$M506:$P506)</f>
        <v>0</v>
      </c>
      <c r="R506" s="20"/>
      <c r="S506" s="20"/>
      <c r="T506" s="20"/>
      <c r="U506" s="20"/>
      <c r="V506" s="20"/>
      <c r="W506" s="20">
        <f>IF(PAC!$V506&gt;0,PAC!$V506,PAC!$Q506)</f>
        <v>0</v>
      </c>
      <c r="X506" s="20"/>
      <c r="Y506" s="102" t="s">
        <v>1477</v>
      </c>
      <c r="Z506" s="102"/>
      <c r="AA506" s="103"/>
      <c r="AB506" s="103"/>
      <c r="AC506" s="100"/>
      <c r="AD506" s="87"/>
      <c r="AE506" s="104"/>
      <c r="AF506" s="40"/>
      <c r="AG506" s="40"/>
      <c r="AH506" s="105"/>
      <c r="AI506" s="101"/>
      <c r="AJ506" s="40"/>
      <c r="AK506" s="40"/>
      <c r="AL506" s="40"/>
      <c r="AM506" s="40"/>
      <c r="AN506" s="87"/>
      <c r="AO506" s="40"/>
      <c r="AP506" s="40"/>
      <c r="AQ506" s="40"/>
      <c r="AR506" s="87"/>
      <c r="AS506" s="87"/>
      <c r="AT506" s="87"/>
      <c r="AU506" s="87"/>
      <c r="AV506" s="106"/>
      <c r="AW506" s="106"/>
      <c r="AX506" s="101"/>
      <c r="AY506" s="107"/>
      <c r="AZ506" s="105"/>
      <c r="BA506" s="128"/>
      <c r="BB506" s="108" t="str">
        <f>IFERROR(IF(PAC!$AB506="F01 - CAPTAÇÃO DE RECURSO",1,""),"")</f>
        <v/>
      </c>
      <c r="BC506" s="108" t="str">
        <f>IFERROR(IF(PAC!$AB506="F02 - LICITAÇÃO",1,""),"")</f>
        <v/>
      </c>
      <c r="BD506" s="109" t="str">
        <f>IFERROR(IF(PAC!$AB$6:$AB$581="F03 - EXECUÇÃO DO OBJETO",1,""),"")</f>
        <v/>
      </c>
      <c r="BE506" s="109" t="str">
        <f>IFERROR(IF(PAC!$AB$6:$AB$581="F04 - CONCLUÍDA",1,""),"")</f>
        <v/>
      </c>
      <c r="BF506" s="110">
        <f>IF(PAC!$V506&gt;0,0,PAC!$Q506)</f>
        <v>0</v>
      </c>
    </row>
    <row r="507" spans="1:58" s="1" customFormat="1" ht="21" hidden="1" customHeight="1" thickBot="1" x14ac:dyDescent="0.4">
      <c r="A507" s="111">
        <f t="shared" si="8"/>
        <v>502</v>
      </c>
      <c r="B507" s="111"/>
      <c r="C507" s="111"/>
      <c r="D507" s="111"/>
      <c r="E507" s="129"/>
      <c r="F507" s="114"/>
      <c r="G507" s="114"/>
      <c r="H507" s="111"/>
      <c r="I507" s="111"/>
      <c r="J507" s="111"/>
      <c r="K507" s="31"/>
      <c r="L507" s="31"/>
      <c r="M507" s="31"/>
      <c r="N507" s="31"/>
      <c r="O507" s="31"/>
      <c r="P507" s="31"/>
      <c r="Q507" s="33">
        <f>SUM(PAC!$M507:$P507)</f>
        <v>0</v>
      </c>
      <c r="R507" s="33"/>
      <c r="S507" s="33"/>
      <c r="T507" s="33"/>
      <c r="U507" s="33"/>
      <c r="V507" s="33"/>
      <c r="W507" s="33">
        <f>IF(PAC!$V507&gt;0,PAC!$V507,PAC!$Q507)</f>
        <v>0</v>
      </c>
      <c r="X507" s="33"/>
      <c r="Y507" s="115" t="s">
        <v>1477</v>
      </c>
      <c r="Z507" s="115"/>
      <c r="AA507" s="116"/>
      <c r="AB507" s="116"/>
      <c r="AC507" s="112"/>
      <c r="AD507" s="117"/>
      <c r="AE507" s="118"/>
      <c r="AF507" s="114"/>
      <c r="AG507" s="114"/>
      <c r="AH507" s="119"/>
      <c r="AI507" s="113"/>
      <c r="AJ507" s="114"/>
      <c r="AK507" s="114"/>
      <c r="AL507" s="114"/>
      <c r="AM507" s="114"/>
      <c r="AN507" s="117"/>
      <c r="AO507" s="114"/>
      <c r="AP507" s="114"/>
      <c r="AQ507" s="114"/>
      <c r="AR507" s="117"/>
      <c r="AS507" s="117"/>
      <c r="AT507" s="117"/>
      <c r="AU507" s="117"/>
      <c r="AV507" s="120"/>
      <c r="AW507" s="120"/>
      <c r="AX507" s="113"/>
      <c r="AY507" s="121"/>
      <c r="AZ507" s="119"/>
      <c r="BA507" s="130"/>
      <c r="BB507" s="191" t="str">
        <f>IFERROR(IF(PAC!$AB507="F01 - CAPTAÇÃO DE RECURSO",1,""),"")</f>
        <v/>
      </c>
      <c r="BC507" s="191" t="str">
        <f>IFERROR(IF(PAC!$AB507="F02 - LICITAÇÃO",1,""),"")</f>
        <v/>
      </c>
      <c r="BD507" s="122" t="str">
        <f>IFERROR(IF(PAC!$AB$6:$AB$581="F03 - EXECUÇÃO DO OBJETO",1,""),"")</f>
        <v/>
      </c>
      <c r="BE507" s="122" t="str">
        <f>IFERROR(IF(PAC!$AB$6:$AB$581="F04 - CONCLUÍDA",1,""),"")</f>
        <v/>
      </c>
      <c r="BF507" s="189">
        <f>IF(PAC!$V507&gt;0,0,PAC!$Q507)</f>
        <v>0</v>
      </c>
    </row>
    <row r="508" spans="1:58" s="1" customFormat="1" ht="21" hidden="1" customHeight="1" thickBot="1" x14ac:dyDescent="0.4">
      <c r="A508" s="88">
        <f t="shared" si="8"/>
        <v>503</v>
      </c>
      <c r="B508" s="88"/>
      <c r="C508" s="88"/>
      <c r="D508" s="88"/>
      <c r="E508" s="89"/>
      <c r="F508" s="40"/>
      <c r="G508" s="40"/>
      <c r="H508" s="88"/>
      <c r="I508" s="88"/>
      <c r="J508" s="88"/>
      <c r="K508" s="18"/>
      <c r="L508" s="18"/>
      <c r="M508" s="18"/>
      <c r="N508" s="18"/>
      <c r="O508" s="18"/>
      <c r="P508" s="18"/>
      <c r="Q508" s="20">
        <f>SUM(PAC!$M508:$P508)</f>
        <v>0</v>
      </c>
      <c r="R508" s="20"/>
      <c r="S508" s="20"/>
      <c r="T508" s="20"/>
      <c r="U508" s="20"/>
      <c r="V508" s="20"/>
      <c r="W508" s="20">
        <f>IF(PAC!$V508&gt;0,PAC!$V508,PAC!$Q508)</f>
        <v>0</v>
      </c>
      <c r="X508" s="20"/>
      <c r="Y508" s="102" t="s">
        <v>1477</v>
      </c>
      <c r="Z508" s="102"/>
      <c r="AA508" s="103"/>
      <c r="AB508" s="103"/>
      <c r="AC508" s="100"/>
      <c r="AD508" s="87"/>
      <c r="AE508" s="104"/>
      <c r="AF508" s="40"/>
      <c r="AG508" s="40"/>
      <c r="AH508" s="105"/>
      <c r="AI508" s="101"/>
      <c r="AJ508" s="40"/>
      <c r="AK508" s="40"/>
      <c r="AL508" s="40"/>
      <c r="AM508" s="40"/>
      <c r="AN508" s="87"/>
      <c r="AO508" s="40"/>
      <c r="AP508" s="40"/>
      <c r="AQ508" s="40"/>
      <c r="AR508" s="87"/>
      <c r="AS508" s="87"/>
      <c r="AT508" s="87"/>
      <c r="AU508" s="87"/>
      <c r="AV508" s="106"/>
      <c r="AW508" s="106"/>
      <c r="AX508" s="101"/>
      <c r="AY508" s="107"/>
      <c r="AZ508" s="105"/>
      <c r="BA508" s="128"/>
      <c r="BB508" s="108" t="str">
        <f>IFERROR(IF(PAC!$AB508="F01 - CAPTAÇÃO DE RECURSO",1,""),"")</f>
        <v/>
      </c>
      <c r="BC508" s="108" t="str">
        <f>IFERROR(IF(PAC!$AB508="F02 - LICITAÇÃO",1,""),"")</f>
        <v/>
      </c>
      <c r="BD508" s="109" t="str">
        <f>IFERROR(IF(PAC!$AB$6:$AB$581="F03 - EXECUÇÃO DO OBJETO",1,""),"")</f>
        <v/>
      </c>
      <c r="BE508" s="109" t="str">
        <f>IFERROR(IF(PAC!$AB$6:$AB$581="F04 - CONCLUÍDA",1,""),"")</f>
        <v/>
      </c>
      <c r="BF508" s="110">
        <f>IF(PAC!$V508&gt;0,0,PAC!$Q508)</f>
        <v>0</v>
      </c>
    </row>
    <row r="509" spans="1:58" s="1" customFormat="1" ht="21" hidden="1" customHeight="1" thickBot="1" x14ac:dyDescent="0.4">
      <c r="A509" s="111">
        <f t="shared" si="8"/>
        <v>504</v>
      </c>
      <c r="B509" s="111"/>
      <c r="C509" s="111"/>
      <c r="D509" s="111"/>
      <c r="E509" s="129"/>
      <c r="F509" s="114"/>
      <c r="G509" s="114"/>
      <c r="H509" s="111"/>
      <c r="I509" s="111"/>
      <c r="J509" s="111"/>
      <c r="K509" s="31"/>
      <c r="L509" s="31"/>
      <c r="M509" s="31"/>
      <c r="N509" s="31"/>
      <c r="O509" s="31"/>
      <c r="P509" s="31"/>
      <c r="Q509" s="33">
        <f>SUM(PAC!$M509:$P509)</f>
        <v>0</v>
      </c>
      <c r="R509" s="33"/>
      <c r="S509" s="33"/>
      <c r="T509" s="33"/>
      <c r="U509" s="33"/>
      <c r="V509" s="33"/>
      <c r="W509" s="33">
        <f>IF(PAC!$V509&gt;0,PAC!$V509,PAC!$Q509)</f>
        <v>0</v>
      </c>
      <c r="X509" s="33"/>
      <c r="Y509" s="115" t="s">
        <v>1477</v>
      </c>
      <c r="Z509" s="115"/>
      <c r="AA509" s="116"/>
      <c r="AB509" s="116"/>
      <c r="AC509" s="112"/>
      <c r="AD509" s="117"/>
      <c r="AE509" s="118"/>
      <c r="AF509" s="114"/>
      <c r="AG509" s="114"/>
      <c r="AH509" s="119"/>
      <c r="AI509" s="113"/>
      <c r="AJ509" s="114"/>
      <c r="AK509" s="114"/>
      <c r="AL509" s="114"/>
      <c r="AM509" s="114"/>
      <c r="AN509" s="117"/>
      <c r="AO509" s="114"/>
      <c r="AP509" s="114"/>
      <c r="AQ509" s="114"/>
      <c r="AR509" s="117"/>
      <c r="AS509" s="117"/>
      <c r="AT509" s="117"/>
      <c r="AU509" s="117"/>
      <c r="AV509" s="120"/>
      <c r="AW509" s="120"/>
      <c r="AX509" s="113"/>
      <c r="AY509" s="121"/>
      <c r="AZ509" s="119"/>
      <c r="BA509" s="130"/>
      <c r="BB509" s="191" t="str">
        <f>IFERROR(IF(PAC!$AB509="F01 - CAPTAÇÃO DE RECURSO",1,""),"")</f>
        <v/>
      </c>
      <c r="BC509" s="191" t="str">
        <f>IFERROR(IF(PAC!$AB509="F02 - LICITAÇÃO",1,""),"")</f>
        <v/>
      </c>
      <c r="BD509" s="122" t="str">
        <f>IFERROR(IF(PAC!$AB$6:$AB$581="F03 - EXECUÇÃO DO OBJETO",1,""),"")</f>
        <v/>
      </c>
      <c r="BE509" s="122" t="str">
        <f>IFERROR(IF(PAC!$AB$6:$AB$581="F04 - CONCLUÍDA",1,""),"")</f>
        <v/>
      </c>
      <c r="BF509" s="189">
        <f>IF(PAC!$V509&gt;0,0,PAC!$Q509)</f>
        <v>0</v>
      </c>
    </row>
    <row r="510" spans="1:58" s="1" customFormat="1" ht="21" hidden="1" customHeight="1" thickBot="1" x14ac:dyDescent="0.4">
      <c r="A510" s="88">
        <f t="shared" si="8"/>
        <v>505</v>
      </c>
      <c r="B510" s="88"/>
      <c r="C510" s="88"/>
      <c r="D510" s="88"/>
      <c r="E510" s="89"/>
      <c r="F510" s="40"/>
      <c r="G510" s="40"/>
      <c r="H510" s="88"/>
      <c r="I510" s="88"/>
      <c r="J510" s="88"/>
      <c r="K510" s="18"/>
      <c r="L510" s="18"/>
      <c r="M510" s="18"/>
      <c r="N510" s="18"/>
      <c r="O510" s="18"/>
      <c r="P510" s="18"/>
      <c r="Q510" s="20">
        <f>SUM(PAC!$M510:$P510)</f>
        <v>0</v>
      </c>
      <c r="R510" s="20"/>
      <c r="S510" s="20"/>
      <c r="T510" s="20"/>
      <c r="U510" s="20"/>
      <c r="V510" s="20"/>
      <c r="W510" s="20">
        <f>IF(PAC!$V510&gt;0,PAC!$V510,PAC!$Q510)</f>
        <v>0</v>
      </c>
      <c r="X510" s="20"/>
      <c r="Y510" s="102" t="s">
        <v>1477</v>
      </c>
      <c r="Z510" s="102"/>
      <c r="AA510" s="103"/>
      <c r="AB510" s="103"/>
      <c r="AC510" s="100"/>
      <c r="AD510" s="87"/>
      <c r="AE510" s="104"/>
      <c r="AF510" s="40"/>
      <c r="AG510" s="40"/>
      <c r="AH510" s="105"/>
      <c r="AI510" s="101"/>
      <c r="AJ510" s="40"/>
      <c r="AK510" s="40"/>
      <c r="AL510" s="40"/>
      <c r="AM510" s="40"/>
      <c r="AN510" s="87"/>
      <c r="AO510" s="40"/>
      <c r="AP510" s="40"/>
      <c r="AQ510" s="40"/>
      <c r="AR510" s="87"/>
      <c r="AS510" s="87"/>
      <c r="AT510" s="87"/>
      <c r="AU510" s="87"/>
      <c r="AV510" s="106"/>
      <c r="AW510" s="106"/>
      <c r="AX510" s="101"/>
      <c r="AY510" s="107"/>
      <c r="AZ510" s="105"/>
      <c r="BA510" s="128"/>
      <c r="BB510" s="108" t="str">
        <f>IFERROR(IF(PAC!$AB510="F01 - CAPTAÇÃO DE RECURSO",1,""),"")</f>
        <v/>
      </c>
      <c r="BC510" s="108" t="str">
        <f>IFERROR(IF(PAC!$AB510="F02 - LICITAÇÃO",1,""),"")</f>
        <v/>
      </c>
      <c r="BD510" s="109" t="str">
        <f>IFERROR(IF(PAC!$AB$6:$AB$581="F03 - EXECUÇÃO DO OBJETO",1,""),"")</f>
        <v/>
      </c>
      <c r="BE510" s="109" t="str">
        <f>IFERROR(IF(PAC!$AB$6:$AB$581="F04 - CONCLUÍDA",1,""),"")</f>
        <v/>
      </c>
      <c r="BF510" s="110">
        <f>IF(PAC!$V510&gt;0,0,PAC!$Q510)</f>
        <v>0</v>
      </c>
    </row>
    <row r="511" spans="1:58" s="1" customFormat="1" ht="21" hidden="1" customHeight="1" thickBot="1" x14ac:dyDescent="0.4">
      <c r="A511" s="111">
        <f t="shared" si="8"/>
        <v>506</v>
      </c>
      <c r="B511" s="111"/>
      <c r="C511" s="111"/>
      <c r="D511" s="111"/>
      <c r="E511" s="129"/>
      <c r="F511" s="114"/>
      <c r="G511" s="114"/>
      <c r="H511" s="111"/>
      <c r="I511" s="111"/>
      <c r="J511" s="111"/>
      <c r="K511" s="31"/>
      <c r="L511" s="31"/>
      <c r="M511" s="31"/>
      <c r="N511" s="31"/>
      <c r="O511" s="31"/>
      <c r="P511" s="31"/>
      <c r="Q511" s="33">
        <f>SUM(PAC!$M511:$P511)</f>
        <v>0</v>
      </c>
      <c r="R511" s="33"/>
      <c r="S511" s="33"/>
      <c r="T511" s="33"/>
      <c r="U511" s="33"/>
      <c r="V511" s="33"/>
      <c r="W511" s="33">
        <f>IF(PAC!$V511&gt;0,PAC!$V511,PAC!$Q511)</f>
        <v>0</v>
      </c>
      <c r="X511" s="33"/>
      <c r="Y511" s="115" t="s">
        <v>1477</v>
      </c>
      <c r="Z511" s="115"/>
      <c r="AA511" s="116"/>
      <c r="AB511" s="116"/>
      <c r="AC511" s="112"/>
      <c r="AD511" s="117"/>
      <c r="AE511" s="118"/>
      <c r="AF511" s="114"/>
      <c r="AG511" s="114"/>
      <c r="AH511" s="119"/>
      <c r="AI511" s="113"/>
      <c r="AJ511" s="114"/>
      <c r="AK511" s="114"/>
      <c r="AL511" s="114"/>
      <c r="AM511" s="114"/>
      <c r="AN511" s="117"/>
      <c r="AO511" s="114"/>
      <c r="AP511" s="114"/>
      <c r="AQ511" s="114"/>
      <c r="AR511" s="117"/>
      <c r="AS511" s="117"/>
      <c r="AT511" s="117"/>
      <c r="AU511" s="117"/>
      <c r="AV511" s="120"/>
      <c r="AW511" s="120"/>
      <c r="AX511" s="113"/>
      <c r="AY511" s="121"/>
      <c r="AZ511" s="119"/>
      <c r="BA511" s="130"/>
      <c r="BB511" s="191" t="str">
        <f>IFERROR(IF(PAC!$AB511="F01 - CAPTAÇÃO DE RECURSO",1,""),"")</f>
        <v/>
      </c>
      <c r="BC511" s="191" t="str">
        <f>IFERROR(IF(PAC!$AB511="F02 - LICITAÇÃO",1,""),"")</f>
        <v/>
      </c>
      <c r="BD511" s="122" t="str">
        <f>IFERROR(IF(PAC!$AB$6:$AB$581="F03 - EXECUÇÃO DO OBJETO",1,""),"")</f>
        <v/>
      </c>
      <c r="BE511" s="122" t="str">
        <f>IFERROR(IF(PAC!$AB$6:$AB$581="F04 - CONCLUÍDA",1,""),"")</f>
        <v/>
      </c>
      <c r="BF511" s="189">
        <f>IF(PAC!$V511&gt;0,0,PAC!$Q511)</f>
        <v>0</v>
      </c>
    </row>
    <row r="512" spans="1:58" s="1" customFormat="1" ht="21" hidden="1" customHeight="1" thickBot="1" x14ac:dyDescent="0.4">
      <c r="A512" s="88">
        <f t="shared" si="8"/>
        <v>507</v>
      </c>
      <c r="B512" s="88"/>
      <c r="C512" s="88"/>
      <c r="D512" s="88"/>
      <c r="E512" s="89"/>
      <c r="F512" s="40"/>
      <c r="G512" s="40"/>
      <c r="H512" s="88"/>
      <c r="I512" s="88"/>
      <c r="J512" s="88"/>
      <c r="K512" s="18"/>
      <c r="L512" s="18"/>
      <c r="M512" s="18"/>
      <c r="N512" s="18"/>
      <c r="O512" s="18"/>
      <c r="P512" s="18"/>
      <c r="Q512" s="20">
        <f>SUM(PAC!$M512:$P512)</f>
        <v>0</v>
      </c>
      <c r="R512" s="20"/>
      <c r="S512" s="20"/>
      <c r="T512" s="20"/>
      <c r="U512" s="20"/>
      <c r="V512" s="20"/>
      <c r="W512" s="20">
        <f>IF(PAC!$V512&gt;0,PAC!$V512,PAC!$Q512)</f>
        <v>0</v>
      </c>
      <c r="X512" s="20"/>
      <c r="Y512" s="102" t="s">
        <v>1477</v>
      </c>
      <c r="Z512" s="102"/>
      <c r="AA512" s="103"/>
      <c r="AB512" s="103"/>
      <c r="AC512" s="100"/>
      <c r="AD512" s="87"/>
      <c r="AE512" s="104"/>
      <c r="AF512" s="40"/>
      <c r="AG512" s="40"/>
      <c r="AH512" s="105"/>
      <c r="AI512" s="101"/>
      <c r="AJ512" s="40"/>
      <c r="AK512" s="40"/>
      <c r="AL512" s="40"/>
      <c r="AM512" s="40"/>
      <c r="AN512" s="87"/>
      <c r="AO512" s="40"/>
      <c r="AP512" s="40"/>
      <c r="AQ512" s="40"/>
      <c r="AR512" s="87"/>
      <c r="AS512" s="87"/>
      <c r="AT512" s="87"/>
      <c r="AU512" s="87"/>
      <c r="AV512" s="106"/>
      <c r="AW512" s="106"/>
      <c r="AX512" s="101"/>
      <c r="AY512" s="107"/>
      <c r="AZ512" s="105"/>
      <c r="BA512" s="128"/>
      <c r="BB512" s="108" t="str">
        <f>IFERROR(IF(PAC!$AB512="F01 - CAPTAÇÃO DE RECURSO",1,""),"")</f>
        <v/>
      </c>
      <c r="BC512" s="108" t="str">
        <f>IFERROR(IF(PAC!$AB512="F02 - LICITAÇÃO",1,""),"")</f>
        <v/>
      </c>
      <c r="BD512" s="109" t="str">
        <f>IFERROR(IF(PAC!$AB$6:$AB$581="F03 - EXECUÇÃO DO OBJETO",1,""),"")</f>
        <v/>
      </c>
      <c r="BE512" s="109" t="str">
        <f>IFERROR(IF(PAC!$AB$6:$AB$581="F04 - CONCLUÍDA",1,""),"")</f>
        <v/>
      </c>
      <c r="BF512" s="110">
        <f>IF(PAC!$V512&gt;0,0,PAC!$Q512)</f>
        <v>0</v>
      </c>
    </row>
    <row r="513" spans="1:58" s="1" customFormat="1" ht="21" hidden="1" customHeight="1" thickBot="1" x14ac:dyDescent="0.4">
      <c r="A513" s="111">
        <f t="shared" si="8"/>
        <v>508</v>
      </c>
      <c r="B513" s="111"/>
      <c r="C513" s="111"/>
      <c r="D513" s="111"/>
      <c r="E513" s="129"/>
      <c r="F513" s="114"/>
      <c r="G513" s="114"/>
      <c r="H513" s="111"/>
      <c r="I513" s="111"/>
      <c r="J513" s="111"/>
      <c r="K513" s="31"/>
      <c r="L513" s="31"/>
      <c r="M513" s="31"/>
      <c r="N513" s="31"/>
      <c r="O513" s="31"/>
      <c r="P513" s="31"/>
      <c r="Q513" s="33">
        <f>SUM(PAC!$M513:$P513)</f>
        <v>0</v>
      </c>
      <c r="R513" s="33"/>
      <c r="S513" s="33"/>
      <c r="T513" s="33"/>
      <c r="U513" s="33"/>
      <c r="V513" s="33"/>
      <c r="W513" s="33">
        <f>IF(PAC!$V513&gt;0,PAC!$V513,PAC!$Q513)</f>
        <v>0</v>
      </c>
      <c r="X513" s="33"/>
      <c r="Y513" s="115" t="s">
        <v>1477</v>
      </c>
      <c r="Z513" s="115"/>
      <c r="AA513" s="116"/>
      <c r="AB513" s="116"/>
      <c r="AC513" s="112"/>
      <c r="AD513" s="117"/>
      <c r="AE513" s="118"/>
      <c r="AF513" s="114"/>
      <c r="AG513" s="114"/>
      <c r="AH513" s="119"/>
      <c r="AI513" s="113"/>
      <c r="AJ513" s="114"/>
      <c r="AK513" s="114"/>
      <c r="AL513" s="114"/>
      <c r="AM513" s="114"/>
      <c r="AN513" s="117"/>
      <c r="AO513" s="114"/>
      <c r="AP513" s="114"/>
      <c r="AQ513" s="114"/>
      <c r="AR513" s="117"/>
      <c r="AS513" s="117"/>
      <c r="AT513" s="117"/>
      <c r="AU513" s="117"/>
      <c r="AV513" s="120"/>
      <c r="AW513" s="120"/>
      <c r="AX513" s="113"/>
      <c r="AY513" s="121"/>
      <c r="AZ513" s="119"/>
      <c r="BA513" s="130"/>
      <c r="BB513" s="191" t="str">
        <f>IFERROR(IF(PAC!$AB513="F01 - CAPTAÇÃO DE RECURSO",1,""),"")</f>
        <v/>
      </c>
      <c r="BC513" s="191" t="str">
        <f>IFERROR(IF(PAC!$AB513="F02 - LICITAÇÃO",1,""),"")</f>
        <v/>
      </c>
      <c r="BD513" s="122" t="str">
        <f>IFERROR(IF(PAC!$AB$6:$AB$581="F03 - EXECUÇÃO DO OBJETO",1,""),"")</f>
        <v/>
      </c>
      <c r="BE513" s="122" t="str">
        <f>IFERROR(IF(PAC!$AB$6:$AB$581="F04 - CONCLUÍDA",1,""),"")</f>
        <v/>
      </c>
      <c r="BF513" s="189">
        <f>IF(PAC!$V513&gt;0,0,PAC!$Q513)</f>
        <v>0</v>
      </c>
    </row>
    <row r="514" spans="1:58" s="1" customFormat="1" ht="21" hidden="1" customHeight="1" thickBot="1" x14ac:dyDescent="0.4">
      <c r="A514" s="88">
        <f t="shared" si="8"/>
        <v>509</v>
      </c>
      <c r="B514" s="88"/>
      <c r="C514" s="88"/>
      <c r="D514" s="88"/>
      <c r="E514" s="89"/>
      <c r="F514" s="40"/>
      <c r="G514" s="40"/>
      <c r="H514" s="88"/>
      <c r="I514" s="88"/>
      <c r="J514" s="88"/>
      <c r="K514" s="18"/>
      <c r="L514" s="18"/>
      <c r="M514" s="18"/>
      <c r="N514" s="18"/>
      <c r="O514" s="18"/>
      <c r="P514" s="18"/>
      <c r="Q514" s="20">
        <f>SUM(PAC!$M514:$P514)</f>
        <v>0</v>
      </c>
      <c r="R514" s="20"/>
      <c r="S514" s="20"/>
      <c r="T514" s="20"/>
      <c r="U514" s="20"/>
      <c r="V514" s="20"/>
      <c r="W514" s="20">
        <f>IF(PAC!$V514&gt;0,PAC!$V514,PAC!$Q514)</f>
        <v>0</v>
      </c>
      <c r="X514" s="20"/>
      <c r="Y514" s="102" t="s">
        <v>1477</v>
      </c>
      <c r="Z514" s="102"/>
      <c r="AA514" s="103"/>
      <c r="AB514" s="103"/>
      <c r="AC514" s="100"/>
      <c r="AD514" s="87"/>
      <c r="AE514" s="104"/>
      <c r="AF514" s="40"/>
      <c r="AG514" s="40"/>
      <c r="AH514" s="105"/>
      <c r="AI514" s="101"/>
      <c r="AJ514" s="40"/>
      <c r="AK514" s="40"/>
      <c r="AL514" s="40"/>
      <c r="AM514" s="40"/>
      <c r="AN514" s="87"/>
      <c r="AO514" s="40"/>
      <c r="AP514" s="40"/>
      <c r="AQ514" s="40"/>
      <c r="AR514" s="87"/>
      <c r="AS514" s="87"/>
      <c r="AT514" s="87"/>
      <c r="AU514" s="87"/>
      <c r="AV514" s="106"/>
      <c r="AW514" s="106"/>
      <c r="AX514" s="101"/>
      <c r="AY514" s="107"/>
      <c r="AZ514" s="105"/>
      <c r="BA514" s="128"/>
      <c r="BB514" s="108" t="str">
        <f>IFERROR(IF(PAC!$AB514="F01 - CAPTAÇÃO DE RECURSO",1,""),"")</f>
        <v/>
      </c>
      <c r="BC514" s="108" t="str">
        <f>IFERROR(IF(PAC!$AB514="F02 - LICITAÇÃO",1,""),"")</f>
        <v/>
      </c>
      <c r="BD514" s="109" t="str">
        <f>IFERROR(IF(PAC!$AB$6:$AB$581="F03 - EXECUÇÃO DO OBJETO",1,""),"")</f>
        <v/>
      </c>
      <c r="BE514" s="109" t="str">
        <f>IFERROR(IF(PAC!$AB$6:$AB$581="F04 - CONCLUÍDA",1,""),"")</f>
        <v/>
      </c>
      <c r="BF514" s="110">
        <f>IF(PAC!$V514&gt;0,0,PAC!$Q514)</f>
        <v>0</v>
      </c>
    </row>
    <row r="515" spans="1:58" s="1" customFormat="1" ht="21" hidden="1" customHeight="1" thickBot="1" x14ac:dyDescent="0.4">
      <c r="A515" s="111">
        <f t="shared" si="8"/>
        <v>510</v>
      </c>
      <c r="B515" s="111"/>
      <c r="C515" s="111"/>
      <c r="D515" s="111"/>
      <c r="E515" s="129"/>
      <c r="F515" s="114"/>
      <c r="G515" s="114"/>
      <c r="H515" s="111"/>
      <c r="I515" s="111"/>
      <c r="J515" s="111"/>
      <c r="K515" s="31"/>
      <c r="L515" s="31"/>
      <c r="M515" s="31"/>
      <c r="N515" s="31"/>
      <c r="O515" s="31"/>
      <c r="P515" s="31"/>
      <c r="Q515" s="33">
        <f>SUM(PAC!$M515:$P515)</f>
        <v>0</v>
      </c>
      <c r="R515" s="33"/>
      <c r="S515" s="33"/>
      <c r="T515" s="33"/>
      <c r="U515" s="33"/>
      <c r="V515" s="33"/>
      <c r="W515" s="33">
        <f>IF(PAC!$V515&gt;0,PAC!$V515,PAC!$Q515)</f>
        <v>0</v>
      </c>
      <c r="X515" s="33"/>
      <c r="Y515" s="115" t="s">
        <v>1477</v>
      </c>
      <c r="Z515" s="115"/>
      <c r="AA515" s="116"/>
      <c r="AB515" s="116"/>
      <c r="AC515" s="112"/>
      <c r="AD515" s="117"/>
      <c r="AE515" s="118"/>
      <c r="AF515" s="114"/>
      <c r="AG515" s="114"/>
      <c r="AH515" s="119"/>
      <c r="AI515" s="113"/>
      <c r="AJ515" s="114"/>
      <c r="AK515" s="114"/>
      <c r="AL515" s="114"/>
      <c r="AM515" s="114"/>
      <c r="AN515" s="117"/>
      <c r="AO515" s="114"/>
      <c r="AP515" s="114"/>
      <c r="AQ515" s="114"/>
      <c r="AR515" s="117"/>
      <c r="AS515" s="117"/>
      <c r="AT515" s="117"/>
      <c r="AU515" s="117"/>
      <c r="AV515" s="120"/>
      <c r="AW515" s="120"/>
      <c r="AX515" s="113"/>
      <c r="AY515" s="121"/>
      <c r="AZ515" s="119"/>
      <c r="BA515" s="130"/>
      <c r="BB515" s="191" t="str">
        <f>IFERROR(IF(PAC!$AB515="F01 - CAPTAÇÃO DE RECURSO",1,""),"")</f>
        <v/>
      </c>
      <c r="BC515" s="191" t="str">
        <f>IFERROR(IF(PAC!$AB515="F02 - LICITAÇÃO",1,""),"")</f>
        <v/>
      </c>
      <c r="BD515" s="122" t="str">
        <f>IFERROR(IF(PAC!$AB$6:$AB$581="F03 - EXECUÇÃO DO OBJETO",1,""),"")</f>
        <v/>
      </c>
      <c r="BE515" s="122" t="str">
        <f>IFERROR(IF(PAC!$AB$6:$AB$581="F04 - CONCLUÍDA",1,""),"")</f>
        <v/>
      </c>
      <c r="BF515" s="189">
        <f>IF(PAC!$V515&gt;0,0,PAC!$Q515)</f>
        <v>0</v>
      </c>
    </row>
    <row r="516" spans="1:58" s="1" customFormat="1" ht="21" hidden="1" customHeight="1" thickBot="1" x14ac:dyDescent="0.4">
      <c r="A516" s="88">
        <f t="shared" si="8"/>
        <v>511</v>
      </c>
      <c r="B516" s="88"/>
      <c r="C516" s="88"/>
      <c r="D516" s="88"/>
      <c r="E516" s="89"/>
      <c r="F516" s="40"/>
      <c r="G516" s="40"/>
      <c r="H516" s="88"/>
      <c r="I516" s="88"/>
      <c r="J516" s="88"/>
      <c r="K516" s="18"/>
      <c r="L516" s="18"/>
      <c r="M516" s="18"/>
      <c r="N516" s="18"/>
      <c r="O516" s="18"/>
      <c r="P516" s="18"/>
      <c r="Q516" s="20">
        <f>SUM(PAC!$M516:$P516)</f>
        <v>0</v>
      </c>
      <c r="R516" s="20"/>
      <c r="S516" s="20"/>
      <c r="T516" s="20"/>
      <c r="U516" s="20"/>
      <c r="V516" s="20"/>
      <c r="W516" s="20">
        <f>IF(PAC!$V516&gt;0,PAC!$V516,PAC!$Q516)</f>
        <v>0</v>
      </c>
      <c r="X516" s="20"/>
      <c r="Y516" s="102" t="s">
        <v>1477</v>
      </c>
      <c r="Z516" s="102"/>
      <c r="AA516" s="103"/>
      <c r="AB516" s="103"/>
      <c r="AC516" s="100"/>
      <c r="AD516" s="87"/>
      <c r="AE516" s="104"/>
      <c r="AF516" s="40"/>
      <c r="AG516" s="40"/>
      <c r="AH516" s="105"/>
      <c r="AI516" s="101"/>
      <c r="AJ516" s="40"/>
      <c r="AK516" s="40"/>
      <c r="AL516" s="40"/>
      <c r="AM516" s="40"/>
      <c r="AN516" s="87"/>
      <c r="AO516" s="40"/>
      <c r="AP516" s="40"/>
      <c r="AQ516" s="40"/>
      <c r="AR516" s="87"/>
      <c r="AS516" s="87"/>
      <c r="AT516" s="87"/>
      <c r="AU516" s="87"/>
      <c r="AV516" s="106"/>
      <c r="AW516" s="106"/>
      <c r="AX516" s="101"/>
      <c r="AY516" s="107"/>
      <c r="AZ516" s="105"/>
      <c r="BA516" s="128"/>
      <c r="BB516" s="108" t="str">
        <f>IFERROR(IF(PAC!$AB516="F01 - CAPTAÇÃO DE RECURSO",1,""),"")</f>
        <v/>
      </c>
      <c r="BC516" s="108" t="str">
        <f>IFERROR(IF(PAC!$AB516="F02 - LICITAÇÃO",1,""),"")</f>
        <v/>
      </c>
      <c r="BD516" s="109" t="str">
        <f>IFERROR(IF(PAC!$AB$6:$AB$581="F03 - EXECUÇÃO DO OBJETO",1,""),"")</f>
        <v/>
      </c>
      <c r="BE516" s="109" t="str">
        <f>IFERROR(IF(PAC!$AB$6:$AB$581="F04 - CONCLUÍDA",1,""),"")</f>
        <v/>
      </c>
      <c r="BF516" s="110">
        <f>IF(PAC!$V516&gt;0,0,PAC!$Q516)</f>
        <v>0</v>
      </c>
    </row>
    <row r="517" spans="1:58" s="1" customFormat="1" ht="21" hidden="1" customHeight="1" thickBot="1" x14ac:dyDescent="0.4">
      <c r="A517" s="111">
        <f t="shared" ref="A517:A580" si="9">ROW()-5</f>
        <v>512</v>
      </c>
      <c r="B517" s="111"/>
      <c r="C517" s="111"/>
      <c r="D517" s="111"/>
      <c r="E517" s="129"/>
      <c r="F517" s="114"/>
      <c r="G517" s="114"/>
      <c r="H517" s="111"/>
      <c r="I517" s="111"/>
      <c r="J517" s="111"/>
      <c r="K517" s="31"/>
      <c r="L517" s="31"/>
      <c r="M517" s="31"/>
      <c r="N517" s="31"/>
      <c r="O517" s="31"/>
      <c r="P517" s="31"/>
      <c r="Q517" s="33">
        <f>SUM(PAC!$M517:$P517)</f>
        <v>0</v>
      </c>
      <c r="R517" s="33"/>
      <c r="S517" s="33"/>
      <c r="T517" s="33"/>
      <c r="U517" s="33"/>
      <c r="V517" s="33"/>
      <c r="W517" s="33">
        <f>IF(PAC!$V517&gt;0,PAC!$V517,PAC!$Q517)</f>
        <v>0</v>
      </c>
      <c r="X517" s="33"/>
      <c r="Y517" s="115" t="s">
        <v>1477</v>
      </c>
      <c r="Z517" s="115"/>
      <c r="AA517" s="116"/>
      <c r="AB517" s="116"/>
      <c r="AC517" s="112"/>
      <c r="AD517" s="117"/>
      <c r="AE517" s="118"/>
      <c r="AF517" s="114"/>
      <c r="AG517" s="114"/>
      <c r="AH517" s="119"/>
      <c r="AI517" s="113"/>
      <c r="AJ517" s="114"/>
      <c r="AK517" s="114"/>
      <c r="AL517" s="114"/>
      <c r="AM517" s="114"/>
      <c r="AN517" s="117"/>
      <c r="AO517" s="114"/>
      <c r="AP517" s="114"/>
      <c r="AQ517" s="114"/>
      <c r="AR517" s="117"/>
      <c r="AS517" s="117"/>
      <c r="AT517" s="117"/>
      <c r="AU517" s="117"/>
      <c r="AV517" s="120"/>
      <c r="AW517" s="120"/>
      <c r="AX517" s="113"/>
      <c r="AY517" s="121"/>
      <c r="AZ517" s="119"/>
      <c r="BA517" s="130"/>
      <c r="BB517" s="191" t="str">
        <f>IFERROR(IF(PAC!$AB517="F01 - CAPTAÇÃO DE RECURSO",1,""),"")</f>
        <v/>
      </c>
      <c r="BC517" s="191" t="str">
        <f>IFERROR(IF(PAC!$AB517="F02 - LICITAÇÃO",1,""),"")</f>
        <v/>
      </c>
      <c r="BD517" s="122" t="str">
        <f>IFERROR(IF(PAC!$AB$6:$AB$581="F03 - EXECUÇÃO DO OBJETO",1,""),"")</f>
        <v/>
      </c>
      <c r="BE517" s="122" t="str">
        <f>IFERROR(IF(PAC!$AB$6:$AB$581="F04 - CONCLUÍDA",1,""),"")</f>
        <v/>
      </c>
      <c r="BF517" s="189">
        <f>IF(PAC!$V517&gt;0,0,PAC!$Q517)</f>
        <v>0</v>
      </c>
    </row>
    <row r="518" spans="1:58" s="1" customFormat="1" ht="21" hidden="1" customHeight="1" thickBot="1" x14ac:dyDescent="0.4">
      <c r="A518" s="88">
        <f t="shared" si="9"/>
        <v>513</v>
      </c>
      <c r="B518" s="88"/>
      <c r="C518" s="88"/>
      <c r="D518" s="88"/>
      <c r="E518" s="89"/>
      <c r="F518" s="40"/>
      <c r="G518" s="40"/>
      <c r="H518" s="88"/>
      <c r="I518" s="88"/>
      <c r="J518" s="88"/>
      <c r="K518" s="18"/>
      <c r="L518" s="18"/>
      <c r="M518" s="18"/>
      <c r="N518" s="18"/>
      <c r="O518" s="18"/>
      <c r="P518" s="18"/>
      <c r="Q518" s="20">
        <f>SUM(PAC!$M518:$P518)</f>
        <v>0</v>
      </c>
      <c r="R518" s="20"/>
      <c r="S518" s="20"/>
      <c r="T518" s="20"/>
      <c r="U518" s="20"/>
      <c r="V518" s="20"/>
      <c r="W518" s="20">
        <f>IF(PAC!$V518&gt;0,PAC!$V518,PAC!$Q518)</f>
        <v>0</v>
      </c>
      <c r="X518" s="20"/>
      <c r="Y518" s="102" t="s">
        <v>1477</v>
      </c>
      <c r="Z518" s="102"/>
      <c r="AA518" s="103"/>
      <c r="AB518" s="103"/>
      <c r="AC518" s="100"/>
      <c r="AD518" s="87"/>
      <c r="AE518" s="104"/>
      <c r="AF518" s="40"/>
      <c r="AG518" s="40"/>
      <c r="AH518" s="105"/>
      <c r="AI518" s="101"/>
      <c r="AJ518" s="40"/>
      <c r="AK518" s="40"/>
      <c r="AL518" s="40"/>
      <c r="AM518" s="40"/>
      <c r="AN518" s="87"/>
      <c r="AO518" s="40"/>
      <c r="AP518" s="40"/>
      <c r="AQ518" s="40"/>
      <c r="AR518" s="87"/>
      <c r="AS518" s="87"/>
      <c r="AT518" s="87"/>
      <c r="AU518" s="87"/>
      <c r="AV518" s="106"/>
      <c r="AW518" s="106"/>
      <c r="AX518" s="101"/>
      <c r="AY518" s="107"/>
      <c r="AZ518" s="105"/>
      <c r="BA518" s="128"/>
      <c r="BB518" s="108" t="str">
        <f>IFERROR(IF(PAC!$AB518="F01 - CAPTAÇÃO DE RECURSO",1,""),"")</f>
        <v/>
      </c>
      <c r="BC518" s="108" t="str">
        <f>IFERROR(IF(PAC!$AB518="F02 - LICITAÇÃO",1,""),"")</f>
        <v/>
      </c>
      <c r="BD518" s="109" t="str">
        <f>IFERROR(IF(PAC!$AB$6:$AB$581="F03 - EXECUÇÃO DO OBJETO",1,""),"")</f>
        <v/>
      </c>
      <c r="BE518" s="109" t="str">
        <f>IFERROR(IF(PAC!$AB$6:$AB$581="F04 - CONCLUÍDA",1,""),"")</f>
        <v/>
      </c>
      <c r="BF518" s="110">
        <f>IF(PAC!$V518&gt;0,0,PAC!$Q518)</f>
        <v>0</v>
      </c>
    </row>
    <row r="519" spans="1:58" s="1" customFormat="1" ht="21" hidden="1" customHeight="1" thickBot="1" x14ac:dyDescent="0.4">
      <c r="A519" s="111">
        <f t="shared" si="9"/>
        <v>514</v>
      </c>
      <c r="B519" s="111"/>
      <c r="C519" s="111"/>
      <c r="D519" s="111"/>
      <c r="E519" s="129"/>
      <c r="F519" s="114"/>
      <c r="G519" s="114"/>
      <c r="H519" s="111"/>
      <c r="I519" s="111"/>
      <c r="J519" s="111"/>
      <c r="K519" s="31"/>
      <c r="L519" s="31"/>
      <c r="M519" s="31"/>
      <c r="N519" s="31"/>
      <c r="O519" s="31"/>
      <c r="P519" s="31"/>
      <c r="Q519" s="33">
        <f>SUM(PAC!$M519:$P519)</f>
        <v>0</v>
      </c>
      <c r="R519" s="33"/>
      <c r="S519" s="33"/>
      <c r="T519" s="33"/>
      <c r="U519" s="33"/>
      <c r="V519" s="33"/>
      <c r="W519" s="33">
        <f>IF(PAC!$V519&gt;0,PAC!$V519,PAC!$Q519)</f>
        <v>0</v>
      </c>
      <c r="X519" s="33"/>
      <c r="Y519" s="115" t="s">
        <v>1477</v>
      </c>
      <c r="Z519" s="115"/>
      <c r="AA519" s="116"/>
      <c r="AB519" s="116"/>
      <c r="AC519" s="112"/>
      <c r="AD519" s="117"/>
      <c r="AE519" s="118"/>
      <c r="AF519" s="114"/>
      <c r="AG519" s="114"/>
      <c r="AH519" s="119"/>
      <c r="AI519" s="113"/>
      <c r="AJ519" s="114"/>
      <c r="AK519" s="114"/>
      <c r="AL519" s="114"/>
      <c r="AM519" s="114"/>
      <c r="AN519" s="117"/>
      <c r="AO519" s="114"/>
      <c r="AP519" s="114"/>
      <c r="AQ519" s="114"/>
      <c r="AR519" s="117"/>
      <c r="AS519" s="117"/>
      <c r="AT519" s="117"/>
      <c r="AU519" s="117"/>
      <c r="AV519" s="120"/>
      <c r="AW519" s="120"/>
      <c r="AX519" s="113"/>
      <c r="AY519" s="121"/>
      <c r="AZ519" s="119"/>
      <c r="BA519" s="130"/>
      <c r="BB519" s="191" t="str">
        <f>IFERROR(IF(PAC!$AB519="F01 - CAPTAÇÃO DE RECURSO",1,""),"")</f>
        <v/>
      </c>
      <c r="BC519" s="191" t="str">
        <f>IFERROR(IF(PAC!$AB519="F02 - LICITAÇÃO",1,""),"")</f>
        <v/>
      </c>
      <c r="BD519" s="122" t="str">
        <f>IFERROR(IF(PAC!$AB$6:$AB$581="F03 - EXECUÇÃO DO OBJETO",1,""),"")</f>
        <v/>
      </c>
      <c r="BE519" s="122" t="str">
        <f>IFERROR(IF(PAC!$AB$6:$AB$581="F04 - CONCLUÍDA",1,""),"")</f>
        <v/>
      </c>
      <c r="BF519" s="189">
        <f>IF(PAC!$V519&gt;0,0,PAC!$Q519)</f>
        <v>0</v>
      </c>
    </row>
    <row r="520" spans="1:58" s="1" customFormat="1" ht="21" hidden="1" customHeight="1" thickBot="1" x14ac:dyDescent="0.4">
      <c r="A520" s="88">
        <f t="shared" si="9"/>
        <v>515</v>
      </c>
      <c r="B520" s="88"/>
      <c r="C520" s="88"/>
      <c r="D520" s="88"/>
      <c r="E520" s="89"/>
      <c r="F520" s="40"/>
      <c r="G520" s="40"/>
      <c r="H520" s="88"/>
      <c r="I520" s="88"/>
      <c r="J520" s="88"/>
      <c r="K520" s="18"/>
      <c r="L520" s="18"/>
      <c r="M520" s="18"/>
      <c r="N520" s="18"/>
      <c r="O520" s="18"/>
      <c r="P520" s="18"/>
      <c r="Q520" s="20">
        <f>SUM(PAC!$M520:$P520)</f>
        <v>0</v>
      </c>
      <c r="R520" s="20"/>
      <c r="S520" s="20"/>
      <c r="T520" s="20"/>
      <c r="U520" s="20"/>
      <c r="V520" s="20"/>
      <c r="W520" s="20">
        <f>IF(PAC!$V520&gt;0,PAC!$V520,PAC!$Q520)</f>
        <v>0</v>
      </c>
      <c r="X520" s="20"/>
      <c r="Y520" s="102" t="s">
        <v>1477</v>
      </c>
      <c r="Z520" s="102"/>
      <c r="AA520" s="103"/>
      <c r="AB520" s="103"/>
      <c r="AC520" s="100"/>
      <c r="AD520" s="87"/>
      <c r="AE520" s="104"/>
      <c r="AF520" s="40"/>
      <c r="AG520" s="40"/>
      <c r="AH520" s="105"/>
      <c r="AI520" s="101"/>
      <c r="AJ520" s="40"/>
      <c r="AK520" s="40"/>
      <c r="AL520" s="40"/>
      <c r="AM520" s="40"/>
      <c r="AN520" s="87"/>
      <c r="AO520" s="40"/>
      <c r="AP520" s="40"/>
      <c r="AQ520" s="40"/>
      <c r="AR520" s="87"/>
      <c r="AS520" s="87"/>
      <c r="AT520" s="87"/>
      <c r="AU520" s="87"/>
      <c r="AV520" s="106"/>
      <c r="AW520" s="106"/>
      <c r="AX520" s="101"/>
      <c r="AY520" s="107"/>
      <c r="AZ520" s="105"/>
      <c r="BA520" s="128"/>
      <c r="BB520" s="108" t="str">
        <f>IFERROR(IF(PAC!$AB520="F01 - CAPTAÇÃO DE RECURSO",1,""),"")</f>
        <v/>
      </c>
      <c r="BC520" s="108" t="str">
        <f>IFERROR(IF(PAC!$AB520="F02 - LICITAÇÃO",1,""),"")</f>
        <v/>
      </c>
      <c r="BD520" s="109" t="str">
        <f>IFERROR(IF(PAC!$AB$6:$AB$581="F03 - EXECUÇÃO DO OBJETO",1,""),"")</f>
        <v/>
      </c>
      <c r="BE520" s="109" t="str">
        <f>IFERROR(IF(PAC!$AB$6:$AB$581="F04 - CONCLUÍDA",1,""),"")</f>
        <v/>
      </c>
      <c r="BF520" s="110">
        <f>IF(PAC!$V520&gt;0,0,PAC!$Q520)</f>
        <v>0</v>
      </c>
    </row>
    <row r="521" spans="1:58" s="1" customFormat="1" ht="21" hidden="1" customHeight="1" thickBot="1" x14ac:dyDescent="0.4">
      <c r="A521" s="111">
        <f t="shared" si="9"/>
        <v>516</v>
      </c>
      <c r="B521" s="111"/>
      <c r="C521" s="111"/>
      <c r="D521" s="111"/>
      <c r="E521" s="129"/>
      <c r="F521" s="114"/>
      <c r="G521" s="114"/>
      <c r="H521" s="111"/>
      <c r="I521" s="111"/>
      <c r="J521" s="111"/>
      <c r="K521" s="31"/>
      <c r="L521" s="31"/>
      <c r="M521" s="31"/>
      <c r="N521" s="31"/>
      <c r="O521" s="31"/>
      <c r="P521" s="31"/>
      <c r="Q521" s="33">
        <f>SUM(PAC!$M521:$P521)</f>
        <v>0</v>
      </c>
      <c r="R521" s="33"/>
      <c r="S521" s="33"/>
      <c r="T521" s="33"/>
      <c r="U521" s="33"/>
      <c r="V521" s="33"/>
      <c r="W521" s="33">
        <f>IF(PAC!$V521&gt;0,PAC!$V521,PAC!$Q521)</f>
        <v>0</v>
      </c>
      <c r="X521" s="33"/>
      <c r="Y521" s="115" t="s">
        <v>1477</v>
      </c>
      <c r="Z521" s="115"/>
      <c r="AA521" s="116"/>
      <c r="AB521" s="116"/>
      <c r="AC521" s="112"/>
      <c r="AD521" s="117"/>
      <c r="AE521" s="118"/>
      <c r="AF521" s="114"/>
      <c r="AG521" s="114"/>
      <c r="AH521" s="119"/>
      <c r="AI521" s="113"/>
      <c r="AJ521" s="114"/>
      <c r="AK521" s="114"/>
      <c r="AL521" s="114"/>
      <c r="AM521" s="114"/>
      <c r="AN521" s="117"/>
      <c r="AO521" s="114"/>
      <c r="AP521" s="114"/>
      <c r="AQ521" s="114"/>
      <c r="AR521" s="117"/>
      <c r="AS521" s="117"/>
      <c r="AT521" s="117"/>
      <c r="AU521" s="117"/>
      <c r="AV521" s="120"/>
      <c r="AW521" s="120"/>
      <c r="AX521" s="113"/>
      <c r="AY521" s="121"/>
      <c r="AZ521" s="119"/>
      <c r="BA521" s="130"/>
      <c r="BB521" s="191" t="str">
        <f>IFERROR(IF(PAC!$AB521="F01 - CAPTAÇÃO DE RECURSO",1,""),"")</f>
        <v/>
      </c>
      <c r="BC521" s="191" t="str">
        <f>IFERROR(IF(PAC!$AB521="F02 - LICITAÇÃO",1,""),"")</f>
        <v/>
      </c>
      <c r="BD521" s="122" t="str">
        <f>IFERROR(IF(PAC!$AB$6:$AB$581="F03 - EXECUÇÃO DO OBJETO",1,""),"")</f>
        <v/>
      </c>
      <c r="BE521" s="122" t="str">
        <f>IFERROR(IF(PAC!$AB$6:$AB$581="F04 - CONCLUÍDA",1,""),"")</f>
        <v/>
      </c>
      <c r="BF521" s="189">
        <f>IF(PAC!$V521&gt;0,0,PAC!$Q521)</f>
        <v>0</v>
      </c>
    </row>
    <row r="522" spans="1:58" s="1" customFormat="1" ht="21" hidden="1" customHeight="1" thickBot="1" x14ac:dyDescent="0.4">
      <c r="A522" s="88">
        <f t="shared" si="9"/>
        <v>517</v>
      </c>
      <c r="B522" s="88"/>
      <c r="C522" s="88"/>
      <c r="D522" s="88"/>
      <c r="E522" s="89"/>
      <c r="F522" s="40"/>
      <c r="G522" s="40"/>
      <c r="H522" s="88"/>
      <c r="I522" s="88"/>
      <c r="J522" s="88"/>
      <c r="K522" s="18"/>
      <c r="L522" s="18"/>
      <c r="M522" s="18"/>
      <c r="N522" s="18"/>
      <c r="O522" s="18"/>
      <c r="P522" s="18"/>
      <c r="Q522" s="20">
        <f>SUM(PAC!$M522:$P522)</f>
        <v>0</v>
      </c>
      <c r="R522" s="20"/>
      <c r="S522" s="20"/>
      <c r="T522" s="20"/>
      <c r="U522" s="20"/>
      <c r="V522" s="20"/>
      <c r="W522" s="20">
        <f>IF(PAC!$V522&gt;0,PAC!$V522,PAC!$Q522)</f>
        <v>0</v>
      </c>
      <c r="X522" s="20"/>
      <c r="Y522" s="102" t="s">
        <v>1477</v>
      </c>
      <c r="Z522" s="102"/>
      <c r="AA522" s="103"/>
      <c r="AB522" s="103"/>
      <c r="AC522" s="100"/>
      <c r="AD522" s="87"/>
      <c r="AE522" s="104"/>
      <c r="AF522" s="40"/>
      <c r="AG522" s="40"/>
      <c r="AH522" s="105"/>
      <c r="AI522" s="101"/>
      <c r="AJ522" s="40"/>
      <c r="AK522" s="40"/>
      <c r="AL522" s="40"/>
      <c r="AM522" s="40"/>
      <c r="AN522" s="87"/>
      <c r="AO522" s="40"/>
      <c r="AP522" s="40"/>
      <c r="AQ522" s="40"/>
      <c r="AR522" s="87"/>
      <c r="AS522" s="87"/>
      <c r="AT522" s="87"/>
      <c r="AU522" s="87"/>
      <c r="AV522" s="106"/>
      <c r="AW522" s="106"/>
      <c r="AX522" s="101"/>
      <c r="AY522" s="107"/>
      <c r="AZ522" s="105"/>
      <c r="BA522" s="128"/>
      <c r="BB522" s="108" t="str">
        <f>IFERROR(IF(PAC!$AB522="F01 - CAPTAÇÃO DE RECURSO",1,""),"")</f>
        <v/>
      </c>
      <c r="BC522" s="108" t="str">
        <f>IFERROR(IF(PAC!$AB522="F02 - LICITAÇÃO",1,""),"")</f>
        <v/>
      </c>
      <c r="BD522" s="109" t="str">
        <f>IFERROR(IF(PAC!$AB$6:$AB$581="F03 - EXECUÇÃO DO OBJETO",1,""),"")</f>
        <v/>
      </c>
      <c r="BE522" s="109" t="str">
        <f>IFERROR(IF(PAC!$AB$6:$AB$581="F04 - CONCLUÍDA",1,""),"")</f>
        <v/>
      </c>
      <c r="BF522" s="110">
        <f>IF(PAC!$V522&gt;0,0,PAC!$Q522)</f>
        <v>0</v>
      </c>
    </row>
    <row r="523" spans="1:58" s="1" customFormat="1" ht="21" hidden="1" customHeight="1" thickBot="1" x14ac:dyDescent="0.4">
      <c r="A523" s="111">
        <f t="shared" si="9"/>
        <v>518</v>
      </c>
      <c r="B523" s="111"/>
      <c r="C523" s="111"/>
      <c r="D523" s="111"/>
      <c r="E523" s="129"/>
      <c r="F523" s="114"/>
      <c r="G523" s="114"/>
      <c r="H523" s="111"/>
      <c r="I523" s="111"/>
      <c r="J523" s="111"/>
      <c r="K523" s="31"/>
      <c r="L523" s="31"/>
      <c r="M523" s="31"/>
      <c r="N523" s="31"/>
      <c r="O523" s="31"/>
      <c r="P523" s="31"/>
      <c r="Q523" s="33">
        <f>SUM(PAC!$M523:$P523)</f>
        <v>0</v>
      </c>
      <c r="R523" s="33"/>
      <c r="S523" s="33"/>
      <c r="T523" s="33"/>
      <c r="U523" s="33"/>
      <c r="V523" s="33"/>
      <c r="W523" s="33">
        <f>IF(PAC!$V523&gt;0,PAC!$V523,PAC!$Q523)</f>
        <v>0</v>
      </c>
      <c r="X523" s="33"/>
      <c r="Y523" s="115" t="s">
        <v>1477</v>
      </c>
      <c r="Z523" s="115"/>
      <c r="AA523" s="116"/>
      <c r="AB523" s="116"/>
      <c r="AC523" s="112"/>
      <c r="AD523" s="117"/>
      <c r="AE523" s="118"/>
      <c r="AF523" s="114"/>
      <c r="AG523" s="114"/>
      <c r="AH523" s="119"/>
      <c r="AI523" s="113"/>
      <c r="AJ523" s="114"/>
      <c r="AK523" s="114"/>
      <c r="AL523" s="114"/>
      <c r="AM523" s="114"/>
      <c r="AN523" s="117"/>
      <c r="AO523" s="114"/>
      <c r="AP523" s="114"/>
      <c r="AQ523" s="114"/>
      <c r="AR523" s="117"/>
      <c r="AS523" s="117"/>
      <c r="AT523" s="117"/>
      <c r="AU523" s="117"/>
      <c r="AV523" s="120"/>
      <c r="AW523" s="120"/>
      <c r="AX523" s="113"/>
      <c r="AY523" s="121"/>
      <c r="AZ523" s="119"/>
      <c r="BA523" s="130"/>
      <c r="BB523" s="191" t="str">
        <f>IFERROR(IF(PAC!$AB523="F01 - CAPTAÇÃO DE RECURSO",1,""),"")</f>
        <v/>
      </c>
      <c r="BC523" s="191" t="str">
        <f>IFERROR(IF(PAC!$AB523="F02 - LICITAÇÃO",1,""),"")</f>
        <v/>
      </c>
      <c r="BD523" s="122" t="str">
        <f>IFERROR(IF(PAC!$AB$6:$AB$581="F03 - EXECUÇÃO DO OBJETO",1,""),"")</f>
        <v/>
      </c>
      <c r="BE523" s="122" t="str">
        <f>IFERROR(IF(PAC!$AB$6:$AB$581="F04 - CONCLUÍDA",1,""),"")</f>
        <v/>
      </c>
      <c r="BF523" s="189">
        <f>IF(PAC!$V523&gt;0,0,PAC!$Q523)</f>
        <v>0</v>
      </c>
    </row>
    <row r="524" spans="1:58" s="1" customFormat="1" ht="21" hidden="1" customHeight="1" thickBot="1" x14ac:dyDescent="0.4">
      <c r="A524" s="88">
        <f t="shared" si="9"/>
        <v>519</v>
      </c>
      <c r="B524" s="88"/>
      <c r="C524" s="88"/>
      <c r="D524" s="88"/>
      <c r="E524" s="89"/>
      <c r="F524" s="40"/>
      <c r="G524" s="40"/>
      <c r="H524" s="88"/>
      <c r="I524" s="88"/>
      <c r="J524" s="88"/>
      <c r="K524" s="18"/>
      <c r="L524" s="18"/>
      <c r="M524" s="18"/>
      <c r="N524" s="18"/>
      <c r="O524" s="18"/>
      <c r="P524" s="18"/>
      <c r="Q524" s="20">
        <f>SUM(PAC!$M524:$P524)</f>
        <v>0</v>
      </c>
      <c r="R524" s="20"/>
      <c r="S524" s="20"/>
      <c r="T524" s="20"/>
      <c r="U524" s="20"/>
      <c r="V524" s="20"/>
      <c r="W524" s="20">
        <f>IF(PAC!$V524&gt;0,PAC!$V524,PAC!$Q524)</f>
        <v>0</v>
      </c>
      <c r="X524" s="20"/>
      <c r="Y524" s="102" t="s">
        <v>1477</v>
      </c>
      <c r="Z524" s="102"/>
      <c r="AA524" s="103"/>
      <c r="AB524" s="103"/>
      <c r="AC524" s="100"/>
      <c r="AD524" s="87"/>
      <c r="AE524" s="104"/>
      <c r="AF524" s="40"/>
      <c r="AG524" s="40"/>
      <c r="AH524" s="105"/>
      <c r="AI524" s="101"/>
      <c r="AJ524" s="40"/>
      <c r="AK524" s="40"/>
      <c r="AL524" s="40"/>
      <c r="AM524" s="40"/>
      <c r="AN524" s="87"/>
      <c r="AO524" s="40"/>
      <c r="AP524" s="40"/>
      <c r="AQ524" s="40"/>
      <c r="AR524" s="87"/>
      <c r="AS524" s="87"/>
      <c r="AT524" s="87"/>
      <c r="AU524" s="87"/>
      <c r="AV524" s="106"/>
      <c r="AW524" s="106"/>
      <c r="AX524" s="101"/>
      <c r="AY524" s="107"/>
      <c r="AZ524" s="105"/>
      <c r="BA524" s="128"/>
      <c r="BB524" s="108" t="str">
        <f>IFERROR(IF(PAC!$AB524="F01 - CAPTAÇÃO DE RECURSO",1,""),"")</f>
        <v/>
      </c>
      <c r="BC524" s="108" t="str">
        <f>IFERROR(IF(PAC!$AB524="F02 - LICITAÇÃO",1,""),"")</f>
        <v/>
      </c>
      <c r="BD524" s="109" t="str">
        <f>IFERROR(IF(PAC!$AB$6:$AB$581="F03 - EXECUÇÃO DO OBJETO",1,""),"")</f>
        <v/>
      </c>
      <c r="BE524" s="109" t="str">
        <f>IFERROR(IF(PAC!$AB$6:$AB$581="F04 - CONCLUÍDA",1,""),"")</f>
        <v/>
      </c>
      <c r="BF524" s="110">
        <f>IF(PAC!$V524&gt;0,0,PAC!$Q524)</f>
        <v>0</v>
      </c>
    </row>
    <row r="525" spans="1:58" s="1" customFormat="1" ht="21" hidden="1" customHeight="1" thickBot="1" x14ac:dyDescent="0.4">
      <c r="A525" s="111">
        <f t="shared" si="9"/>
        <v>520</v>
      </c>
      <c r="B525" s="111"/>
      <c r="C525" s="111"/>
      <c r="D525" s="111"/>
      <c r="E525" s="129"/>
      <c r="F525" s="114"/>
      <c r="G525" s="114"/>
      <c r="H525" s="111"/>
      <c r="I525" s="111"/>
      <c r="J525" s="111"/>
      <c r="K525" s="31"/>
      <c r="L525" s="31"/>
      <c r="M525" s="31"/>
      <c r="N525" s="31"/>
      <c r="O525" s="31"/>
      <c r="P525" s="31"/>
      <c r="Q525" s="33">
        <f>SUM(PAC!$M525:$P525)</f>
        <v>0</v>
      </c>
      <c r="R525" s="33"/>
      <c r="S525" s="33"/>
      <c r="T525" s="33"/>
      <c r="U525" s="33"/>
      <c r="V525" s="33"/>
      <c r="W525" s="33">
        <f>IF(PAC!$V525&gt;0,PAC!$V525,PAC!$Q525)</f>
        <v>0</v>
      </c>
      <c r="X525" s="33"/>
      <c r="Y525" s="115" t="s">
        <v>1477</v>
      </c>
      <c r="Z525" s="115"/>
      <c r="AA525" s="116"/>
      <c r="AB525" s="116"/>
      <c r="AC525" s="112"/>
      <c r="AD525" s="117"/>
      <c r="AE525" s="118"/>
      <c r="AF525" s="114"/>
      <c r="AG525" s="114"/>
      <c r="AH525" s="119"/>
      <c r="AI525" s="113"/>
      <c r="AJ525" s="114"/>
      <c r="AK525" s="114"/>
      <c r="AL525" s="114"/>
      <c r="AM525" s="114"/>
      <c r="AN525" s="117"/>
      <c r="AO525" s="114"/>
      <c r="AP525" s="114"/>
      <c r="AQ525" s="114"/>
      <c r="AR525" s="117"/>
      <c r="AS525" s="117"/>
      <c r="AT525" s="117"/>
      <c r="AU525" s="117"/>
      <c r="AV525" s="120"/>
      <c r="AW525" s="120"/>
      <c r="AX525" s="113"/>
      <c r="AY525" s="121"/>
      <c r="AZ525" s="119"/>
      <c r="BA525" s="130"/>
      <c r="BB525" s="191" t="str">
        <f>IFERROR(IF(PAC!$AB525="F01 - CAPTAÇÃO DE RECURSO",1,""),"")</f>
        <v/>
      </c>
      <c r="BC525" s="191" t="str">
        <f>IFERROR(IF(PAC!$AB525="F02 - LICITAÇÃO",1,""),"")</f>
        <v/>
      </c>
      <c r="BD525" s="122" t="str">
        <f>IFERROR(IF(PAC!$AB$6:$AB$581="F03 - EXECUÇÃO DO OBJETO",1,""),"")</f>
        <v/>
      </c>
      <c r="BE525" s="122" t="str">
        <f>IFERROR(IF(PAC!$AB$6:$AB$581="F04 - CONCLUÍDA",1,""),"")</f>
        <v/>
      </c>
      <c r="BF525" s="189">
        <f>IF(PAC!$V525&gt;0,0,PAC!$Q525)</f>
        <v>0</v>
      </c>
    </row>
    <row r="526" spans="1:58" s="1" customFormat="1" ht="21" hidden="1" customHeight="1" thickBot="1" x14ac:dyDescent="0.4">
      <c r="A526" s="88">
        <f t="shared" si="9"/>
        <v>521</v>
      </c>
      <c r="B526" s="88"/>
      <c r="C526" s="88"/>
      <c r="D526" s="88"/>
      <c r="E526" s="89"/>
      <c r="F526" s="40"/>
      <c r="G526" s="40"/>
      <c r="H526" s="88"/>
      <c r="I526" s="88"/>
      <c r="J526" s="88"/>
      <c r="K526" s="18"/>
      <c r="L526" s="18"/>
      <c r="M526" s="18"/>
      <c r="N526" s="18"/>
      <c r="O526" s="18"/>
      <c r="P526" s="18"/>
      <c r="Q526" s="20">
        <f>SUM(PAC!$M526:$P526)</f>
        <v>0</v>
      </c>
      <c r="R526" s="20"/>
      <c r="S526" s="20"/>
      <c r="T526" s="20"/>
      <c r="U526" s="20"/>
      <c r="V526" s="20"/>
      <c r="W526" s="20">
        <f>IF(PAC!$V526&gt;0,PAC!$V526,PAC!$Q526)</f>
        <v>0</v>
      </c>
      <c r="X526" s="20"/>
      <c r="Y526" s="102" t="s">
        <v>1477</v>
      </c>
      <c r="Z526" s="102"/>
      <c r="AA526" s="103"/>
      <c r="AB526" s="103"/>
      <c r="AC526" s="100"/>
      <c r="AD526" s="87"/>
      <c r="AE526" s="104"/>
      <c r="AF526" s="40"/>
      <c r="AG526" s="40"/>
      <c r="AH526" s="105"/>
      <c r="AI526" s="101"/>
      <c r="AJ526" s="40"/>
      <c r="AK526" s="40"/>
      <c r="AL526" s="40"/>
      <c r="AM526" s="40"/>
      <c r="AN526" s="87"/>
      <c r="AO526" s="40"/>
      <c r="AP526" s="40"/>
      <c r="AQ526" s="40"/>
      <c r="AR526" s="87"/>
      <c r="AS526" s="87"/>
      <c r="AT526" s="87"/>
      <c r="AU526" s="87"/>
      <c r="AV526" s="106"/>
      <c r="AW526" s="106"/>
      <c r="AX526" s="101"/>
      <c r="AY526" s="107"/>
      <c r="AZ526" s="105"/>
      <c r="BA526" s="128"/>
      <c r="BB526" s="108" t="str">
        <f>IFERROR(IF(PAC!$AB526="F01 - CAPTAÇÃO DE RECURSO",1,""),"")</f>
        <v/>
      </c>
      <c r="BC526" s="108" t="str">
        <f>IFERROR(IF(PAC!$AB526="F02 - LICITAÇÃO",1,""),"")</f>
        <v/>
      </c>
      <c r="BD526" s="109" t="str">
        <f>IFERROR(IF(PAC!$AB$6:$AB$581="F03 - EXECUÇÃO DO OBJETO",1,""),"")</f>
        <v/>
      </c>
      <c r="BE526" s="109" t="str">
        <f>IFERROR(IF(PAC!$AB$6:$AB$581="F04 - CONCLUÍDA",1,""),"")</f>
        <v/>
      </c>
      <c r="BF526" s="110">
        <f>IF(PAC!$V526&gt;0,0,PAC!$Q526)</f>
        <v>0</v>
      </c>
    </row>
    <row r="527" spans="1:58" s="1" customFormat="1" ht="21" hidden="1" customHeight="1" thickBot="1" x14ac:dyDescent="0.4">
      <c r="A527" s="111">
        <f t="shared" si="9"/>
        <v>522</v>
      </c>
      <c r="B527" s="111"/>
      <c r="C527" s="111"/>
      <c r="D527" s="111"/>
      <c r="E527" s="129"/>
      <c r="F527" s="114"/>
      <c r="G527" s="114"/>
      <c r="H527" s="111"/>
      <c r="I527" s="111"/>
      <c r="J527" s="111"/>
      <c r="K527" s="31"/>
      <c r="L527" s="31"/>
      <c r="M527" s="31"/>
      <c r="N527" s="31"/>
      <c r="O527" s="31"/>
      <c r="P527" s="31"/>
      <c r="Q527" s="33">
        <f>SUM(PAC!$M527:$P527)</f>
        <v>0</v>
      </c>
      <c r="R527" s="33"/>
      <c r="S527" s="33"/>
      <c r="T527" s="33"/>
      <c r="U527" s="33"/>
      <c r="V527" s="33"/>
      <c r="W527" s="33">
        <f>IF(PAC!$V527&gt;0,PAC!$V527,PAC!$Q527)</f>
        <v>0</v>
      </c>
      <c r="X527" s="33"/>
      <c r="Y527" s="115" t="s">
        <v>1477</v>
      </c>
      <c r="Z527" s="115"/>
      <c r="AA527" s="116"/>
      <c r="AB527" s="116"/>
      <c r="AC527" s="112"/>
      <c r="AD527" s="117"/>
      <c r="AE527" s="118"/>
      <c r="AF527" s="114"/>
      <c r="AG527" s="114"/>
      <c r="AH527" s="119"/>
      <c r="AI527" s="113"/>
      <c r="AJ527" s="114"/>
      <c r="AK527" s="114"/>
      <c r="AL527" s="114"/>
      <c r="AM527" s="114"/>
      <c r="AN527" s="117"/>
      <c r="AO527" s="114"/>
      <c r="AP527" s="114"/>
      <c r="AQ527" s="114"/>
      <c r="AR527" s="117"/>
      <c r="AS527" s="117"/>
      <c r="AT527" s="117"/>
      <c r="AU527" s="117"/>
      <c r="AV527" s="120"/>
      <c r="AW527" s="120"/>
      <c r="AX527" s="113"/>
      <c r="AY527" s="121"/>
      <c r="AZ527" s="119"/>
      <c r="BA527" s="130"/>
      <c r="BB527" s="191" t="str">
        <f>IFERROR(IF(PAC!$AB527="F01 - CAPTAÇÃO DE RECURSO",1,""),"")</f>
        <v/>
      </c>
      <c r="BC527" s="191" t="str">
        <f>IFERROR(IF(PAC!$AB527="F02 - LICITAÇÃO",1,""),"")</f>
        <v/>
      </c>
      <c r="BD527" s="122" t="str">
        <f>IFERROR(IF(PAC!$AB$6:$AB$581="F03 - EXECUÇÃO DO OBJETO",1,""),"")</f>
        <v/>
      </c>
      <c r="BE527" s="122" t="str">
        <f>IFERROR(IF(PAC!$AB$6:$AB$581="F04 - CONCLUÍDA",1,""),"")</f>
        <v/>
      </c>
      <c r="BF527" s="189">
        <f>IF(PAC!$V527&gt;0,0,PAC!$Q527)</f>
        <v>0</v>
      </c>
    </row>
    <row r="528" spans="1:58" s="1" customFormat="1" ht="21" hidden="1" customHeight="1" thickBot="1" x14ac:dyDescent="0.4">
      <c r="A528" s="88">
        <f t="shared" si="9"/>
        <v>523</v>
      </c>
      <c r="B528" s="88"/>
      <c r="C528" s="88"/>
      <c r="D528" s="88"/>
      <c r="E528" s="89"/>
      <c r="F528" s="40"/>
      <c r="G528" s="40"/>
      <c r="H528" s="88"/>
      <c r="I528" s="88"/>
      <c r="J528" s="88"/>
      <c r="K528" s="18"/>
      <c r="L528" s="18"/>
      <c r="M528" s="18"/>
      <c r="N528" s="18"/>
      <c r="O528" s="18"/>
      <c r="P528" s="18"/>
      <c r="Q528" s="20">
        <f>SUM(PAC!$M528:$P528)</f>
        <v>0</v>
      </c>
      <c r="R528" s="20"/>
      <c r="S528" s="20"/>
      <c r="T528" s="20"/>
      <c r="U528" s="20"/>
      <c r="V528" s="20"/>
      <c r="W528" s="20">
        <f>IF(PAC!$V528&gt;0,PAC!$V528,PAC!$Q528)</f>
        <v>0</v>
      </c>
      <c r="X528" s="20"/>
      <c r="Y528" s="102" t="s">
        <v>1477</v>
      </c>
      <c r="Z528" s="102"/>
      <c r="AA528" s="103"/>
      <c r="AB528" s="103"/>
      <c r="AC528" s="100"/>
      <c r="AD528" s="87"/>
      <c r="AE528" s="104"/>
      <c r="AF528" s="40"/>
      <c r="AG528" s="40"/>
      <c r="AH528" s="105"/>
      <c r="AI528" s="101"/>
      <c r="AJ528" s="40"/>
      <c r="AK528" s="40"/>
      <c r="AL528" s="40"/>
      <c r="AM528" s="40"/>
      <c r="AN528" s="87"/>
      <c r="AO528" s="40"/>
      <c r="AP528" s="40"/>
      <c r="AQ528" s="40"/>
      <c r="AR528" s="87"/>
      <c r="AS528" s="87"/>
      <c r="AT528" s="87"/>
      <c r="AU528" s="87"/>
      <c r="AV528" s="106"/>
      <c r="AW528" s="106"/>
      <c r="AX528" s="101"/>
      <c r="AY528" s="107"/>
      <c r="AZ528" s="105"/>
      <c r="BA528" s="128"/>
      <c r="BB528" s="108" t="str">
        <f>IFERROR(IF(PAC!$AB528="F01 - CAPTAÇÃO DE RECURSO",1,""),"")</f>
        <v/>
      </c>
      <c r="BC528" s="108" t="str">
        <f>IFERROR(IF(PAC!$AB528="F02 - LICITAÇÃO",1,""),"")</f>
        <v/>
      </c>
      <c r="BD528" s="109" t="str">
        <f>IFERROR(IF(PAC!$AB$6:$AB$581="F03 - EXECUÇÃO DO OBJETO",1,""),"")</f>
        <v/>
      </c>
      <c r="BE528" s="109" t="str">
        <f>IFERROR(IF(PAC!$AB$6:$AB$581="F04 - CONCLUÍDA",1,""),"")</f>
        <v/>
      </c>
      <c r="BF528" s="110">
        <f>IF(PAC!$V528&gt;0,0,PAC!$Q528)</f>
        <v>0</v>
      </c>
    </row>
    <row r="529" spans="1:58" s="1" customFormat="1" ht="21" hidden="1" customHeight="1" thickBot="1" x14ac:dyDescent="0.4">
      <c r="A529" s="111">
        <f t="shared" si="9"/>
        <v>524</v>
      </c>
      <c r="B529" s="111"/>
      <c r="C529" s="111"/>
      <c r="D529" s="111"/>
      <c r="E529" s="129"/>
      <c r="F529" s="114"/>
      <c r="G529" s="114"/>
      <c r="H529" s="111"/>
      <c r="I529" s="111"/>
      <c r="J529" s="111"/>
      <c r="K529" s="31"/>
      <c r="L529" s="31"/>
      <c r="M529" s="31"/>
      <c r="N529" s="31"/>
      <c r="O529" s="31"/>
      <c r="P529" s="31"/>
      <c r="Q529" s="33">
        <f>SUM(PAC!$M529:$P529)</f>
        <v>0</v>
      </c>
      <c r="R529" s="33"/>
      <c r="S529" s="33"/>
      <c r="T529" s="33"/>
      <c r="U529" s="33"/>
      <c r="V529" s="33"/>
      <c r="W529" s="33">
        <f>IF(PAC!$V529&gt;0,PAC!$V529,PAC!$Q529)</f>
        <v>0</v>
      </c>
      <c r="X529" s="33"/>
      <c r="Y529" s="115" t="s">
        <v>1477</v>
      </c>
      <c r="Z529" s="115"/>
      <c r="AA529" s="116"/>
      <c r="AB529" s="116"/>
      <c r="AC529" s="112"/>
      <c r="AD529" s="117"/>
      <c r="AE529" s="118"/>
      <c r="AF529" s="114"/>
      <c r="AG529" s="114"/>
      <c r="AH529" s="119"/>
      <c r="AI529" s="113"/>
      <c r="AJ529" s="114"/>
      <c r="AK529" s="114"/>
      <c r="AL529" s="114"/>
      <c r="AM529" s="114"/>
      <c r="AN529" s="117"/>
      <c r="AO529" s="114"/>
      <c r="AP529" s="114"/>
      <c r="AQ529" s="114"/>
      <c r="AR529" s="117"/>
      <c r="AS529" s="117"/>
      <c r="AT529" s="117"/>
      <c r="AU529" s="117"/>
      <c r="AV529" s="120"/>
      <c r="AW529" s="120"/>
      <c r="AX529" s="113"/>
      <c r="AY529" s="121"/>
      <c r="AZ529" s="119"/>
      <c r="BA529" s="130"/>
      <c r="BB529" s="191" t="str">
        <f>IFERROR(IF(PAC!$AB529="F01 - CAPTAÇÃO DE RECURSO",1,""),"")</f>
        <v/>
      </c>
      <c r="BC529" s="191" t="str">
        <f>IFERROR(IF(PAC!$AB529="F02 - LICITAÇÃO",1,""),"")</f>
        <v/>
      </c>
      <c r="BD529" s="122" t="str">
        <f>IFERROR(IF(PAC!$AB$6:$AB$581="F03 - EXECUÇÃO DO OBJETO",1,""),"")</f>
        <v/>
      </c>
      <c r="BE529" s="122" t="str">
        <f>IFERROR(IF(PAC!$AB$6:$AB$581="F04 - CONCLUÍDA",1,""),"")</f>
        <v/>
      </c>
      <c r="BF529" s="189">
        <f>IF(PAC!$V529&gt;0,0,PAC!$Q529)</f>
        <v>0</v>
      </c>
    </row>
    <row r="530" spans="1:58" s="1" customFormat="1" ht="21" hidden="1" customHeight="1" thickBot="1" x14ac:dyDescent="0.4">
      <c r="A530" s="88">
        <f t="shared" si="9"/>
        <v>525</v>
      </c>
      <c r="B530" s="88"/>
      <c r="C530" s="88"/>
      <c r="D530" s="88"/>
      <c r="E530" s="89"/>
      <c r="F530" s="40"/>
      <c r="G530" s="40"/>
      <c r="H530" s="88"/>
      <c r="I530" s="88"/>
      <c r="J530" s="88"/>
      <c r="K530" s="18"/>
      <c r="L530" s="18"/>
      <c r="M530" s="18"/>
      <c r="N530" s="18"/>
      <c r="O530" s="18"/>
      <c r="P530" s="18"/>
      <c r="Q530" s="20">
        <f>SUM(PAC!$M530:$P530)</f>
        <v>0</v>
      </c>
      <c r="R530" s="20"/>
      <c r="S530" s="20"/>
      <c r="T530" s="20"/>
      <c r="U530" s="20"/>
      <c r="V530" s="20"/>
      <c r="W530" s="20">
        <f>IF(PAC!$V530&gt;0,PAC!$V530,PAC!$Q530)</f>
        <v>0</v>
      </c>
      <c r="X530" s="20"/>
      <c r="Y530" s="102" t="s">
        <v>1477</v>
      </c>
      <c r="Z530" s="102"/>
      <c r="AA530" s="103"/>
      <c r="AB530" s="103"/>
      <c r="AC530" s="100"/>
      <c r="AD530" s="87"/>
      <c r="AE530" s="104"/>
      <c r="AF530" s="40"/>
      <c r="AG530" s="40"/>
      <c r="AH530" s="105"/>
      <c r="AI530" s="101"/>
      <c r="AJ530" s="40"/>
      <c r="AK530" s="40"/>
      <c r="AL530" s="40"/>
      <c r="AM530" s="40"/>
      <c r="AN530" s="87"/>
      <c r="AO530" s="40"/>
      <c r="AP530" s="40"/>
      <c r="AQ530" s="40"/>
      <c r="AR530" s="87"/>
      <c r="AS530" s="87"/>
      <c r="AT530" s="87"/>
      <c r="AU530" s="87"/>
      <c r="AV530" s="106"/>
      <c r="AW530" s="106"/>
      <c r="AX530" s="101"/>
      <c r="AY530" s="107"/>
      <c r="AZ530" s="105"/>
      <c r="BA530" s="128"/>
      <c r="BB530" s="108" t="str">
        <f>IFERROR(IF(PAC!$AB530="F01 - CAPTAÇÃO DE RECURSO",1,""),"")</f>
        <v/>
      </c>
      <c r="BC530" s="108" t="str">
        <f>IFERROR(IF(PAC!$AB530="F02 - LICITAÇÃO",1,""),"")</f>
        <v/>
      </c>
      <c r="BD530" s="109" t="str">
        <f>IFERROR(IF(PAC!$AB$6:$AB$581="F03 - EXECUÇÃO DO OBJETO",1,""),"")</f>
        <v/>
      </c>
      <c r="BE530" s="109" t="str">
        <f>IFERROR(IF(PAC!$AB$6:$AB$581="F04 - CONCLUÍDA",1,""),"")</f>
        <v/>
      </c>
      <c r="BF530" s="110">
        <f>IF(PAC!$V530&gt;0,0,PAC!$Q530)</f>
        <v>0</v>
      </c>
    </row>
    <row r="531" spans="1:58" s="1" customFormat="1" ht="21" hidden="1" customHeight="1" thickBot="1" x14ac:dyDescent="0.4">
      <c r="A531" s="111">
        <f t="shared" si="9"/>
        <v>526</v>
      </c>
      <c r="B531" s="111"/>
      <c r="C531" s="111"/>
      <c r="D531" s="111"/>
      <c r="E531" s="129"/>
      <c r="F531" s="114"/>
      <c r="G531" s="114"/>
      <c r="H531" s="111"/>
      <c r="I531" s="111"/>
      <c r="J531" s="111"/>
      <c r="K531" s="31"/>
      <c r="L531" s="31"/>
      <c r="M531" s="31"/>
      <c r="N531" s="31"/>
      <c r="O531" s="31"/>
      <c r="P531" s="31"/>
      <c r="Q531" s="33">
        <f>SUM(PAC!$M531:$P531)</f>
        <v>0</v>
      </c>
      <c r="R531" s="33"/>
      <c r="S531" s="33"/>
      <c r="T531" s="33"/>
      <c r="U531" s="33"/>
      <c r="V531" s="33"/>
      <c r="W531" s="33">
        <f>IF(PAC!$V531&gt;0,PAC!$V531,PAC!$Q531)</f>
        <v>0</v>
      </c>
      <c r="X531" s="33"/>
      <c r="Y531" s="115" t="s">
        <v>1477</v>
      </c>
      <c r="Z531" s="115"/>
      <c r="AA531" s="116"/>
      <c r="AB531" s="116"/>
      <c r="AC531" s="112"/>
      <c r="AD531" s="117"/>
      <c r="AE531" s="118"/>
      <c r="AF531" s="114"/>
      <c r="AG531" s="114"/>
      <c r="AH531" s="119"/>
      <c r="AI531" s="113"/>
      <c r="AJ531" s="114"/>
      <c r="AK531" s="114"/>
      <c r="AL531" s="114"/>
      <c r="AM531" s="114"/>
      <c r="AN531" s="117"/>
      <c r="AO531" s="114"/>
      <c r="AP531" s="114"/>
      <c r="AQ531" s="114"/>
      <c r="AR531" s="117"/>
      <c r="AS531" s="117"/>
      <c r="AT531" s="117"/>
      <c r="AU531" s="117"/>
      <c r="AV531" s="120"/>
      <c r="AW531" s="120"/>
      <c r="AX531" s="113"/>
      <c r="AY531" s="121"/>
      <c r="AZ531" s="119"/>
      <c r="BA531" s="130"/>
      <c r="BB531" s="191" t="str">
        <f>IFERROR(IF(PAC!$AB531="F01 - CAPTAÇÃO DE RECURSO",1,""),"")</f>
        <v/>
      </c>
      <c r="BC531" s="191" t="str">
        <f>IFERROR(IF(PAC!$AB531="F02 - LICITAÇÃO",1,""),"")</f>
        <v/>
      </c>
      <c r="BD531" s="122" t="str">
        <f>IFERROR(IF(PAC!$AB$6:$AB$581="F03 - EXECUÇÃO DO OBJETO",1,""),"")</f>
        <v/>
      </c>
      <c r="BE531" s="122" t="str">
        <f>IFERROR(IF(PAC!$AB$6:$AB$581="F04 - CONCLUÍDA",1,""),"")</f>
        <v/>
      </c>
      <c r="BF531" s="189">
        <f>IF(PAC!$V531&gt;0,0,PAC!$Q531)</f>
        <v>0</v>
      </c>
    </row>
    <row r="532" spans="1:58" s="1" customFormat="1" ht="21" hidden="1" customHeight="1" thickBot="1" x14ac:dyDescent="0.4">
      <c r="A532" s="88">
        <f t="shared" si="9"/>
        <v>527</v>
      </c>
      <c r="B532" s="88"/>
      <c r="C532" s="88"/>
      <c r="D532" s="88"/>
      <c r="E532" s="89"/>
      <c r="F532" s="40"/>
      <c r="G532" s="40"/>
      <c r="H532" s="88"/>
      <c r="I532" s="88"/>
      <c r="J532" s="88"/>
      <c r="K532" s="18"/>
      <c r="L532" s="18"/>
      <c r="M532" s="18"/>
      <c r="N532" s="18"/>
      <c r="O532" s="18"/>
      <c r="P532" s="18"/>
      <c r="Q532" s="20">
        <f>SUM(PAC!$M532:$P532)</f>
        <v>0</v>
      </c>
      <c r="R532" s="20"/>
      <c r="S532" s="20"/>
      <c r="T532" s="20"/>
      <c r="U532" s="20"/>
      <c r="V532" s="20"/>
      <c r="W532" s="20">
        <f>IF(PAC!$V532&gt;0,PAC!$V532,PAC!$Q532)</f>
        <v>0</v>
      </c>
      <c r="X532" s="20"/>
      <c r="Y532" s="102" t="s">
        <v>1477</v>
      </c>
      <c r="Z532" s="102"/>
      <c r="AA532" s="103"/>
      <c r="AB532" s="103"/>
      <c r="AC532" s="100"/>
      <c r="AD532" s="87"/>
      <c r="AE532" s="104"/>
      <c r="AF532" s="40"/>
      <c r="AG532" s="40"/>
      <c r="AH532" s="105"/>
      <c r="AI532" s="101"/>
      <c r="AJ532" s="40"/>
      <c r="AK532" s="40"/>
      <c r="AL532" s="40"/>
      <c r="AM532" s="40"/>
      <c r="AN532" s="87"/>
      <c r="AO532" s="40"/>
      <c r="AP532" s="40"/>
      <c r="AQ532" s="40"/>
      <c r="AR532" s="87"/>
      <c r="AS532" s="87"/>
      <c r="AT532" s="87"/>
      <c r="AU532" s="87"/>
      <c r="AV532" s="106"/>
      <c r="AW532" s="106"/>
      <c r="AX532" s="101"/>
      <c r="AY532" s="107"/>
      <c r="AZ532" s="105"/>
      <c r="BA532" s="128"/>
      <c r="BB532" s="108" t="str">
        <f>IFERROR(IF(PAC!$AB532="F01 - CAPTAÇÃO DE RECURSO",1,""),"")</f>
        <v/>
      </c>
      <c r="BC532" s="108" t="str">
        <f>IFERROR(IF(PAC!$AB532="F02 - LICITAÇÃO",1,""),"")</f>
        <v/>
      </c>
      <c r="BD532" s="109" t="str">
        <f>IFERROR(IF(PAC!$AB$6:$AB$581="F03 - EXECUÇÃO DO OBJETO",1,""),"")</f>
        <v/>
      </c>
      <c r="BE532" s="109" t="str">
        <f>IFERROR(IF(PAC!$AB$6:$AB$581="F04 - CONCLUÍDA",1,""),"")</f>
        <v/>
      </c>
      <c r="BF532" s="110">
        <f>IF(PAC!$V532&gt;0,0,PAC!$Q532)</f>
        <v>0</v>
      </c>
    </row>
    <row r="533" spans="1:58" s="1" customFormat="1" ht="21" hidden="1" customHeight="1" thickBot="1" x14ac:dyDescent="0.4">
      <c r="A533" s="111">
        <f t="shared" si="9"/>
        <v>528</v>
      </c>
      <c r="B533" s="111"/>
      <c r="C533" s="111"/>
      <c r="D533" s="111"/>
      <c r="E533" s="129"/>
      <c r="F533" s="114"/>
      <c r="G533" s="114"/>
      <c r="H533" s="111"/>
      <c r="I533" s="111"/>
      <c r="J533" s="111"/>
      <c r="K533" s="31"/>
      <c r="L533" s="31"/>
      <c r="M533" s="31"/>
      <c r="N533" s="31"/>
      <c r="O533" s="31"/>
      <c r="P533" s="31"/>
      <c r="Q533" s="33">
        <f>SUM(PAC!$M533:$P533)</f>
        <v>0</v>
      </c>
      <c r="R533" s="33"/>
      <c r="S533" s="33"/>
      <c r="T533" s="33"/>
      <c r="U533" s="33"/>
      <c r="V533" s="33"/>
      <c r="W533" s="33">
        <f>IF(PAC!$V533&gt;0,PAC!$V533,PAC!$Q533)</f>
        <v>0</v>
      </c>
      <c r="X533" s="33"/>
      <c r="Y533" s="115" t="s">
        <v>1477</v>
      </c>
      <c r="Z533" s="115"/>
      <c r="AA533" s="116"/>
      <c r="AB533" s="116"/>
      <c r="AC533" s="112"/>
      <c r="AD533" s="117"/>
      <c r="AE533" s="118"/>
      <c r="AF533" s="114"/>
      <c r="AG533" s="114"/>
      <c r="AH533" s="119"/>
      <c r="AI533" s="113"/>
      <c r="AJ533" s="114"/>
      <c r="AK533" s="114"/>
      <c r="AL533" s="114"/>
      <c r="AM533" s="114"/>
      <c r="AN533" s="117"/>
      <c r="AO533" s="114"/>
      <c r="AP533" s="114"/>
      <c r="AQ533" s="114"/>
      <c r="AR533" s="117"/>
      <c r="AS533" s="117"/>
      <c r="AT533" s="117"/>
      <c r="AU533" s="117"/>
      <c r="AV533" s="120"/>
      <c r="AW533" s="120"/>
      <c r="AX533" s="113"/>
      <c r="AY533" s="121"/>
      <c r="AZ533" s="119"/>
      <c r="BA533" s="130"/>
      <c r="BB533" s="191" t="str">
        <f>IFERROR(IF(PAC!$AB533="F01 - CAPTAÇÃO DE RECURSO",1,""),"")</f>
        <v/>
      </c>
      <c r="BC533" s="191" t="str">
        <f>IFERROR(IF(PAC!$AB533="F02 - LICITAÇÃO",1,""),"")</f>
        <v/>
      </c>
      <c r="BD533" s="122" t="str">
        <f>IFERROR(IF(PAC!$AB$6:$AB$581="F03 - EXECUÇÃO DO OBJETO",1,""),"")</f>
        <v/>
      </c>
      <c r="BE533" s="122" t="str">
        <f>IFERROR(IF(PAC!$AB$6:$AB$581="F04 - CONCLUÍDA",1,""),"")</f>
        <v/>
      </c>
      <c r="BF533" s="189">
        <f>IF(PAC!$V533&gt;0,0,PAC!$Q533)</f>
        <v>0</v>
      </c>
    </row>
    <row r="534" spans="1:58" s="1" customFormat="1" ht="21" hidden="1" customHeight="1" thickBot="1" x14ac:dyDescent="0.4">
      <c r="A534" s="88">
        <f t="shared" si="9"/>
        <v>529</v>
      </c>
      <c r="B534" s="88"/>
      <c r="C534" s="88"/>
      <c r="D534" s="88"/>
      <c r="E534" s="89"/>
      <c r="F534" s="40"/>
      <c r="G534" s="40"/>
      <c r="H534" s="88"/>
      <c r="I534" s="88"/>
      <c r="J534" s="88"/>
      <c r="K534" s="18"/>
      <c r="L534" s="18"/>
      <c r="M534" s="18"/>
      <c r="N534" s="18"/>
      <c r="O534" s="18"/>
      <c r="P534" s="18"/>
      <c r="Q534" s="20">
        <f>SUM(PAC!$M534:$P534)</f>
        <v>0</v>
      </c>
      <c r="R534" s="20"/>
      <c r="S534" s="20"/>
      <c r="T534" s="20"/>
      <c r="U534" s="20"/>
      <c r="V534" s="20"/>
      <c r="W534" s="20">
        <f>IF(PAC!$V534&gt;0,PAC!$V534,PAC!$Q534)</f>
        <v>0</v>
      </c>
      <c r="X534" s="20"/>
      <c r="Y534" s="102" t="s">
        <v>1477</v>
      </c>
      <c r="Z534" s="102"/>
      <c r="AA534" s="103"/>
      <c r="AB534" s="103"/>
      <c r="AC534" s="100"/>
      <c r="AD534" s="87"/>
      <c r="AE534" s="104"/>
      <c r="AF534" s="40"/>
      <c r="AG534" s="40"/>
      <c r="AH534" s="105"/>
      <c r="AI534" s="101"/>
      <c r="AJ534" s="40"/>
      <c r="AK534" s="40"/>
      <c r="AL534" s="40"/>
      <c r="AM534" s="40"/>
      <c r="AN534" s="87"/>
      <c r="AO534" s="40"/>
      <c r="AP534" s="40"/>
      <c r="AQ534" s="40"/>
      <c r="AR534" s="87"/>
      <c r="AS534" s="87"/>
      <c r="AT534" s="87"/>
      <c r="AU534" s="87"/>
      <c r="AV534" s="106"/>
      <c r="AW534" s="106"/>
      <c r="AX534" s="101"/>
      <c r="AY534" s="107"/>
      <c r="AZ534" s="105"/>
      <c r="BA534" s="128"/>
      <c r="BB534" s="108" t="str">
        <f>IFERROR(IF(PAC!$AB534="F01 - CAPTAÇÃO DE RECURSO",1,""),"")</f>
        <v/>
      </c>
      <c r="BC534" s="108" t="str">
        <f>IFERROR(IF(PAC!$AB534="F02 - LICITAÇÃO",1,""),"")</f>
        <v/>
      </c>
      <c r="BD534" s="109" t="str">
        <f>IFERROR(IF(PAC!$AB$6:$AB$581="F03 - EXECUÇÃO DO OBJETO",1,""),"")</f>
        <v/>
      </c>
      <c r="BE534" s="109" t="str">
        <f>IFERROR(IF(PAC!$AB$6:$AB$581="F04 - CONCLUÍDA",1,""),"")</f>
        <v/>
      </c>
      <c r="BF534" s="110">
        <f>IF(PAC!$V534&gt;0,0,PAC!$Q534)</f>
        <v>0</v>
      </c>
    </row>
    <row r="535" spans="1:58" s="1" customFormat="1" ht="21" hidden="1" customHeight="1" thickBot="1" x14ac:dyDescent="0.4">
      <c r="A535" s="111">
        <f t="shared" si="9"/>
        <v>530</v>
      </c>
      <c r="B535" s="111"/>
      <c r="C535" s="111"/>
      <c r="D535" s="111"/>
      <c r="E535" s="129"/>
      <c r="F535" s="114"/>
      <c r="G535" s="114"/>
      <c r="H535" s="111"/>
      <c r="I535" s="111"/>
      <c r="J535" s="111"/>
      <c r="K535" s="31"/>
      <c r="L535" s="31"/>
      <c r="M535" s="31"/>
      <c r="N535" s="31"/>
      <c r="O535" s="31"/>
      <c r="P535" s="31"/>
      <c r="Q535" s="33">
        <f>SUM(PAC!$M535:$P535)</f>
        <v>0</v>
      </c>
      <c r="R535" s="33"/>
      <c r="S535" s="33"/>
      <c r="T535" s="33"/>
      <c r="U535" s="33"/>
      <c r="V535" s="33"/>
      <c r="W535" s="33">
        <f>IF(PAC!$V535&gt;0,PAC!$V535,PAC!$Q535)</f>
        <v>0</v>
      </c>
      <c r="X535" s="33"/>
      <c r="Y535" s="115" t="s">
        <v>1477</v>
      </c>
      <c r="Z535" s="115"/>
      <c r="AA535" s="116"/>
      <c r="AB535" s="116"/>
      <c r="AC535" s="112"/>
      <c r="AD535" s="117"/>
      <c r="AE535" s="118"/>
      <c r="AF535" s="114"/>
      <c r="AG535" s="114"/>
      <c r="AH535" s="119"/>
      <c r="AI535" s="113"/>
      <c r="AJ535" s="114"/>
      <c r="AK535" s="114"/>
      <c r="AL535" s="114"/>
      <c r="AM535" s="114"/>
      <c r="AN535" s="117"/>
      <c r="AO535" s="114"/>
      <c r="AP535" s="114"/>
      <c r="AQ535" s="114"/>
      <c r="AR535" s="117"/>
      <c r="AS535" s="117"/>
      <c r="AT535" s="117"/>
      <c r="AU535" s="117"/>
      <c r="AV535" s="120"/>
      <c r="AW535" s="120"/>
      <c r="AX535" s="113"/>
      <c r="AY535" s="121"/>
      <c r="AZ535" s="119"/>
      <c r="BA535" s="130"/>
      <c r="BB535" s="191" t="str">
        <f>IFERROR(IF(PAC!$AB535="F01 - CAPTAÇÃO DE RECURSO",1,""),"")</f>
        <v/>
      </c>
      <c r="BC535" s="191" t="str">
        <f>IFERROR(IF(PAC!$AB535="F02 - LICITAÇÃO",1,""),"")</f>
        <v/>
      </c>
      <c r="BD535" s="122" t="str">
        <f>IFERROR(IF(PAC!$AB$6:$AB$581="F03 - EXECUÇÃO DO OBJETO",1,""),"")</f>
        <v/>
      </c>
      <c r="BE535" s="122" t="str">
        <f>IFERROR(IF(PAC!$AB$6:$AB$581="F04 - CONCLUÍDA",1,""),"")</f>
        <v/>
      </c>
      <c r="BF535" s="189">
        <f>IF(PAC!$V535&gt;0,0,PAC!$Q535)</f>
        <v>0</v>
      </c>
    </row>
    <row r="536" spans="1:58" s="1" customFormat="1" ht="21" hidden="1" customHeight="1" thickBot="1" x14ac:dyDescent="0.4">
      <c r="A536" s="88">
        <f t="shared" si="9"/>
        <v>531</v>
      </c>
      <c r="B536" s="88"/>
      <c r="C536" s="88"/>
      <c r="D536" s="88"/>
      <c r="E536" s="89"/>
      <c r="F536" s="40"/>
      <c r="G536" s="40"/>
      <c r="H536" s="88"/>
      <c r="I536" s="88"/>
      <c r="J536" s="88"/>
      <c r="K536" s="18"/>
      <c r="L536" s="18"/>
      <c r="M536" s="18"/>
      <c r="N536" s="18"/>
      <c r="O536" s="18"/>
      <c r="P536" s="18"/>
      <c r="Q536" s="20">
        <f>SUM(PAC!$M536:$P536)</f>
        <v>0</v>
      </c>
      <c r="R536" s="20"/>
      <c r="S536" s="20"/>
      <c r="T536" s="20"/>
      <c r="U536" s="20"/>
      <c r="V536" s="20"/>
      <c r="W536" s="20">
        <f>IF(PAC!$V536&gt;0,PAC!$V536,PAC!$Q536)</f>
        <v>0</v>
      </c>
      <c r="X536" s="20"/>
      <c r="Y536" s="102" t="s">
        <v>1477</v>
      </c>
      <c r="Z536" s="102"/>
      <c r="AA536" s="103"/>
      <c r="AB536" s="103"/>
      <c r="AC536" s="100"/>
      <c r="AD536" s="87"/>
      <c r="AE536" s="104"/>
      <c r="AF536" s="40"/>
      <c r="AG536" s="40"/>
      <c r="AH536" s="105"/>
      <c r="AI536" s="101"/>
      <c r="AJ536" s="40"/>
      <c r="AK536" s="40"/>
      <c r="AL536" s="40"/>
      <c r="AM536" s="40"/>
      <c r="AN536" s="87"/>
      <c r="AO536" s="40"/>
      <c r="AP536" s="40"/>
      <c r="AQ536" s="40"/>
      <c r="AR536" s="87"/>
      <c r="AS536" s="87"/>
      <c r="AT536" s="87"/>
      <c r="AU536" s="87"/>
      <c r="AV536" s="106"/>
      <c r="AW536" s="106"/>
      <c r="AX536" s="101"/>
      <c r="AY536" s="107"/>
      <c r="AZ536" s="105"/>
      <c r="BA536" s="128"/>
      <c r="BB536" s="108" t="str">
        <f>IFERROR(IF(PAC!$AB536="F01 - CAPTAÇÃO DE RECURSO",1,""),"")</f>
        <v/>
      </c>
      <c r="BC536" s="108" t="str">
        <f>IFERROR(IF(PAC!$AB536="F02 - LICITAÇÃO",1,""),"")</f>
        <v/>
      </c>
      <c r="BD536" s="109" t="str">
        <f>IFERROR(IF(PAC!$AB$6:$AB$581="F03 - EXECUÇÃO DO OBJETO",1,""),"")</f>
        <v/>
      </c>
      <c r="BE536" s="109" t="str">
        <f>IFERROR(IF(PAC!$AB$6:$AB$581="F04 - CONCLUÍDA",1,""),"")</f>
        <v/>
      </c>
      <c r="BF536" s="110">
        <f>IF(PAC!$V536&gt;0,0,PAC!$Q536)</f>
        <v>0</v>
      </c>
    </row>
    <row r="537" spans="1:58" s="1" customFormat="1" ht="21" hidden="1" customHeight="1" thickBot="1" x14ac:dyDescent="0.4">
      <c r="A537" s="111">
        <f t="shared" si="9"/>
        <v>532</v>
      </c>
      <c r="B537" s="111"/>
      <c r="C537" s="111"/>
      <c r="D537" s="111"/>
      <c r="E537" s="129"/>
      <c r="F537" s="114"/>
      <c r="G537" s="114"/>
      <c r="H537" s="111"/>
      <c r="I537" s="111"/>
      <c r="J537" s="111"/>
      <c r="K537" s="31"/>
      <c r="L537" s="31"/>
      <c r="M537" s="31"/>
      <c r="N537" s="31"/>
      <c r="O537" s="31"/>
      <c r="P537" s="31"/>
      <c r="Q537" s="33">
        <f>SUM(PAC!$M537:$P537)</f>
        <v>0</v>
      </c>
      <c r="R537" s="33"/>
      <c r="S537" s="33"/>
      <c r="T537" s="33"/>
      <c r="U537" s="33"/>
      <c r="V537" s="33"/>
      <c r="W537" s="33">
        <f>IF(PAC!$V537&gt;0,PAC!$V537,PAC!$Q537)</f>
        <v>0</v>
      </c>
      <c r="X537" s="33"/>
      <c r="Y537" s="115" t="s">
        <v>1477</v>
      </c>
      <c r="Z537" s="115"/>
      <c r="AA537" s="116"/>
      <c r="AB537" s="116"/>
      <c r="AC537" s="112"/>
      <c r="AD537" s="117"/>
      <c r="AE537" s="118"/>
      <c r="AF537" s="114"/>
      <c r="AG537" s="114"/>
      <c r="AH537" s="119"/>
      <c r="AI537" s="113"/>
      <c r="AJ537" s="114"/>
      <c r="AK537" s="114"/>
      <c r="AL537" s="114"/>
      <c r="AM537" s="114"/>
      <c r="AN537" s="117"/>
      <c r="AO537" s="114"/>
      <c r="AP537" s="114"/>
      <c r="AQ537" s="114"/>
      <c r="AR537" s="117"/>
      <c r="AS537" s="117"/>
      <c r="AT537" s="117"/>
      <c r="AU537" s="117"/>
      <c r="AV537" s="120"/>
      <c r="AW537" s="120"/>
      <c r="AX537" s="113"/>
      <c r="AY537" s="121"/>
      <c r="AZ537" s="119"/>
      <c r="BA537" s="130"/>
      <c r="BB537" s="191" t="str">
        <f>IFERROR(IF(PAC!$AB537="F01 - CAPTAÇÃO DE RECURSO",1,""),"")</f>
        <v/>
      </c>
      <c r="BC537" s="191" t="str">
        <f>IFERROR(IF(PAC!$AB537="F02 - LICITAÇÃO",1,""),"")</f>
        <v/>
      </c>
      <c r="BD537" s="122" t="str">
        <f>IFERROR(IF(PAC!$AB$6:$AB$581="F03 - EXECUÇÃO DO OBJETO",1,""),"")</f>
        <v/>
      </c>
      <c r="BE537" s="122" t="str">
        <f>IFERROR(IF(PAC!$AB$6:$AB$581="F04 - CONCLUÍDA",1,""),"")</f>
        <v/>
      </c>
      <c r="BF537" s="189">
        <f>IF(PAC!$V537&gt;0,0,PAC!$Q537)</f>
        <v>0</v>
      </c>
    </row>
    <row r="538" spans="1:58" s="1" customFormat="1" ht="21" hidden="1" customHeight="1" thickBot="1" x14ac:dyDescent="0.4">
      <c r="A538" s="88">
        <f t="shared" si="9"/>
        <v>533</v>
      </c>
      <c r="B538" s="88"/>
      <c r="C538" s="88"/>
      <c r="D538" s="88"/>
      <c r="E538" s="89"/>
      <c r="F538" s="40"/>
      <c r="G538" s="40"/>
      <c r="H538" s="88"/>
      <c r="I538" s="88"/>
      <c r="J538" s="88"/>
      <c r="K538" s="18"/>
      <c r="L538" s="18"/>
      <c r="M538" s="18"/>
      <c r="N538" s="18"/>
      <c r="O538" s="18"/>
      <c r="P538" s="18"/>
      <c r="Q538" s="20">
        <f>SUM(PAC!$M538:$P538)</f>
        <v>0</v>
      </c>
      <c r="R538" s="20"/>
      <c r="S538" s="20"/>
      <c r="T538" s="20"/>
      <c r="U538" s="20"/>
      <c r="V538" s="20"/>
      <c r="W538" s="20">
        <f>IF(PAC!$V538&gt;0,PAC!$V538,PAC!$Q538)</f>
        <v>0</v>
      </c>
      <c r="X538" s="20"/>
      <c r="Y538" s="102" t="s">
        <v>1477</v>
      </c>
      <c r="Z538" s="102"/>
      <c r="AA538" s="103"/>
      <c r="AB538" s="103"/>
      <c r="AC538" s="100"/>
      <c r="AD538" s="87"/>
      <c r="AE538" s="104"/>
      <c r="AF538" s="40"/>
      <c r="AG538" s="40"/>
      <c r="AH538" s="105"/>
      <c r="AI538" s="101"/>
      <c r="AJ538" s="40"/>
      <c r="AK538" s="40"/>
      <c r="AL538" s="40"/>
      <c r="AM538" s="40"/>
      <c r="AN538" s="87"/>
      <c r="AO538" s="40"/>
      <c r="AP538" s="40"/>
      <c r="AQ538" s="40"/>
      <c r="AR538" s="87"/>
      <c r="AS538" s="87"/>
      <c r="AT538" s="87"/>
      <c r="AU538" s="87"/>
      <c r="AV538" s="106"/>
      <c r="AW538" s="106"/>
      <c r="AX538" s="101"/>
      <c r="AY538" s="107"/>
      <c r="AZ538" s="105"/>
      <c r="BA538" s="128"/>
      <c r="BB538" s="108" t="str">
        <f>IFERROR(IF(PAC!$AB538="F01 - CAPTAÇÃO DE RECURSO",1,""),"")</f>
        <v/>
      </c>
      <c r="BC538" s="108" t="str">
        <f>IFERROR(IF(PAC!$AB538="F02 - LICITAÇÃO",1,""),"")</f>
        <v/>
      </c>
      <c r="BD538" s="109" t="str">
        <f>IFERROR(IF(PAC!$AB$6:$AB$581="F03 - EXECUÇÃO DO OBJETO",1,""),"")</f>
        <v/>
      </c>
      <c r="BE538" s="109" t="str">
        <f>IFERROR(IF(PAC!$AB$6:$AB$581="F04 - CONCLUÍDA",1,""),"")</f>
        <v/>
      </c>
      <c r="BF538" s="110">
        <f>IF(PAC!$V538&gt;0,0,PAC!$Q538)</f>
        <v>0</v>
      </c>
    </row>
    <row r="539" spans="1:58" s="1" customFormat="1" ht="21" hidden="1" customHeight="1" thickBot="1" x14ac:dyDescent="0.4">
      <c r="A539" s="111">
        <f t="shared" si="9"/>
        <v>534</v>
      </c>
      <c r="B539" s="111"/>
      <c r="C539" s="111"/>
      <c r="D539" s="111"/>
      <c r="E539" s="129"/>
      <c r="F539" s="114"/>
      <c r="G539" s="114"/>
      <c r="H539" s="111"/>
      <c r="I539" s="111"/>
      <c r="J539" s="111"/>
      <c r="K539" s="31"/>
      <c r="L539" s="31"/>
      <c r="M539" s="31"/>
      <c r="N539" s="31"/>
      <c r="O539" s="31"/>
      <c r="P539" s="31"/>
      <c r="Q539" s="33">
        <f>SUM(PAC!$M539:$P539)</f>
        <v>0</v>
      </c>
      <c r="R539" s="33"/>
      <c r="S539" s="33"/>
      <c r="T539" s="33"/>
      <c r="U539" s="33"/>
      <c r="V539" s="33"/>
      <c r="W539" s="33">
        <f>IF(PAC!$V539&gt;0,PAC!$V539,PAC!$Q539)</f>
        <v>0</v>
      </c>
      <c r="X539" s="33"/>
      <c r="Y539" s="115" t="s">
        <v>1477</v>
      </c>
      <c r="Z539" s="115"/>
      <c r="AA539" s="116"/>
      <c r="AB539" s="116"/>
      <c r="AC539" s="112"/>
      <c r="AD539" s="117"/>
      <c r="AE539" s="118"/>
      <c r="AF539" s="114"/>
      <c r="AG539" s="114"/>
      <c r="AH539" s="119"/>
      <c r="AI539" s="113"/>
      <c r="AJ539" s="114"/>
      <c r="AK539" s="114"/>
      <c r="AL539" s="114"/>
      <c r="AM539" s="114"/>
      <c r="AN539" s="117"/>
      <c r="AO539" s="114"/>
      <c r="AP539" s="114"/>
      <c r="AQ539" s="114"/>
      <c r="AR539" s="117"/>
      <c r="AS539" s="117"/>
      <c r="AT539" s="117"/>
      <c r="AU539" s="117"/>
      <c r="AV539" s="120"/>
      <c r="AW539" s="120"/>
      <c r="AX539" s="113"/>
      <c r="AY539" s="121"/>
      <c r="AZ539" s="119"/>
      <c r="BA539" s="130"/>
      <c r="BB539" s="191" t="str">
        <f>IFERROR(IF(PAC!$AB539="F01 - CAPTAÇÃO DE RECURSO",1,""),"")</f>
        <v/>
      </c>
      <c r="BC539" s="191" t="str">
        <f>IFERROR(IF(PAC!$AB539="F02 - LICITAÇÃO",1,""),"")</f>
        <v/>
      </c>
      <c r="BD539" s="122" t="str">
        <f>IFERROR(IF(PAC!$AB$6:$AB$581="F03 - EXECUÇÃO DO OBJETO",1,""),"")</f>
        <v/>
      </c>
      <c r="BE539" s="122" t="str">
        <f>IFERROR(IF(PAC!$AB$6:$AB$581="F04 - CONCLUÍDA",1,""),"")</f>
        <v/>
      </c>
      <c r="BF539" s="189">
        <f>IF(PAC!$V539&gt;0,0,PAC!$Q539)</f>
        <v>0</v>
      </c>
    </row>
    <row r="540" spans="1:58" s="1" customFormat="1" ht="21" hidden="1" customHeight="1" thickBot="1" x14ac:dyDescent="0.4">
      <c r="A540" s="88">
        <f t="shared" si="9"/>
        <v>535</v>
      </c>
      <c r="B540" s="88"/>
      <c r="C540" s="88"/>
      <c r="D540" s="88"/>
      <c r="E540" s="89"/>
      <c r="F540" s="40"/>
      <c r="G540" s="40"/>
      <c r="H540" s="88"/>
      <c r="I540" s="88"/>
      <c r="J540" s="88"/>
      <c r="K540" s="18"/>
      <c r="L540" s="18"/>
      <c r="M540" s="18"/>
      <c r="N540" s="18"/>
      <c r="O540" s="18"/>
      <c r="P540" s="18"/>
      <c r="Q540" s="20">
        <f>SUM(PAC!$M540:$P540)</f>
        <v>0</v>
      </c>
      <c r="R540" s="20"/>
      <c r="S540" s="20"/>
      <c r="T540" s="20"/>
      <c r="U540" s="20"/>
      <c r="V540" s="20"/>
      <c r="W540" s="20">
        <f>IF(PAC!$V540&gt;0,PAC!$V540,PAC!$Q540)</f>
        <v>0</v>
      </c>
      <c r="X540" s="20"/>
      <c r="Y540" s="102" t="s">
        <v>1477</v>
      </c>
      <c r="Z540" s="102"/>
      <c r="AA540" s="103"/>
      <c r="AB540" s="103"/>
      <c r="AC540" s="100"/>
      <c r="AD540" s="87"/>
      <c r="AE540" s="104"/>
      <c r="AF540" s="40"/>
      <c r="AG540" s="40"/>
      <c r="AH540" s="105"/>
      <c r="AI540" s="101"/>
      <c r="AJ540" s="40"/>
      <c r="AK540" s="40"/>
      <c r="AL540" s="40"/>
      <c r="AM540" s="40"/>
      <c r="AN540" s="87"/>
      <c r="AO540" s="40"/>
      <c r="AP540" s="40"/>
      <c r="AQ540" s="40"/>
      <c r="AR540" s="87"/>
      <c r="AS540" s="87"/>
      <c r="AT540" s="87"/>
      <c r="AU540" s="87"/>
      <c r="AV540" s="106"/>
      <c r="AW540" s="106"/>
      <c r="AX540" s="101"/>
      <c r="AY540" s="107"/>
      <c r="AZ540" s="105"/>
      <c r="BA540" s="128"/>
      <c r="BB540" s="108" t="str">
        <f>IFERROR(IF(PAC!$AB540="F01 - CAPTAÇÃO DE RECURSO",1,""),"")</f>
        <v/>
      </c>
      <c r="BC540" s="108" t="str">
        <f>IFERROR(IF(PAC!$AB540="F02 - LICITAÇÃO",1,""),"")</f>
        <v/>
      </c>
      <c r="BD540" s="109" t="str">
        <f>IFERROR(IF(PAC!$AB$6:$AB$581="F03 - EXECUÇÃO DO OBJETO",1,""),"")</f>
        <v/>
      </c>
      <c r="BE540" s="109" t="str">
        <f>IFERROR(IF(PAC!$AB$6:$AB$581="F04 - CONCLUÍDA",1,""),"")</f>
        <v/>
      </c>
      <c r="BF540" s="110">
        <f>IF(PAC!$V540&gt;0,0,PAC!$Q540)</f>
        <v>0</v>
      </c>
    </row>
    <row r="541" spans="1:58" s="1" customFormat="1" ht="21" hidden="1" customHeight="1" thickBot="1" x14ac:dyDescent="0.4">
      <c r="A541" s="111">
        <f t="shared" si="9"/>
        <v>536</v>
      </c>
      <c r="B541" s="111"/>
      <c r="C541" s="111"/>
      <c r="D541" s="111"/>
      <c r="E541" s="129"/>
      <c r="F541" s="114"/>
      <c r="G541" s="114"/>
      <c r="H541" s="111"/>
      <c r="I541" s="111"/>
      <c r="J541" s="111"/>
      <c r="K541" s="31"/>
      <c r="L541" s="31"/>
      <c r="M541" s="31"/>
      <c r="N541" s="31"/>
      <c r="O541" s="31"/>
      <c r="P541" s="31"/>
      <c r="Q541" s="33">
        <f>SUM(PAC!$M541:$P541)</f>
        <v>0</v>
      </c>
      <c r="R541" s="33"/>
      <c r="S541" s="33"/>
      <c r="T541" s="33"/>
      <c r="U541" s="33"/>
      <c r="V541" s="33"/>
      <c r="W541" s="33">
        <f>IF(PAC!$V541&gt;0,PAC!$V541,PAC!$Q541)</f>
        <v>0</v>
      </c>
      <c r="X541" s="33"/>
      <c r="Y541" s="115" t="s">
        <v>1477</v>
      </c>
      <c r="Z541" s="115"/>
      <c r="AA541" s="116"/>
      <c r="AB541" s="116"/>
      <c r="AC541" s="112"/>
      <c r="AD541" s="117"/>
      <c r="AE541" s="118"/>
      <c r="AF541" s="114"/>
      <c r="AG541" s="114"/>
      <c r="AH541" s="119"/>
      <c r="AI541" s="113"/>
      <c r="AJ541" s="114"/>
      <c r="AK541" s="114"/>
      <c r="AL541" s="114"/>
      <c r="AM541" s="114"/>
      <c r="AN541" s="117"/>
      <c r="AO541" s="114"/>
      <c r="AP541" s="114"/>
      <c r="AQ541" s="114"/>
      <c r="AR541" s="117"/>
      <c r="AS541" s="117"/>
      <c r="AT541" s="117"/>
      <c r="AU541" s="117"/>
      <c r="AV541" s="120"/>
      <c r="AW541" s="120"/>
      <c r="AX541" s="113"/>
      <c r="AY541" s="121"/>
      <c r="AZ541" s="119"/>
      <c r="BA541" s="130"/>
      <c r="BB541" s="191" t="str">
        <f>IFERROR(IF(PAC!$AB541="F01 - CAPTAÇÃO DE RECURSO",1,""),"")</f>
        <v/>
      </c>
      <c r="BC541" s="191" t="str">
        <f>IFERROR(IF(PAC!$AB541="F02 - LICITAÇÃO",1,""),"")</f>
        <v/>
      </c>
      <c r="BD541" s="122" t="str">
        <f>IFERROR(IF(PAC!$AB$6:$AB$581="F03 - EXECUÇÃO DO OBJETO",1,""),"")</f>
        <v/>
      </c>
      <c r="BE541" s="122" t="str">
        <f>IFERROR(IF(PAC!$AB$6:$AB$581="F04 - CONCLUÍDA",1,""),"")</f>
        <v/>
      </c>
      <c r="BF541" s="189">
        <f>IF(PAC!$V541&gt;0,0,PAC!$Q541)</f>
        <v>0</v>
      </c>
    </row>
    <row r="542" spans="1:58" s="1" customFormat="1" ht="21" hidden="1" customHeight="1" thickBot="1" x14ac:dyDescent="0.4">
      <c r="A542" s="88">
        <f t="shared" si="9"/>
        <v>537</v>
      </c>
      <c r="B542" s="88"/>
      <c r="C542" s="88"/>
      <c r="D542" s="88"/>
      <c r="E542" s="89"/>
      <c r="F542" s="40"/>
      <c r="G542" s="40"/>
      <c r="H542" s="88"/>
      <c r="I542" s="88"/>
      <c r="J542" s="88"/>
      <c r="K542" s="18"/>
      <c r="L542" s="18"/>
      <c r="M542" s="18"/>
      <c r="N542" s="18"/>
      <c r="O542" s="18"/>
      <c r="P542" s="18"/>
      <c r="Q542" s="20">
        <f>SUM(PAC!$M542:$P542)</f>
        <v>0</v>
      </c>
      <c r="R542" s="20"/>
      <c r="S542" s="20"/>
      <c r="T542" s="20"/>
      <c r="U542" s="20"/>
      <c r="V542" s="20"/>
      <c r="W542" s="20">
        <f>IF(PAC!$V542&gt;0,PAC!$V542,PAC!$Q542)</f>
        <v>0</v>
      </c>
      <c r="X542" s="20"/>
      <c r="Y542" s="102" t="s">
        <v>1477</v>
      </c>
      <c r="Z542" s="102"/>
      <c r="AA542" s="103"/>
      <c r="AB542" s="103"/>
      <c r="AC542" s="100"/>
      <c r="AD542" s="87"/>
      <c r="AE542" s="104"/>
      <c r="AF542" s="40"/>
      <c r="AG542" s="40"/>
      <c r="AH542" s="105"/>
      <c r="AI542" s="101"/>
      <c r="AJ542" s="40"/>
      <c r="AK542" s="40"/>
      <c r="AL542" s="40"/>
      <c r="AM542" s="40"/>
      <c r="AN542" s="87"/>
      <c r="AO542" s="40"/>
      <c r="AP542" s="40"/>
      <c r="AQ542" s="40"/>
      <c r="AR542" s="87"/>
      <c r="AS542" s="87"/>
      <c r="AT542" s="87"/>
      <c r="AU542" s="87"/>
      <c r="AV542" s="106"/>
      <c r="AW542" s="106"/>
      <c r="AX542" s="101"/>
      <c r="AY542" s="107"/>
      <c r="AZ542" s="105"/>
      <c r="BA542" s="128"/>
      <c r="BB542" s="108" t="str">
        <f>IFERROR(IF(PAC!$AB542="F01 - CAPTAÇÃO DE RECURSO",1,""),"")</f>
        <v/>
      </c>
      <c r="BC542" s="108" t="str">
        <f>IFERROR(IF(PAC!$AB542="F02 - LICITAÇÃO",1,""),"")</f>
        <v/>
      </c>
      <c r="BD542" s="109" t="str">
        <f>IFERROR(IF(PAC!$AB$6:$AB$581="F03 - EXECUÇÃO DO OBJETO",1,""),"")</f>
        <v/>
      </c>
      <c r="BE542" s="109" t="str">
        <f>IFERROR(IF(PAC!$AB$6:$AB$581="F04 - CONCLUÍDA",1,""),"")</f>
        <v/>
      </c>
      <c r="BF542" s="110">
        <f>IF(PAC!$V542&gt;0,0,PAC!$Q542)</f>
        <v>0</v>
      </c>
    </row>
    <row r="543" spans="1:58" s="1" customFormat="1" ht="21" hidden="1" customHeight="1" thickBot="1" x14ac:dyDescent="0.4">
      <c r="A543" s="111">
        <f t="shared" si="9"/>
        <v>538</v>
      </c>
      <c r="B543" s="111"/>
      <c r="C543" s="111"/>
      <c r="D543" s="111"/>
      <c r="E543" s="129"/>
      <c r="F543" s="114"/>
      <c r="G543" s="114"/>
      <c r="H543" s="111"/>
      <c r="I543" s="111"/>
      <c r="J543" s="111"/>
      <c r="K543" s="31"/>
      <c r="L543" s="31"/>
      <c r="M543" s="31"/>
      <c r="N543" s="31"/>
      <c r="O543" s="31"/>
      <c r="P543" s="31"/>
      <c r="Q543" s="33">
        <f>SUM(PAC!$M543:$P543)</f>
        <v>0</v>
      </c>
      <c r="R543" s="33"/>
      <c r="S543" s="33"/>
      <c r="T543" s="33"/>
      <c r="U543" s="33"/>
      <c r="V543" s="33"/>
      <c r="W543" s="33">
        <f>IF(PAC!$V543&gt;0,PAC!$V543,PAC!$Q543)</f>
        <v>0</v>
      </c>
      <c r="X543" s="33"/>
      <c r="Y543" s="115" t="s">
        <v>1477</v>
      </c>
      <c r="Z543" s="115"/>
      <c r="AA543" s="116"/>
      <c r="AB543" s="116"/>
      <c r="AC543" s="112"/>
      <c r="AD543" s="117"/>
      <c r="AE543" s="118"/>
      <c r="AF543" s="114"/>
      <c r="AG543" s="114"/>
      <c r="AH543" s="119"/>
      <c r="AI543" s="113"/>
      <c r="AJ543" s="114"/>
      <c r="AK543" s="114"/>
      <c r="AL543" s="114"/>
      <c r="AM543" s="114"/>
      <c r="AN543" s="117"/>
      <c r="AO543" s="114"/>
      <c r="AP543" s="114"/>
      <c r="AQ543" s="114"/>
      <c r="AR543" s="117"/>
      <c r="AS543" s="117"/>
      <c r="AT543" s="117"/>
      <c r="AU543" s="117"/>
      <c r="AV543" s="120"/>
      <c r="AW543" s="120"/>
      <c r="AX543" s="113"/>
      <c r="AY543" s="121"/>
      <c r="AZ543" s="119"/>
      <c r="BA543" s="130"/>
      <c r="BB543" s="191" t="str">
        <f>IFERROR(IF(PAC!$AB543="F01 - CAPTAÇÃO DE RECURSO",1,""),"")</f>
        <v/>
      </c>
      <c r="BC543" s="191" t="str">
        <f>IFERROR(IF(PAC!$AB543="F02 - LICITAÇÃO",1,""),"")</f>
        <v/>
      </c>
      <c r="BD543" s="122" t="str">
        <f>IFERROR(IF(PAC!$AB$6:$AB$581="F03 - EXECUÇÃO DO OBJETO",1,""),"")</f>
        <v/>
      </c>
      <c r="BE543" s="122" t="str">
        <f>IFERROR(IF(PAC!$AB$6:$AB$581="F04 - CONCLUÍDA",1,""),"")</f>
        <v/>
      </c>
      <c r="BF543" s="189">
        <f>IF(PAC!$V543&gt;0,0,PAC!$Q543)</f>
        <v>0</v>
      </c>
    </row>
    <row r="544" spans="1:58" s="1" customFormat="1" ht="21" hidden="1" customHeight="1" thickBot="1" x14ac:dyDescent="0.4">
      <c r="A544" s="88">
        <f t="shared" si="9"/>
        <v>539</v>
      </c>
      <c r="B544" s="88"/>
      <c r="C544" s="88"/>
      <c r="D544" s="88"/>
      <c r="E544" s="89"/>
      <c r="F544" s="40"/>
      <c r="G544" s="40"/>
      <c r="H544" s="88"/>
      <c r="I544" s="88"/>
      <c r="J544" s="88"/>
      <c r="K544" s="18"/>
      <c r="L544" s="18"/>
      <c r="M544" s="18"/>
      <c r="N544" s="18"/>
      <c r="O544" s="18"/>
      <c r="P544" s="18"/>
      <c r="Q544" s="20">
        <f>SUM(PAC!$M544:$P544)</f>
        <v>0</v>
      </c>
      <c r="R544" s="20"/>
      <c r="S544" s="20"/>
      <c r="T544" s="20"/>
      <c r="U544" s="20"/>
      <c r="V544" s="20"/>
      <c r="W544" s="20">
        <f>IF(PAC!$V544&gt;0,PAC!$V544,PAC!$Q544)</f>
        <v>0</v>
      </c>
      <c r="X544" s="20"/>
      <c r="Y544" s="102" t="s">
        <v>1477</v>
      </c>
      <c r="Z544" s="102"/>
      <c r="AA544" s="103"/>
      <c r="AB544" s="103"/>
      <c r="AC544" s="100"/>
      <c r="AD544" s="87"/>
      <c r="AE544" s="104"/>
      <c r="AF544" s="40"/>
      <c r="AG544" s="40"/>
      <c r="AH544" s="105"/>
      <c r="AI544" s="101"/>
      <c r="AJ544" s="40"/>
      <c r="AK544" s="40"/>
      <c r="AL544" s="40"/>
      <c r="AM544" s="40"/>
      <c r="AN544" s="87"/>
      <c r="AO544" s="40"/>
      <c r="AP544" s="40"/>
      <c r="AQ544" s="40"/>
      <c r="AR544" s="87"/>
      <c r="AS544" s="87"/>
      <c r="AT544" s="87"/>
      <c r="AU544" s="87"/>
      <c r="AV544" s="106"/>
      <c r="AW544" s="106"/>
      <c r="AX544" s="101"/>
      <c r="AY544" s="107"/>
      <c r="AZ544" s="105"/>
      <c r="BA544" s="128"/>
      <c r="BB544" s="108" t="str">
        <f>IFERROR(IF(PAC!$AB544="F01 - CAPTAÇÃO DE RECURSO",1,""),"")</f>
        <v/>
      </c>
      <c r="BC544" s="108" t="str">
        <f>IFERROR(IF(PAC!$AB544="F02 - LICITAÇÃO",1,""),"")</f>
        <v/>
      </c>
      <c r="BD544" s="109" t="str">
        <f>IFERROR(IF(PAC!$AB$6:$AB$581="F03 - EXECUÇÃO DO OBJETO",1,""),"")</f>
        <v/>
      </c>
      <c r="BE544" s="109" t="str">
        <f>IFERROR(IF(PAC!$AB$6:$AB$581="F04 - CONCLUÍDA",1,""),"")</f>
        <v/>
      </c>
      <c r="BF544" s="110">
        <f>IF(PAC!$V544&gt;0,0,PAC!$Q544)</f>
        <v>0</v>
      </c>
    </row>
    <row r="545" spans="1:58" s="1" customFormat="1" ht="21" hidden="1" customHeight="1" thickBot="1" x14ac:dyDescent="0.4">
      <c r="A545" s="111">
        <f t="shared" si="9"/>
        <v>540</v>
      </c>
      <c r="B545" s="111"/>
      <c r="C545" s="111"/>
      <c r="D545" s="111"/>
      <c r="E545" s="129"/>
      <c r="F545" s="114"/>
      <c r="G545" s="114"/>
      <c r="H545" s="111"/>
      <c r="I545" s="111"/>
      <c r="J545" s="111"/>
      <c r="K545" s="31"/>
      <c r="L545" s="31"/>
      <c r="M545" s="31"/>
      <c r="N545" s="31"/>
      <c r="O545" s="31"/>
      <c r="P545" s="31"/>
      <c r="Q545" s="33">
        <f>SUM(PAC!$M545:$P545)</f>
        <v>0</v>
      </c>
      <c r="R545" s="33"/>
      <c r="S545" s="33"/>
      <c r="T545" s="33"/>
      <c r="U545" s="33"/>
      <c r="V545" s="33"/>
      <c r="W545" s="33">
        <f>IF(PAC!$V545&gt;0,PAC!$V545,PAC!$Q545)</f>
        <v>0</v>
      </c>
      <c r="X545" s="33"/>
      <c r="Y545" s="115" t="s">
        <v>1477</v>
      </c>
      <c r="Z545" s="115"/>
      <c r="AA545" s="116"/>
      <c r="AB545" s="116"/>
      <c r="AC545" s="112"/>
      <c r="AD545" s="117"/>
      <c r="AE545" s="118"/>
      <c r="AF545" s="114"/>
      <c r="AG545" s="114"/>
      <c r="AH545" s="119"/>
      <c r="AI545" s="113"/>
      <c r="AJ545" s="114"/>
      <c r="AK545" s="114"/>
      <c r="AL545" s="114"/>
      <c r="AM545" s="114"/>
      <c r="AN545" s="117"/>
      <c r="AO545" s="114"/>
      <c r="AP545" s="114"/>
      <c r="AQ545" s="114"/>
      <c r="AR545" s="117"/>
      <c r="AS545" s="117"/>
      <c r="AT545" s="117"/>
      <c r="AU545" s="117"/>
      <c r="AV545" s="120"/>
      <c r="AW545" s="120"/>
      <c r="AX545" s="113"/>
      <c r="AY545" s="121"/>
      <c r="AZ545" s="119"/>
      <c r="BA545" s="130"/>
      <c r="BB545" s="191" t="str">
        <f>IFERROR(IF(PAC!$AB545="F01 - CAPTAÇÃO DE RECURSO",1,""),"")</f>
        <v/>
      </c>
      <c r="BC545" s="191" t="str">
        <f>IFERROR(IF(PAC!$AB545="F02 - LICITAÇÃO",1,""),"")</f>
        <v/>
      </c>
      <c r="BD545" s="122" t="str">
        <f>IFERROR(IF(PAC!$AB$6:$AB$581="F03 - EXECUÇÃO DO OBJETO",1,""),"")</f>
        <v/>
      </c>
      <c r="BE545" s="122" t="str">
        <f>IFERROR(IF(PAC!$AB$6:$AB$581="F04 - CONCLUÍDA",1,""),"")</f>
        <v/>
      </c>
      <c r="BF545" s="189">
        <f>IF(PAC!$V545&gt;0,0,PAC!$Q545)</f>
        <v>0</v>
      </c>
    </row>
    <row r="546" spans="1:58" s="1" customFormat="1" ht="21" hidden="1" customHeight="1" thickBot="1" x14ac:dyDescent="0.4">
      <c r="A546" s="88">
        <f t="shared" si="9"/>
        <v>541</v>
      </c>
      <c r="B546" s="88"/>
      <c r="C546" s="88"/>
      <c r="D546" s="88"/>
      <c r="E546" s="89"/>
      <c r="F546" s="40"/>
      <c r="G546" s="40"/>
      <c r="H546" s="88"/>
      <c r="I546" s="88"/>
      <c r="J546" s="88"/>
      <c r="K546" s="18"/>
      <c r="L546" s="18"/>
      <c r="M546" s="18"/>
      <c r="N546" s="18"/>
      <c r="O546" s="18"/>
      <c r="P546" s="18"/>
      <c r="Q546" s="20">
        <f>SUM(PAC!$M546:$P546)</f>
        <v>0</v>
      </c>
      <c r="R546" s="20"/>
      <c r="S546" s="20"/>
      <c r="T546" s="20"/>
      <c r="U546" s="20"/>
      <c r="V546" s="20"/>
      <c r="W546" s="20">
        <f>IF(PAC!$V546&gt;0,PAC!$V546,PAC!$Q546)</f>
        <v>0</v>
      </c>
      <c r="X546" s="20"/>
      <c r="Y546" s="102" t="s">
        <v>1477</v>
      </c>
      <c r="Z546" s="102"/>
      <c r="AA546" s="103"/>
      <c r="AB546" s="103"/>
      <c r="AC546" s="100"/>
      <c r="AD546" s="87"/>
      <c r="AE546" s="104"/>
      <c r="AF546" s="40"/>
      <c r="AG546" s="40"/>
      <c r="AH546" s="105"/>
      <c r="AI546" s="101"/>
      <c r="AJ546" s="40"/>
      <c r="AK546" s="40"/>
      <c r="AL546" s="40"/>
      <c r="AM546" s="40"/>
      <c r="AN546" s="87"/>
      <c r="AO546" s="40"/>
      <c r="AP546" s="40"/>
      <c r="AQ546" s="40"/>
      <c r="AR546" s="87"/>
      <c r="AS546" s="87"/>
      <c r="AT546" s="87"/>
      <c r="AU546" s="87"/>
      <c r="AV546" s="106"/>
      <c r="AW546" s="106"/>
      <c r="AX546" s="101"/>
      <c r="AY546" s="107"/>
      <c r="AZ546" s="105"/>
      <c r="BA546" s="128"/>
      <c r="BB546" s="108" t="str">
        <f>IFERROR(IF(PAC!$AB546="F01 - CAPTAÇÃO DE RECURSO",1,""),"")</f>
        <v/>
      </c>
      <c r="BC546" s="108" t="str">
        <f>IFERROR(IF(PAC!$AB546="F02 - LICITAÇÃO",1,""),"")</f>
        <v/>
      </c>
      <c r="BD546" s="109" t="str">
        <f>IFERROR(IF(PAC!$AB$6:$AB$581="F03 - EXECUÇÃO DO OBJETO",1,""),"")</f>
        <v/>
      </c>
      <c r="BE546" s="109" t="str">
        <f>IFERROR(IF(PAC!$AB$6:$AB$581="F04 - CONCLUÍDA",1,""),"")</f>
        <v/>
      </c>
      <c r="BF546" s="110">
        <f>IF(PAC!$V546&gt;0,0,PAC!$Q546)</f>
        <v>0</v>
      </c>
    </row>
    <row r="547" spans="1:58" s="1" customFormat="1" ht="21" hidden="1" customHeight="1" thickBot="1" x14ac:dyDescent="0.4">
      <c r="A547" s="111">
        <f t="shared" si="9"/>
        <v>542</v>
      </c>
      <c r="B547" s="111"/>
      <c r="C547" s="111"/>
      <c r="D547" s="111"/>
      <c r="E547" s="129"/>
      <c r="F547" s="114"/>
      <c r="G547" s="114"/>
      <c r="H547" s="111"/>
      <c r="I547" s="111"/>
      <c r="J547" s="111"/>
      <c r="K547" s="31"/>
      <c r="L547" s="31"/>
      <c r="M547" s="31"/>
      <c r="N547" s="31"/>
      <c r="O547" s="31"/>
      <c r="P547" s="31"/>
      <c r="Q547" s="33">
        <f>SUM(PAC!$M547:$P547)</f>
        <v>0</v>
      </c>
      <c r="R547" s="33"/>
      <c r="S547" s="33"/>
      <c r="T547" s="33"/>
      <c r="U547" s="33"/>
      <c r="V547" s="33"/>
      <c r="W547" s="33">
        <f>IF(PAC!$V547&gt;0,PAC!$V547,PAC!$Q547)</f>
        <v>0</v>
      </c>
      <c r="X547" s="33"/>
      <c r="Y547" s="115" t="s">
        <v>1477</v>
      </c>
      <c r="Z547" s="115"/>
      <c r="AA547" s="116"/>
      <c r="AB547" s="116"/>
      <c r="AC547" s="112"/>
      <c r="AD547" s="117"/>
      <c r="AE547" s="118"/>
      <c r="AF547" s="114"/>
      <c r="AG547" s="114"/>
      <c r="AH547" s="119"/>
      <c r="AI547" s="113"/>
      <c r="AJ547" s="114"/>
      <c r="AK547" s="114"/>
      <c r="AL547" s="114"/>
      <c r="AM547" s="114"/>
      <c r="AN547" s="117"/>
      <c r="AO547" s="114"/>
      <c r="AP547" s="114"/>
      <c r="AQ547" s="114"/>
      <c r="AR547" s="117"/>
      <c r="AS547" s="117"/>
      <c r="AT547" s="117"/>
      <c r="AU547" s="117"/>
      <c r="AV547" s="120"/>
      <c r="AW547" s="120"/>
      <c r="AX547" s="113"/>
      <c r="AY547" s="121"/>
      <c r="AZ547" s="119"/>
      <c r="BA547" s="130"/>
      <c r="BB547" s="191" t="str">
        <f>IFERROR(IF(PAC!$AB547="F01 - CAPTAÇÃO DE RECURSO",1,""),"")</f>
        <v/>
      </c>
      <c r="BC547" s="191" t="str">
        <f>IFERROR(IF(PAC!$AB547="F02 - LICITAÇÃO",1,""),"")</f>
        <v/>
      </c>
      <c r="BD547" s="122" t="str">
        <f>IFERROR(IF(PAC!$AB$6:$AB$581="F03 - EXECUÇÃO DO OBJETO",1,""),"")</f>
        <v/>
      </c>
      <c r="BE547" s="122" t="str">
        <f>IFERROR(IF(PAC!$AB$6:$AB$581="F04 - CONCLUÍDA",1,""),"")</f>
        <v/>
      </c>
      <c r="BF547" s="189">
        <f>IF(PAC!$V547&gt;0,0,PAC!$Q547)</f>
        <v>0</v>
      </c>
    </row>
    <row r="548" spans="1:58" s="1" customFormat="1" ht="21" hidden="1" customHeight="1" thickBot="1" x14ac:dyDescent="0.4">
      <c r="A548" s="88">
        <f t="shared" si="9"/>
        <v>543</v>
      </c>
      <c r="B548" s="88"/>
      <c r="C548" s="88"/>
      <c r="D548" s="88"/>
      <c r="E548" s="89"/>
      <c r="F548" s="40"/>
      <c r="G548" s="40"/>
      <c r="H548" s="88"/>
      <c r="I548" s="88"/>
      <c r="J548" s="88"/>
      <c r="K548" s="18"/>
      <c r="L548" s="18"/>
      <c r="M548" s="18"/>
      <c r="N548" s="18"/>
      <c r="O548" s="18"/>
      <c r="P548" s="18"/>
      <c r="Q548" s="20">
        <f>SUM(PAC!$M548:$P548)</f>
        <v>0</v>
      </c>
      <c r="R548" s="20"/>
      <c r="S548" s="20"/>
      <c r="T548" s="20"/>
      <c r="U548" s="20"/>
      <c r="V548" s="20"/>
      <c r="W548" s="20">
        <f>IF(PAC!$V548&gt;0,PAC!$V548,PAC!$Q548)</f>
        <v>0</v>
      </c>
      <c r="X548" s="20"/>
      <c r="Y548" s="102" t="s">
        <v>1477</v>
      </c>
      <c r="Z548" s="102"/>
      <c r="AA548" s="103"/>
      <c r="AB548" s="103"/>
      <c r="AC548" s="100"/>
      <c r="AD548" s="87"/>
      <c r="AE548" s="104"/>
      <c r="AF548" s="40"/>
      <c r="AG548" s="40"/>
      <c r="AH548" s="105"/>
      <c r="AI548" s="101"/>
      <c r="AJ548" s="40"/>
      <c r="AK548" s="40"/>
      <c r="AL548" s="40"/>
      <c r="AM548" s="40"/>
      <c r="AN548" s="87"/>
      <c r="AO548" s="40"/>
      <c r="AP548" s="40"/>
      <c r="AQ548" s="40"/>
      <c r="AR548" s="87"/>
      <c r="AS548" s="87"/>
      <c r="AT548" s="87"/>
      <c r="AU548" s="87"/>
      <c r="AV548" s="106"/>
      <c r="AW548" s="106"/>
      <c r="AX548" s="101"/>
      <c r="AY548" s="107"/>
      <c r="AZ548" s="105"/>
      <c r="BA548" s="128"/>
      <c r="BB548" s="108" t="str">
        <f>IFERROR(IF(PAC!$AB548="F01 - CAPTAÇÃO DE RECURSO",1,""),"")</f>
        <v/>
      </c>
      <c r="BC548" s="108" t="str">
        <f>IFERROR(IF(PAC!$AB548="F02 - LICITAÇÃO",1,""),"")</f>
        <v/>
      </c>
      <c r="BD548" s="109" t="str">
        <f>IFERROR(IF(PAC!$AB$6:$AB$581="F03 - EXECUÇÃO DO OBJETO",1,""),"")</f>
        <v/>
      </c>
      <c r="BE548" s="109" t="str">
        <f>IFERROR(IF(PAC!$AB$6:$AB$581="F04 - CONCLUÍDA",1,""),"")</f>
        <v/>
      </c>
      <c r="BF548" s="110">
        <f>IF(PAC!$V548&gt;0,0,PAC!$Q548)</f>
        <v>0</v>
      </c>
    </row>
    <row r="549" spans="1:58" s="1" customFormat="1" ht="21" hidden="1" customHeight="1" thickBot="1" x14ac:dyDescent="0.4">
      <c r="A549" s="111">
        <f t="shared" si="9"/>
        <v>544</v>
      </c>
      <c r="B549" s="111"/>
      <c r="C549" s="111"/>
      <c r="D549" s="111"/>
      <c r="E549" s="129"/>
      <c r="F549" s="114"/>
      <c r="G549" s="114"/>
      <c r="H549" s="111"/>
      <c r="I549" s="111"/>
      <c r="J549" s="111"/>
      <c r="K549" s="31"/>
      <c r="L549" s="31"/>
      <c r="M549" s="31"/>
      <c r="N549" s="31"/>
      <c r="O549" s="31"/>
      <c r="P549" s="31"/>
      <c r="Q549" s="33">
        <f>SUM(PAC!$M549:$P549)</f>
        <v>0</v>
      </c>
      <c r="R549" s="33"/>
      <c r="S549" s="33"/>
      <c r="T549" s="33"/>
      <c r="U549" s="33"/>
      <c r="V549" s="33"/>
      <c r="W549" s="33">
        <f>IF(PAC!$V549&gt;0,PAC!$V549,PAC!$Q549)</f>
        <v>0</v>
      </c>
      <c r="X549" s="33"/>
      <c r="Y549" s="115" t="s">
        <v>1477</v>
      </c>
      <c r="Z549" s="115"/>
      <c r="AA549" s="116"/>
      <c r="AB549" s="116"/>
      <c r="AC549" s="112"/>
      <c r="AD549" s="117"/>
      <c r="AE549" s="118"/>
      <c r="AF549" s="114"/>
      <c r="AG549" s="114"/>
      <c r="AH549" s="119"/>
      <c r="AI549" s="113"/>
      <c r="AJ549" s="114"/>
      <c r="AK549" s="114"/>
      <c r="AL549" s="114"/>
      <c r="AM549" s="114"/>
      <c r="AN549" s="117"/>
      <c r="AO549" s="114"/>
      <c r="AP549" s="114"/>
      <c r="AQ549" s="114"/>
      <c r="AR549" s="117"/>
      <c r="AS549" s="117"/>
      <c r="AT549" s="117"/>
      <c r="AU549" s="117"/>
      <c r="AV549" s="120"/>
      <c r="AW549" s="120"/>
      <c r="AX549" s="113"/>
      <c r="AY549" s="121"/>
      <c r="AZ549" s="119"/>
      <c r="BA549" s="130"/>
      <c r="BB549" s="191" t="str">
        <f>IFERROR(IF(PAC!$AB549="F01 - CAPTAÇÃO DE RECURSO",1,""),"")</f>
        <v/>
      </c>
      <c r="BC549" s="191" t="str">
        <f>IFERROR(IF(PAC!$AB549="F02 - LICITAÇÃO",1,""),"")</f>
        <v/>
      </c>
      <c r="BD549" s="122" t="str">
        <f>IFERROR(IF(PAC!$AB$6:$AB$581="F03 - EXECUÇÃO DO OBJETO",1,""),"")</f>
        <v/>
      </c>
      <c r="BE549" s="122" t="str">
        <f>IFERROR(IF(PAC!$AB$6:$AB$581="F04 - CONCLUÍDA",1,""),"")</f>
        <v/>
      </c>
      <c r="BF549" s="189">
        <f>IF(PAC!$V549&gt;0,0,PAC!$Q549)</f>
        <v>0</v>
      </c>
    </row>
    <row r="550" spans="1:58" s="1" customFormat="1" ht="21" hidden="1" customHeight="1" thickBot="1" x14ac:dyDescent="0.4">
      <c r="A550" s="88">
        <f t="shared" si="9"/>
        <v>545</v>
      </c>
      <c r="B550" s="88"/>
      <c r="C550" s="88"/>
      <c r="D550" s="88"/>
      <c r="E550" s="89"/>
      <c r="F550" s="40"/>
      <c r="G550" s="40"/>
      <c r="H550" s="88"/>
      <c r="I550" s="88"/>
      <c r="J550" s="88"/>
      <c r="K550" s="18"/>
      <c r="L550" s="18"/>
      <c r="M550" s="18"/>
      <c r="N550" s="18"/>
      <c r="O550" s="18"/>
      <c r="P550" s="18"/>
      <c r="Q550" s="20">
        <f>SUM(PAC!$M550:$P550)</f>
        <v>0</v>
      </c>
      <c r="R550" s="20"/>
      <c r="S550" s="20"/>
      <c r="T550" s="20"/>
      <c r="U550" s="20"/>
      <c r="V550" s="20"/>
      <c r="W550" s="20">
        <f>IF(PAC!$V550&gt;0,PAC!$V550,PAC!$Q550)</f>
        <v>0</v>
      </c>
      <c r="X550" s="20"/>
      <c r="Y550" s="102" t="s">
        <v>1477</v>
      </c>
      <c r="Z550" s="102"/>
      <c r="AA550" s="103"/>
      <c r="AB550" s="103"/>
      <c r="AC550" s="100"/>
      <c r="AD550" s="87"/>
      <c r="AE550" s="104"/>
      <c r="AF550" s="40"/>
      <c r="AG550" s="40"/>
      <c r="AH550" s="105"/>
      <c r="AI550" s="101"/>
      <c r="AJ550" s="40"/>
      <c r="AK550" s="40"/>
      <c r="AL550" s="40"/>
      <c r="AM550" s="40"/>
      <c r="AN550" s="87"/>
      <c r="AO550" s="40"/>
      <c r="AP550" s="40"/>
      <c r="AQ550" s="40"/>
      <c r="AR550" s="87"/>
      <c r="AS550" s="87"/>
      <c r="AT550" s="87"/>
      <c r="AU550" s="87"/>
      <c r="AV550" s="106"/>
      <c r="AW550" s="106"/>
      <c r="AX550" s="101"/>
      <c r="AY550" s="107"/>
      <c r="AZ550" s="105"/>
      <c r="BA550" s="128"/>
      <c r="BB550" s="108" t="str">
        <f>IFERROR(IF(PAC!$AB550="F01 - CAPTAÇÃO DE RECURSO",1,""),"")</f>
        <v/>
      </c>
      <c r="BC550" s="108" t="str">
        <f>IFERROR(IF(PAC!$AB550="F02 - LICITAÇÃO",1,""),"")</f>
        <v/>
      </c>
      <c r="BD550" s="109" t="str">
        <f>IFERROR(IF(PAC!$AB$6:$AB$581="F03 - EXECUÇÃO DO OBJETO",1,""),"")</f>
        <v/>
      </c>
      <c r="BE550" s="109" t="str">
        <f>IFERROR(IF(PAC!$AB$6:$AB$581="F04 - CONCLUÍDA",1,""),"")</f>
        <v/>
      </c>
      <c r="BF550" s="110">
        <f>IF(PAC!$V550&gt;0,0,PAC!$Q550)</f>
        <v>0</v>
      </c>
    </row>
    <row r="551" spans="1:58" s="1" customFormat="1" ht="21" hidden="1" customHeight="1" thickBot="1" x14ac:dyDescent="0.4">
      <c r="A551" s="111">
        <f t="shared" si="9"/>
        <v>546</v>
      </c>
      <c r="B551" s="111"/>
      <c r="C551" s="111"/>
      <c r="D551" s="111"/>
      <c r="E551" s="129"/>
      <c r="F551" s="114"/>
      <c r="G551" s="114"/>
      <c r="H551" s="111"/>
      <c r="I551" s="111"/>
      <c r="J551" s="111"/>
      <c r="K551" s="31"/>
      <c r="L551" s="31"/>
      <c r="M551" s="31"/>
      <c r="N551" s="31"/>
      <c r="O551" s="31"/>
      <c r="P551" s="31"/>
      <c r="Q551" s="33">
        <f>SUM(PAC!$M551:$P551)</f>
        <v>0</v>
      </c>
      <c r="R551" s="33"/>
      <c r="S551" s="33"/>
      <c r="T551" s="33"/>
      <c r="U551" s="33"/>
      <c r="V551" s="33"/>
      <c r="W551" s="33">
        <f>IF(PAC!$V551&gt;0,PAC!$V551,PAC!$Q551)</f>
        <v>0</v>
      </c>
      <c r="X551" s="33"/>
      <c r="Y551" s="115" t="s">
        <v>1477</v>
      </c>
      <c r="Z551" s="115"/>
      <c r="AA551" s="116"/>
      <c r="AB551" s="116"/>
      <c r="AC551" s="112"/>
      <c r="AD551" s="117"/>
      <c r="AE551" s="118"/>
      <c r="AF551" s="114"/>
      <c r="AG551" s="114"/>
      <c r="AH551" s="119"/>
      <c r="AI551" s="113"/>
      <c r="AJ551" s="114"/>
      <c r="AK551" s="114"/>
      <c r="AL551" s="114"/>
      <c r="AM551" s="114"/>
      <c r="AN551" s="117"/>
      <c r="AO551" s="114"/>
      <c r="AP551" s="114"/>
      <c r="AQ551" s="114"/>
      <c r="AR551" s="117"/>
      <c r="AS551" s="117"/>
      <c r="AT551" s="117"/>
      <c r="AU551" s="117"/>
      <c r="AV551" s="120"/>
      <c r="AW551" s="120"/>
      <c r="AX551" s="113"/>
      <c r="AY551" s="121"/>
      <c r="AZ551" s="119"/>
      <c r="BA551" s="130"/>
      <c r="BB551" s="191" t="str">
        <f>IFERROR(IF(PAC!$AB551="F01 - CAPTAÇÃO DE RECURSO",1,""),"")</f>
        <v/>
      </c>
      <c r="BC551" s="191" t="str">
        <f>IFERROR(IF(PAC!$AB551="F02 - LICITAÇÃO",1,""),"")</f>
        <v/>
      </c>
      <c r="BD551" s="122" t="str">
        <f>IFERROR(IF(PAC!$AB$6:$AB$581="F03 - EXECUÇÃO DO OBJETO",1,""),"")</f>
        <v/>
      </c>
      <c r="BE551" s="122" t="str">
        <f>IFERROR(IF(PAC!$AB$6:$AB$581="F04 - CONCLUÍDA",1,""),"")</f>
        <v/>
      </c>
      <c r="BF551" s="189">
        <f>IF(PAC!$V551&gt;0,0,PAC!$Q551)</f>
        <v>0</v>
      </c>
    </row>
    <row r="552" spans="1:58" s="1" customFormat="1" ht="21" hidden="1" customHeight="1" thickBot="1" x14ac:dyDescent="0.4">
      <c r="A552" s="88">
        <f t="shared" si="9"/>
        <v>547</v>
      </c>
      <c r="B552" s="88"/>
      <c r="C552" s="88"/>
      <c r="D552" s="88"/>
      <c r="E552" s="89"/>
      <c r="F552" s="40"/>
      <c r="G552" s="40"/>
      <c r="H552" s="88"/>
      <c r="I552" s="88"/>
      <c r="J552" s="88"/>
      <c r="K552" s="18"/>
      <c r="L552" s="18"/>
      <c r="M552" s="18"/>
      <c r="N552" s="18"/>
      <c r="O552" s="18"/>
      <c r="P552" s="18"/>
      <c r="Q552" s="20">
        <f>SUM(PAC!$M552:$P552)</f>
        <v>0</v>
      </c>
      <c r="R552" s="20"/>
      <c r="S552" s="20"/>
      <c r="T552" s="20"/>
      <c r="U552" s="20"/>
      <c r="V552" s="20"/>
      <c r="W552" s="20">
        <f>IF(PAC!$V552&gt;0,PAC!$V552,PAC!$Q552)</f>
        <v>0</v>
      </c>
      <c r="X552" s="20"/>
      <c r="Y552" s="102" t="s">
        <v>1477</v>
      </c>
      <c r="Z552" s="102"/>
      <c r="AA552" s="103"/>
      <c r="AB552" s="103"/>
      <c r="AC552" s="100"/>
      <c r="AD552" s="87"/>
      <c r="AE552" s="104"/>
      <c r="AF552" s="40"/>
      <c r="AG552" s="40"/>
      <c r="AH552" s="105"/>
      <c r="AI552" s="101"/>
      <c r="AJ552" s="40"/>
      <c r="AK552" s="40"/>
      <c r="AL552" s="40"/>
      <c r="AM552" s="40"/>
      <c r="AN552" s="87"/>
      <c r="AO552" s="40"/>
      <c r="AP552" s="40"/>
      <c r="AQ552" s="40"/>
      <c r="AR552" s="87"/>
      <c r="AS552" s="87"/>
      <c r="AT552" s="87"/>
      <c r="AU552" s="87"/>
      <c r="AV552" s="106"/>
      <c r="AW552" s="106"/>
      <c r="AX552" s="101"/>
      <c r="AY552" s="107"/>
      <c r="AZ552" s="105"/>
      <c r="BA552" s="128"/>
      <c r="BB552" s="108" t="str">
        <f>IFERROR(IF(PAC!$AB552="F01 - CAPTAÇÃO DE RECURSO",1,""),"")</f>
        <v/>
      </c>
      <c r="BC552" s="108" t="str">
        <f>IFERROR(IF(PAC!$AB552="F02 - LICITAÇÃO",1,""),"")</f>
        <v/>
      </c>
      <c r="BD552" s="109" t="str">
        <f>IFERROR(IF(PAC!$AB$6:$AB$581="F03 - EXECUÇÃO DO OBJETO",1,""),"")</f>
        <v/>
      </c>
      <c r="BE552" s="109" t="str">
        <f>IFERROR(IF(PAC!$AB$6:$AB$581="F04 - CONCLUÍDA",1,""),"")</f>
        <v/>
      </c>
      <c r="BF552" s="110">
        <f>IF(PAC!$V552&gt;0,0,PAC!$Q552)</f>
        <v>0</v>
      </c>
    </row>
    <row r="553" spans="1:58" s="1" customFormat="1" ht="21" hidden="1" customHeight="1" thickBot="1" x14ac:dyDescent="0.4">
      <c r="A553" s="111">
        <f t="shared" si="9"/>
        <v>548</v>
      </c>
      <c r="B553" s="111"/>
      <c r="C553" s="111"/>
      <c r="D553" s="111"/>
      <c r="E553" s="129"/>
      <c r="F553" s="114"/>
      <c r="G553" s="114"/>
      <c r="H553" s="111"/>
      <c r="I553" s="111"/>
      <c r="J553" s="111"/>
      <c r="K553" s="31"/>
      <c r="L553" s="31"/>
      <c r="M553" s="31"/>
      <c r="N553" s="31"/>
      <c r="O553" s="31"/>
      <c r="P553" s="31"/>
      <c r="Q553" s="33">
        <f>SUM(PAC!$M553:$P553)</f>
        <v>0</v>
      </c>
      <c r="R553" s="33"/>
      <c r="S553" s="33"/>
      <c r="T553" s="33"/>
      <c r="U553" s="33"/>
      <c r="V553" s="33"/>
      <c r="W553" s="33">
        <f>IF(PAC!$V553&gt;0,PAC!$V553,PAC!$Q553)</f>
        <v>0</v>
      </c>
      <c r="X553" s="33"/>
      <c r="Y553" s="115" t="s">
        <v>1477</v>
      </c>
      <c r="Z553" s="115"/>
      <c r="AA553" s="116"/>
      <c r="AB553" s="116"/>
      <c r="AC553" s="112"/>
      <c r="AD553" s="117"/>
      <c r="AE553" s="118"/>
      <c r="AF553" s="114"/>
      <c r="AG553" s="114"/>
      <c r="AH553" s="119"/>
      <c r="AI553" s="113"/>
      <c r="AJ553" s="114"/>
      <c r="AK553" s="114"/>
      <c r="AL553" s="114"/>
      <c r="AM553" s="114"/>
      <c r="AN553" s="117"/>
      <c r="AO553" s="114"/>
      <c r="AP553" s="114"/>
      <c r="AQ553" s="114"/>
      <c r="AR553" s="117"/>
      <c r="AS553" s="117"/>
      <c r="AT553" s="117"/>
      <c r="AU553" s="117"/>
      <c r="AV553" s="120"/>
      <c r="AW553" s="120"/>
      <c r="AX553" s="113"/>
      <c r="AY553" s="121"/>
      <c r="AZ553" s="119"/>
      <c r="BA553" s="130"/>
      <c r="BB553" s="191" t="str">
        <f>IFERROR(IF(PAC!$AB553="F01 - CAPTAÇÃO DE RECURSO",1,""),"")</f>
        <v/>
      </c>
      <c r="BC553" s="191" t="str">
        <f>IFERROR(IF(PAC!$AB553="F02 - LICITAÇÃO",1,""),"")</f>
        <v/>
      </c>
      <c r="BD553" s="122" t="str">
        <f>IFERROR(IF(PAC!$AB$6:$AB$581="F03 - EXECUÇÃO DO OBJETO",1,""),"")</f>
        <v/>
      </c>
      <c r="BE553" s="122" t="str">
        <f>IFERROR(IF(PAC!$AB$6:$AB$581="F04 - CONCLUÍDA",1,""),"")</f>
        <v/>
      </c>
      <c r="BF553" s="189">
        <f>IF(PAC!$V553&gt;0,0,PAC!$Q553)</f>
        <v>0</v>
      </c>
    </row>
    <row r="554" spans="1:58" s="1" customFormat="1" ht="21" hidden="1" customHeight="1" thickBot="1" x14ac:dyDescent="0.4">
      <c r="A554" s="88">
        <f t="shared" si="9"/>
        <v>549</v>
      </c>
      <c r="B554" s="88"/>
      <c r="C554" s="88"/>
      <c r="D554" s="88"/>
      <c r="E554" s="89"/>
      <c r="F554" s="40"/>
      <c r="G554" s="40"/>
      <c r="H554" s="88"/>
      <c r="I554" s="88"/>
      <c r="J554" s="88"/>
      <c r="K554" s="18"/>
      <c r="L554" s="18"/>
      <c r="M554" s="18"/>
      <c r="N554" s="18"/>
      <c r="O554" s="18"/>
      <c r="P554" s="18"/>
      <c r="Q554" s="20">
        <f>SUM(PAC!$M554:$P554)</f>
        <v>0</v>
      </c>
      <c r="R554" s="20"/>
      <c r="S554" s="20"/>
      <c r="T554" s="20"/>
      <c r="U554" s="20"/>
      <c r="V554" s="20"/>
      <c r="W554" s="20">
        <f>IF(PAC!$V554&gt;0,PAC!$V554,PAC!$Q554)</f>
        <v>0</v>
      </c>
      <c r="X554" s="20"/>
      <c r="Y554" s="102" t="s">
        <v>1477</v>
      </c>
      <c r="Z554" s="102"/>
      <c r="AA554" s="103"/>
      <c r="AB554" s="103"/>
      <c r="AC554" s="100"/>
      <c r="AD554" s="87"/>
      <c r="AE554" s="104"/>
      <c r="AF554" s="40"/>
      <c r="AG554" s="40"/>
      <c r="AH554" s="105"/>
      <c r="AI554" s="101"/>
      <c r="AJ554" s="40"/>
      <c r="AK554" s="40"/>
      <c r="AL554" s="40"/>
      <c r="AM554" s="40"/>
      <c r="AN554" s="87"/>
      <c r="AO554" s="40"/>
      <c r="AP554" s="40"/>
      <c r="AQ554" s="40"/>
      <c r="AR554" s="87"/>
      <c r="AS554" s="87"/>
      <c r="AT554" s="87"/>
      <c r="AU554" s="87"/>
      <c r="AV554" s="106"/>
      <c r="AW554" s="106"/>
      <c r="AX554" s="101"/>
      <c r="AY554" s="107"/>
      <c r="AZ554" s="105"/>
      <c r="BA554" s="128"/>
      <c r="BB554" s="108" t="str">
        <f>IFERROR(IF(PAC!$AB554="F01 - CAPTAÇÃO DE RECURSO",1,""),"")</f>
        <v/>
      </c>
      <c r="BC554" s="108" t="str">
        <f>IFERROR(IF(PAC!$AB554="F02 - LICITAÇÃO",1,""),"")</f>
        <v/>
      </c>
      <c r="BD554" s="109" t="str">
        <f>IFERROR(IF(PAC!$AB$6:$AB$581="F03 - EXECUÇÃO DO OBJETO",1,""),"")</f>
        <v/>
      </c>
      <c r="BE554" s="109" t="str">
        <f>IFERROR(IF(PAC!$AB$6:$AB$581="F04 - CONCLUÍDA",1,""),"")</f>
        <v/>
      </c>
      <c r="BF554" s="110">
        <f>IF(PAC!$V554&gt;0,0,PAC!$Q554)</f>
        <v>0</v>
      </c>
    </row>
    <row r="555" spans="1:58" s="1" customFormat="1" ht="21" hidden="1" customHeight="1" thickBot="1" x14ac:dyDescent="0.4">
      <c r="A555" s="111">
        <f t="shared" si="9"/>
        <v>550</v>
      </c>
      <c r="B555" s="111"/>
      <c r="C555" s="111"/>
      <c r="D555" s="111"/>
      <c r="E555" s="129"/>
      <c r="F555" s="114"/>
      <c r="G555" s="114"/>
      <c r="H555" s="111"/>
      <c r="I555" s="111"/>
      <c r="J555" s="111"/>
      <c r="K555" s="31"/>
      <c r="L555" s="31"/>
      <c r="M555" s="31"/>
      <c r="N555" s="31"/>
      <c r="O555" s="31"/>
      <c r="P555" s="31"/>
      <c r="Q555" s="33">
        <f>SUM(PAC!$M555:$P555)</f>
        <v>0</v>
      </c>
      <c r="R555" s="33"/>
      <c r="S555" s="33"/>
      <c r="T555" s="33"/>
      <c r="U555" s="33"/>
      <c r="V555" s="33"/>
      <c r="W555" s="33">
        <f>IF(PAC!$V555&gt;0,PAC!$V555,PAC!$Q555)</f>
        <v>0</v>
      </c>
      <c r="X555" s="33"/>
      <c r="Y555" s="115" t="s">
        <v>1477</v>
      </c>
      <c r="Z555" s="115"/>
      <c r="AA555" s="116"/>
      <c r="AB555" s="116"/>
      <c r="AC555" s="112"/>
      <c r="AD555" s="117"/>
      <c r="AE555" s="118"/>
      <c r="AF555" s="114"/>
      <c r="AG555" s="114"/>
      <c r="AH555" s="119"/>
      <c r="AI555" s="113"/>
      <c r="AJ555" s="114"/>
      <c r="AK555" s="114"/>
      <c r="AL555" s="114"/>
      <c r="AM555" s="114"/>
      <c r="AN555" s="117"/>
      <c r="AO555" s="114"/>
      <c r="AP555" s="114"/>
      <c r="AQ555" s="114"/>
      <c r="AR555" s="117"/>
      <c r="AS555" s="117"/>
      <c r="AT555" s="117"/>
      <c r="AU555" s="117"/>
      <c r="AV555" s="120"/>
      <c r="AW555" s="120"/>
      <c r="AX555" s="113"/>
      <c r="AY555" s="121"/>
      <c r="AZ555" s="119"/>
      <c r="BA555" s="130"/>
      <c r="BB555" s="191" t="str">
        <f>IFERROR(IF(PAC!$AB555="F01 - CAPTAÇÃO DE RECURSO",1,""),"")</f>
        <v/>
      </c>
      <c r="BC555" s="191" t="str">
        <f>IFERROR(IF(PAC!$AB555="F02 - LICITAÇÃO",1,""),"")</f>
        <v/>
      </c>
      <c r="BD555" s="122" t="str">
        <f>IFERROR(IF(PAC!$AB$6:$AB$581="F03 - EXECUÇÃO DO OBJETO",1,""),"")</f>
        <v/>
      </c>
      <c r="BE555" s="122" t="str">
        <f>IFERROR(IF(PAC!$AB$6:$AB$581="F04 - CONCLUÍDA",1,""),"")</f>
        <v/>
      </c>
      <c r="BF555" s="189">
        <f>IF(PAC!$V555&gt;0,0,PAC!$Q555)</f>
        <v>0</v>
      </c>
    </row>
    <row r="556" spans="1:58" s="1" customFormat="1" ht="21" hidden="1" customHeight="1" thickBot="1" x14ac:dyDescent="0.4">
      <c r="A556" s="88">
        <f t="shared" si="9"/>
        <v>551</v>
      </c>
      <c r="B556" s="88"/>
      <c r="C556" s="88"/>
      <c r="D556" s="88"/>
      <c r="E556" s="89"/>
      <c r="F556" s="40"/>
      <c r="G556" s="40"/>
      <c r="H556" s="88"/>
      <c r="I556" s="88"/>
      <c r="J556" s="88"/>
      <c r="K556" s="18"/>
      <c r="L556" s="18"/>
      <c r="M556" s="18"/>
      <c r="N556" s="18"/>
      <c r="O556" s="18"/>
      <c r="P556" s="18"/>
      <c r="Q556" s="20">
        <f>SUM(PAC!$M556:$P556)</f>
        <v>0</v>
      </c>
      <c r="R556" s="20"/>
      <c r="S556" s="20"/>
      <c r="T556" s="20"/>
      <c r="U556" s="20"/>
      <c r="V556" s="20"/>
      <c r="W556" s="20">
        <f>IF(PAC!$V556&gt;0,PAC!$V556,PAC!$Q556)</f>
        <v>0</v>
      </c>
      <c r="X556" s="20"/>
      <c r="Y556" s="102" t="s">
        <v>1477</v>
      </c>
      <c r="Z556" s="102"/>
      <c r="AA556" s="103"/>
      <c r="AB556" s="103"/>
      <c r="AC556" s="100"/>
      <c r="AD556" s="87"/>
      <c r="AE556" s="104"/>
      <c r="AF556" s="40"/>
      <c r="AG556" s="40"/>
      <c r="AH556" s="105"/>
      <c r="AI556" s="101"/>
      <c r="AJ556" s="40"/>
      <c r="AK556" s="40"/>
      <c r="AL556" s="40"/>
      <c r="AM556" s="40"/>
      <c r="AN556" s="87"/>
      <c r="AO556" s="40"/>
      <c r="AP556" s="40"/>
      <c r="AQ556" s="40"/>
      <c r="AR556" s="87"/>
      <c r="AS556" s="87"/>
      <c r="AT556" s="87"/>
      <c r="AU556" s="87"/>
      <c r="AV556" s="106"/>
      <c r="AW556" s="106"/>
      <c r="AX556" s="101"/>
      <c r="AY556" s="107"/>
      <c r="AZ556" s="105"/>
      <c r="BA556" s="128"/>
      <c r="BB556" s="108" t="str">
        <f>IFERROR(IF(PAC!$AB556="F01 - CAPTAÇÃO DE RECURSO",1,""),"")</f>
        <v/>
      </c>
      <c r="BC556" s="108" t="str">
        <f>IFERROR(IF(PAC!$AB556="F02 - LICITAÇÃO",1,""),"")</f>
        <v/>
      </c>
      <c r="BD556" s="109" t="str">
        <f>IFERROR(IF(PAC!$AB$6:$AB$581="F03 - EXECUÇÃO DO OBJETO",1,""),"")</f>
        <v/>
      </c>
      <c r="BE556" s="109" t="str">
        <f>IFERROR(IF(PAC!$AB$6:$AB$581="F04 - CONCLUÍDA",1,""),"")</f>
        <v/>
      </c>
      <c r="BF556" s="110">
        <f>IF(PAC!$V556&gt;0,0,PAC!$Q556)</f>
        <v>0</v>
      </c>
    </row>
    <row r="557" spans="1:58" s="1" customFormat="1" ht="21" hidden="1" customHeight="1" thickBot="1" x14ac:dyDescent="0.4">
      <c r="A557" s="111">
        <f t="shared" si="9"/>
        <v>552</v>
      </c>
      <c r="B557" s="111"/>
      <c r="C557" s="111"/>
      <c r="D557" s="111"/>
      <c r="E557" s="129"/>
      <c r="F557" s="114"/>
      <c r="G557" s="114"/>
      <c r="H557" s="111"/>
      <c r="I557" s="111"/>
      <c r="J557" s="111"/>
      <c r="K557" s="31"/>
      <c r="L557" s="31"/>
      <c r="M557" s="31"/>
      <c r="N557" s="31"/>
      <c r="O557" s="31"/>
      <c r="P557" s="31"/>
      <c r="Q557" s="33">
        <f>SUM(PAC!$M557:$P557)</f>
        <v>0</v>
      </c>
      <c r="R557" s="33"/>
      <c r="S557" s="33"/>
      <c r="T557" s="33"/>
      <c r="U557" s="33"/>
      <c r="V557" s="33"/>
      <c r="W557" s="33">
        <f>IF(PAC!$V557&gt;0,PAC!$V557,PAC!$Q557)</f>
        <v>0</v>
      </c>
      <c r="X557" s="33"/>
      <c r="Y557" s="115" t="s">
        <v>1477</v>
      </c>
      <c r="Z557" s="115"/>
      <c r="AA557" s="116"/>
      <c r="AB557" s="116"/>
      <c r="AC557" s="112"/>
      <c r="AD557" s="117"/>
      <c r="AE557" s="118"/>
      <c r="AF557" s="114"/>
      <c r="AG557" s="114"/>
      <c r="AH557" s="119"/>
      <c r="AI557" s="113"/>
      <c r="AJ557" s="114"/>
      <c r="AK557" s="114"/>
      <c r="AL557" s="114"/>
      <c r="AM557" s="114"/>
      <c r="AN557" s="117"/>
      <c r="AO557" s="114"/>
      <c r="AP557" s="114"/>
      <c r="AQ557" s="114"/>
      <c r="AR557" s="117"/>
      <c r="AS557" s="117"/>
      <c r="AT557" s="117"/>
      <c r="AU557" s="117"/>
      <c r="AV557" s="120"/>
      <c r="AW557" s="120"/>
      <c r="AX557" s="113"/>
      <c r="AY557" s="121"/>
      <c r="AZ557" s="119"/>
      <c r="BA557" s="130"/>
      <c r="BB557" s="191" t="str">
        <f>IFERROR(IF(PAC!$AB557="F01 - CAPTAÇÃO DE RECURSO",1,""),"")</f>
        <v/>
      </c>
      <c r="BC557" s="191" t="str">
        <f>IFERROR(IF(PAC!$AB557="F02 - LICITAÇÃO",1,""),"")</f>
        <v/>
      </c>
      <c r="BD557" s="122" t="str">
        <f>IFERROR(IF(PAC!$AB$6:$AB$581="F03 - EXECUÇÃO DO OBJETO",1,""),"")</f>
        <v/>
      </c>
      <c r="BE557" s="122" t="str">
        <f>IFERROR(IF(PAC!$AB$6:$AB$581="F04 - CONCLUÍDA",1,""),"")</f>
        <v/>
      </c>
      <c r="BF557" s="189">
        <f>IF(PAC!$V557&gt;0,0,PAC!$Q557)</f>
        <v>0</v>
      </c>
    </row>
    <row r="558" spans="1:58" s="1" customFormat="1" ht="21" hidden="1" customHeight="1" thickBot="1" x14ac:dyDescent="0.4">
      <c r="A558" s="88">
        <f t="shared" si="9"/>
        <v>553</v>
      </c>
      <c r="B558" s="88"/>
      <c r="C558" s="88"/>
      <c r="D558" s="88"/>
      <c r="E558" s="89"/>
      <c r="F558" s="40"/>
      <c r="G558" s="40"/>
      <c r="H558" s="88"/>
      <c r="I558" s="88"/>
      <c r="J558" s="88"/>
      <c r="K558" s="18"/>
      <c r="L558" s="18"/>
      <c r="M558" s="18"/>
      <c r="N558" s="18"/>
      <c r="O558" s="18"/>
      <c r="P558" s="18"/>
      <c r="Q558" s="20">
        <f>SUM(PAC!$M558:$P558)</f>
        <v>0</v>
      </c>
      <c r="R558" s="20"/>
      <c r="S558" s="20"/>
      <c r="T558" s="20"/>
      <c r="U558" s="20"/>
      <c r="V558" s="20"/>
      <c r="W558" s="20">
        <f>IF(PAC!$V558&gt;0,PAC!$V558,PAC!$Q558)</f>
        <v>0</v>
      </c>
      <c r="X558" s="20"/>
      <c r="Y558" s="102" t="s">
        <v>1477</v>
      </c>
      <c r="Z558" s="102"/>
      <c r="AA558" s="103"/>
      <c r="AB558" s="103"/>
      <c r="AC558" s="100"/>
      <c r="AD558" s="87"/>
      <c r="AE558" s="104"/>
      <c r="AF558" s="40"/>
      <c r="AG558" s="40"/>
      <c r="AH558" s="105"/>
      <c r="AI558" s="101"/>
      <c r="AJ558" s="40"/>
      <c r="AK558" s="40"/>
      <c r="AL558" s="40"/>
      <c r="AM558" s="40"/>
      <c r="AN558" s="87"/>
      <c r="AO558" s="40"/>
      <c r="AP558" s="40"/>
      <c r="AQ558" s="40"/>
      <c r="AR558" s="87"/>
      <c r="AS558" s="87"/>
      <c r="AT558" s="87"/>
      <c r="AU558" s="87"/>
      <c r="AV558" s="106"/>
      <c r="AW558" s="106"/>
      <c r="AX558" s="101"/>
      <c r="AY558" s="107"/>
      <c r="AZ558" s="105"/>
      <c r="BA558" s="128"/>
      <c r="BB558" s="108" t="str">
        <f>IFERROR(IF(PAC!$AB558="F01 - CAPTAÇÃO DE RECURSO",1,""),"")</f>
        <v/>
      </c>
      <c r="BC558" s="108" t="str">
        <f>IFERROR(IF(PAC!$AB558="F02 - LICITAÇÃO",1,""),"")</f>
        <v/>
      </c>
      <c r="BD558" s="109" t="str">
        <f>IFERROR(IF(PAC!$AB$6:$AB$581="F03 - EXECUÇÃO DO OBJETO",1,""),"")</f>
        <v/>
      </c>
      <c r="BE558" s="109" t="str">
        <f>IFERROR(IF(PAC!$AB$6:$AB$581="F04 - CONCLUÍDA",1,""),"")</f>
        <v/>
      </c>
      <c r="BF558" s="110">
        <f>IF(PAC!$V558&gt;0,0,PAC!$Q558)</f>
        <v>0</v>
      </c>
    </row>
    <row r="559" spans="1:58" s="1" customFormat="1" ht="21" hidden="1" customHeight="1" thickBot="1" x14ac:dyDescent="0.4">
      <c r="A559" s="111">
        <f t="shared" si="9"/>
        <v>554</v>
      </c>
      <c r="B559" s="111"/>
      <c r="C559" s="111"/>
      <c r="D559" s="111"/>
      <c r="E559" s="129"/>
      <c r="F559" s="114"/>
      <c r="G559" s="114"/>
      <c r="H559" s="111"/>
      <c r="I559" s="111"/>
      <c r="J559" s="111"/>
      <c r="K559" s="31"/>
      <c r="L559" s="31"/>
      <c r="M559" s="31"/>
      <c r="N559" s="31"/>
      <c r="O559" s="31"/>
      <c r="P559" s="31"/>
      <c r="Q559" s="33">
        <f>SUM(PAC!$M559:$P559)</f>
        <v>0</v>
      </c>
      <c r="R559" s="33"/>
      <c r="S559" s="33"/>
      <c r="T559" s="33"/>
      <c r="U559" s="33"/>
      <c r="V559" s="33"/>
      <c r="W559" s="33">
        <f>IF(PAC!$V559&gt;0,PAC!$V559,PAC!$Q559)</f>
        <v>0</v>
      </c>
      <c r="X559" s="33"/>
      <c r="Y559" s="115" t="s">
        <v>1477</v>
      </c>
      <c r="Z559" s="115"/>
      <c r="AA559" s="116"/>
      <c r="AB559" s="116"/>
      <c r="AC559" s="112"/>
      <c r="AD559" s="117"/>
      <c r="AE559" s="118"/>
      <c r="AF559" s="114"/>
      <c r="AG559" s="114"/>
      <c r="AH559" s="119"/>
      <c r="AI559" s="113"/>
      <c r="AJ559" s="114"/>
      <c r="AK559" s="114"/>
      <c r="AL559" s="114"/>
      <c r="AM559" s="114"/>
      <c r="AN559" s="117"/>
      <c r="AO559" s="114"/>
      <c r="AP559" s="114"/>
      <c r="AQ559" s="114"/>
      <c r="AR559" s="117"/>
      <c r="AS559" s="117"/>
      <c r="AT559" s="117"/>
      <c r="AU559" s="117"/>
      <c r="AV559" s="120"/>
      <c r="AW559" s="120"/>
      <c r="AX559" s="113"/>
      <c r="AY559" s="121"/>
      <c r="AZ559" s="119"/>
      <c r="BA559" s="130"/>
      <c r="BB559" s="191" t="str">
        <f>IFERROR(IF(PAC!$AB559="F01 - CAPTAÇÃO DE RECURSO",1,""),"")</f>
        <v/>
      </c>
      <c r="BC559" s="191" t="str">
        <f>IFERROR(IF(PAC!$AB559="F02 - LICITAÇÃO",1,""),"")</f>
        <v/>
      </c>
      <c r="BD559" s="122" t="str">
        <f>IFERROR(IF(PAC!$AB$6:$AB$581="F03 - EXECUÇÃO DO OBJETO",1,""),"")</f>
        <v/>
      </c>
      <c r="BE559" s="122" t="str">
        <f>IFERROR(IF(PAC!$AB$6:$AB$581="F04 - CONCLUÍDA",1,""),"")</f>
        <v/>
      </c>
      <c r="BF559" s="189">
        <f>IF(PAC!$V559&gt;0,0,PAC!$Q559)</f>
        <v>0</v>
      </c>
    </row>
    <row r="560" spans="1:58" s="1" customFormat="1" ht="21" hidden="1" customHeight="1" thickBot="1" x14ac:dyDescent="0.4">
      <c r="A560" s="88">
        <f t="shared" si="9"/>
        <v>555</v>
      </c>
      <c r="B560" s="88"/>
      <c r="C560" s="88"/>
      <c r="D560" s="88"/>
      <c r="E560" s="89"/>
      <c r="F560" s="40"/>
      <c r="G560" s="40"/>
      <c r="H560" s="88"/>
      <c r="I560" s="88"/>
      <c r="J560" s="88"/>
      <c r="K560" s="18"/>
      <c r="L560" s="18"/>
      <c r="M560" s="18"/>
      <c r="N560" s="18"/>
      <c r="O560" s="18"/>
      <c r="P560" s="18"/>
      <c r="Q560" s="20">
        <f>SUM(PAC!$M560:$P560)</f>
        <v>0</v>
      </c>
      <c r="R560" s="20"/>
      <c r="S560" s="20"/>
      <c r="T560" s="20"/>
      <c r="U560" s="20"/>
      <c r="V560" s="20"/>
      <c r="W560" s="20">
        <f>IF(PAC!$V560&gt;0,PAC!$V560,PAC!$Q560)</f>
        <v>0</v>
      </c>
      <c r="X560" s="20"/>
      <c r="Y560" s="102" t="s">
        <v>1477</v>
      </c>
      <c r="Z560" s="102"/>
      <c r="AA560" s="103"/>
      <c r="AB560" s="103"/>
      <c r="AC560" s="100"/>
      <c r="AD560" s="87"/>
      <c r="AE560" s="104"/>
      <c r="AF560" s="40"/>
      <c r="AG560" s="40"/>
      <c r="AH560" s="105"/>
      <c r="AI560" s="101"/>
      <c r="AJ560" s="40"/>
      <c r="AK560" s="40"/>
      <c r="AL560" s="40"/>
      <c r="AM560" s="40"/>
      <c r="AN560" s="87"/>
      <c r="AO560" s="40"/>
      <c r="AP560" s="40"/>
      <c r="AQ560" s="40"/>
      <c r="AR560" s="87"/>
      <c r="AS560" s="87"/>
      <c r="AT560" s="87"/>
      <c r="AU560" s="87"/>
      <c r="AV560" s="106"/>
      <c r="AW560" s="106"/>
      <c r="AX560" s="101"/>
      <c r="AY560" s="107"/>
      <c r="AZ560" s="105"/>
      <c r="BA560" s="128"/>
      <c r="BB560" s="108" t="str">
        <f>IFERROR(IF(PAC!$AB560="F01 - CAPTAÇÃO DE RECURSO",1,""),"")</f>
        <v/>
      </c>
      <c r="BC560" s="108" t="str">
        <f>IFERROR(IF(PAC!$AB560="F02 - LICITAÇÃO",1,""),"")</f>
        <v/>
      </c>
      <c r="BD560" s="109" t="str">
        <f>IFERROR(IF(PAC!$AB$6:$AB$581="F03 - EXECUÇÃO DO OBJETO",1,""),"")</f>
        <v/>
      </c>
      <c r="BE560" s="109" t="str">
        <f>IFERROR(IF(PAC!$AB$6:$AB$581="F04 - CONCLUÍDA",1,""),"")</f>
        <v/>
      </c>
      <c r="BF560" s="110">
        <f>IF(PAC!$V560&gt;0,0,PAC!$Q560)</f>
        <v>0</v>
      </c>
    </row>
    <row r="561" spans="1:58" s="1" customFormat="1" ht="21" hidden="1" customHeight="1" thickBot="1" x14ac:dyDescent="0.4">
      <c r="A561" s="111">
        <f t="shared" si="9"/>
        <v>556</v>
      </c>
      <c r="B561" s="111"/>
      <c r="C561" s="111"/>
      <c r="D561" s="111"/>
      <c r="E561" s="129"/>
      <c r="F561" s="114"/>
      <c r="G561" s="114"/>
      <c r="H561" s="111"/>
      <c r="I561" s="111"/>
      <c r="J561" s="111"/>
      <c r="K561" s="31"/>
      <c r="L561" s="31"/>
      <c r="M561" s="31"/>
      <c r="N561" s="31"/>
      <c r="O561" s="31"/>
      <c r="P561" s="31"/>
      <c r="Q561" s="33">
        <f>SUM(PAC!$M561:$P561)</f>
        <v>0</v>
      </c>
      <c r="R561" s="33"/>
      <c r="S561" s="33"/>
      <c r="T561" s="33"/>
      <c r="U561" s="33"/>
      <c r="V561" s="33"/>
      <c r="W561" s="33">
        <f>IF(PAC!$V561&gt;0,PAC!$V561,PAC!$Q561)</f>
        <v>0</v>
      </c>
      <c r="X561" s="33"/>
      <c r="Y561" s="115" t="s">
        <v>1477</v>
      </c>
      <c r="Z561" s="115"/>
      <c r="AA561" s="116"/>
      <c r="AB561" s="116"/>
      <c r="AC561" s="112"/>
      <c r="AD561" s="117"/>
      <c r="AE561" s="118"/>
      <c r="AF561" s="114"/>
      <c r="AG561" s="114"/>
      <c r="AH561" s="119"/>
      <c r="AI561" s="113"/>
      <c r="AJ561" s="114"/>
      <c r="AK561" s="114"/>
      <c r="AL561" s="114"/>
      <c r="AM561" s="114"/>
      <c r="AN561" s="117"/>
      <c r="AO561" s="114"/>
      <c r="AP561" s="114"/>
      <c r="AQ561" s="114"/>
      <c r="AR561" s="117"/>
      <c r="AS561" s="117"/>
      <c r="AT561" s="117"/>
      <c r="AU561" s="117"/>
      <c r="AV561" s="120"/>
      <c r="AW561" s="120"/>
      <c r="AX561" s="113"/>
      <c r="AY561" s="121"/>
      <c r="AZ561" s="119"/>
      <c r="BA561" s="130"/>
      <c r="BB561" s="191" t="str">
        <f>IFERROR(IF(PAC!$AB561="F01 - CAPTAÇÃO DE RECURSO",1,""),"")</f>
        <v/>
      </c>
      <c r="BC561" s="191" t="str">
        <f>IFERROR(IF(PAC!$AB561="F02 - LICITAÇÃO",1,""),"")</f>
        <v/>
      </c>
      <c r="BD561" s="122" t="str">
        <f>IFERROR(IF(PAC!$AB$6:$AB$581="F03 - EXECUÇÃO DO OBJETO",1,""),"")</f>
        <v/>
      </c>
      <c r="BE561" s="122" t="str">
        <f>IFERROR(IF(PAC!$AB$6:$AB$581="F04 - CONCLUÍDA",1,""),"")</f>
        <v/>
      </c>
      <c r="BF561" s="189">
        <f>IF(PAC!$V561&gt;0,0,PAC!$Q561)</f>
        <v>0</v>
      </c>
    </row>
    <row r="562" spans="1:58" s="1" customFormat="1" ht="21" hidden="1" customHeight="1" thickBot="1" x14ac:dyDescent="0.4">
      <c r="A562" s="88">
        <f t="shared" si="9"/>
        <v>557</v>
      </c>
      <c r="B562" s="88"/>
      <c r="C562" s="88"/>
      <c r="D562" s="88"/>
      <c r="E562" s="89"/>
      <c r="F562" s="40"/>
      <c r="G562" s="40"/>
      <c r="H562" s="88"/>
      <c r="I562" s="88"/>
      <c r="J562" s="88"/>
      <c r="K562" s="18"/>
      <c r="L562" s="18"/>
      <c r="M562" s="18"/>
      <c r="N562" s="18"/>
      <c r="O562" s="18"/>
      <c r="P562" s="18"/>
      <c r="Q562" s="20">
        <f>SUM(PAC!$M562:$P562)</f>
        <v>0</v>
      </c>
      <c r="R562" s="20"/>
      <c r="S562" s="20"/>
      <c r="T562" s="20"/>
      <c r="U562" s="20"/>
      <c r="V562" s="20"/>
      <c r="W562" s="20">
        <f>IF(PAC!$V562&gt;0,PAC!$V562,PAC!$Q562)</f>
        <v>0</v>
      </c>
      <c r="X562" s="20"/>
      <c r="Y562" s="102" t="s">
        <v>1477</v>
      </c>
      <c r="Z562" s="102"/>
      <c r="AA562" s="103"/>
      <c r="AB562" s="103"/>
      <c r="AC562" s="100"/>
      <c r="AD562" s="87"/>
      <c r="AE562" s="104"/>
      <c r="AF562" s="40"/>
      <c r="AG562" s="40"/>
      <c r="AH562" s="105"/>
      <c r="AI562" s="101"/>
      <c r="AJ562" s="40"/>
      <c r="AK562" s="40"/>
      <c r="AL562" s="40"/>
      <c r="AM562" s="40"/>
      <c r="AN562" s="87"/>
      <c r="AO562" s="40"/>
      <c r="AP562" s="40"/>
      <c r="AQ562" s="40"/>
      <c r="AR562" s="87"/>
      <c r="AS562" s="87"/>
      <c r="AT562" s="87"/>
      <c r="AU562" s="87"/>
      <c r="AV562" s="106"/>
      <c r="AW562" s="106"/>
      <c r="AX562" s="101"/>
      <c r="AY562" s="107"/>
      <c r="AZ562" s="105"/>
      <c r="BA562" s="128"/>
      <c r="BB562" s="108" t="str">
        <f>IFERROR(IF(PAC!$AB562="F01 - CAPTAÇÃO DE RECURSO",1,""),"")</f>
        <v/>
      </c>
      <c r="BC562" s="108" t="str">
        <f>IFERROR(IF(PAC!$AB562="F02 - LICITAÇÃO",1,""),"")</f>
        <v/>
      </c>
      <c r="BD562" s="109" t="str">
        <f>IFERROR(IF(PAC!$AB$6:$AB$581="F03 - EXECUÇÃO DO OBJETO",1,""),"")</f>
        <v/>
      </c>
      <c r="BE562" s="109" t="str">
        <f>IFERROR(IF(PAC!$AB$6:$AB$581="F04 - CONCLUÍDA",1,""),"")</f>
        <v/>
      </c>
      <c r="BF562" s="110">
        <f>IF(PAC!$V562&gt;0,0,PAC!$Q562)</f>
        <v>0</v>
      </c>
    </row>
    <row r="563" spans="1:58" s="1" customFormat="1" ht="21" hidden="1" customHeight="1" thickBot="1" x14ac:dyDescent="0.4">
      <c r="A563" s="111">
        <f t="shared" si="9"/>
        <v>558</v>
      </c>
      <c r="B563" s="111"/>
      <c r="C563" s="111"/>
      <c r="D563" s="111"/>
      <c r="E563" s="129"/>
      <c r="F563" s="114"/>
      <c r="G563" s="114"/>
      <c r="H563" s="111"/>
      <c r="I563" s="111"/>
      <c r="J563" s="111"/>
      <c r="K563" s="31"/>
      <c r="L563" s="31"/>
      <c r="M563" s="31"/>
      <c r="N563" s="31"/>
      <c r="O563" s="31"/>
      <c r="P563" s="31"/>
      <c r="Q563" s="33">
        <f>SUM(PAC!$M563:$P563)</f>
        <v>0</v>
      </c>
      <c r="R563" s="33"/>
      <c r="S563" s="33"/>
      <c r="T563" s="33"/>
      <c r="U563" s="33"/>
      <c r="V563" s="33"/>
      <c r="W563" s="33">
        <f>IF(PAC!$V563&gt;0,PAC!$V563,PAC!$Q563)</f>
        <v>0</v>
      </c>
      <c r="X563" s="33"/>
      <c r="Y563" s="115" t="s">
        <v>1477</v>
      </c>
      <c r="Z563" s="115"/>
      <c r="AA563" s="116"/>
      <c r="AB563" s="116"/>
      <c r="AC563" s="112"/>
      <c r="AD563" s="117"/>
      <c r="AE563" s="118"/>
      <c r="AF563" s="114"/>
      <c r="AG563" s="114"/>
      <c r="AH563" s="119"/>
      <c r="AI563" s="113"/>
      <c r="AJ563" s="114"/>
      <c r="AK563" s="114"/>
      <c r="AL563" s="114"/>
      <c r="AM563" s="114"/>
      <c r="AN563" s="117"/>
      <c r="AO563" s="114"/>
      <c r="AP563" s="114"/>
      <c r="AQ563" s="114"/>
      <c r="AR563" s="117"/>
      <c r="AS563" s="117"/>
      <c r="AT563" s="117"/>
      <c r="AU563" s="117"/>
      <c r="AV563" s="120"/>
      <c r="AW563" s="120"/>
      <c r="AX563" s="113"/>
      <c r="AY563" s="121"/>
      <c r="AZ563" s="119"/>
      <c r="BA563" s="130"/>
      <c r="BB563" s="191" t="str">
        <f>IFERROR(IF(PAC!$AB563="F01 - CAPTAÇÃO DE RECURSO",1,""),"")</f>
        <v/>
      </c>
      <c r="BC563" s="191" t="str">
        <f>IFERROR(IF(PAC!$AB563="F02 - LICITAÇÃO",1,""),"")</f>
        <v/>
      </c>
      <c r="BD563" s="122" t="str">
        <f>IFERROR(IF(PAC!$AB$6:$AB$581="F03 - EXECUÇÃO DO OBJETO",1,""),"")</f>
        <v/>
      </c>
      <c r="BE563" s="122" t="str">
        <f>IFERROR(IF(PAC!$AB$6:$AB$581="F04 - CONCLUÍDA",1,""),"")</f>
        <v/>
      </c>
      <c r="BF563" s="189">
        <f>IF(PAC!$V563&gt;0,0,PAC!$Q563)</f>
        <v>0</v>
      </c>
    </row>
    <row r="564" spans="1:58" s="1" customFormat="1" ht="21" hidden="1" customHeight="1" thickBot="1" x14ac:dyDescent="0.4">
      <c r="A564" s="88">
        <f t="shared" si="9"/>
        <v>559</v>
      </c>
      <c r="B564" s="88"/>
      <c r="C564" s="88"/>
      <c r="D564" s="88"/>
      <c r="E564" s="89"/>
      <c r="F564" s="40"/>
      <c r="G564" s="40"/>
      <c r="H564" s="88"/>
      <c r="I564" s="88"/>
      <c r="J564" s="88"/>
      <c r="K564" s="18"/>
      <c r="L564" s="18"/>
      <c r="M564" s="18"/>
      <c r="N564" s="18"/>
      <c r="O564" s="18"/>
      <c r="P564" s="18"/>
      <c r="Q564" s="20">
        <f>SUM(PAC!$M564:$P564)</f>
        <v>0</v>
      </c>
      <c r="R564" s="20"/>
      <c r="S564" s="20"/>
      <c r="T564" s="20"/>
      <c r="U564" s="20"/>
      <c r="V564" s="20"/>
      <c r="W564" s="20">
        <f>IF(PAC!$V564&gt;0,PAC!$V564,PAC!$Q564)</f>
        <v>0</v>
      </c>
      <c r="X564" s="20"/>
      <c r="Y564" s="102" t="s">
        <v>1477</v>
      </c>
      <c r="Z564" s="102"/>
      <c r="AA564" s="103"/>
      <c r="AB564" s="103"/>
      <c r="AC564" s="100"/>
      <c r="AD564" s="87"/>
      <c r="AE564" s="104"/>
      <c r="AF564" s="40"/>
      <c r="AG564" s="40"/>
      <c r="AH564" s="105"/>
      <c r="AI564" s="101"/>
      <c r="AJ564" s="40"/>
      <c r="AK564" s="40"/>
      <c r="AL564" s="40"/>
      <c r="AM564" s="40"/>
      <c r="AN564" s="87"/>
      <c r="AO564" s="40"/>
      <c r="AP564" s="40"/>
      <c r="AQ564" s="40"/>
      <c r="AR564" s="87"/>
      <c r="AS564" s="87"/>
      <c r="AT564" s="87"/>
      <c r="AU564" s="87"/>
      <c r="AV564" s="106"/>
      <c r="AW564" s="106"/>
      <c r="AX564" s="101"/>
      <c r="AY564" s="107"/>
      <c r="AZ564" s="105"/>
      <c r="BA564" s="128"/>
      <c r="BB564" s="108" t="str">
        <f>IFERROR(IF(PAC!$AB564="F01 - CAPTAÇÃO DE RECURSO",1,""),"")</f>
        <v/>
      </c>
      <c r="BC564" s="108" t="str">
        <f>IFERROR(IF(PAC!$AB564="F02 - LICITAÇÃO",1,""),"")</f>
        <v/>
      </c>
      <c r="BD564" s="109" t="str">
        <f>IFERROR(IF(PAC!$AB$6:$AB$581="F03 - EXECUÇÃO DO OBJETO",1,""),"")</f>
        <v/>
      </c>
      <c r="BE564" s="109" t="str">
        <f>IFERROR(IF(PAC!$AB$6:$AB$581="F04 - CONCLUÍDA",1,""),"")</f>
        <v/>
      </c>
      <c r="BF564" s="110">
        <f>IF(PAC!$V564&gt;0,0,PAC!$Q564)</f>
        <v>0</v>
      </c>
    </row>
    <row r="565" spans="1:58" s="1" customFormat="1" ht="21" hidden="1" customHeight="1" thickBot="1" x14ac:dyDescent="0.4">
      <c r="A565" s="111">
        <f t="shared" si="9"/>
        <v>560</v>
      </c>
      <c r="B565" s="111"/>
      <c r="C565" s="111"/>
      <c r="D565" s="111"/>
      <c r="E565" s="129"/>
      <c r="F565" s="114"/>
      <c r="G565" s="114"/>
      <c r="H565" s="111"/>
      <c r="I565" s="111"/>
      <c r="J565" s="111"/>
      <c r="K565" s="31"/>
      <c r="L565" s="31"/>
      <c r="M565" s="31"/>
      <c r="N565" s="31"/>
      <c r="O565" s="31"/>
      <c r="P565" s="31"/>
      <c r="Q565" s="33">
        <f>SUM(PAC!$M565:$P565)</f>
        <v>0</v>
      </c>
      <c r="R565" s="33"/>
      <c r="S565" s="33"/>
      <c r="T565" s="33"/>
      <c r="U565" s="33"/>
      <c r="V565" s="33"/>
      <c r="W565" s="33">
        <f>IF(PAC!$V565&gt;0,PAC!$V565,PAC!$Q565)</f>
        <v>0</v>
      </c>
      <c r="X565" s="33"/>
      <c r="Y565" s="115" t="s">
        <v>1477</v>
      </c>
      <c r="Z565" s="115"/>
      <c r="AA565" s="116"/>
      <c r="AB565" s="116"/>
      <c r="AC565" s="112"/>
      <c r="AD565" s="117"/>
      <c r="AE565" s="118"/>
      <c r="AF565" s="114"/>
      <c r="AG565" s="114"/>
      <c r="AH565" s="119"/>
      <c r="AI565" s="113"/>
      <c r="AJ565" s="114"/>
      <c r="AK565" s="114"/>
      <c r="AL565" s="114"/>
      <c r="AM565" s="114"/>
      <c r="AN565" s="117"/>
      <c r="AO565" s="114"/>
      <c r="AP565" s="114"/>
      <c r="AQ565" s="114"/>
      <c r="AR565" s="117"/>
      <c r="AS565" s="117"/>
      <c r="AT565" s="117"/>
      <c r="AU565" s="117"/>
      <c r="AV565" s="120"/>
      <c r="AW565" s="120"/>
      <c r="AX565" s="113"/>
      <c r="AY565" s="121"/>
      <c r="AZ565" s="119"/>
      <c r="BA565" s="130"/>
      <c r="BB565" s="191" t="str">
        <f>IFERROR(IF(PAC!$AB565="F01 - CAPTAÇÃO DE RECURSO",1,""),"")</f>
        <v/>
      </c>
      <c r="BC565" s="191" t="str">
        <f>IFERROR(IF(PAC!$AB565="F02 - LICITAÇÃO",1,""),"")</f>
        <v/>
      </c>
      <c r="BD565" s="122" t="str">
        <f>IFERROR(IF(PAC!$AB$6:$AB$581="F03 - EXECUÇÃO DO OBJETO",1,""),"")</f>
        <v/>
      </c>
      <c r="BE565" s="122" t="str">
        <f>IFERROR(IF(PAC!$AB$6:$AB$581="F04 - CONCLUÍDA",1,""),"")</f>
        <v/>
      </c>
      <c r="BF565" s="189">
        <f>IF(PAC!$V565&gt;0,0,PAC!$Q565)</f>
        <v>0</v>
      </c>
    </row>
    <row r="566" spans="1:58" s="1" customFormat="1" ht="21" hidden="1" customHeight="1" thickBot="1" x14ac:dyDescent="0.4">
      <c r="A566" s="88">
        <f t="shared" si="9"/>
        <v>561</v>
      </c>
      <c r="B566" s="88"/>
      <c r="C566" s="88"/>
      <c r="D566" s="88"/>
      <c r="E566" s="89"/>
      <c r="F566" s="40"/>
      <c r="G566" s="40"/>
      <c r="H566" s="88"/>
      <c r="I566" s="88"/>
      <c r="J566" s="88"/>
      <c r="K566" s="18"/>
      <c r="L566" s="18"/>
      <c r="M566" s="18"/>
      <c r="N566" s="18"/>
      <c r="O566" s="18"/>
      <c r="P566" s="18"/>
      <c r="Q566" s="20">
        <f>SUM(PAC!$M566:$P566)</f>
        <v>0</v>
      </c>
      <c r="R566" s="20"/>
      <c r="S566" s="20"/>
      <c r="T566" s="20"/>
      <c r="U566" s="20"/>
      <c r="V566" s="20"/>
      <c r="W566" s="20">
        <f>IF(PAC!$V566&gt;0,PAC!$V566,PAC!$Q566)</f>
        <v>0</v>
      </c>
      <c r="X566" s="20"/>
      <c r="Y566" s="102" t="s">
        <v>1477</v>
      </c>
      <c r="Z566" s="102"/>
      <c r="AA566" s="103"/>
      <c r="AB566" s="103"/>
      <c r="AC566" s="100"/>
      <c r="AD566" s="87"/>
      <c r="AE566" s="104"/>
      <c r="AF566" s="40"/>
      <c r="AG566" s="40"/>
      <c r="AH566" s="105"/>
      <c r="AI566" s="101"/>
      <c r="AJ566" s="40"/>
      <c r="AK566" s="40"/>
      <c r="AL566" s="40"/>
      <c r="AM566" s="40"/>
      <c r="AN566" s="87"/>
      <c r="AO566" s="40"/>
      <c r="AP566" s="40"/>
      <c r="AQ566" s="40"/>
      <c r="AR566" s="87"/>
      <c r="AS566" s="87"/>
      <c r="AT566" s="87"/>
      <c r="AU566" s="87"/>
      <c r="AV566" s="106"/>
      <c r="AW566" s="106"/>
      <c r="AX566" s="101"/>
      <c r="AY566" s="107"/>
      <c r="AZ566" s="105"/>
      <c r="BA566" s="128"/>
      <c r="BB566" s="108" t="str">
        <f>IFERROR(IF(PAC!$AB566="F01 - CAPTAÇÃO DE RECURSO",1,""),"")</f>
        <v/>
      </c>
      <c r="BC566" s="108" t="str">
        <f>IFERROR(IF(PAC!$AB566="F02 - LICITAÇÃO",1,""),"")</f>
        <v/>
      </c>
      <c r="BD566" s="109" t="str">
        <f>IFERROR(IF(PAC!$AB$6:$AB$581="F03 - EXECUÇÃO DO OBJETO",1,""),"")</f>
        <v/>
      </c>
      <c r="BE566" s="109" t="str">
        <f>IFERROR(IF(PAC!$AB$6:$AB$581="F04 - CONCLUÍDA",1,""),"")</f>
        <v/>
      </c>
      <c r="BF566" s="110">
        <f>IF(PAC!$V566&gt;0,0,PAC!$Q566)</f>
        <v>0</v>
      </c>
    </row>
    <row r="567" spans="1:58" s="1" customFormat="1" ht="21" hidden="1" customHeight="1" thickBot="1" x14ac:dyDescent="0.4">
      <c r="A567" s="111">
        <f t="shared" si="9"/>
        <v>562</v>
      </c>
      <c r="B567" s="111"/>
      <c r="C567" s="111"/>
      <c r="D567" s="111"/>
      <c r="E567" s="129"/>
      <c r="F567" s="114"/>
      <c r="G567" s="114"/>
      <c r="H567" s="111"/>
      <c r="I567" s="111"/>
      <c r="J567" s="111"/>
      <c r="K567" s="31"/>
      <c r="L567" s="31"/>
      <c r="M567" s="31"/>
      <c r="N567" s="31"/>
      <c r="O567" s="31"/>
      <c r="P567" s="31"/>
      <c r="Q567" s="33">
        <f>SUM(PAC!$M567:$P567)</f>
        <v>0</v>
      </c>
      <c r="R567" s="33"/>
      <c r="S567" s="33"/>
      <c r="T567" s="33"/>
      <c r="U567" s="33"/>
      <c r="V567" s="33"/>
      <c r="W567" s="33">
        <f>IF(PAC!$V567&gt;0,PAC!$V567,PAC!$Q567)</f>
        <v>0</v>
      </c>
      <c r="X567" s="33"/>
      <c r="Y567" s="115" t="s">
        <v>1477</v>
      </c>
      <c r="Z567" s="115"/>
      <c r="AA567" s="116"/>
      <c r="AB567" s="116"/>
      <c r="AC567" s="112"/>
      <c r="AD567" s="117"/>
      <c r="AE567" s="118"/>
      <c r="AF567" s="114"/>
      <c r="AG567" s="114"/>
      <c r="AH567" s="119"/>
      <c r="AI567" s="113"/>
      <c r="AJ567" s="114"/>
      <c r="AK567" s="114"/>
      <c r="AL567" s="114"/>
      <c r="AM567" s="114"/>
      <c r="AN567" s="117"/>
      <c r="AO567" s="114"/>
      <c r="AP567" s="114"/>
      <c r="AQ567" s="114"/>
      <c r="AR567" s="117"/>
      <c r="AS567" s="117"/>
      <c r="AT567" s="117"/>
      <c r="AU567" s="117"/>
      <c r="AV567" s="120"/>
      <c r="AW567" s="120"/>
      <c r="AX567" s="113"/>
      <c r="AY567" s="121"/>
      <c r="AZ567" s="119"/>
      <c r="BA567" s="130"/>
      <c r="BB567" s="191" t="str">
        <f>IFERROR(IF(PAC!$AB567="F01 - CAPTAÇÃO DE RECURSO",1,""),"")</f>
        <v/>
      </c>
      <c r="BC567" s="191" t="str">
        <f>IFERROR(IF(PAC!$AB567="F02 - LICITAÇÃO",1,""),"")</f>
        <v/>
      </c>
      <c r="BD567" s="122" t="str">
        <f>IFERROR(IF(PAC!$AB$6:$AB$581="F03 - EXECUÇÃO DO OBJETO",1,""),"")</f>
        <v/>
      </c>
      <c r="BE567" s="122" t="str">
        <f>IFERROR(IF(PAC!$AB$6:$AB$581="F04 - CONCLUÍDA",1,""),"")</f>
        <v/>
      </c>
      <c r="BF567" s="189">
        <f>IF(PAC!$V567&gt;0,0,PAC!$Q567)</f>
        <v>0</v>
      </c>
    </row>
    <row r="568" spans="1:58" s="1" customFormat="1" ht="21" hidden="1" customHeight="1" thickBot="1" x14ac:dyDescent="0.4">
      <c r="A568" s="88">
        <f t="shared" si="9"/>
        <v>563</v>
      </c>
      <c r="B568" s="88"/>
      <c r="C568" s="88"/>
      <c r="D568" s="88"/>
      <c r="E568" s="89"/>
      <c r="F568" s="40"/>
      <c r="G568" s="40"/>
      <c r="H568" s="88"/>
      <c r="I568" s="88"/>
      <c r="J568" s="88"/>
      <c r="K568" s="18"/>
      <c r="L568" s="18"/>
      <c r="M568" s="18"/>
      <c r="N568" s="18"/>
      <c r="O568" s="18"/>
      <c r="P568" s="18"/>
      <c r="Q568" s="20">
        <f>SUM(PAC!$M568:$P568)</f>
        <v>0</v>
      </c>
      <c r="R568" s="20"/>
      <c r="S568" s="20"/>
      <c r="T568" s="20"/>
      <c r="U568" s="20"/>
      <c r="V568" s="20"/>
      <c r="W568" s="20">
        <f>IF(PAC!$V568&gt;0,PAC!$V568,PAC!$Q568)</f>
        <v>0</v>
      </c>
      <c r="X568" s="20"/>
      <c r="Y568" s="102" t="s">
        <v>1477</v>
      </c>
      <c r="Z568" s="102"/>
      <c r="AA568" s="103"/>
      <c r="AB568" s="103"/>
      <c r="AC568" s="100"/>
      <c r="AD568" s="87"/>
      <c r="AE568" s="104"/>
      <c r="AF568" s="40"/>
      <c r="AG568" s="40"/>
      <c r="AH568" s="105"/>
      <c r="AI568" s="101"/>
      <c r="AJ568" s="40"/>
      <c r="AK568" s="40"/>
      <c r="AL568" s="40"/>
      <c r="AM568" s="40"/>
      <c r="AN568" s="87"/>
      <c r="AO568" s="40"/>
      <c r="AP568" s="40"/>
      <c r="AQ568" s="40"/>
      <c r="AR568" s="87"/>
      <c r="AS568" s="87"/>
      <c r="AT568" s="87"/>
      <c r="AU568" s="87"/>
      <c r="AV568" s="106"/>
      <c r="AW568" s="106"/>
      <c r="AX568" s="101"/>
      <c r="AY568" s="107"/>
      <c r="AZ568" s="105"/>
      <c r="BA568" s="128"/>
      <c r="BB568" s="108" t="str">
        <f>IFERROR(IF(PAC!$AB568="F01 - CAPTAÇÃO DE RECURSO",1,""),"")</f>
        <v/>
      </c>
      <c r="BC568" s="108" t="str">
        <f>IFERROR(IF(PAC!$AB568="F02 - LICITAÇÃO",1,""),"")</f>
        <v/>
      </c>
      <c r="BD568" s="109" t="str">
        <f>IFERROR(IF(PAC!$AB$6:$AB$581="F03 - EXECUÇÃO DO OBJETO",1,""),"")</f>
        <v/>
      </c>
      <c r="BE568" s="109" t="str">
        <f>IFERROR(IF(PAC!$AB$6:$AB$581="F04 - CONCLUÍDA",1,""),"")</f>
        <v/>
      </c>
      <c r="BF568" s="110">
        <f>IF(PAC!$V568&gt;0,0,PAC!$Q568)</f>
        <v>0</v>
      </c>
    </row>
    <row r="569" spans="1:58" s="1" customFormat="1" ht="21" hidden="1" customHeight="1" thickBot="1" x14ac:dyDescent="0.4">
      <c r="A569" s="111">
        <f t="shared" si="9"/>
        <v>564</v>
      </c>
      <c r="B569" s="111"/>
      <c r="C569" s="111"/>
      <c r="D569" s="111"/>
      <c r="E569" s="129"/>
      <c r="F569" s="114"/>
      <c r="G569" s="114"/>
      <c r="H569" s="111"/>
      <c r="I569" s="111"/>
      <c r="J569" s="111"/>
      <c r="K569" s="31"/>
      <c r="L569" s="31"/>
      <c r="M569" s="31"/>
      <c r="N569" s="31"/>
      <c r="O569" s="31"/>
      <c r="P569" s="31"/>
      <c r="Q569" s="33">
        <f>SUM(PAC!$M569:$P569)</f>
        <v>0</v>
      </c>
      <c r="R569" s="33"/>
      <c r="S569" s="33"/>
      <c r="T569" s="33"/>
      <c r="U569" s="33"/>
      <c r="V569" s="33"/>
      <c r="W569" s="33">
        <f>IF(PAC!$V569&gt;0,PAC!$V569,PAC!$Q569)</f>
        <v>0</v>
      </c>
      <c r="X569" s="33"/>
      <c r="Y569" s="115" t="s">
        <v>1477</v>
      </c>
      <c r="Z569" s="115"/>
      <c r="AA569" s="116"/>
      <c r="AB569" s="116"/>
      <c r="AC569" s="112"/>
      <c r="AD569" s="117"/>
      <c r="AE569" s="118"/>
      <c r="AF569" s="114"/>
      <c r="AG569" s="114"/>
      <c r="AH569" s="119"/>
      <c r="AI569" s="113"/>
      <c r="AJ569" s="114"/>
      <c r="AK569" s="114"/>
      <c r="AL569" s="114"/>
      <c r="AM569" s="114"/>
      <c r="AN569" s="117"/>
      <c r="AO569" s="114"/>
      <c r="AP569" s="114"/>
      <c r="AQ569" s="114"/>
      <c r="AR569" s="117"/>
      <c r="AS569" s="117"/>
      <c r="AT569" s="117"/>
      <c r="AU569" s="117"/>
      <c r="AV569" s="120"/>
      <c r="AW569" s="120"/>
      <c r="AX569" s="113"/>
      <c r="AY569" s="121"/>
      <c r="AZ569" s="119"/>
      <c r="BA569" s="130"/>
      <c r="BB569" s="191" t="str">
        <f>IFERROR(IF(PAC!$AB569="F01 - CAPTAÇÃO DE RECURSO",1,""),"")</f>
        <v/>
      </c>
      <c r="BC569" s="191" t="str">
        <f>IFERROR(IF(PAC!$AB569="F02 - LICITAÇÃO",1,""),"")</f>
        <v/>
      </c>
      <c r="BD569" s="122" t="str">
        <f>IFERROR(IF(PAC!$AB$6:$AB$581="F03 - EXECUÇÃO DO OBJETO",1,""),"")</f>
        <v/>
      </c>
      <c r="BE569" s="122" t="str">
        <f>IFERROR(IF(PAC!$AB$6:$AB$581="F04 - CONCLUÍDA",1,""),"")</f>
        <v/>
      </c>
      <c r="BF569" s="189">
        <f>IF(PAC!$V569&gt;0,0,PAC!$Q569)</f>
        <v>0</v>
      </c>
    </row>
    <row r="570" spans="1:58" s="1" customFormat="1" ht="21" hidden="1" customHeight="1" thickBot="1" x14ac:dyDescent="0.4">
      <c r="A570" s="88">
        <f t="shared" si="9"/>
        <v>565</v>
      </c>
      <c r="B570" s="88"/>
      <c r="C570" s="88"/>
      <c r="D570" s="88"/>
      <c r="E570" s="89"/>
      <c r="F570" s="40"/>
      <c r="G570" s="40"/>
      <c r="H570" s="88"/>
      <c r="I570" s="88"/>
      <c r="J570" s="88"/>
      <c r="K570" s="18"/>
      <c r="L570" s="18"/>
      <c r="M570" s="18"/>
      <c r="N570" s="18"/>
      <c r="O570" s="18"/>
      <c r="P570" s="18"/>
      <c r="Q570" s="20">
        <f>SUM(PAC!$M570:$P570)</f>
        <v>0</v>
      </c>
      <c r="R570" s="20"/>
      <c r="S570" s="20"/>
      <c r="T570" s="20"/>
      <c r="U570" s="20"/>
      <c r="V570" s="20"/>
      <c r="W570" s="20">
        <f>IF(PAC!$V570&gt;0,PAC!$V570,PAC!$Q570)</f>
        <v>0</v>
      </c>
      <c r="X570" s="20"/>
      <c r="Y570" s="102" t="s">
        <v>1477</v>
      </c>
      <c r="Z570" s="102"/>
      <c r="AA570" s="103"/>
      <c r="AB570" s="103"/>
      <c r="AC570" s="100"/>
      <c r="AD570" s="87"/>
      <c r="AE570" s="104"/>
      <c r="AF570" s="40"/>
      <c r="AG570" s="40"/>
      <c r="AH570" s="105"/>
      <c r="AI570" s="101"/>
      <c r="AJ570" s="40"/>
      <c r="AK570" s="40"/>
      <c r="AL570" s="40"/>
      <c r="AM570" s="40"/>
      <c r="AN570" s="87"/>
      <c r="AO570" s="40"/>
      <c r="AP570" s="40"/>
      <c r="AQ570" s="40"/>
      <c r="AR570" s="87"/>
      <c r="AS570" s="87"/>
      <c r="AT570" s="87"/>
      <c r="AU570" s="87"/>
      <c r="AV570" s="106"/>
      <c r="AW570" s="106"/>
      <c r="AX570" s="101"/>
      <c r="AY570" s="107"/>
      <c r="AZ570" s="105"/>
      <c r="BA570" s="128"/>
      <c r="BB570" s="108" t="str">
        <f>IFERROR(IF(PAC!$AB570="F01 - CAPTAÇÃO DE RECURSO",1,""),"")</f>
        <v/>
      </c>
      <c r="BC570" s="108" t="str">
        <f>IFERROR(IF(PAC!$AB570="F02 - LICITAÇÃO",1,""),"")</f>
        <v/>
      </c>
      <c r="BD570" s="109" t="str">
        <f>IFERROR(IF(PAC!$AB$6:$AB$581="F03 - EXECUÇÃO DO OBJETO",1,""),"")</f>
        <v/>
      </c>
      <c r="BE570" s="109" t="str">
        <f>IFERROR(IF(PAC!$AB$6:$AB$581="F04 - CONCLUÍDA",1,""),"")</f>
        <v/>
      </c>
      <c r="BF570" s="110">
        <f>IF(PAC!$V570&gt;0,0,PAC!$Q570)</f>
        <v>0</v>
      </c>
    </row>
    <row r="571" spans="1:58" s="1" customFormat="1" ht="21" hidden="1" customHeight="1" thickBot="1" x14ac:dyDescent="0.4">
      <c r="A571" s="111">
        <f t="shared" si="9"/>
        <v>566</v>
      </c>
      <c r="B571" s="111"/>
      <c r="C571" s="111"/>
      <c r="D571" s="111"/>
      <c r="E571" s="129"/>
      <c r="F571" s="114"/>
      <c r="G571" s="114"/>
      <c r="H571" s="111"/>
      <c r="I571" s="111"/>
      <c r="J571" s="111"/>
      <c r="K571" s="31"/>
      <c r="L571" s="31"/>
      <c r="M571" s="31"/>
      <c r="N571" s="31"/>
      <c r="O571" s="31"/>
      <c r="P571" s="31"/>
      <c r="Q571" s="33">
        <f>SUM(PAC!$M571:$P571)</f>
        <v>0</v>
      </c>
      <c r="R571" s="33"/>
      <c r="S571" s="33"/>
      <c r="T571" s="33"/>
      <c r="U571" s="33"/>
      <c r="V571" s="33"/>
      <c r="W571" s="33">
        <f>IF(PAC!$V571&gt;0,PAC!$V571,PAC!$Q571)</f>
        <v>0</v>
      </c>
      <c r="X571" s="33"/>
      <c r="Y571" s="115" t="s">
        <v>1477</v>
      </c>
      <c r="Z571" s="115"/>
      <c r="AA571" s="116"/>
      <c r="AB571" s="116"/>
      <c r="AC571" s="112"/>
      <c r="AD571" s="117"/>
      <c r="AE571" s="118"/>
      <c r="AF571" s="114"/>
      <c r="AG571" s="114"/>
      <c r="AH571" s="119"/>
      <c r="AI571" s="113"/>
      <c r="AJ571" s="114"/>
      <c r="AK571" s="114"/>
      <c r="AL571" s="114"/>
      <c r="AM571" s="114"/>
      <c r="AN571" s="117"/>
      <c r="AO571" s="114"/>
      <c r="AP571" s="114"/>
      <c r="AQ571" s="114"/>
      <c r="AR571" s="117"/>
      <c r="AS571" s="117"/>
      <c r="AT571" s="117"/>
      <c r="AU571" s="117"/>
      <c r="AV571" s="120"/>
      <c r="AW571" s="120"/>
      <c r="AX571" s="113"/>
      <c r="AY571" s="121"/>
      <c r="AZ571" s="119"/>
      <c r="BA571" s="130"/>
      <c r="BB571" s="191" t="str">
        <f>IFERROR(IF(PAC!$AB571="F01 - CAPTAÇÃO DE RECURSO",1,""),"")</f>
        <v/>
      </c>
      <c r="BC571" s="191" t="str">
        <f>IFERROR(IF(PAC!$AB571="F02 - LICITAÇÃO",1,""),"")</f>
        <v/>
      </c>
      <c r="BD571" s="122" t="str">
        <f>IFERROR(IF(PAC!$AB$6:$AB$581="F03 - EXECUÇÃO DO OBJETO",1,""),"")</f>
        <v/>
      </c>
      <c r="BE571" s="122" t="str">
        <f>IFERROR(IF(PAC!$AB$6:$AB$581="F04 - CONCLUÍDA",1,""),"")</f>
        <v/>
      </c>
      <c r="BF571" s="189">
        <f>IF(PAC!$V571&gt;0,0,PAC!$Q571)</f>
        <v>0</v>
      </c>
    </row>
    <row r="572" spans="1:58" s="1" customFormat="1" ht="21" hidden="1" customHeight="1" thickBot="1" x14ac:dyDescent="0.4">
      <c r="A572" s="88">
        <f t="shared" si="9"/>
        <v>567</v>
      </c>
      <c r="B572" s="88"/>
      <c r="C572" s="88"/>
      <c r="D572" s="88"/>
      <c r="E572" s="89"/>
      <c r="F572" s="40"/>
      <c r="G572" s="40"/>
      <c r="H572" s="88"/>
      <c r="I572" s="88"/>
      <c r="J572" s="88"/>
      <c r="K572" s="18"/>
      <c r="L572" s="18"/>
      <c r="M572" s="18"/>
      <c r="N572" s="18"/>
      <c r="O572" s="18"/>
      <c r="P572" s="18"/>
      <c r="Q572" s="20">
        <f>SUM(PAC!$M572:$P572)</f>
        <v>0</v>
      </c>
      <c r="R572" s="20"/>
      <c r="S572" s="20"/>
      <c r="T572" s="20"/>
      <c r="U572" s="20"/>
      <c r="V572" s="20"/>
      <c r="W572" s="20">
        <f>IF(PAC!$V572&gt;0,PAC!$V572,PAC!$Q572)</f>
        <v>0</v>
      </c>
      <c r="X572" s="20"/>
      <c r="Y572" s="102" t="s">
        <v>1477</v>
      </c>
      <c r="Z572" s="102"/>
      <c r="AA572" s="103"/>
      <c r="AB572" s="103"/>
      <c r="AC572" s="100"/>
      <c r="AD572" s="87"/>
      <c r="AE572" s="104"/>
      <c r="AF572" s="40"/>
      <c r="AG572" s="40"/>
      <c r="AH572" s="105"/>
      <c r="AI572" s="101"/>
      <c r="AJ572" s="40"/>
      <c r="AK572" s="40"/>
      <c r="AL572" s="40"/>
      <c r="AM572" s="40"/>
      <c r="AN572" s="87"/>
      <c r="AO572" s="40"/>
      <c r="AP572" s="40"/>
      <c r="AQ572" s="40"/>
      <c r="AR572" s="87"/>
      <c r="AS572" s="87"/>
      <c r="AT572" s="87"/>
      <c r="AU572" s="87"/>
      <c r="AV572" s="106"/>
      <c r="AW572" s="106"/>
      <c r="AX572" s="101"/>
      <c r="AY572" s="107"/>
      <c r="AZ572" s="105"/>
      <c r="BA572" s="128"/>
      <c r="BB572" s="108" t="str">
        <f>IFERROR(IF(PAC!$AB572="F01 - CAPTAÇÃO DE RECURSO",1,""),"")</f>
        <v/>
      </c>
      <c r="BC572" s="108" t="str">
        <f>IFERROR(IF(PAC!$AB572="F02 - LICITAÇÃO",1,""),"")</f>
        <v/>
      </c>
      <c r="BD572" s="109" t="str">
        <f>IFERROR(IF(PAC!$AB$6:$AB$581="F03 - EXECUÇÃO DO OBJETO",1,""),"")</f>
        <v/>
      </c>
      <c r="BE572" s="109" t="str">
        <f>IFERROR(IF(PAC!$AB$6:$AB$581="F04 - CONCLUÍDA",1,""),"")</f>
        <v/>
      </c>
      <c r="BF572" s="110">
        <f>IF(PAC!$V572&gt;0,0,PAC!$Q572)</f>
        <v>0</v>
      </c>
    </row>
    <row r="573" spans="1:58" s="1" customFormat="1" ht="21" hidden="1" customHeight="1" thickBot="1" x14ac:dyDescent="0.4">
      <c r="A573" s="111">
        <f t="shared" si="9"/>
        <v>568</v>
      </c>
      <c r="B573" s="111"/>
      <c r="C573" s="111"/>
      <c r="D573" s="111"/>
      <c r="E573" s="129"/>
      <c r="F573" s="114"/>
      <c r="G573" s="114"/>
      <c r="H573" s="111"/>
      <c r="I573" s="111"/>
      <c r="J573" s="111"/>
      <c r="K573" s="31"/>
      <c r="L573" s="31"/>
      <c r="M573" s="31"/>
      <c r="N573" s="31"/>
      <c r="O573" s="31"/>
      <c r="P573" s="31"/>
      <c r="Q573" s="33">
        <f>SUM(PAC!$M573:$P573)</f>
        <v>0</v>
      </c>
      <c r="R573" s="33"/>
      <c r="S573" s="33"/>
      <c r="T573" s="33"/>
      <c r="U573" s="33"/>
      <c r="V573" s="33"/>
      <c r="W573" s="33">
        <f>IF(PAC!$V573&gt;0,PAC!$V573,PAC!$Q573)</f>
        <v>0</v>
      </c>
      <c r="X573" s="33"/>
      <c r="Y573" s="115" t="s">
        <v>1477</v>
      </c>
      <c r="Z573" s="115"/>
      <c r="AA573" s="116"/>
      <c r="AB573" s="116"/>
      <c r="AC573" s="112"/>
      <c r="AD573" s="117"/>
      <c r="AE573" s="118"/>
      <c r="AF573" s="114"/>
      <c r="AG573" s="114"/>
      <c r="AH573" s="119"/>
      <c r="AI573" s="113"/>
      <c r="AJ573" s="114"/>
      <c r="AK573" s="114"/>
      <c r="AL573" s="114"/>
      <c r="AM573" s="114"/>
      <c r="AN573" s="117"/>
      <c r="AO573" s="114"/>
      <c r="AP573" s="114"/>
      <c r="AQ573" s="114"/>
      <c r="AR573" s="117"/>
      <c r="AS573" s="117"/>
      <c r="AT573" s="117"/>
      <c r="AU573" s="117"/>
      <c r="AV573" s="120"/>
      <c r="AW573" s="120"/>
      <c r="AX573" s="113"/>
      <c r="AY573" s="121"/>
      <c r="AZ573" s="119"/>
      <c r="BA573" s="130"/>
      <c r="BB573" s="191" t="str">
        <f>IFERROR(IF(PAC!$AB573="F01 - CAPTAÇÃO DE RECURSO",1,""),"")</f>
        <v/>
      </c>
      <c r="BC573" s="191" t="str">
        <f>IFERROR(IF(PAC!$AB573="F02 - LICITAÇÃO",1,""),"")</f>
        <v/>
      </c>
      <c r="BD573" s="122" t="str">
        <f>IFERROR(IF(PAC!$AB$6:$AB$581="F03 - EXECUÇÃO DO OBJETO",1,""),"")</f>
        <v/>
      </c>
      <c r="BE573" s="122" t="str">
        <f>IFERROR(IF(PAC!$AB$6:$AB$581="F04 - CONCLUÍDA",1,""),"")</f>
        <v/>
      </c>
      <c r="BF573" s="189">
        <f>IF(PAC!$V573&gt;0,0,PAC!$Q573)</f>
        <v>0</v>
      </c>
    </row>
    <row r="574" spans="1:58" s="1" customFormat="1" ht="21" hidden="1" customHeight="1" thickBot="1" x14ac:dyDescent="0.4">
      <c r="A574" s="88">
        <f t="shared" si="9"/>
        <v>569</v>
      </c>
      <c r="B574" s="88"/>
      <c r="C574" s="88"/>
      <c r="D574" s="88"/>
      <c r="E574" s="89"/>
      <c r="F574" s="40"/>
      <c r="G574" s="40"/>
      <c r="H574" s="88"/>
      <c r="I574" s="88"/>
      <c r="J574" s="88"/>
      <c r="K574" s="18"/>
      <c r="L574" s="18"/>
      <c r="M574" s="18"/>
      <c r="N574" s="18"/>
      <c r="O574" s="18"/>
      <c r="P574" s="18"/>
      <c r="Q574" s="20">
        <f>SUM(PAC!$M574:$P574)</f>
        <v>0</v>
      </c>
      <c r="R574" s="20"/>
      <c r="S574" s="20"/>
      <c r="T574" s="20"/>
      <c r="U574" s="20"/>
      <c r="V574" s="20"/>
      <c r="W574" s="20">
        <f>IF(PAC!$V574&gt;0,PAC!$V574,PAC!$Q574)</f>
        <v>0</v>
      </c>
      <c r="X574" s="20"/>
      <c r="Y574" s="102" t="s">
        <v>1477</v>
      </c>
      <c r="Z574" s="102"/>
      <c r="AA574" s="103"/>
      <c r="AB574" s="103"/>
      <c r="AC574" s="100"/>
      <c r="AD574" s="87"/>
      <c r="AE574" s="104"/>
      <c r="AF574" s="40"/>
      <c r="AG574" s="40"/>
      <c r="AH574" s="105"/>
      <c r="AI574" s="101"/>
      <c r="AJ574" s="40"/>
      <c r="AK574" s="40"/>
      <c r="AL574" s="40"/>
      <c r="AM574" s="40"/>
      <c r="AN574" s="87"/>
      <c r="AO574" s="40"/>
      <c r="AP574" s="40"/>
      <c r="AQ574" s="40"/>
      <c r="AR574" s="87"/>
      <c r="AS574" s="87"/>
      <c r="AT574" s="87"/>
      <c r="AU574" s="87"/>
      <c r="AV574" s="106"/>
      <c r="AW574" s="106"/>
      <c r="AX574" s="101"/>
      <c r="AY574" s="107"/>
      <c r="AZ574" s="105"/>
      <c r="BA574" s="128"/>
      <c r="BB574" s="108" t="str">
        <f>IFERROR(IF(PAC!$AB574="F01 - CAPTAÇÃO DE RECURSO",1,""),"")</f>
        <v/>
      </c>
      <c r="BC574" s="108" t="str">
        <f>IFERROR(IF(PAC!$AB574="F02 - LICITAÇÃO",1,""),"")</f>
        <v/>
      </c>
      <c r="BD574" s="109" t="str">
        <f>IFERROR(IF(PAC!$AB$6:$AB$581="F03 - EXECUÇÃO DO OBJETO",1,""),"")</f>
        <v/>
      </c>
      <c r="BE574" s="109" t="str">
        <f>IFERROR(IF(PAC!$AB$6:$AB$581="F04 - CONCLUÍDA",1,""),"")</f>
        <v/>
      </c>
      <c r="BF574" s="110">
        <f>IF(PAC!$V574&gt;0,0,PAC!$Q574)</f>
        <v>0</v>
      </c>
    </row>
    <row r="575" spans="1:58" s="1" customFormat="1" ht="21" hidden="1" customHeight="1" thickBot="1" x14ac:dyDescent="0.4">
      <c r="A575" s="111">
        <f t="shared" si="9"/>
        <v>570</v>
      </c>
      <c r="B575" s="111"/>
      <c r="C575" s="111"/>
      <c r="D575" s="111"/>
      <c r="E575" s="129"/>
      <c r="F575" s="114"/>
      <c r="G575" s="114"/>
      <c r="H575" s="111"/>
      <c r="I575" s="111"/>
      <c r="J575" s="111"/>
      <c r="K575" s="31"/>
      <c r="L575" s="31"/>
      <c r="M575" s="31"/>
      <c r="N575" s="31"/>
      <c r="O575" s="31"/>
      <c r="P575" s="31"/>
      <c r="Q575" s="33">
        <f>SUM(PAC!$M575:$P575)</f>
        <v>0</v>
      </c>
      <c r="R575" s="33"/>
      <c r="S575" s="33"/>
      <c r="T575" s="33"/>
      <c r="U575" s="33"/>
      <c r="V575" s="33"/>
      <c r="W575" s="33">
        <f>IF(PAC!$V575&gt;0,PAC!$V575,PAC!$Q575)</f>
        <v>0</v>
      </c>
      <c r="X575" s="33"/>
      <c r="Y575" s="115" t="s">
        <v>1477</v>
      </c>
      <c r="Z575" s="115"/>
      <c r="AA575" s="116"/>
      <c r="AB575" s="116"/>
      <c r="AC575" s="112"/>
      <c r="AD575" s="117"/>
      <c r="AE575" s="118"/>
      <c r="AF575" s="114"/>
      <c r="AG575" s="114"/>
      <c r="AH575" s="119"/>
      <c r="AI575" s="113"/>
      <c r="AJ575" s="114"/>
      <c r="AK575" s="114"/>
      <c r="AL575" s="114"/>
      <c r="AM575" s="114"/>
      <c r="AN575" s="117"/>
      <c r="AO575" s="114"/>
      <c r="AP575" s="114"/>
      <c r="AQ575" s="114"/>
      <c r="AR575" s="117"/>
      <c r="AS575" s="117"/>
      <c r="AT575" s="117"/>
      <c r="AU575" s="117"/>
      <c r="AV575" s="120"/>
      <c r="AW575" s="120"/>
      <c r="AX575" s="113"/>
      <c r="AY575" s="121"/>
      <c r="AZ575" s="119"/>
      <c r="BA575" s="130"/>
      <c r="BB575" s="191" t="str">
        <f>IFERROR(IF(PAC!$AB575="F01 - CAPTAÇÃO DE RECURSO",1,""),"")</f>
        <v/>
      </c>
      <c r="BC575" s="191" t="str">
        <f>IFERROR(IF(PAC!$AB575="F02 - LICITAÇÃO",1,""),"")</f>
        <v/>
      </c>
      <c r="BD575" s="122" t="str">
        <f>IFERROR(IF(PAC!$AB$6:$AB$581="F03 - EXECUÇÃO DO OBJETO",1,""),"")</f>
        <v/>
      </c>
      <c r="BE575" s="122" t="str">
        <f>IFERROR(IF(PAC!$AB$6:$AB$581="F04 - CONCLUÍDA",1,""),"")</f>
        <v/>
      </c>
      <c r="BF575" s="189">
        <f>IF(PAC!$V575&gt;0,0,PAC!$Q575)</f>
        <v>0</v>
      </c>
    </row>
    <row r="576" spans="1:58" s="1" customFormat="1" ht="21" hidden="1" customHeight="1" thickBot="1" x14ac:dyDescent="0.4">
      <c r="A576" s="88">
        <f t="shared" si="9"/>
        <v>571</v>
      </c>
      <c r="B576" s="88"/>
      <c r="C576" s="88"/>
      <c r="D576" s="88"/>
      <c r="E576" s="89"/>
      <c r="F576" s="40"/>
      <c r="G576" s="40"/>
      <c r="H576" s="88"/>
      <c r="I576" s="88"/>
      <c r="J576" s="88"/>
      <c r="K576" s="18"/>
      <c r="L576" s="18"/>
      <c r="M576" s="18"/>
      <c r="N576" s="18"/>
      <c r="O576" s="18"/>
      <c r="P576" s="18"/>
      <c r="Q576" s="20">
        <f>SUM(PAC!$M576:$P576)</f>
        <v>0</v>
      </c>
      <c r="R576" s="20"/>
      <c r="S576" s="20"/>
      <c r="T576" s="20"/>
      <c r="U576" s="20"/>
      <c r="V576" s="20"/>
      <c r="W576" s="20">
        <f>IF(PAC!$V576&gt;0,PAC!$V576,PAC!$Q576)</f>
        <v>0</v>
      </c>
      <c r="X576" s="20"/>
      <c r="Y576" s="102" t="s">
        <v>1477</v>
      </c>
      <c r="Z576" s="102"/>
      <c r="AA576" s="103"/>
      <c r="AB576" s="103"/>
      <c r="AC576" s="100"/>
      <c r="AD576" s="87"/>
      <c r="AE576" s="104"/>
      <c r="AF576" s="40"/>
      <c r="AG576" s="40"/>
      <c r="AH576" s="105"/>
      <c r="AI576" s="101"/>
      <c r="AJ576" s="40"/>
      <c r="AK576" s="40"/>
      <c r="AL576" s="40"/>
      <c r="AM576" s="40"/>
      <c r="AN576" s="87"/>
      <c r="AO576" s="40"/>
      <c r="AP576" s="40"/>
      <c r="AQ576" s="40"/>
      <c r="AR576" s="87"/>
      <c r="AS576" s="87"/>
      <c r="AT576" s="87"/>
      <c r="AU576" s="87"/>
      <c r="AV576" s="106"/>
      <c r="AW576" s="106"/>
      <c r="AX576" s="101"/>
      <c r="AY576" s="107"/>
      <c r="AZ576" s="105"/>
      <c r="BA576" s="128"/>
      <c r="BB576" s="108" t="str">
        <f>IFERROR(IF(PAC!$AB576="F01 - CAPTAÇÃO DE RECURSO",1,""),"")</f>
        <v/>
      </c>
      <c r="BC576" s="108" t="str">
        <f>IFERROR(IF(PAC!$AB576="F02 - LICITAÇÃO",1,""),"")</f>
        <v/>
      </c>
      <c r="BD576" s="109" t="str">
        <f>IFERROR(IF(PAC!$AB$6:$AB$581="F03 - EXECUÇÃO DO OBJETO",1,""),"")</f>
        <v/>
      </c>
      <c r="BE576" s="109" t="str">
        <f>IFERROR(IF(PAC!$AB$6:$AB$581="F04 - CONCLUÍDA",1,""),"")</f>
        <v/>
      </c>
      <c r="BF576" s="110">
        <f>IF(PAC!$V576&gt;0,0,PAC!$Q576)</f>
        <v>0</v>
      </c>
    </row>
    <row r="577" spans="1:74" s="1" customFormat="1" ht="21" hidden="1" customHeight="1" thickBot="1" x14ac:dyDescent="0.4">
      <c r="A577" s="111">
        <f t="shared" si="9"/>
        <v>572</v>
      </c>
      <c r="B577" s="111"/>
      <c r="C577" s="111"/>
      <c r="D577" s="111"/>
      <c r="E577" s="129"/>
      <c r="F577" s="114"/>
      <c r="G577" s="114"/>
      <c r="H577" s="111"/>
      <c r="I577" s="111"/>
      <c r="J577" s="111"/>
      <c r="K577" s="31"/>
      <c r="L577" s="31"/>
      <c r="M577" s="31"/>
      <c r="N577" s="31"/>
      <c r="O577" s="31"/>
      <c r="P577" s="31"/>
      <c r="Q577" s="33">
        <f>SUM(PAC!$M577:$P577)</f>
        <v>0</v>
      </c>
      <c r="R577" s="33"/>
      <c r="S577" s="33"/>
      <c r="T577" s="33"/>
      <c r="U577" s="33"/>
      <c r="V577" s="33"/>
      <c r="W577" s="33">
        <f>IF(PAC!$V577&gt;0,PAC!$V577,PAC!$Q577)</f>
        <v>0</v>
      </c>
      <c r="X577" s="33"/>
      <c r="Y577" s="115" t="s">
        <v>1477</v>
      </c>
      <c r="Z577" s="115"/>
      <c r="AA577" s="116"/>
      <c r="AB577" s="116"/>
      <c r="AC577" s="112"/>
      <c r="AD577" s="117"/>
      <c r="AE577" s="118"/>
      <c r="AF577" s="114"/>
      <c r="AG577" s="114"/>
      <c r="AH577" s="119"/>
      <c r="AI577" s="113"/>
      <c r="AJ577" s="114"/>
      <c r="AK577" s="114"/>
      <c r="AL577" s="114"/>
      <c r="AM577" s="114"/>
      <c r="AN577" s="117"/>
      <c r="AO577" s="114"/>
      <c r="AP577" s="114"/>
      <c r="AQ577" s="114"/>
      <c r="AR577" s="117"/>
      <c r="AS577" s="117"/>
      <c r="AT577" s="117"/>
      <c r="AU577" s="117"/>
      <c r="AV577" s="120"/>
      <c r="AW577" s="120"/>
      <c r="AX577" s="113"/>
      <c r="AY577" s="121"/>
      <c r="AZ577" s="119"/>
      <c r="BA577" s="130"/>
      <c r="BB577" s="191" t="str">
        <f>IFERROR(IF(PAC!$AB577="F01 - CAPTAÇÃO DE RECURSO",1,""),"")</f>
        <v/>
      </c>
      <c r="BC577" s="191" t="str">
        <f>IFERROR(IF(PAC!$AB577="F02 - LICITAÇÃO",1,""),"")</f>
        <v/>
      </c>
      <c r="BD577" s="122" t="str">
        <f>IFERROR(IF(PAC!$AB$6:$AB$581="F03 - EXECUÇÃO DO OBJETO",1,""),"")</f>
        <v/>
      </c>
      <c r="BE577" s="122" t="str">
        <f>IFERROR(IF(PAC!$AB$6:$AB$581="F04 - CONCLUÍDA",1,""),"")</f>
        <v/>
      </c>
      <c r="BF577" s="189">
        <f>IF(PAC!$V577&gt;0,0,PAC!$Q577)</f>
        <v>0</v>
      </c>
    </row>
    <row r="578" spans="1:74" s="1" customFormat="1" ht="21" hidden="1" customHeight="1" thickBot="1" x14ac:dyDescent="0.4">
      <c r="A578" s="88">
        <f t="shared" si="9"/>
        <v>573</v>
      </c>
      <c r="B578" s="88"/>
      <c r="C578" s="88"/>
      <c r="D578" s="88"/>
      <c r="E578" s="89"/>
      <c r="F578" s="40"/>
      <c r="G578" s="40"/>
      <c r="H578" s="88"/>
      <c r="I578" s="88"/>
      <c r="J578" s="88"/>
      <c r="K578" s="18"/>
      <c r="L578" s="18"/>
      <c r="M578" s="18"/>
      <c r="N578" s="18"/>
      <c r="O578" s="18"/>
      <c r="P578" s="18"/>
      <c r="Q578" s="20">
        <f>SUM(PAC!$M578:$P578)</f>
        <v>0</v>
      </c>
      <c r="R578" s="20"/>
      <c r="S578" s="20"/>
      <c r="T578" s="20"/>
      <c r="U578" s="20"/>
      <c r="V578" s="20"/>
      <c r="W578" s="20">
        <f>IF(PAC!$V578&gt;0,PAC!$V578,PAC!$Q578)</f>
        <v>0</v>
      </c>
      <c r="X578" s="20"/>
      <c r="Y578" s="102" t="s">
        <v>1477</v>
      </c>
      <c r="Z578" s="102"/>
      <c r="AA578" s="103"/>
      <c r="AB578" s="103"/>
      <c r="AC578" s="100"/>
      <c r="AD578" s="87"/>
      <c r="AE578" s="104"/>
      <c r="AF578" s="40"/>
      <c r="AG578" s="40"/>
      <c r="AH578" s="105"/>
      <c r="AI578" s="101"/>
      <c r="AJ578" s="40"/>
      <c r="AK578" s="40"/>
      <c r="AL578" s="40"/>
      <c r="AM578" s="40"/>
      <c r="AN578" s="87"/>
      <c r="AO578" s="40"/>
      <c r="AP578" s="40"/>
      <c r="AQ578" s="40"/>
      <c r="AR578" s="87"/>
      <c r="AS578" s="87"/>
      <c r="AT578" s="87"/>
      <c r="AU578" s="87"/>
      <c r="AV578" s="106"/>
      <c r="AW578" s="106"/>
      <c r="AX578" s="101"/>
      <c r="AY578" s="107"/>
      <c r="AZ578" s="105"/>
      <c r="BA578" s="128"/>
      <c r="BB578" s="108" t="str">
        <f>IFERROR(IF(PAC!$AB578="F01 - CAPTAÇÃO DE RECURSO",1,""),"")</f>
        <v/>
      </c>
      <c r="BC578" s="108" t="str">
        <f>IFERROR(IF(PAC!$AB578="F02 - LICITAÇÃO",1,""),"")</f>
        <v/>
      </c>
      <c r="BD578" s="109" t="str">
        <f>IFERROR(IF(PAC!$AB$6:$AB$581="F03 - EXECUÇÃO DO OBJETO",1,""),"")</f>
        <v/>
      </c>
      <c r="BE578" s="109" t="str">
        <f>IFERROR(IF(PAC!$AB$6:$AB$581="F04 - CONCLUÍDA",1,""),"")</f>
        <v/>
      </c>
      <c r="BF578" s="110">
        <f>IF(PAC!$V578&gt;0,0,PAC!$Q578)</f>
        <v>0</v>
      </c>
    </row>
    <row r="579" spans="1:74" s="1" customFormat="1" ht="21" hidden="1" customHeight="1" thickBot="1" x14ac:dyDescent="0.4">
      <c r="A579" s="111">
        <f t="shared" si="9"/>
        <v>574</v>
      </c>
      <c r="B579" s="111"/>
      <c r="C579" s="111"/>
      <c r="D579" s="111"/>
      <c r="E579" s="129"/>
      <c r="F579" s="114"/>
      <c r="G579" s="114"/>
      <c r="H579" s="111"/>
      <c r="I579" s="111"/>
      <c r="J579" s="111"/>
      <c r="K579" s="31"/>
      <c r="L579" s="31"/>
      <c r="M579" s="31"/>
      <c r="N579" s="31"/>
      <c r="O579" s="31"/>
      <c r="P579" s="31"/>
      <c r="Q579" s="33">
        <f>SUM(PAC!$M579:$P579)</f>
        <v>0</v>
      </c>
      <c r="R579" s="33"/>
      <c r="S579" s="33"/>
      <c r="T579" s="33"/>
      <c r="U579" s="33"/>
      <c r="V579" s="33"/>
      <c r="W579" s="33">
        <f>IF(PAC!$V579&gt;0,PAC!$V579,PAC!$Q579)</f>
        <v>0</v>
      </c>
      <c r="X579" s="33"/>
      <c r="Y579" s="115" t="s">
        <v>1477</v>
      </c>
      <c r="Z579" s="115"/>
      <c r="AA579" s="116"/>
      <c r="AB579" s="116"/>
      <c r="AC579" s="112"/>
      <c r="AD579" s="117"/>
      <c r="AE579" s="118"/>
      <c r="AF579" s="114"/>
      <c r="AG579" s="114"/>
      <c r="AH579" s="119"/>
      <c r="AI579" s="113"/>
      <c r="AJ579" s="114"/>
      <c r="AK579" s="114"/>
      <c r="AL579" s="114"/>
      <c r="AM579" s="114"/>
      <c r="AN579" s="117"/>
      <c r="AO579" s="114"/>
      <c r="AP579" s="114"/>
      <c r="AQ579" s="114"/>
      <c r="AR579" s="117"/>
      <c r="AS579" s="117"/>
      <c r="AT579" s="117"/>
      <c r="AU579" s="117"/>
      <c r="AV579" s="120"/>
      <c r="AW579" s="120"/>
      <c r="AX579" s="113"/>
      <c r="AY579" s="121"/>
      <c r="AZ579" s="119"/>
      <c r="BA579" s="130"/>
      <c r="BB579" s="191" t="str">
        <f>IFERROR(IF(PAC!$AB579="F01 - CAPTAÇÃO DE RECURSO",1,""),"")</f>
        <v/>
      </c>
      <c r="BC579" s="191" t="str">
        <f>IFERROR(IF(PAC!$AB579="F02 - LICITAÇÃO",1,""),"")</f>
        <v/>
      </c>
      <c r="BD579" s="122" t="str">
        <f>IFERROR(IF(PAC!$AB$6:$AB$581="F03 - EXECUÇÃO DO OBJETO",1,""),"")</f>
        <v/>
      </c>
      <c r="BE579" s="122" t="str">
        <f>IFERROR(IF(PAC!$AB$6:$AB$581="F04 - CONCLUÍDA",1,""),"")</f>
        <v/>
      </c>
      <c r="BF579" s="189">
        <f>IF(PAC!$V579&gt;0,0,PAC!$Q579)</f>
        <v>0</v>
      </c>
    </row>
    <row r="580" spans="1:74" s="1" customFormat="1" ht="21.75" hidden="1" customHeight="1" thickBot="1" x14ac:dyDescent="0.4">
      <c r="A580" s="88">
        <f t="shared" si="9"/>
        <v>575</v>
      </c>
      <c r="B580" s="88"/>
      <c r="C580" s="88"/>
      <c r="D580" s="88"/>
      <c r="E580" s="89"/>
      <c r="F580" s="40"/>
      <c r="G580" s="40"/>
      <c r="H580" s="88"/>
      <c r="I580" s="88"/>
      <c r="J580" s="88"/>
      <c r="K580" s="18"/>
      <c r="L580" s="18"/>
      <c r="M580" s="18"/>
      <c r="N580" s="18"/>
      <c r="O580" s="18"/>
      <c r="P580" s="18"/>
      <c r="Q580" s="20">
        <f>SUM(PAC!$M580:$P580)</f>
        <v>0</v>
      </c>
      <c r="R580" s="20"/>
      <c r="S580" s="20"/>
      <c r="T580" s="20"/>
      <c r="U580" s="20"/>
      <c r="V580" s="20"/>
      <c r="W580" s="20">
        <f>IF(PAC!$V580&gt;0,PAC!$V580,PAC!$Q580)</f>
        <v>0</v>
      </c>
      <c r="X580" s="20"/>
      <c r="Y580" s="102" t="s">
        <v>1477</v>
      </c>
      <c r="Z580" s="102"/>
      <c r="AA580" s="103"/>
      <c r="AB580" s="103"/>
      <c r="AC580" s="100"/>
      <c r="AD580" s="87"/>
      <c r="AE580" s="104"/>
      <c r="AF580" s="40"/>
      <c r="AG580" s="40"/>
      <c r="AH580" s="105"/>
      <c r="AI580" s="101"/>
      <c r="AJ580" s="40"/>
      <c r="AK580" s="40"/>
      <c r="AL580" s="40"/>
      <c r="AM580" s="40"/>
      <c r="AN580" s="87"/>
      <c r="AO580" s="40"/>
      <c r="AP580" s="40"/>
      <c r="AQ580" s="40"/>
      <c r="AR580" s="87"/>
      <c r="AS580" s="87"/>
      <c r="AT580" s="87"/>
      <c r="AU580" s="87"/>
      <c r="AV580" s="106"/>
      <c r="AW580" s="106"/>
      <c r="AX580" s="101"/>
      <c r="AY580" s="107"/>
      <c r="AZ580" s="105"/>
      <c r="BA580" s="128"/>
      <c r="BB580" s="108" t="str">
        <f>IFERROR(IF(PAC!$AB580="F01 - CAPTAÇÃO DE RECURSO",1,""),"")</f>
        <v/>
      </c>
      <c r="BC580" s="108" t="str">
        <f>IFERROR(IF(PAC!$AB580="F02 - LICITAÇÃO",1,""),"")</f>
        <v/>
      </c>
      <c r="BD580" s="109" t="str">
        <f>IFERROR(IF(PAC!$AB$6:$AB$581="F03 - EXECUÇÃO DO OBJETO",1,""),"")</f>
        <v/>
      </c>
      <c r="BE580" s="109" t="str">
        <f>IFERROR(IF(PAC!$AB$6:$AB$581="F04 - CONCLUÍDA",1,""),"")</f>
        <v/>
      </c>
      <c r="BF580" s="110">
        <f>IF(PAC!$V580&gt;0,0,PAC!$Q580)</f>
        <v>0</v>
      </c>
    </row>
    <row r="581" spans="1:74" ht="21" hidden="1" customHeight="1" thickBot="1" x14ac:dyDescent="0.5">
      <c r="A581" s="111">
        <f t="shared" ref="A581" si="10">ROW()-5</f>
        <v>576</v>
      </c>
      <c r="B581" s="111"/>
      <c r="C581" s="111"/>
      <c r="D581" s="111"/>
      <c r="E581" s="129"/>
      <c r="F581" s="114"/>
      <c r="G581" s="114"/>
      <c r="H581" s="111"/>
      <c r="I581" s="111"/>
      <c r="J581" s="111"/>
      <c r="K581" s="31"/>
      <c r="L581" s="31"/>
      <c r="M581" s="31"/>
      <c r="N581" s="31"/>
      <c r="O581" s="31"/>
      <c r="P581" s="31"/>
      <c r="Q581" s="33">
        <f>SUM(PAC!$M581:$P581)</f>
        <v>0</v>
      </c>
      <c r="R581" s="33"/>
      <c r="S581" s="33"/>
      <c r="T581" s="33"/>
      <c r="U581" s="33"/>
      <c r="V581" s="33"/>
      <c r="W581" s="33">
        <f>IF(PAC!$V581&gt;0,PAC!$V581,PAC!$Q581)</f>
        <v>0</v>
      </c>
      <c r="X581" s="33"/>
      <c r="Y581" s="115" t="s">
        <v>1477</v>
      </c>
      <c r="Z581" s="115"/>
      <c r="AA581" s="116"/>
      <c r="AB581" s="116"/>
      <c r="AC581" s="112"/>
      <c r="AD581" s="117"/>
      <c r="AE581" s="118"/>
      <c r="AF581" s="114"/>
      <c r="AG581" s="114"/>
      <c r="AH581" s="119"/>
      <c r="AI581" s="113"/>
      <c r="AJ581" s="114"/>
      <c r="AK581" s="114"/>
      <c r="AL581" s="114"/>
      <c r="AM581" s="114"/>
      <c r="AN581" s="117"/>
      <c r="AO581" s="114"/>
      <c r="AP581" s="114"/>
      <c r="AQ581" s="114"/>
      <c r="AR581" s="117"/>
      <c r="AS581" s="117"/>
      <c r="AT581" s="117"/>
      <c r="AU581" s="117"/>
      <c r="AV581" s="120"/>
      <c r="AW581" s="120"/>
      <c r="AX581" s="113"/>
      <c r="AY581" s="121"/>
      <c r="AZ581" s="119"/>
      <c r="BA581" s="130"/>
      <c r="BB581" s="191" t="str">
        <f>IFERROR(IF(PAC!$AB581="F01 - CAPTAÇÃO DE RECURSO",1,""),"")</f>
        <v/>
      </c>
      <c r="BC581" s="191" t="str">
        <f>IFERROR(IF(PAC!$AB581="F02 - LICITAÇÃO",1,""),"")</f>
        <v/>
      </c>
      <c r="BD581" s="122" t="str">
        <f>IFERROR(IF(PAC!$AB$6:$AB$581="F03 - EXECUÇÃO DO OBJETO",1,""),"")</f>
        <v/>
      </c>
      <c r="BE581" s="122" t="str">
        <f>IFERROR(IF(PAC!$AB$6:$AB$581="F04 - CONCLUÍDA",1,""),"")</f>
        <v/>
      </c>
      <c r="BF581" s="189">
        <f>IF(PAC!$V581&gt;0,0,PAC!$Q581)</f>
        <v>0</v>
      </c>
      <c r="BT581" s="61"/>
      <c r="BU581" s="61"/>
      <c r="BV581" s="61"/>
    </row>
    <row r="582" spans="1:74" ht="26.4" hidden="1" thickBot="1" x14ac:dyDescent="0.55000000000000004">
      <c r="A582" s="181"/>
      <c r="B582" s="182"/>
      <c r="C582" s="181"/>
      <c r="D582" s="181"/>
      <c r="E582" s="182"/>
      <c r="F582" s="183"/>
      <c r="G582" s="184"/>
      <c r="H582" s="182"/>
      <c r="I582" s="181"/>
      <c r="J582" s="181"/>
      <c r="K582" s="181"/>
      <c r="L582" s="181"/>
      <c r="M582" s="181"/>
      <c r="N582" s="181"/>
      <c r="O582" s="181"/>
      <c r="P582" s="181"/>
      <c r="Q582" s="181"/>
      <c r="R582" s="181"/>
      <c r="S582" s="181"/>
      <c r="T582" s="181"/>
      <c r="U582" s="181"/>
      <c r="V582" s="181"/>
      <c r="W582" s="181"/>
      <c r="X582" s="181"/>
      <c r="Y582" s="181"/>
      <c r="Z582" s="181"/>
      <c r="AA582" s="181"/>
      <c r="AB582" s="181"/>
      <c r="AC582" s="181"/>
      <c r="AD582" s="181"/>
      <c r="AE582" s="182" t="s">
        <v>1280</v>
      </c>
      <c r="AF582" s="182"/>
      <c r="AG582" s="182"/>
      <c r="AH582" s="185"/>
      <c r="AI582" s="182"/>
      <c r="AJ582" s="181"/>
      <c r="AK582" s="181"/>
      <c r="AL582" s="181"/>
      <c r="AM582" s="181"/>
      <c r="AN582" s="186"/>
      <c r="AO582" s="187"/>
      <c r="AP582" s="181"/>
      <c r="AQ582" s="181"/>
      <c r="AR582" s="182"/>
      <c r="AS582" s="181"/>
      <c r="AT582" s="183"/>
      <c r="AU582" s="183"/>
      <c r="AV582" s="181"/>
      <c r="AW582" s="181"/>
      <c r="AX582" s="188"/>
      <c r="AY582" s="182"/>
      <c r="AZ582" s="182"/>
      <c r="BA582" s="182"/>
      <c r="BB582" s="195" t="str">
        <f>IFERROR(IF(PAC!$AB582="F01 - CAPTAÇÃO DE RECURSO",1,""),"")</f>
        <v/>
      </c>
      <c r="BC582" s="195" t="str">
        <f>IFERROR(IF(PAC!$AB582="F02 - LICITAÇÃO",1,""),"")</f>
        <v/>
      </c>
      <c r="BD582" s="196" t="str">
        <f>IFERROR(IF(PAC!$AB$6:$AB$581="F03 - EXECUÇÃO DO OBJETO",1,""),"")</f>
        <v/>
      </c>
      <c r="BE582" s="196" t="str">
        <f>IFERROR(IF(PAC!$AB$6:$AB$581="F04 - CONCLUÍDA",1,""),"")</f>
        <v/>
      </c>
      <c r="BF582" s="202">
        <f>IF(PAC!$V582&gt;0,0,PAC!$Q582)</f>
        <v>0</v>
      </c>
      <c r="BT582" s="61"/>
      <c r="BU582" s="61"/>
      <c r="BV582" s="61"/>
    </row>
    <row r="583" spans="1:74" x14ac:dyDescent="0.5">
      <c r="K583" s="95"/>
      <c r="N583" s="95"/>
      <c r="P583" s="95"/>
      <c r="Q583" s="95"/>
      <c r="R583" s="95"/>
      <c r="S583" s="95"/>
      <c r="T583" s="95"/>
      <c r="U583" s="95"/>
      <c r="AX583" s="77"/>
      <c r="BT583" s="61"/>
      <c r="BU583" s="61"/>
      <c r="BV583" s="61"/>
    </row>
    <row r="584" spans="1:74" x14ac:dyDescent="0.5">
      <c r="K584" s="95"/>
      <c r="N584" s="95"/>
      <c r="P584" s="95"/>
      <c r="AX584" s="77"/>
      <c r="BT584" s="61"/>
      <c r="BU584" s="61"/>
      <c r="BV584" s="61"/>
    </row>
    <row r="585" spans="1:74" x14ac:dyDescent="0.5">
      <c r="AX585" s="77"/>
      <c r="BT585" s="61"/>
      <c r="BU585" s="61"/>
      <c r="BV585" s="61"/>
    </row>
    <row r="586" spans="1:74" x14ac:dyDescent="0.5">
      <c r="M586" s="190"/>
      <c r="AX586" s="85"/>
      <c r="BT586" s="61"/>
      <c r="BU586" s="61"/>
      <c r="BV586" s="61"/>
    </row>
    <row r="587" spans="1:74" x14ac:dyDescent="0.5">
      <c r="M587" s="190"/>
      <c r="AX587" s="77"/>
      <c r="BT587" s="61"/>
      <c r="BU587" s="61"/>
      <c r="BV587" s="61"/>
    </row>
    <row r="588" spans="1:74" x14ac:dyDescent="0.5">
      <c r="AX588" s="77"/>
      <c r="BT588" s="61"/>
      <c r="BU588" s="61"/>
      <c r="BV588" s="61"/>
    </row>
    <row r="589" spans="1:74" x14ac:dyDescent="0.5">
      <c r="M589" s="190"/>
      <c r="V589" s="94"/>
      <c r="AX589" s="77"/>
      <c r="BT589" s="61"/>
      <c r="BU589" s="61"/>
      <c r="BV589" s="61"/>
    </row>
    <row r="590" spans="1:74" x14ac:dyDescent="0.5">
      <c r="AX590" s="77"/>
      <c r="BT590" s="61"/>
      <c r="BU590" s="61"/>
      <c r="BV590" s="61"/>
    </row>
    <row r="591" spans="1:74" x14ac:dyDescent="0.5">
      <c r="AX591" s="77"/>
      <c r="BT591" s="61"/>
      <c r="BU591" s="61"/>
      <c r="BV591" s="61"/>
    </row>
    <row r="592" spans="1:74" x14ac:dyDescent="0.5">
      <c r="AX592" s="77"/>
      <c r="BT592" s="61"/>
      <c r="BU592" s="61"/>
      <c r="BV592" s="61"/>
    </row>
    <row r="593" spans="50:74" x14ac:dyDescent="0.5">
      <c r="AX593" s="77"/>
      <c r="BT593" s="61"/>
      <c r="BU593" s="61"/>
      <c r="BV593" s="61"/>
    </row>
    <row r="594" spans="50:74" x14ac:dyDescent="0.5">
      <c r="AX594" s="77"/>
      <c r="BT594" s="61"/>
      <c r="BU594" s="61"/>
      <c r="BV594" s="61"/>
    </row>
    <row r="595" spans="50:74" x14ac:dyDescent="0.5">
      <c r="AX595" s="77"/>
      <c r="BT595" s="61"/>
      <c r="BU595" s="61"/>
      <c r="BV595" s="61"/>
    </row>
    <row r="596" spans="50:74" x14ac:dyDescent="0.5">
      <c r="AX596" s="77"/>
      <c r="BT596" s="61"/>
      <c r="BU596" s="61"/>
      <c r="BV596" s="61"/>
    </row>
    <row r="597" spans="50:74" x14ac:dyDescent="0.5">
      <c r="AX597" s="77"/>
      <c r="BT597" s="61"/>
      <c r="BU597" s="61"/>
      <c r="BV597" s="61"/>
    </row>
    <row r="598" spans="50:74" x14ac:dyDescent="0.5">
      <c r="AX598" s="77"/>
      <c r="BT598" s="61"/>
      <c r="BU598" s="61"/>
      <c r="BV598" s="61"/>
    </row>
    <row r="599" spans="50:74" x14ac:dyDescent="0.5">
      <c r="AX599" s="77"/>
      <c r="BT599" s="61"/>
      <c r="BU599" s="61"/>
      <c r="BV599" s="61"/>
    </row>
    <row r="600" spans="50:74" x14ac:dyDescent="0.5">
      <c r="AX600" s="77"/>
      <c r="BT600" s="61"/>
      <c r="BU600" s="61"/>
      <c r="BV600" s="61"/>
    </row>
    <row r="601" spans="50:74" x14ac:dyDescent="0.5">
      <c r="AX601" s="77"/>
      <c r="BT601" s="61"/>
      <c r="BU601" s="61"/>
      <c r="BV601" s="61"/>
    </row>
    <row r="602" spans="50:74" x14ac:dyDescent="0.5">
      <c r="AX602" s="77"/>
      <c r="BT602" s="61"/>
      <c r="BU602" s="61"/>
      <c r="BV602" s="61"/>
    </row>
    <row r="603" spans="50:74" x14ac:dyDescent="0.5">
      <c r="AX603" s="77"/>
    </row>
    <row r="604" spans="50:74" x14ac:dyDescent="0.5">
      <c r="AX604" s="77"/>
    </row>
    <row r="605" spans="50:74" x14ac:dyDescent="0.5">
      <c r="AX605" s="77"/>
    </row>
    <row r="606" spans="50:74" x14ac:dyDescent="0.5">
      <c r="AX606" s="77"/>
    </row>
    <row r="607" spans="50:74" x14ac:dyDescent="0.5">
      <c r="AX607" s="77"/>
    </row>
    <row r="608" spans="50:74" x14ac:dyDescent="0.5">
      <c r="AX608" s="77"/>
    </row>
    <row r="609" spans="50:50" x14ac:dyDescent="0.5">
      <c r="AX609" s="77"/>
    </row>
    <row r="610" spans="50:50" x14ac:dyDescent="0.5">
      <c r="AX610" s="77"/>
    </row>
    <row r="611" spans="50:50" x14ac:dyDescent="0.5">
      <c r="AX611" s="77"/>
    </row>
    <row r="612" spans="50:50" x14ac:dyDescent="0.5">
      <c r="AX612" s="77"/>
    </row>
    <row r="613" spans="50:50" x14ac:dyDescent="0.5">
      <c r="AX613" s="77"/>
    </row>
    <row r="614" spans="50:50" x14ac:dyDescent="0.5">
      <c r="AX614" s="77"/>
    </row>
    <row r="615" spans="50:50" x14ac:dyDescent="0.5">
      <c r="AX615" s="77"/>
    </row>
  </sheetData>
  <sheetProtection sort="0" autoFilter="0"/>
  <autoFilter ref="A5:BF582" xr:uid="{00000000-0009-0000-0000-000000000000}">
    <filterColumn colId="6">
      <filters>
        <filter val="Convive"/>
      </filters>
    </filterColumn>
  </autoFilter>
  <customSheetViews>
    <customSheetView guid="{1F5D5C3B-584A-4E1D-921E-CC88F424DC57}" scale="40" showPageBreaks="1" fitToPage="1" printArea="1" filter="1" showAutoFilter="1">
      <selection activeCell="A43" sqref="A43"/>
      <pageMargins left="3.937007874015748E-2" right="3.937007874015748E-2" top="1.1023622047244095" bottom="0.31496062992125984" header="0.11811023622047245" footer="0.19685039370078741"/>
      <printOptions horizontalCentered="1"/>
      <pageSetup paperSize="8" scale="10" fitToHeight="0" orientation="landscape" horizontalDpi="1200" r:id="rId1"/>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F582" xr:uid="{00000000-0009-0000-0000-000000000000}">
        <filterColumn colId="6">
          <filters>
            <filter val="Convive"/>
          </filters>
        </filterColumn>
      </autoFilter>
    </customSheetView>
    <customSheetView guid="{083D9386-A209-4E4D-86CD-025B1176CEB5}" scale="55" showPageBreaks="1" fitToPage="1" printArea="1" filter="1" showAutoFilter="1" hiddenColumns="1" topLeftCell="AT1">
      <selection activeCell="AW590" sqref="AW590"/>
      <pageMargins left="3.937007874015748E-2" right="3.937007874015748E-2" top="1.1023622047244095" bottom="0.31496062992125984" header="0.11811023622047245" footer="0.19685039370078741"/>
      <printOptions horizontalCentered="1"/>
      <pageSetup paperSize="8" scale="10" fitToHeight="0" orientation="landscape" horizontalDpi="1200" r:id="rId2"/>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F582" xr:uid="{9D5B5D82-F981-4FDA-BC00-E7F62DB0D0CF}">
        <filterColumn colId="1">
          <filters>
            <filter val="2025"/>
          </filters>
        </filterColumn>
        <filterColumn colId="4">
          <filters>
            <filter val="Grupo 2 - MACRODRENAGEM ENTORNO DO CAMPO E HOSPITAL REGIONAL"/>
          </filters>
        </filterColumn>
        <filterColumn colId="6">
          <filters>
            <filter val="Drenagem Urbana"/>
          </filters>
        </filterColumn>
      </autoFilter>
    </customSheetView>
    <customSheetView guid="{650C7FD6-1755-4668-8EF1-3B7C3B405ED0}" scale="70" showPageBreaks="1" fitToPage="1" printArea="1" filter="1" showAutoFilter="1" topLeftCell="E1">
      <pane xSplit="6" ySplit="5" topLeftCell="AC310" activePane="bottomRight" state="frozen"/>
      <selection pane="bottomRight" activeCell="AD311" sqref="AD311"/>
      <pageMargins left="3.937007874015748E-2" right="3.937007874015748E-2" top="1.1023622047244095" bottom="0.31496062992125984" header="0.11811023622047245" footer="0.19685039370078741"/>
      <printOptions horizontalCentered="1"/>
      <pageSetup paperSize="8" scale="21" fitToHeight="10" orientation="landscape" horizontalDpi="1200" r:id="rId3"/>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V582" xr:uid="{28A27554-8CD2-41B6-8C43-DF6E2AA08463}">
        <filterColumn colId="6">
          <filters>
            <filter val="MCMV"/>
          </filters>
        </filterColumn>
      </autoFilter>
    </customSheetView>
    <customSheetView guid="{B13D886E-BAB8-4D14-822A-F08281218447}" scale="60" showPageBreaks="1" fitToPage="1" printArea="1" showAutoFilter="1">
      <selection activeCell="AA327" sqref="AA327"/>
      <pageMargins left="0.11811023622047245" right="0.11811023622047245" top="0.55118110236220474" bottom="0.35433070866141736" header="0.31496062992125984" footer="0.31496062992125984"/>
      <printOptions horizontalCentered="1"/>
      <pageSetup paperSize="9" scale="10" fitToHeight="0" orientation="landscape" horizontalDpi="1200" r:id="rId4"/>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F582" xr:uid="{ECA752D1-AE1E-4FD3-926D-C044FE91BAC6}"/>
    </customSheetView>
    <customSheetView guid="{A10EBD83-7D03-4E3F-9980-D4843478A706}" scale="40" showPageBreaks="1" fitToPage="1" printArea="1" filter="1" showAutoFilter="1" hiddenColumns="1" topLeftCell="AC462">
      <selection activeCell="AH464" sqref="AH464"/>
      <pageMargins left="3.937007874015748E-2" right="3.937007874015748E-2" top="1.1023622047244095" bottom="0.31496062992125984" header="0.11811023622047245" footer="0.19685039370078741"/>
      <printOptions horizontalCentered="1"/>
      <pageSetup paperSize="8" scale="10" fitToHeight="4" orientation="landscape" horizontalDpi="1200" r:id="rId5"/>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F582" xr:uid="{4E5915A7-0C86-463E-9932-B4D28B689D2A}">
        <filterColumn colId="1">
          <filters>
            <filter val="2025"/>
          </filters>
        </filterColumn>
        <filterColumn colId="7">
          <filters>
            <filter val="SIHS"/>
          </filters>
        </filterColumn>
        <filterColumn colId="8">
          <filters>
            <filter val="05 - Gov. Estado - EMBASA"/>
          </filters>
        </filterColumn>
        <filterColumn colId="9">
          <filters>
            <filter val="Alcobaça"/>
            <filter val="Amargosa"/>
            <filter val="Andaraí"/>
            <filter val="Araci"/>
            <filter val="Brumado"/>
            <filter val="Caculé"/>
            <filter val="Cândido Sales"/>
            <filter val="Cristópolis"/>
            <filter val="Eunápolis"/>
            <filter val="Feira de Santana"/>
            <filter val="Floresta Azul"/>
            <filter val="Formosa do Rio Preto"/>
            <filter val="Guanambi"/>
            <filter val="Ibirataia"/>
            <filter val="Ilhéus"/>
            <filter val="Itaberaba"/>
            <filter val="Itaparica"/>
            <filter val="Itapicuru"/>
            <filter val="Itaquara"/>
            <filter val="Ituberá"/>
            <filter val="Jaguaquara"/>
            <filter val="Jaguarari"/>
            <filter val="Lençóis"/>
            <filter val="Miguel Calmon"/>
            <filter val="Planalto"/>
            <filter val="Salinas da Margarida"/>
            <filter val="Salvador"/>
            <filter val="Santana"/>
            <filter val="Santo Antônio de Jesus"/>
            <filter val="Seabra"/>
            <filter val="Serra Dourada"/>
          </filters>
        </filterColumn>
        <filterColumn colId="31">
          <customFilters>
            <customFilter operator="notEqual" val=" "/>
          </customFilters>
        </filterColumn>
      </autoFilter>
    </customSheetView>
    <customSheetView guid="{270E95A7-3B6C-4D9D-97B0-E7320BA4DFF7}" scale="62" showPageBreaks="1" fitToPage="1" printArea="1" showAutoFilter="1" topLeftCell="A2">
      <selection activeCell="C6" sqref="C6"/>
      <pageMargins left="3.937007874015748E-2" right="3.937007874015748E-2" top="1.1023622047244095" bottom="0.31496062992125984" header="0.11811023622047245" footer="0.19685039370078741"/>
      <printOptions horizontalCentered="1"/>
      <pageSetup paperSize="8" scale="11" fitToHeight="0" orientation="landscape" horizontalDpi="1200" r:id="rId6"/>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F582" xr:uid="{DF93DA29-3782-4D25-BBAA-A2843DB07B1C}"/>
    </customSheetView>
    <customSheetView guid="{E3BD65C7-28AF-4588-B550-0F7E84154BAA}" scale="40" showPageBreaks="1" fitToPage="1" printArea="1" showAutoFilter="1" topLeftCell="J1">
      <selection activeCell="S3" sqref="S3"/>
      <pageMargins left="3.937007874015748E-2" right="3.937007874015748E-2" top="1.1023622047244095" bottom="0.31496062992125984" header="0.11811023622047245" footer="0.19685039370078741"/>
      <printOptions horizontalCentered="1"/>
      <pageSetup paperSize="9" scale="10" fitToHeight="10" orientation="portrait" verticalDpi="0" r:id="rId7"/>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B582" xr:uid="{8F205456-845C-4C7E-91AD-C1710CF70C23}"/>
    </customSheetView>
    <customSheetView guid="{46BB051B-272B-49C8-A4C3-B4237F6E1B7D}" scale="40" showPageBreaks="1" fitToPage="1" printArea="1" showAutoFilter="1" topLeftCell="AM1">
      <selection activeCell="AP5" sqref="AP5"/>
      <pageMargins left="3.937007874015748E-2" right="3.937007874015748E-2" top="1.1023622047244095" bottom="0.31496062992125984" header="0.11811023622047245" footer="0.19685039370078741"/>
      <printOptions horizontalCentered="1"/>
      <pageSetup paperSize="8" scale="19" fitToHeight="0" orientation="landscape" horizontalDpi="1200" r:id="rId8"/>
      <headerFooter>
        <oddHeader>&amp;L&amp;G&amp;C&amp;"Calibri,Negrito"&amp;40PANORAMA - AÇÕES PRIORITÁRIAS DO GOVERNO
&amp;36&amp;A&amp;R&amp;"Calibri,Regular"&amp;14&amp;G
&amp;18&amp;P de &amp;N
&amp;A
IMPRESSÃO: &amp;D às &amp;T</oddHeader>
        <oddFooter>&amp;L&amp;"Calibri,Regular"&amp;18&amp;Z&amp;F&amp;R&amp;"Calibri,Regular"&amp;18&amp;P de &amp;N</oddFooter>
      </headerFooter>
      <autoFilter ref="A5:BB582" xr:uid="{C61D6B8B-617B-402F-8642-1B286431E2E7}"/>
    </customSheetView>
    <customSheetView guid="{ED1B5C85-9B80-490E-8588-6B2C7D651C3C}" scale="55" showPageBreaks="1" fitToPage="1" printArea="1" showAutoFilter="1">
      <selection activeCell="F5" sqref="F5"/>
      <pageMargins left="3.937007874015748E-2" right="3.937007874015748E-2" top="1.1023622047244095" bottom="0.31496062992125984" header="0.11811023622047245" footer="0.19685039370078741"/>
      <printOptions horizontalCentered="1"/>
      <pageSetup paperSize="8" scale="10" fitToHeight="0" orientation="landscape" horizontalDpi="1200" r:id="rId9"/>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B587" xr:uid="{5DBF27A1-1CB4-4C4E-9840-11584819F38E}"/>
    </customSheetView>
    <customSheetView guid="{83779279-67B1-4521-A1E4-214B232BDCAE}" scale="70" showAutoFilter="1" hiddenColumns="1" topLeftCell="A5">
      <selection activeCell="S5" sqref="S5"/>
      <pageMargins left="3.937007874015748E-2" right="3.937007874015748E-2" top="1.1023622047244095" bottom="0.31496062992125984" header="0.11811023622047245" footer="0.19685039370078741"/>
      <printOptions horizontalCentered="1"/>
      <pageSetup paperSize="9" scale="39" fitToHeight="0" orientation="landscape" horizontalDpi="1200" r:id="rId10"/>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AV599" xr:uid="{94C7E4A5-7C31-47DF-91EE-FD8EE4A4AE10}"/>
    </customSheetView>
    <customSheetView guid="{B397FDFC-D692-4CD4-9BCD-5E04E4A47A8A}" scale="50" fitToPage="1" filter="1" showAutoFilter="1">
      <pane xSplit="3" ySplit="4" topLeftCell="D680" activePane="bottomRight" state="frozen"/>
      <selection pane="bottomRight" activeCell="C680" sqref="C680"/>
      <pageMargins left="3.937007874015748E-2" right="3.937007874015748E-2" top="1.1023622047244095" bottom="0.31496062992125984" header="0.11811023622047245" footer="0.19685039370078741"/>
      <printOptions horizontalCentered="1"/>
      <pageSetup paperSize="8" scale="26" fitToHeight="0" orientation="landscape" horizontalDpi="1200" r:id="rId11"/>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4:X700" xr:uid="{A72DFFA0-0BC9-4B8E-BE6B-60C1881ADF8C}">
        <filterColumn colId="1">
          <filters blank="1">
            <filter val="2025"/>
          </filters>
        </filterColumn>
        <filterColumn colId="3">
          <filters>
            <filter val="Mobilidade"/>
          </filters>
        </filterColumn>
      </autoFilter>
    </customSheetView>
    <customSheetView guid="{8AF3F23F-962F-4238-A668-E07C224D58CD}" scale="50" showPageBreaks="1" fitToPage="1" printArea="1" showAutoFilter="1" topLeftCell="A394">
      <selection activeCell="B396" sqref="B396"/>
      <colBreaks count="1" manualBreakCount="1">
        <brk id="22" max="1048575" man="1"/>
      </colBreaks>
      <pageMargins left="3.937007874015748E-2" right="3.937007874015748E-2" top="1.1023622047244095" bottom="0.31496062992125984" header="0.11811023622047245" footer="0.19685039370078741"/>
      <printOptions horizontalCentered="1"/>
      <pageSetup paperSize="8" scale="26" fitToHeight="0" orientation="landscape" r:id="rId12"/>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4:V441" xr:uid="{03A648D3-B3C8-45AE-ADB9-BB8DFD2C88C6}"/>
    </customSheetView>
    <customSheetView guid="{6CBADB44-6CEA-447F-B9B3-3F538C995614}" scale="59" fitToPage="1" printArea="1" filter="1" showAutoFilter="1" topLeftCell="Q17">
      <selection activeCell="S21" sqref="S21"/>
      <colBreaks count="1" manualBreakCount="1">
        <brk id="22" max="1048575" man="1"/>
      </colBreaks>
      <pageMargins left="3.937007874015748E-2" right="3.937007874015748E-2" top="1.1023622047244095" bottom="0.31496062992125984" header="0.11811023622047245" footer="0.19685039370078741"/>
      <printOptions horizontalCentered="1"/>
      <pageSetup paperSize="8" scale="30" fitToHeight="0" orientation="landscape" r:id="rId13"/>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19:V459" xr:uid="{4FA3B714-7A4E-4150-BAA0-E82B22F41C84}">
        <filterColumn colId="3">
          <filters>
            <filter val="Unidade Escolar"/>
          </filters>
        </filterColumn>
      </autoFilter>
    </customSheetView>
    <customSheetView guid="{970D1C79-0BDD-428A-B1F8-9D0298518B53}" scale="40" showPageBreaks="1" fitToPage="1" printArea="1" filter="1" showAutoFilter="1" hiddenColumns="1">
      <pane xSplit="6" ySplit="403" topLeftCell="P418" activePane="bottomRight" state="frozen"/>
      <selection pane="bottomRight" activeCell="P430" sqref="P430"/>
      <pageMargins left="3.937007874015748E-2" right="3.937007874015748E-2" top="1.1023622047244095" bottom="0.31496062992125984" header="0.11811023622047245" footer="0.19685039370078741"/>
      <printOptions horizontalCentered="1"/>
      <pageSetup paperSize="8" scale="32" fitToHeight="0" orientation="landscape" horizontalDpi="1200" r:id="rId14"/>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4:X700" xr:uid="{8B7547CB-A277-41CD-B558-5A1E3961C11C}">
        <filterColumn colId="1">
          <filters>
            <filter val="2025"/>
          </filters>
        </filterColumn>
        <filterColumn colId="4">
          <filters>
            <filter val="Periferia Viva"/>
          </filters>
        </filterColumn>
      </autoFilter>
    </customSheetView>
    <customSheetView guid="{FCDAC3CE-92D1-45D7-8D28-746A60A770F4}" scale="70" fitToPage="1" filter="1" showAutoFilter="1" topLeftCell="A137">
      <selection activeCell="C138" sqref="C138"/>
      <pageMargins left="3.937007874015748E-2" right="3.937007874015748E-2" top="1.1023622047244095" bottom="0.31496062992125984" header="0.11811023622047245" footer="0.19685039370078741"/>
      <printOptions horizontalCentered="1"/>
      <pageSetup paperSize="8" scale="29" fitToHeight="0" orientation="landscape" horizontalDpi="1200" r:id="rId15"/>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4:AA663" xr:uid="{39760D23-875B-4C10-95B5-F7C2AC06E7C8}">
        <filterColumn colId="1">
          <filters>
            <filter val="2023"/>
          </filters>
        </filterColumn>
        <filterColumn colId="4">
          <filters>
            <filter val="Drenagem Urbana"/>
          </filters>
        </filterColumn>
        <filterColumn colId="5">
          <filters>
            <filter val="15 - Gov. Estado - CONDER"/>
          </filters>
        </filterColumn>
        <filterColumn colId="13">
          <filters>
            <filter val="OGU"/>
          </filters>
        </filterColumn>
      </autoFilter>
    </customSheetView>
    <customSheetView guid="{BE6EA046-B955-4D4F-A0AD-CD37BD2D43BC}" scale="50" showPageBreaks="1" fitToPage="1" printArea="1" filter="1" showAutoFilter="1" hiddenColumns="1" topLeftCell="G50">
      <selection activeCell="AF52" sqref="AF52"/>
      <colBreaks count="1" manualBreakCount="1">
        <brk id="22" max="1048575" man="1"/>
      </colBreaks>
      <pageMargins left="3.937007874015748E-2" right="3.937007874015748E-2" top="1.1023622047244095" bottom="0.31496062992125984" header="0.11811023622047245" footer="0.19685039370078741"/>
      <printOptions horizontalCentered="1"/>
      <pageSetup paperSize="8" scale="20" fitToHeight="0" orientation="landscape" r:id="rId16"/>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AR494" xr:uid="{B902AD5A-DDF7-4E67-80C4-5D30FA5B9BDA}">
        <filterColumn colId="5">
          <filters>
            <filter val="Turismo e Cultura"/>
          </filters>
        </filterColumn>
        <filterColumn colId="6">
          <filters>
            <filter val="CEU da Cultura"/>
          </filters>
        </filterColumn>
      </autoFilter>
    </customSheetView>
    <customSheetView guid="{535F29DD-DAB5-45F1-B721-096B9A19B9FA}" scale="70" showPageBreaks="1" printArea="1" filter="1" showAutoFilter="1" hiddenColumns="1" topLeftCell="AR1">
      <pane ySplit="3" topLeftCell="A4" activePane="bottomLeft" state="frozen"/>
      <selection pane="bottomLeft" activeCell="AT1" sqref="AT1"/>
      <colBreaks count="2" manualBreakCount="2">
        <brk id="28" max="492" man="1"/>
        <brk id="37" max="492" man="1"/>
      </colBreaks>
      <pageMargins left="3.937007874015748E-2" right="3.937007874015748E-2" top="1.1023622047244095" bottom="0.31496062992125984" header="0.11811023622047245" footer="0.19685039370078741"/>
      <printOptions horizontalCentered="1"/>
      <pageSetup paperSize="9" scale="10" fitToHeight="0" orientation="landscape" horizontalDpi="1200" r:id="rId17"/>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AZ592" xr:uid="{6D2A275E-2E82-472E-861E-9262A838D111}">
        <filterColumn colId="6">
          <filters>
            <filter val="CEU da Cultura"/>
          </filters>
        </filterColumn>
        <filterColumn colId="23">
          <filters>
            <filter val="04 - AGUARDANDO ORDEM DE SERVIÇO"/>
            <filter val="06 - À LICITAR"/>
          </filters>
        </filterColumn>
      </autoFilter>
    </customSheetView>
    <customSheetView guid="{ACBCA272-4BF0-464F-9826-B88631775C9A}" scale="40" fitToPage="1" printArea="1" filter="1" showAutoFilter="1" hiddenColumns="1" topLeftCell="B47">
      <selection activeCell="J48" sqref="J48"/>
      <pageMargins left="3.937007874015748E-2" right="3.937007874015748E-2" top="1.1023622047244095" bottom="0.31496062992125984" header="0.11811023622047245" footer="0.19685039370078741"/>
      <printOptions horizontalCentered="1"/>
      <pageSetup paperSize="9" scale="66" fitToHeight="0" orientation="landscape" horizontalDpi="1200" r:id="rId18"/>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A592" xr:uid="{227A1754-D3FA-4A33-A30B-B675BD4D267B}">
        <filterColumn colId="5">
          <filters>
            <filter val="Prevenção a Desastres Naturais"/>
          </filters>
        </filterColumn>
        <filterColumn colId="6">
          <filters>
            <filter val="Drenagem Urbana"/>
          </filters>
        </filterColumn>
      </autoFilter>
    </customSheetView>
    <customSheetView guid="{76D6D523-3A20-4FC6-B305-B0C40BA9EF5B}" scale="50" showPageBreaks="1" fitToPage="1" printArea="1" showAutoFilter="1">
      <pane xSplit="3" ySplit="4" topLeftCell="D5" activePane="bottomRight" state="frozen"/>
      <selection pane="bottomRight" activeCell="E6" sqref="E6"/>
      <pageMargins left="3.937007874015748E-2" right="3.937007874015748E-2" top="1.1023622047244095" bottom="0.31496062992125984" header="0.11811023622047245" footer="0.19685039370078741"/>
      <printOptions horizontalCentered="1"/>
      <pageSetup paperSize="8" scale="19" fitToHeight="0" orientation="landscape" horizontalDpi="1200" r:id="rId19"/>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B587" xr:uid="{EA50F582-A58E-4BC7-A90B-31F13ED0E675}"/>
    </customSheetView>
    <customSheetView guid="{9AE7F4FF-DFFA-490F-8AF2-4FB45EA2475B}" scale="60" showPageBreaks="1" fitToPage="1" printArea="1" showAutoFilter="1">
      <selection activeCell="F18" sqref="F18"/>
      <pageMargins left="3.937007874015748E-2" right="3.937007874015748E-2" top="1.1023622047244095" bottom="0.31496062992125984" header="0.11811023622047245" footer="0.19685039370078741"/>
      <printOptions horizontalCentered="1"/>
      <pageSetup paperSize="8" scale="19" fitToHeight="0" orientation="landscape" horizontalDpi="1200" r:id="rId20"/>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B587" xr:uid="{B3974FB8-FE45-41AC-8656-2175508580AC}"/>
    </customSheetView>
    <customSheetView guid="{0FB74A6A-4A44-4BA5-9EB0-B86297CD9790}" scale="60" showPageBreaks="1" fitToPage="1" printArea="1" filter="1" showAutoFilter="1" hiddenColumns="1" topLeftCell="A10">
      <selection activeCell="A10" sqref="A10"/>
      <pageMargins left="3.937007874015748E-2" right="3.937007874015748E-2" top="1.1023622047244095" bottom="0.31496062992125984" header="0.11811023622047245" footer="0.19685039370078741"/>
      <printOptions horizontalCentered="1"/>
      <pageSetup paperSize="8" scale="29" fitToHeight="0" orientation="landscape" horizontalDpi="1200" r:id="rId21"/>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B582" xr:uid="{DD78CEC9-69DA-48E8-82EA-56816FCD2D16}">
        <filterColumn colId="5">
          <filters>
            <filter val="Infraestrutura"/>
          </filters>
        </filterColumn>
        <filterColumn colId="6">
          <filters>
            <filter val="Aeroporto (EQUIPAMENTOS)"/>
            <filter val="Aeroporto (INFRA)"/>
            <filter val="Aeroporto (TPS)"/>
            <filter val="Estrada / Rodovia"/>
          </filters>
        </filterColumn>
      </autoFilter>
    </customSheetView>
    <customSheetView guid="{13E94A3C-CB3A-4F58-A512-0396BF6DE7DC}" scale="50" showPageBreaks="1" fitToPage="1" printArea="1" filter="1" showAutoFilter="1" hiddenColumns="1" topLeftCell="L9">
      <selection activeCell="R9" sqref="R9"/>
      <pageMargins left="3.937007874015748E-2" right="3.937007874015748E-2" top="1.1023622047244095" bottom="0.31496062992125984" header="0.11811023622047245" footer="0.19685039370078741"/>
      <printOptions horizontalCentered="1"/>
      <pageSetup paperSize="8" scale="19" fitToHeight="0" orientation="landscape" horizontalDpi="1200" r:id="rId22"/>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B582" xr:uid="{72A6B76C-DCF8-4866-8C48-97206F26BFF5}">
        <filterColumn colId="6">
          <filters>
            <filter val="Aeroporto (EQUIPAMENTOS)"/>
            <filter val="Aeroporto (TPS)"/>
          </filters>
        </filterColumn>
        <filterColumn colId="7">
          <filters>
            <filter val="SEINFRA"/>
          </filters>
        </filterColumn>
      </autoFilter>
    </customSheetView>
    <customSheetView guid="{C0A33525-2FAA-4399-909F-1A52282E6E9A}" scale="58" showPageBreaks="1" printArea="1" filter="1" showAutoFilter="1" hiddenColumns="1" topLeftCell="AB1">
      <pane ySplit="3" topLeftCell="A490" activePane="bottomLeft" state="frozen"/>
      <selection pane="bottomLeft" activeCell="AB491" sqref="AB491"/>
      <colBreaks count="2" manualBreakCount="2">
        <brk id="28" max="489" man="1"/>
        <brk id="39" max="489" man="1"/>
      </colBreaks>
      <pageMargins left="3.937007874015748E-2" right="3.937007874015748E-2" top="1.1023622047244095" bottom="0.31496062992125984" header="0.11811023622047245" footer="0.19685039370078741"/>
      <printOptions horizontalCentered="1"/>
      <pageSetup paperSize="9" scale="14" fitToHeight="0" orientation="landscape" horizontalDpi="1200" r:id="rId23"/>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F582" xr:uid="{D4C0EEB5-9235-4BA5-937D-29AA339686D6}">
        <filterColumn colId="5">
          <filters>
            <filter val="Educação"/>
          </filters>
        </filterColumn>
      </autoFilter>
    </customSheetView>
    <customSheetView guid="{129416D2-3637-48C1-A749-90B02AD0693E}" scale="80" showPageBreaks="1" fitToPage="1" printArea="1" filter="1" showAutoFilter="1" hiddenColumns="1" topLeftCell="AW4">
      <pane ySplit="1" topLeftCell="A5" activePane="bottomLeft" state="frozen"/>
      <selection pane="bottomLeft" activeCell="AW77" sqref="AW77"/>
      <pageMargins left="3.937007874015748E-2" right="3.937007874015748E-2" top="1.1023622047244095" bottom="0.31496062992125984" header="0.11811023622047245" footer="0.19685039370078741"/>
      <printOptions horizontalCentered="1"/>
      <pageSetup paperSize="8" scale="22" fitToHeight="10" orientation="landscape" horizontalDpi="1200" r:id="rId24"/>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autoFilter ref="A5:BF582" xr:uid="{3DD948C9-8FFA-44E2-879D-71B7425DFC53}">
        <filterColumn colId="4">
          <filters>
            <filter val="G5/G6 LOTE 01 B - Encosta - PDE  119.2 complementar  - Parque Tecal - trecho 2 /Bairro  Campinas de Pirajá"/>
            <filter val="G5/G6 LOTE 01 B - Encosta - PDE  119.2 complementar Parque Tecal-  trecho 1 / Bairro Campinas de Pirajá"/>
            <filter val="G5/G6 LOTE 01 B - Encosta - PDE 098 complementar Rua Candinho Fernandes  / Bairro Fazenda Grande do Retiro"/>
            <filter val="G5/G6 LOTE 01 B - Encosta - PDE 118 complementar - Rua Guaracira Souza / Bairro Calabetão"/>
            <filter val="G5/G6 LOTE 01 B - Encosta - PDE 119.2  complementar - Vila Leal - Bairro  Campinas de Pirajá"/>
            <filter val="G5/G6 LOTE 02 C - Encosta - PDE 276 complementar - Rua Ademir Peixoto -Bairro Praia Grande"/>
            <filter val="G5/G6 LOTE 02 C - Encosta - PDE 371 - Rua União / Bairro Castelo Branco"/>
            <filter val="G5/G6 LOTE 02 C - Encosta - PDE 404 - 4ª Travessa Senhor do Bonfim / Bairro Beiru"/>
            <filter val="G5/G6 LOTE 02 C - PDE 418 - Rua Padre Luís Figueiredo - Engenho Velho de Brotas"/>
          </filters>
        </filterColumn>
        <filterColumn colId="6">
          <filters>
            <filter val="Encosta"/>
          </filters>
        </filterColumn>
        <filterColumn colId="32">
          <filters>
            <filter val="Conder enviar material técnico para emissão do VRPL."/>
            <filter val="Empresa contratada entregar a CONDER os projetos executivos (Já foram iniciados topografia e sondagem)."/>
          </filters>
        </filterColumn>
      </autoFilter>
    </customSheetView>
  </customSheetViews>
  <mergeCells count="3">
    <mergeCell ref="J1:J2"/>
    <mergeCell ref="K1:W1"/>
    <mergeCell ref="F1:I1"/>
  </mergeCells>
  <phoneticPr fontId="1" type="noConversion"/>
  <dataValidations count="9">
    <dataValidation type="decimal" allowBlank="1" showInputMessage="1" showErrorMessage="1" sqref="M2:P2 M5 P5 O5 N5 Q6:Q581 W6:W581" xr:uid="{00000000-0002-0000-0000-000000000000}">
      <formula1>0</formula1>
      <formula2>1000000000000</formula2>
    </dataValidation>
    <dataValidation type="date" operator="greaterThan" allowBlank="1" showInputMessage="1" showErrorMessage="1" sqref="AP480:AP488 AO356 AN357:AN582 AN6:AN355" xr:uid="{00000000-0002-0000-0000-000001000000}">
      <formula1>43831</formula1>
    </dataValidation>
    <dataValidation type="list" allowBlank="1" showInputMessage="1" showErrorMessage="1" sqref="D582:D1048576" xr:uid="{00000000-0002-0000-0000-000002000000}">
      <formula1>$AA$4:$AA$14</formula1>
    </dataValidation>
    <dataValidation type="whole" allowBlank="1" showInputMessage="1" showErrorMessage="1" sqref="AA6:AA207" xr:uid="{00000000-0002-0000-0000-000003000000}">
      <formula1>0</formula1>
      <formula2>800</formula2>
    </dataValidation>
    <dataValidation type="whole" allowBlank="1" showInputMessage="1" showErrorMessage="1" sqref="B6:B488" xr:uid="{00000000-0002-0000-0000-000004000000}">
      <formula1>2010</formula1>
      <formula2>2030</formula2>
    </dataValidation>
    <dataValidation type="date" allowBlank="1" showInputMessage="1" showErrorMessage="1" sqref="AH6:AH582 AW6:AW488" xr:uid="{00000000-0002-0000-0000-000005000000}">
      <formula1>36526</formula1>
      <formula2>55153</formula2>
    </dataValidation>
    <dataValidation type="date" allowBlank="1" showInputMessage="1" showErrorMessage="1" sqref="AD6:AD479 AR6:AV479" xr:uid="{00000000-0002-0000-0000-000006000000}">
      <formula1>1</formula1>
      <formula2>55153</formula2>
    </dataValidation>
    <dataValidation type="decimal" allowBlank="1" showInputMessage="1" showErrorMessage="1" sqref="AE6:AE581" xr:uid="{00000000-0002-0000-0000-000007000000}">
      <formula1>0</formula1>
      <formula2>100</formula2>
    </dataValidation>
    <dataValidation type="custom" allowBlank="1" showInputMessage="1" showErrorMessage="1" errorTitle="Valor inválido" error="Digite o valor completo, apenas números (ex.: 44086568,10). Não use abreviações como &quot;44,09Mi&quot;, texto ou símbolos." promptTitle="Valor completo" prompt="Digite o valor por extenso, ex.: 44086568,10" sqref="R6:V5000 K6:P5000" xr:uid="{00000000-0002-0000-0000-000008000000}">
      <formula1>AND(ISNUMBER(K6),OR(K6=0,K6&gt;=1000))</formula1>
    </dataValidation>
  </dataValidations>
  <hyperlinks>
    <hyperlink ref="AO43" r:id="rId25" xr:uid="{00000000-0004-0000-0000-000000000000}"/>
    <hyperlink ref="AP43" r:id="rId26" display="https://maps.app.goo.gl/ZSwEazpMByWViNhT6" xr:uid="{00000000-0004-0000-0000-000001000000}"/>
  </hyperlinks>
  <printOptions horizontalCentered="1"/>
  <pageMargins left="3.937007874015748E-2" right="3.937007874015748E-2" top="1.1023622047244095" bottom="0.31496062992125984" header="0.11811023622047245" footer="0.19685039370078741"/>
  <pageSetup paperSize="8" scale="10" fitToHeight="0" orientation="landscape" horizontalDpi="1200" r:id="rId27"/>
  <headerFooter>
    <oddHeader>&amp;L&amp;G&amp;C&amp;"Calibri,Negrito"&amp;40PANORAMA - AÇÕES PRIORITÁRIAS DO GOVERNO
&amp;36&amp;A&amp;R&amp;"Calibri,Regular"&amp;14&amp;G
&amp;P de &amp;N
&amp;A
IMPRESSÃO: &amp;D às &amp;T</oddHeader>
    <oddFooter>&amp;L&amp;"Calibri,Regular"&amp;14&amp;Z&amp;F&amp;R&amp;"Calibri,Regular"&amp;14&amp;P de &amp;N</oddFooter>
  </headerFooter>
  <legacyDrawing r:id="rId28"/>
  <legacyDrawingHF r:id="rId29"/>
  <extLst>
    <ext xmlns:x14="http://schemas.microsoft.com/office/spreadsheetml/2009/9/main" uri="{CCE6A557-97BC-4b89-ADB6-D9C93CAAB3DF}">
      <x14:dataValidations xmlns:xm="http://schemas.microsoft.com/office/excel/2006/main" count="19">
        <x14:dataValidation type="list" allowBlank="1" showInputMessage="1" showErrorMessage="1" xr:uid="{00000000-0002-0000-0000-000013000000}">
          <x14:formula1>
            <xm:f>Domínios!$N$3:$N$16</xm:f>
          </x14:formula1>
          <xm:sqref>AQ2:AQ5</xm:sqref>
        </x14:dataValidation>
        <x14:dataValidation type="list" allowBlank="1" showInputMessage="1" showErrorMessage="1" xr:uid="{00000000-0002-0000-0000-000014000000}">
          <x14:formula1>
            <xm:f>Domínios!$B$3:$B$4</xm:f>
          </x14:formula1>
          <xm:sqref>C438:C581</xm:sqref>
        </x14:dataValidation>
        <x14:dataValidation type="list" allowBlank="1" showInputMessage="1" showErrorMessage="1" xr:uid="{00000000-0002-0000-0000-000015000000}">
          <x14:formula1>
            <xm:f>Domínios!$B$3:$B$5</xm:f>
          </x14:formula1>
          <xm:sqref>C6:C8 C10:C437</xm:sqref>
        </x14:dataValidation>
        <x14:dataValidation type="list" allowBlank="1" showInputMessage="1" showErrorMessage="1" xr:uid="{00000000-0002-0000-0000-000016000000}">
          <x14:formula1>
            <xm:f>Domínios!$AA$3:$AA$6</xm:f>
          </x14:formula1>
          <xm:sqref>D6:D8 D10:D581</xm:sqref>
        </x14:dataValidation>
        <x14:dataValidation type="list" allowBlank="1" showInputMessage="1" showErrorMessage="1" xr:uid="{00000000-0002-0000-0000-000017000000}">
          <x14:formula1>
            <xm:f>Domínios!$AE$3:$AE$7</xm:f>
          </x14:formula1>
          <xm:sqref>AB5</xm:sqref>
        </x14:dataValidation>
        <x14:dataValidation type="list" allowBlank="1" showInputMessage="1" showErrorMessage="1" xr:uid="{00000000-0002-0000-0000-000018000000}">
          <x14:formula1>
            <xm:f>'X:\COAPI 2\2026\08. NOVO PAC\[PANORAMA - PAC ORIGINAL - PAC SELEÇÕES - 10.08.26.xlsx]Domínios'!#REF!</xm:f>
          </x14:formula1>
          <xm:sqref>C9:D9</xm:sqref>
        </x14:dataValidation>
        <x14:dataValidation type="list" allowBlank="1" showInputMessage="1" showErrorMessage="1" xr:uid="{00000000-0002-0000-0000-000019000000}">
          <x14:formula1>
            <xm:f>Domínios!$L$3:$L$23</xm:f>
          </x14:formula1>
          <xm:sqref>AD480:AD488</xm:sqref>
        </x14:dataValidation>
        <x14:dataValidation type="list" allowBlank="1" showInputMessage="1" showErrorMessage="1" xr:uid="{00000000-0002-0000-0000-00001A000000}">
          <x14:formula1>
            <xm:f>Domínios!$P$3:$P$18</xm:f>
          </x14:formula1>
          <xm:sqref>I4 I6:I582</xm:sqref>
        </x14:dataValidation>
        <x14:dataValidation type="list" allowBlank="1" showInputMessage="1" showErrorMessage="1" xr:uid="{00000000-0002-0000-0000-00001B000000}">
          <x14:formula1>
            <xm:f>Domínios!$L$3:$L$20</xm:f>
          </x14:formula1>
          <xm:sqref>AC6:AC582</xm:sqref>
        </x14:dataValidation>
        <x14:dataValidation type="list" allowBlank="1" showInputMessage="1" showErrorMessage="1" xr:uid="{00000000-0002-0000-0000-00001C000000}">
          <x14:formula1>
            <xm:f>Domínios!$D$3:$D$14</xm:f>
          </x14:formula1>
          <xm:sqref>F6:F582</xm:sqref>
        </x14:dataValidation>
        <x14:dataValidation type="list" allowBlank="1" showInputMessage="1" showErrorMessage="1" xr:uid="{00000000-0002-0000-0000-00001D000000}">
          <x14:formula1>
            <xm:f>Domínios!$J$3:$J$38</xm:f>
          </x14:formula1>
          <xm:sqref>G6:G582</xm:sqref>
        </x14:dataValidation>
        <x14:dataValidation type="list" allowBlank="1" showInputMessage="1" showErrorMessage="1" xr:uid="{00000000-0002-0000-0000-00001E000000}">
          <x14:formula1>
            <xm:f>Domínios!$AC$3:$AC$12</xm:f>
          </x14:formula1>
          <xm:sqref>H6:H582</xm:sqref>
        </x14:dataValidation>
        <x14:dataValidation type="list" allowBlank="1" showInputMessage="1" showErrorMessage="1" xr:uid="{00000000-0002-0000-0000-00001F000000}">
          <x14:formula1>
            <xm:f>Domínios!$S$3:$S$421</xm:f>
          </x14:formula1>
          <xm:sqref>J6:J582</xm:sqref>
        </x14:dataValidation>
        <x14:dataValidation type="list" allowBlank="1" showInputMessage="1" showErrorMessage="1" xr:uid="{00000000-0002-0000-0000-000020000000}">
          <x14:formula1>
            <xm:f>Domínios!$AI$3:$AI$14</xm:f>
          </x14:formula1>
          <xm:sqref>Y6:Y582</xm:sqref>
        </x14:dataValidation>
        <x14:dataValidation type="list" allowBlank="1" showInputMessage="1" showErrorMessage="1" xr:uid="{00000000-0002-0000-0000-000021000000}">
          <x14:formula1>
            <xm:f>Domínios!$AK$3:$AK$14</xm:f>
          </x14:formula1>
          <xm:sqref>Z6:Z582</xm:sqref>
        </x14:dataValidation>
        <x14:dataValidation type="list" allowBlank="1" showInputMessage="1" showErrorMessage="1" xr:uid="{00000000-0002-0000-0000-000022000000}">
          <x14:formula1>
            <xm:f>Domínios!$AE$3:$AE$6</xm:f>
          </x14:formula1>
          <xm:sqref>AB6:AB582</xm:sqref>
        </x14:dataValidation>
        <x14:dataValidation type="list" allowBlank="1" showInputMessage="1" showErrorMessage="1" xr:uid="{00000000-0002-0000-0000-000023000000}">
          <x14:formula1>
            <xm:f>Domínios!$AG$3:$AG$35</xm:f>
          </x14:formula1>
          <xm:sqref>AF6:AF582</xm:sqref>
        </x14:dataValidation>
        <x14:dataValidation type="list" allowBlank="1" showInputMessage="1" showErrorMessage="1" xr:uid="{00000000-0002-0000-0000-000024000000}">
          <x14:formula1>
            <xm:f>Domínios!$Y$3:$Y$6</xm:f>
          </x14:formula1>
          <xm:sqref>AL6:AL582</xm:sqref>
        </x14:dataValidation>
        <x14:dataValidation type="list" allowBlank="1" showInputMessage="1" showErrorMessage="1" xr:uid="{00000000-0002-0000-0000-000025000000}">
          <x14:formula1>
            <xm:f>Domínios!$N$3:$N$4</xm:f>
          </x14:formula1>
          <xm:sqref>AQ6:AQ582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3"/>
  <dimension ref="A1"/>
  <sheetViews>
    <sheetView workbookViewId="0"/>
  </sheetViews>
  <sheetFormatPr defaultRowHeight="14.4" x14ac:dyDescent="0.3"/>
  <sheetData/>
  <customSheetViews>
    <customSheetView guid="{1F5D5C3B-584A-4E1D-921E-CC88F424DC57}" state="hidden">
      <pageMargins left="0.511811024" right="0.511811024" top="0.78740157499999996" bottom="0.78740157499999996" header="0.31496062000000002" footer="0.31496062000000002"/>
      <pageSetup paperSize="9" orientation="portrait" verticalDpi="0" r:id="rId1"/>
    </customSheetView>
    <customSheetView guid="{083D9386-A209-4E4D-86CD-025B1176CEB5}" state="hidden">
      <pageMargins left="0.511811024" right="0.511811024" top="0.78740157499999996" bottom="0.78740157499999996" header="0.31496062000000002" footer="0.31496062000000002"/>
      <pageSetup paperSize="9" orientation="portrait" verticalDpi="0" r:id="rId2"/>
    </customSheetView>
    <customSheetView guid="{650C7FD6-1755-4668-8EF1-3B7C3B405ED0}" state="hidden">
      <pageMargins left="0.511811024" right="0.511811024" top="0.78740157499999996" bottom="0.78740157499999996" header="0.31496062000000002" footer="0.31496062000000002"/>
      <pageSetup paperSize="9" orientation="portrait" verticalDpi="0" r:id="rId3"/>
    </customSheetView>
    <customSheetView guid="{B13D886E-BAB8-4D14-822A-F08281218447}" state="hidden">
      <pageMargins left="0.511811024" right="0.511811024" top="0.78740157499999996" bottom="0.78740157499999996" header="0.31496062000000002" footer="0.31496062000000002"/>
      <pageSetup paperSize="9" orientation="portrait" verticalDpi="0" r:id="rId4"/>
    </customSheetView>
    <customSheetView guid="{A10EBD83-7D03-4E3F-9980-D4843478A706}" state="hidden">
      <pageMargins left="0.511811024" right="0.511811024" top="0.78740157499999996" bottom="0.78740157499999996" header="0.31496062000000002" footer="0.31496062000000002"/>
      <pageSetup paperSize="9" orientation="portrait" verticalDpi="0" r:id="rId5"/>
    </customSheetView>
    <customSheetView guid="{270E95A7-3B6C-4D9D-97B0-E7320BA4DFF7}" state="hidden">
      <pageMargins left="0.511811024" right="0.511811024" top="0.78740157499999996" bottom="0.78740157499999996" header="0.31496062000000002" footer="0.31496062000000002"/>
      <pageSetup paperSize="9" orientation="portrait" verticalDpi="0" r:id="rId6"/>
    </customSheetView>
    <customSheetView guid="{E3BD65C7-28AF-4588-B550-0F7E84154BAA}" state="hidden">
      <pageMargins left="0.511811024" right="0.511811024" top="0.78740157499999996" bottom="0.78740157499999996" header="0.31496062000000002" footer="0.31496062000000002"/>
    </customSheetView>
    <customSheetView guid="{46BB051B-272B-49C8-A4C3-B4237F6E1B7D}" state="hidden">
      <pageMargins left="0.511811024" right="0.511811024" top="0.78740157499999996" bottom="0.78740157499999996" header="0.31496062000000002" footer="0.31496062000000002"/>
    </customSheetView>
    <customSheetView guid="{ED1B5C85-9B80-490E-8588-6B2C7D651C3C}" state="hidden">
      <pageMargins left="0.511811024" right="0.511811024" top="0.78740157499999996" bottom="0.78740157499999996" header="0.31496062000000002" footer="0.31496062000000002"/>
    </customSheetView>
    <customSheetView guid="{76D6D523-3A20-4FC6-B305-B0C40BA9EF5B}" state="hidden">
      <pageMargins left="0.511811024" right="0.511811024" top="0.78740157499999996" bottom="0.78740157499999996" header="0.31496062000000002" footer="0.31496062000000002"/>
    </customSheetView>
    <customSheetView guid="{9AE7F4FF-DFFA-490F-8AF2-4FB45EA2475B}" state="hidden">
      <pageMargins left="0.511811024" right="0.511811024" top="0.78740157499999996" bottom="0.78740157499999996" header="0.31496062000000002" footer="0.31496062000000002"/>
    </customSheetView>
    <customSheetView guid="{0FB74A6A-4A44-4BA5-9EB0-B86297CD9790}" state="hidden">
      <pageMargins left="0.511811024" right="0.511811024" top="0.78740157499999996" bottom="0.78740157499999996" header="0.31496062000000002" footer="0.31496062000000002"/>
    </customSheetView>
    <customSheetView guid="{13E94A3C-CB3A-4F58-A512-0396BF6DE7DC}" state="hidden">
      <pageMargins left="0.511811024" right="0.511811024" top="0.78740157499999996" bottom="0.78740157499999996" header="0.31496062000000002" footer="0.31496062000000002"/>
    </customSheetView>
    <customSheetView guid="{C0A33525-2FAA-4399-909F-1A52282E6E9A}" state="hidden">
      <pageMargins left="0.511811024" right="0.511811024" top="0.78740157499999996" bottom="0.78740157499999996" header="0.31496062000000002" footer="0.31496062000000002"/>
      <pageSetup paperSize="9" orientation="portrait" verticalDpi="0" r:id="rId7"/>
    </customSheetView>
    <customSheetView guid="{129416D2-3637-48C1-A749-90B02AD0693E}" state="hidden">
      <pageMargins left="0.511811024" right="0.511811024" top="0.78740157499999996" bottom="0.78740157499999996" header="0.31496062000000002" footer="0.31496062000000002"/>
      <pageSetup paperSize="9" orientation="portrait" verticalDpi="0" r:id="rId8"/>
    </customSheetView>
  </customSheetViews>
  <pageMargins left="0.511811024" right="0.511811024" top="0.78740157499999996" bottom="0.78740157499999996" header="0.31496062000000002" footer="0.31496062000000002"/>
  <pageSetup paperSize="9" orientation="portrait" verticalDpi="0"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4"/>
  <dimension ref="A1"/>
  <sheetViews>
    <sheetView workbookViewId="0"/>
  </sheetViews>
  <sheetFormatPr defaultRowHeight="14.4" x14ac:dyDescent="0.3"/>
  <sheetData/>
  <customSheetViews>
    <customSheetView guid="{1F5D5C3B-584A-4E1D-921E-CC88F424DC57}" state="hidden">
      <pageMargins left="0.511811024" right="0.511811024" top="0.78740157499999996" bottom="0.78740157499999996" header="0.31496062000000002" footer="0.31496062000000002"/>
      <pageSetup paperSize="9" orientation="portrait" verticalDpi="0" r:id="rId1"/>
    </customSheetView>
    <customSheetView guid="{083D9386-A209-4E4D-86CD-025B1176CEB5}" state="hidden">
      <pageMargins left="0.511811024" right="0.511811024" top="0.78740157499999996" bottom="0.78740157499999996" header="0.31496062000000002" footer="0.31496062000000002"/>
      <pageSetup paperSize="9" orientation="portrait" verticalDpi="0" r:id="rId2"/>
    </customSheetView>
    <customSheetView guid="{650C7FD6-1755-4668-8EF1-3B7C3B405ED0}" state="hidden">
      <pageMargins left="0.511811024" right="0.511811024" top="0.78740157499999996" bottom="0.78740157499999996" header="0.31496062000000002" footer="0.31496062000000002"/>
      <pageSetup paperSize="9" orientation="portrait" verticalDpi="0" r:id="rId3"/>
    </customSheetView>
    <customSheetView guid="{B13D886E-BAB8-4D14-822A-F08281218447}" state="hidden">
      <pageMargins left="0.511811024" right="0.511811024" top="0.78740157499999996" bottom="0.78740157499999996" header="0.31496062000000002" footer="0.31496062000000002"/>
      <pageSetup paperSize="9" orientation="portrait" verticalDpi="0" r:id="rId4"/>
    </customSheetView>
    <customSheetView guid="{A10EBD83-7D03-4E3F-9980-D4843478A706}" state="hidden">
      <pageMargins left="0.511811024" right="0.511811024" top="0.78740157499999996" bottom="0.78740157499999996" header="0.31496062000000002" footer="0.31496062000000002"/>
      <pageSetup paperSize="9" orientation="portrait" verticalDpi="0" r:id="rId5"/>
    </customSheetView>
    <customSheetView guid="{270E95A7-3B6C-4D9D-97B0-E7320BA4DFF7}" state="hidden">
      <pageMargins left="0.511811024" right="0.511811024" top="0.78740157499999996" bottom="0.78740157499999996" header="0.31496062000000002" footer="0.31496062000000002"/>
      <pageSetup paperSize="9" orientation="portrait" verticalDpi="0" r:id="rId6"/>
    </customSheetView>
    <customSheetView guid="{E3BD65C7-28AF-4588-B550-0F7E84154BAA}" state="hidden">
      <pageMargins left="0.511811024" right="0.511811024" top="0.78740157499999996" bottom="0.78740157499999996" header="0.31496062000000002" footer="0.31496062000000002"/>
    </customSheetView>
    <customSheetView guid="{46BB051B-272B-49C8-A4C3-B4237F6E1B7D}" state="hidden">
      <pageMargins left="0.511811024" right="0.511811024" top="0.78740157499999996" bottom="0.78740157499999996" header="0.31496062000000002" footer="0.31496062000000002"/>
    </customSheetView>
    <customSheetView guid="{ED1B5C85-9B80-490E-8588-6B2C7D651C3C}" state="hidden">
      <pageMargins left="0.511811024" right="0.511811024" top="0.78740157499999996" bottom="0.78740157499999996" header="0.31496062000000002" footer="0.31496062000000002"/>
    </customSheetView>
    <customSheetView guid="{76D6D523-3A20-4FC6-B305-B0C40BA9EF5B}" state="hidden">
      <pageMargins left="0.511811024" right="0.511811024" top="0.78740157499999996" bottom="0.78740157499999996" header="0.31496062000000002" footer="0.31496062000000002"/>
    </customSheetView>
    <customSheetView guid="{9AE7F4FF-DFFA-490F-8AF2-4FB45EA2475B}" state="hidden">
      <pageMargins left="0.511811024" right="0.511811024" top="0.78740157499999996" bottom="0.78740157499999996" header="0.31496062000000002" footer="0.31496062000000002"/>
    </customSheetView>
    <customSheetView guid="{0FB74A6A-4A44-4BA5-9EB0-B86297CD9790}" state="hidden">
      <pageMargins left="0.511811024" right="0.511811024" top="0.78740157499999996" bottom="0.78740157499999996" header="0.31496062000000002" footer="0.31496062000000002"/>
    </customSheetView>
    <customSheetView guid="{13E94A3C-CB3A-4F58-A512-0396BF6DE7DC}" state="hidden">
      <pageMargins left="0.511811024" right="0.511811024" top="0.78740157499999996" bottom="0.78740157499999996" header="0.31496062000000002" footer="0.31496062000000002"/>
    </customSheetView>
    <customSheetView guid="{C0A33525-2FAA-4399-909F-1A52282E6E9A}" state="hidden">
      <pageMargins left="0.511811024" right="0.511811024" top="0.78740157499999996" bottom="0.78740157499999996" header="0.31496062000000002" footer="0.31496062000000002"/>
      <pageSetup paperSize="9" orientation="portrait" verticalDpi="0" r:id="rId7"/>
    </customSheetView>
    <customSheetView guid="{129416D2-3637-48C1-A749-90B02AD0693E}" state="hidden">
      <pageMargins left="0.511811024" right="0.511811024" top="0.78740157499999996" bottom="0.78740157499999996" header="0.31496062000000002" footer="0.31496062000000002"/>
      <pageSetup paperSize="9" orientation="portrait" verticalDpi="0" r:id="rId8"/>
    </customSheetView>
  </customSheetViews>
  <pageMargins left="0.511811024" right="0.511811024" top="0.78740157499999996" bottom="0.78740157499999996" header="0.31496062000000002" footer="0.31496062000000002"/>
  <pageSetup paperSize="9" orientation="portrait" verticalDpi="0"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5"/>
  <dimension ref="A1"/>
  <sheetViews>
    <sheetView workbookViewId="0"/>
  </sheetViews>
  <sheetFormatPr defaultRowHeight="14.4" x14ac:dyDescent="0.3"/>
  <sheetData/>
  <customSheetViews>
    <customSheetView guid="{1F5D5C3B-584A-4E1D-921E-CC88F424DC57}" state="hidden">
      <pageMargins left="0.511811024" right="0.511811024" top="0.78740157499999996" bottom="0.78740157499999996" header="0.31496062000000002" footer="0.31496062000000002"/>
      <pageSetup paperSize="9" orientation="portrait" verticalDpi="0" r:id="rId1"/>
    </customSheetView>
    <customSheetView guid="{083D9386-A209-4E4D-86CD-025B1176CEB5}" state="hidden">
      <pageMargins left="0.511811024" right="0.511811024" top="0.78740157499999996" bottom="0.78740157499999996" header="0.31496062000000002" footer="0.31496062000000002"/>
      <pageSetup paperSize="9" orientation="portrait" verticalDpi="0" r:id="rId2"/>
    </customSheetView>
    <customSheetView guid="{650C7FD6-1755-4668-8EF1-3B7C3B405ED0}" state="hidden">
      <pageMargins left="0.511811024" right="0.511811024" top="0.78740157499999996" bottom="0.78740157499999996" header="0.31496062000000002" footer="0.31496062000000002"/>
      <pageSetup paperSize="9" orientation="portrait" verticalDpi="0" r:id="rId3"/>
    </customSheetView>
    <customSheetView guid="{B13D886E-BAB8-4D14-822A-F08281218447}" state="hidden">
      <pageMargins left="0.511811024" right="0.511811024" top="0.78740157499999996" bottom="0.78740157499999996" header="0.31496062000000002" footer="0.31496062000000002"/>
      <pageSetup paperSize="9" orientation="portrait" verticalDpi="0" r:id="rId4"/>
    </customSheetView>
    <customSheetView guid="{A10EBD83-7D03-4E3F-9980-D4843478A706}" state="hidden">
      <pageMargins left="0.511811024" right="0.511811024" top="0.78740157499999996" bottom="0.78740157499999996" header="0.31496062000000002" footer="0.31496062000000002"/>
      <pageSetup paperSize="9" orientation="portrait" verticalDpi="0" r:id="rId5"/>
    </customSheetView>
    <customSheetView guid="{270E95A7-3B6C-4D9D-97B0-E7320BA4DFF7}" state="hidden">
      <pageMargins left="0.511811024" right="0.511811024" top="0.78740157499999996" bottom="0.78740157499999996" header="0.31496062000000002" footer="0.31496062000000002"/>
      <pageSetup paperSize="9" orientation="portrait" verticalDpi="0" r:id="rId6"/>
    </customSheetView>
    <customSheetView guid="{E3BD65C7-28AF-4588-B550-0F7E84154BAA}" state="hidden">
      <pageMargins left="0.511811024" right="0.511811024" top="0.78740157499999996" bottom="0.78740157499999996" header="0.31496062000000002" footer="0.31496062000000002"/>
    </customSheetView>
    <customSheetView guid="{46BB051B-272B-49C8-A4C3-B4237F6E1B7D}" state="hidden">
      <pageMargins left="0.511811024" right="0.511811024" top="0.78740157499999996" bottom="0.78740157499999996" header="0.31496062000000002" footer="0.31496062000000002"/>
    </customSheetView>
    <customSheetView guid="{ED1B5C85-9B80-490E-8588-6B2C7D651C3C}" state="hidden">
      <pageMargins left="0.511811024" right="0.511811024" top="0.78740157499999996" bottom="0.78740157499999996" header="0.31496062000000002" footer="0.31496062000000002"/>
    </customSheetView>
    <customSheetView guid="{76D6D523-3A20-4FC6-B305-B0C40BA9EF5B}" state="hidden">
      <pageMargins left="0.511811024" right="0.511811024" top="0.78740157499999996" bottom="0.78740157499999996" header="0.31496062000000002" footer="0.31496062000000002"/>
    </customSheetView>
    <customSheetView guid="{9AE7F4FF-DFFA-490F-8AF2-4FB45EA2475B}" state="hidden">
      <pageMargins left="0.511811024" right="0.511811024" top="0.78740157499999996" bottom="0.78740157499999996" header="0.31496062000000002" footer="0.31496062000000002"/>
    </customSheetView>
    <customSheetView guid="{0FB74A6A-4A44-4BA5-9EB0-B86297CD9790}" state="hidden">
      <pageMargins left="0.511811024" right="0.511811024" top="0.78740157499999996" bottom="0.78740157499999996" header="0.31496062000000002" footer="0.31496062000000002"/>
    </customSheetView>
    <customSheetView guid="{13E94A3C-CB3A-4F58-A512-0396BF6DE7DC}" state="hidden">
      <pageMargins left="0.511811024" right="0.511811024" top="0.78740157499999996" bottom="0.78740157499999996" header="0.31496062000000002" footer="0.31496062000000002"/>
    </customSheetView>
    <customSheetView guid="{C0A33525-2FAA-4399-909F-1A52282E6E9A}" state="hidden">
      <pageMargins left="0.511811024" right="0.511811024" top="0.78740157499999996" bottom="0.78740157499999996" header="0.31496062000000002" footer="0.31496062000000002"/>
      <pageSetup paperSize="9" orientation="portrait" verticalDpi="0" r:id="rId7"/>
    </customSheetView>
    <customSheetView guid="{129416D2-3637-48C1-A749-90B02AD0693E}" state="hidden">
      <pageMargins left="0.511811024" right="0.511811024" top="0.78740157499999996" bottom="0.78740157499999996" header="0.31496062000000002" footer="0.31496062000000002"/>
      <pageSetup paperSize="9" orientation="portrait" verticalDpi="0" r:id="rId8"/>
    </customSheetView>
  </customSheetViews>
  <pageMargins left="0.511811024" right="0.511811024" top="0.78740157499999996" bottom="0.78740157499999996" header="0.31496062000000002" footer="0.31496062000000002"/>
  <pageSetup paperSize="9" orientation="portrait" verticalDpi="0"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6"/>
  <dimension ref="A1"/>
  <sheetViews>
    <sheetView workbookViewId="0"/>
  </sheetViews>
  <sheetFormatPr defaultRowHeight="14.4" x14ac:dyDescent="0.3"/>
  <sheetData/>
  <customSheetViews>
    <customSheetView guid="{1F5D5C3B-584A-4E1D-921E-CC88F424DC57}" state="hidden">
      <pageMargins left="0.511811024" right="0.511811024" top="0.78740157499999996" bottom="0.78740157499999996" header="0.31496062000000002" footer="0.31496062000000002"/>
      <pageSetup paperSize="8" orientation="portrait" r:id="rId1"/>
    </customSheetView>
    <customSheetView guid="{083D9386-A209-4E4D-86CD-025B1176CEB5}" state="hidden">
      <pageMargins left="0.511811024" right="0.511811024" top="0.78740157499999996" bottom="0.78740157499999996" header="0.31496062000000002" footer="0.31496062000000002"/>
      <pageSetup paperSize="8" orientation="portrait" r:id="rId2"/>
    </customSheetView>
    <customSheetView guid="{650C7FD6-1755-4668-8EF1-3B7C3B405ED0}" state="hidden">
      <pageMargins left="0.511811024" right="0.511811024" top="0.78740157499999996" bottom="0.78740157499999996" header="0.31496062000000002" footer="0.31496062000000002"/>
      <pageSetup paperSize="8" orientation="portrait" r:id="rId3"/>
    </customSheetView>
    <customSheetView guid="{B13D886E-BAB8-4D14-822A-F08281218447}" state="hidden">
      <pageMargins left="0.511811024" right="0.511811024" top="0.78740157499999996" bottom="0.78740157499999996" header="0.31496062000000002" footer="0.31496062000000002"/>
      <pageSetup paperSize="8" orientation="portrait" r:id="rId4"/>
    </customSheetView>
    <customSheetView guid="{A10EBD83-7D03-4E3F-9980-D4843478A706}" state="hidden">
      <pageMargins left="0.511811024" right="0.511811024" top="0.78740157499999996" bottom="0.78740157499999996" header="0.31496062000000002" footer="0.31496062000000002"/>
      <pageSetup paperSize="8" orientation="portrait" r:id="rId5"/>
    </customSheetView>
    <customSheetView guid="{270E95A7-3B6C-4D9D-97B0-E7320BA4DFF7}" state="hidden">
      <pageMargins left="0.511811024" right="0.511811024" top="0.78740157499999996" bottom="0.78740157499999996" header="0.31496062000000002" footer="0.31496062000000002"/>
      <pageSetup paperSize="8" orientation="portrait" r:id="rId6"/>
    </customSheetView>
    <customSheetView guid="{E3BD65C7-28AF-4588-B550-0F7E84154BAA}" state="hidden">
      <pageMargins left="0.511811024" right="0.511811024" top="0.78740157499999996" bottom="0.78740157499999996" header="0.31496062000000002" footer="0.31496062000000002"/>
      <pageSetup paperSize="8" orientation="portrait" r:id="rId7"/>
    </customSheetView>
    <customSheetView guid="{46BB051B-272B-49C8-A4C3-B4237F6E1B7D}" state="hidden">
      <pageMargins left="0.511811024" right="0.511811024" top="0.78740157499999996" bottom="0.78740157499999996" header="0.31496062000000002" footer="0.31496062000000002"/>
      <pageSetup paperSize="8" orientation="portrait" r:id="rId8"/>
    </customSheetView>
    <customSheetView guid="{ED1B5C85-9B80-490E-8588-6B2C7D651C3C}" state="hidden">
      <pageMargins left="0.511811024" right="0.511811024" top="0.78740157499999996" bottom="0.78740157499999996" header="0.31496062000000002" footer="0.31496062000000002"/>
      <pageSetup paperSize="8" orientation="portrait" r:id="rId9"/>
    </customSheetView>
    <customSheetView guid="{535F29DD-DAB5-45F1-B721-096B9A19B9FA}" state="hidden">
      <pageMargins left="0.511811024" right="0.511811024" top="0.78740157499999996" bottom="0.78740157499999996" header="0.31496062000000002" footer="0.31496062000000002"/>
    </customSheetView>
    <customSheetView guid="{ACBCA272-4BF0-464F-9826-B88631775C9A}" state="hidden">
      <pageMargins left="0.511811024" right="0.511811024" top="0.78740157499999996" bottom="0.78740157499999996" header="0.31496062000000002" footer="0.31496062000000002"/>
      <pageSetup paperSize="8" orientation="portrait" r:id="rId10"/>
    </customSheetView>
    <customSheetView guid="{76D6D523-3A20-4FC6-B305-B0C40BA9EF5B}" state="hidden">
      <pageMargins left="0.511811024" right="0.511811024" top="0.78740157499999996" bottom="0.78740157499999996" header="0.31496062000000002" footer="0.31496062000000002"/>
      <pageSetup paperSize="8" orientation="portrait" r:id="rId11"/>
    </customSheetView>
    <customSheetView guid="{9AE7F4FF-DFFA-490F-8AF2-4FB45EA2475B}" state="hidden">
      <pageMargins left="0.511811024" right="0.511811024" top="0.78740157499999996" bottom="0.78740157499999996" header="0.31496062000000002" footer="0.31496062000000002"/>
      <pageSetup paperSize="8" orientation="portrait" r:id="rId12"/>
    </customSheetView>
    <customSheetView guid="{0FB74A6A-4A44-4BA5-9EB0-B86297CD9790}" state="hidden">
      <pageMargins left="0.511811024" right="0.511811024" top="0.78740157499999996" bottom="0.78740157499999996" header="0.31496062000000002" footer="0.31496062000000002"/>
      <pageSetup paperSize="8" orientation="portrait" r:id="rId13"/>
    </customSheetView>
    <customSheetView guid="{13E94A3C-CB3A-4F58-A512-0396BF6DE7DC}" state="hidden">
      <pageMargins left="0.511811024" right="0.511811024" top="0.78740157499999996" bottom="0.78740157499999996" header="0.31496062000000002" footer="0.31496062000000002"/>
      <pageSetup paperSize="8" orientation="portrait" r:id="rId14"/>
    </customSheetView>
    <customSheetView guid="{C0A33525-2FAA-4399-909F-1A52282E6E9A}" state="hidden">
      <pageMargins left="0.511811024" right="0.511811024" top="0.78740157499999996" bottom="0.78740157499999996" header="0.31496062000000002" footer="0.31496062000000002"/>
      <pageSetup paperSize="8" orientation="portrait" r:id="rId15"/>
    </customSheetView>
    <customSheetView guid="{129416D2-3637-48C1-A749-90B02AD0693E}" state="hidden">
      <pageMargins left="0.511811024" right="0.511811024" top="0.78740157499999996" bottom="0.78740157499999996" header="0.31496062000000002" footer="0.31496062000000002"/>
      <pageSetup paperSize="8" orientation="portrait" r:id="rId16"/>
    </customSheetView>
  </customSheetViews>
  <pageMargins left="0.511811024" right="0.511811024" top="0.78740157499999996" bottom="0.78740157499999996" header="0.31496062000000002" footer="0.31496062000000002"/>
  <pageSetup paperSize="8" orientation="portrait"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7"/>
  <dimension ref="A1"/>
  <sheetViews>
    <sheetView workbookViewId="0"/>
  </sheetViews>
  <sheetFormatPr defaultRowHeight="14.4" x14ac:dyDescent="0.3"/>
  <sheetData/>
  <customSheetViews>
    <customSheetView guid="{1F5D5C3B-584A-4E1D-921E-CC88F424DC57}" state="hidden">
      <pageMargins left="0.511811024" right="0.511811024" top="0.78740157499999996" bottom="0.78740157499999996" header="0.31496062000000002" footer="0.31496062000000002"/>
      <pageSetup paperSize="9" orientation="portrait" r:id="rId1"/>
    </customSheetView>
    <customSheetView guid="{083D9386-A209-4E4D-86CD-025B1176CEB5}" state="hidden">
      <pageMargins left="0.511811024" right="0.511811024" top="0.78740157499999996" bottom="0.78740157499999996" header="0.31496062000000002" footer="0.31496062000000002"/>
      <pageSetup paperSize="9" orientation="portrait" r:id="rId2"/>
    </customSheetView>
    <customSheetView guid="{650C7FD6-1755-4668-8EF1-3B7C3B405ED0}" state="hidden">
      <pageMargins left="0.511811024" right="0.511811024" top="0.78740157499999996" bottom="0.78740157499999996" header="0.31496062000000002" footer="0.31496062000000002"/>
      <pageSetup paperSize="9" orientation="portrait" r:id="rId3"/>
    </customSheetView>
    <customSheetView guid="{B13D886E-BAB8-4D14-822A-F08281218447}" state="hidden">
      <pageMargins left="0.511811024" right="0.511811024" top="0.78740157499999996" bottom="0.78740157499999996" header="0.31496062000000002" footer="0.31496062000000002"/>
      <pageSetup paperSize="9" orientation="portrait" r:id="rId4"/>
    </customSheetView>
    <customSheetView guid="{A10EBD83-7D03-4E3F-9980-D4843478A706}" state="hidden">
      <pageMargins left="0.511811024" right="0.511811024" top="0.78740157499999996" bottom="0.78740157499999996" header="0.31496062000000002" footer="0.31496062000000002"/>
      <pageSetup paperSize="9" orientation="portrait" r:id="rId5"/>
    </customSheetView>
    <customSheetView guid="{270E95A7-3B6C-4D9D-97B0-E7320BA4DFF7}" state="hidden">
      <pageMargins left="0.511811024" right="0.511811024" top="0.78740157499999996" bottom="0.78740157499999996" header="0.31496062000000002" footer="0.31496062000000002"/>
      <pageSetup paperSize="9" orientation="portrait" r:id="rId6"/>
    </customSheetView>
    <customSheetView guid="{E3BD65C7-28AF-4588-B550-0F7E84154BAA}" state="hidden">
      <pageMargins left="0.511811024" right="0.511811024" top="0.78740157499999996" bottom="0.78740157499999996" header="0.31496062000000002" footer="0.31496062000000002"/>
      <pageSetup paperSize="9" orientation="portrait" r:id="rId7"/>
    </customSheetView>
    <customSheetView guid="{46BB051B-272B-49C8-A4C3-B4237F6E1B7D}" state="hidden">
      <pageMargins left="0.511811024" right="0.511811024" top="0.78740157499999996" bottom="0.78740157499999996" header="0.31496062000000002" footer="0.31496062000000002"/>
      <pageSetup paperSize="9" orientation="portrait" r:id="rId8"/>
    </customSheetView>
    <customSheetView guid="{ED1B5C85-9B80-490E-8588-6B2C7D651C3C}" state="hidden">
      <pageMargins left="0.511811024" right="0.511811024" top="0.78740157499999996" bottom="0.78740157499999996" header="0.31496062000000002" footer="0.31496062000000002"/>
      <pageSetup paperSize="9" orientation="portrait" r:id="rId9"/>
    </customSheetView>
    <customSheetView guid="{83779279-67B1-4521-A1E4-214B232BDCAE}" state="hidden">
      <pageMargins left="0.511811024" right="0.511811024" top="0.78740157499999996" bottom="0.78740157499999996" header="0.31496062000000002" footer="0.31496062000000002"/>
    </customSheetView>
    <customSheetView guid="{BE6EA046-B955-4D4F-A0AD-CD37BD2D43BC}" state="hidden">
      <pageMargins left="0.511811024" right="0.511811024" top="0.78740157499999996" bottom="0.78740157499999996" header="0.31496062000000002" footer="0.31496062000000002"/>
    </customSheetView>
    <customSheetView guid="{535F29DD-DAB5-45F1-B721-096B9A19B9FA}" state="hidden">
      <pageMargins left="0.511811024" right="0.511811024" top="0.78740157499999996" bottom="0.78740157499999996" header="0.31496062000000002" footer="0.31496062000000002"/>
    </customSheetView>
    <customSheetView guid="{ACBCA272-4BF0-464F-9826-B88631775C9A}" state="hidden">
      <pageMargins left="0.511811024" right="0.511811024" top="0.78740157499999996" bottom="0.78740157499999996" header="0.31496062000000002" footer="0.31496062000000002"/>
      <pageSetup paperSize="9" orientation="portrait" r:id="rId10"/>
    </customSheetView>
    <customSheetView guid="{76D6D523-3A20-4FC6-B305-B0C40BA9EF5B}" state="hidden">
      <pageMargins left="0.511811024" right="0.511811024" top="0.78740157499999996" bottom="0.78740157499999996" header="0.31496062000000002" footer="0.31496062000000002"/>
      <pageSetup paperSize="9" orientation="portrait" r:id="rId11"/>
    </customSheetView>
    <customSheetView guid="{9AE7F4FF-DFFA-490F-8AF2-4FB45EA2475B}" state="hidden">
      <pageMargins left="0.511811024" right="0.511811024" top="0.78740157499999996" bottom="0.78740157499999996" header="0.31496062000000002" footer="0.31496062000000002"/>
      <pageSetup paperSize="9" orientation="portrait" r:id="rId12"/>
    </customSheetView>
    <customSheetView guid="{0FB74A6A-4A44-4BA5-9EB0-B86297CD9790}" state="hidden">
      <pageMargins left="0.511811024" right="0.511811024" top="0.78740157499999996" bottom="0.78740157499999996" header="0.31496062000000002" footer="0.31496062000000002"/>
      <pageSetup paperSize="9" orientation="portrait" r:id="rId13"/>
    </customSheetView>
    <customSheetView guid="{13E94A3C-CB3A-4F58-A512-0396BF6DE7DC}" state="hidden">
      <pageMargins left="0.511811024" right="0.511811024" top="0.78740157499999996" bottom="0.78740157499999996" header="0.31496062000000002" footer="0.31496062000000002"/>
      <pageSetup paperSize="9" orientation="portrait" r:id="rId14"/>
    </customSheetView>
    <customSheetView guid="{C0A33525-2FAA-4399-909F-1A52282E6E9A}" state="hidden">
      <pageMargins left="0.511811024" right="0.511811024" top="0.78740157499999996" bottom="0.78740157499999996" header="0.31496062000000002" footer="0.31496062000000002"/>
      <pageSetup paperSize="9" orientation="portrait" r:id="rId15"/>
    </customSheetView>
    <customSheetView guid="{129416D2-3637-48C1-A749-90B02AD0693E}" state="hidden">
      <pageMargins left="0.511811024" right="0.511811024" top="0.78740157499999996" bottom="0.78740157499999996" header="0.31496062000000002" footer="0.31496062000000002"/>
      <pageSetup paperSize="9" orientation="portrait" r:id="rId16"/>
    </customSheetView>
  </customSheetViews>
  <pageMargins left="0.511811024" right="0.511811024" top="0.78740157499999996" bottom="0.78740157499999996" header="0.31496062000000002" footer="0.31496062000000002"/>
  <pageSetup paperSize="9" orientation="portrait"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8"/>
  <dimension ref="A1"/>
  <sheetViews>
    <sheetView workbookViewId="0"/>
  </sheetViews>
  <sheetFormatPr defaultRowHeight="14.4" x14ac:dyDescent="0.3"/>
  <sheetData/>
  <customSheetViews>
    <customSheetView guid="{1F5D5C3B-584A-4E1D-921E-CC88F424DC57}" state="hidden">
      <pageMargins left="0.511811024" right="0.511811024" top="0.78740157499999996" bottom="0.78740157499999996" header="0.31496062000000002" footer="0.31496062000000002"/>
      <pageSetup paperSize="9" orientation="portrait" r:id="rId1"/>
    </customSheetView>
    <customSheetView guid="{083D9386-A209-4E4D-86CD-025B1176CEB5}" state="hidden">
      <pageMargins left="0.511811024" right="0.511811024" top="0.78740157499999996" bottom="0.78740157499999996" header="0.31496062000000002" footer="0.31496062000000002"/>
      <pageSetup paperSize="9" orientation="portrait" r:id="rId2"/>
    </customSheetView>
    <customSheetView guid="{650C7FD6-1755-4668-8EF1-3B7C3B405ED0}" state="hidden">
      <pageMargins left="0.511811024" right="0.511811024" top="0.78740157499999996" bottom="0.78740157499999996" header="0.31496062000000002" footer="0.31496062000000002"/>
      <pageSetup paperSize="9" orientation="portrait" r:id="rId3"/>
    </customSheetView>
    <customSheetView guid="{B13D886E-BAB8-4D14-822A-F08281218447}" state="hidden">
      <pageMargins left="0.511811024" right="0.511811024" top="0.78740157499999996" bottom="0.78740157499999996" header="0.31496062000000002" footer="0.31496062000000002"/>
      <pageSetup paperSize="9" orientation="portrait" r:id="rId4"/>
    </customSheetView>
    <customSheetView guid="{A10EBD83-7D03-4E3F-9980-D4843478A706}" state="hidden">
      <pageMargins left="0.511811024" right="0.511811024" top="0.78740157499999996" bottom="0.78740157499999996" header="0.31496062000000002" footer="0.31496062000000002"/>
      <pageSetup paperSize="9" orientation="portrait" r:id="rId5"/>
    </customSheetView>
    <customSheetView guid="{270E95A7-3B6C-4D9D-97B0-E7320BA4DFF7}" state="hidden">
      <pageMargins left="0.511811024" right="0.511811024" top="0.78740157499999996" bottom="0.78740157499999996" header="0.31496062000000002" footer="0.31496062000000002"/>
      <pageSetup paperSize="9" orientation="portrait" r:id="rId6"/>
    </customSheetView>
    <customSheetView guid="{E3BD65C7-28AF-4588-B550-0F7E84154BAA}" state="hidden">
      <pageMargins left="0.511811024" right="0.511811024" top="0.78740157499999996" bottom="0.78740157499999996" header="0.31496062000000002" footer="0.31496062000000002"/>
      <pageSetup paperSize="9" orientation="portrait" r:id="rId7"/>
    </customSheetView>
    <customSheetView guid="{46BB051B-272B-49C8-A4C3-B4237F6E1B7D}" state="hidden">
      <pageMargins left="0.511811024" right="0.511811024" top="0.78740157499999996" bottom="0.78740157499999996" header="0.31496062000000002" footer="0.31496062000000002"/>
      <pageSetup paperSize="9" orientation="portrait" r:id="rId8"/>
    </customSheetView>
    <customSheetView guid="{ED1B5C85-9B80-490E-8588-6B2C7D651C3C}" state="hidden">
      <pageMargins left="0.511811024" right="0.511811024" top="0.78740157499999996" bottom="0.78740157499999996" header="0.31496062000000002" footer="0.31496062000000002"/>
      <pageSetup paperSize="9" orientation="portrait" r:id="rId9"/>
    </customSheetView>
    <customSheetView guid="{83779279-67B1-4521-A1E4-214B232BDCAE}" state="hidden">
      <pageMargins left="0.511811024" right="0.511811024" top="0.78740157499999996" bottom="0.78740157499999996" header="0.31496062000000002" footer="0.31496062000000002"/>
    </customSheetView>
    <customSheetView guid="{BE6EA046-B955-4D4F-A0AD-CD37BD2D43BC}" state="hidden">
      <pageMargins left="0.511811024" right="0.511811024" top="0.78740157499999996" bottom="0.78740157499999996" header="0.31496062000000002" footer="0.31496062000000002"/>
    </customSheetView>
    <customSheetView guid="{535F29DD-DAB5-45F1-B721-096B9A19B9FA}" state="hidden">
      <pageMargins left="0.511811024" right="0.511811024" top="0.78740157499999996" bottom="0.78740157499999996" header="0.31496062000000002" footer="0.31496062000000002"/>
    </customSheetView>
    <customSheetView guid="{ACBCA272-4BF0-464F-9826-B88631775C9A}" state="hidden">
      <pageMargins left="0.511811024" right="0.511811024" top="0.78740157499999996" bottom="0.78740157499999996" header="0.31496062000000002" footer="0.31496062000000002"/>
      <pageSetup paperSize="9" orientation="portrait" r:id="rId10"/>
    </customSheetView>
    <customSheetView guid="{76D6D523-3A20-4FC6-B305-B0C40BA9EF5B}" state="hidden">
      <pageMargins left="0.511811024" right="0.511811024" top="0.78740157499999996" bottom="0.78740157499999996" header="0.31496062000000002" footer="0.31496062000000002"/>
      <pageSetup paperSize="9" orientation="portrait" r:id="rId11"/>
    </customSheetView>
    <customSheetView guid="{9AE7F4FF-DFFA-490F-8AF2-4FB45EA2475B}" state="hidden">
      <pageMargins left="0.511811024" right="0.511811024" top="0.78740157499999996" bottom="0.78740157499999996" header="0.31496062000000002" footer="0.31496062000000002"/>
      <pageSetup paperSize="9" orientation="portrait" r:id="rId12"/>
    </customSheetView>
    <customSheetView guid="{0FB74A6A-4A44-4BA5-9EB0-B86297CD9790}" state="hidden">
      <pageMargins left="0.511811024" right="0.511811024" top="0.78740157499999996" bottom="0.78740157499999996" header="0.31496062000000002" footer="0.31496062000000002"/>
      <pageSetup paperSize="9" orientation="portrait" r:id="rId13"/>
    </customSheetView>
    <customSheetView guid="{13E94A3C-CB3A-4F58-A512-0396BF6DE7DC}" state="hidden">
      <pageMargins left="0.511811024" right="0.511811024" top="0.78740157499999996" bottom="0.78740157499999996" header="0.31496062000000002" footer="0.31496062000000002"/>
      <pageSetup paperSize="9" orientation="portrait" r:id="rId14"/>
    </customSheetView>
    <customSheetView guid="{C0A33525-2FAA-4399-909F-1A52282E6E9A}" state="hidden">
      <pageMargins left="0.511811024" right="0.511811024" top="0.78740157499999996" bottom="0.78740157499999996" header="0.31496062000000002" footer="0.31496062000000002"/>
      <pageSetup paperSize="9" orientation="portrait" r:id="rId15"/>
    </customSheetView>
    <customSheetView guid="{129416D2-3637-48C1-A749-90B02AD0693E}" state="hidden">
      <pageMargins left="0.511811024" right="0.511811024" top="0.78740157499999996" bottom="0.78740157499999996" header="0.31496062000000002" footer="0.31496062000000002"/>
      <pageSetup paperSize="9" orientation="portrait" r:id="rId16"/>
    </customSheetView>
  </customSheetViews>
  <pageMargins left="0.511811024" right="0.511811024" top="0.78740157499999996" bottom="0.78740157499999996" header="0.31496062000000002" footer="0.31496062000000002"/>
  <pageSetup paperSize="9" orientation="portrait" r:id="rId1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9"/>
  <dimension ref="A1"/>
  <sheetViews>
    <sheetView workbookViewId="0"/>
  </sheetViews>
  <sheetFormatPr defaultRowHeight="14.4" x14ac:dyDescent="0.3"/>
  <sheetData/>
  <customSheetViews>
    <customSheetView guid="{1F5D5C3B-584A-4E1D-921E-CC88F424DC57}" state="hidden">
      <pageMargins left="0.511811024" right="0.511811024" top="0.78740157499999996" bottom="0.78740157499999996" header="0.31496062000000002" footer="0.31496062000000002"/>
      <pageSetup paperSize="9" orientation="portrait" r:id="rId1"/>
    </customSheetView>
    <customSheetView guid="{083D9386-A209-4E4D-86CD-025B1176CEB5}" state="hidden">
      <pageMargins left="0.511811024" right="0.511811024" top="0.78740157499999996" bottom="0.78740157499999996" header="0.31496062000000002" footer="0.31496062000000002"/>
      <pageSetup paperSize="9" orientation="portrait" r:id="rId2"/>
    </customSheetView>
    <customSheetView guid="{650C7FD6-1755-4668-8EF1-3B7C3B405ED0}" state="hidden">
      <pageMargins left="0.511811024" right="0.511811024" top="0.78740157499999996" bottom="0.78740157499999996" header="0.31496062000000002" footer="0.31496062000000002"/>
      <pageSetup paperSize="9" orientation="portrait" r:id="rId3"/>
    </customSheetView>
    <customSheetView guid="{B13D886E-BAB8-4D14-822A-F08281218447}" state="hidden">
      <pageMargins left="0.511811024" right="0.511811024" top="0.78740157499999996" bottom="0.78740157499999996" header="0.31496062000000002" footer="0.31496062000000002"/>
      <pageSetup paperSize="9" orientation="portrait" r:id="rId4"/>
    </customSheetView>
    <customSheetView guid="{A10EBD83-7D03-4E3F-9980-D4843478A706}" state="hidden">
      <pageMargins left="0.511811024" right="0.511811024" top="0.78740157499999996" bottom="0.78740157499999996" header="0.31496062000000002" footer="0.31496062000000002"/>
      <pageSetup paperSize="9" orientation="portrait" r:id="rId5"/>
    </customSheetView>
    <customSheetView guid="{270E95A7-3B6C-4D9D-97B0-E7320BA4DFF7}" state="hidden">
      <pageMargins left="0.511811024" right="0.511811024" top="0.78740157499999996" bottom="0.78740157499999996" header="0.31496062000000002" footer="0.31496062000000002"/>
      <pageSetup paperSize="9" orientation="portrait" r:id="rId6"/>
    </customSheetView>
    <customSheetView guid="{E3BD65C7-28AF-4588-B550-0F7E84154BAA}" state="hidden">
      <pageMargins left="0.511811024" right="0.511811024" top="0.78740157499999996" bottom="0.78740157499999996" header="0.31496062000000002" footer="0.31496062000000002"/>
      <pageSetup paperSize="9" orientation="portrait" r:id="rId7"/>
    </customSheetView>
    <customSheetView guid="{46BB051B-272B-49C8-A4C3-B4237F6E1B7D}" state="hidden">
      <pageMargins left="0.511811024" right="0.511811024" top="0.78740157499999996" bottom="0.78740157499999996" header="0.31496062000000002" footer="0.31496062000000002"/>
      <pageSetup paperSize="9" orientation="portrait" r:id="rId8"/>
    </customSheetView>
    <customSheetView guid="{ED1B5C85-9B80-490E-8588-6B2C7D651C3C}" state="hidden">
      <pageMargins left="0.511811024" right="0.511811024" top="0.78740157499999996" bottom="0.78740157499999996" header="0.31496062000000002" footer="0.31496062000000002"/>
      <pageSetup paperSize="9" orientation="portrait" r:id="rId9"/>
    </customSheetView>
    <customSheetView guid="{83779279-67B1-4521-A1E4-214B232BDCAE}" state="hidden">
      <pageMargins left="0.511811024" right="0.511811024" top="0.78740157499999996" bottom="0.78740157499999996" header="0.31496062000000002" footer="0.31496062000000002"/>
    </customSheetView>
    <customSheetView guid="{BE6EA046-B955-4D4F-A0AD-CD37BD2D43BC}" state="hidden">
      <pageMargins left="0.511811024" right="0.511811024" top="0.78740157499999996" bottom="0.78740157499999996" header="0.31496062000000002" footer="0.31496062000000002"/>
    </customSheetView>
    <customSheetView guid="{535F29DD-DAB5-45F1-B721-096B9A19B9FA}" state="hidden">
      <pageMargins left="0.511811024" right="0.511811024" top="0.78740157499999996" bottom="0.78740157499999996" header="0.31496062000000002" footer="0.31496062000000002"/>
    </customSheetView>
    <customSheetView guid="{ACBCA272-4BF0-464F-9826-B88631775C9A}" state="hidden">
      <pageMargins left="0.511811024" right="0.511811024" top="0.78740157499999996" bottom="0.78740157499999996" header="0.31496062000000002" footer="0.31496062000000002"/>
      <pageSetup paperSize="9" orientation="portrait" r:id="rId10"/>
    </customSheetView>
    <customSheetView guid="{76D6D523-3A20-4FC6-B305-B0C40BA9EF5B}" state="hidden">
      <pageMargins left="0.511811024" right="0.511811024" top="0.78740157499999996" bottom="0.78740157499999996" header="0.31496062000000002" footer="0.31496062000000002"/>
      <pageSetup paperSize="9" orientation="portrait" r:id="rId11"/>
    </customSheetView>
    <customSheetView guid="{9AE7F4FF-DFFA-490F-8AF2-4FB45EA2475B}" state="hidden">
      <pageMargins left="0.511811024" right="0.511811024" top="0.78740157499999996" bottom="0.78740157499999996" header="0.31496062000000002" footer="0.31496062000000002"/>
      <pageSetup paperSize="9" orientation="portrait" r:id="rId12"/>
    </customSheetView>
    <customSheetView guid="{0FB74A6A-4A44-4BA5-9EB0-B86297CD9790}" state="hidden">
      <pageMargins left="0.511811024" right="0.511811024" top="0.78740157499999996" bottom="0.78740157499999996" header="0.31496062000000002" footer="0.31496062000000002"/>
      <pageSetup paperSize="9" orientation="portrait" r:id="rId13"/>
    </customSheetView>
    <customSheetView guid="{13E94A3C-CB3A-4F58-A512-0396BF6DE7DC}" state="hidden">
      <pageMargins left="0.511811024" right="0.511811024" top="0.78740157499999996" bottom="0.78740157499999996" header="0.31496062000000002" footer="0.31496062000000002"/>
      <pageSetup paperSize="9" orientation="portrait" r:id="rId14"/>
    </customSheetView>
    <customSheetView guid="{C0A33525-2FAA-4399-909F-1A52282E6E9A}" state="hidden">
      <pageMargins left="0.511811024" right="0.511811024" top="0.78740157499999996" bottom="0.78740157499999996" header="0.31496062000000002" footer="0.31496062000000002"/>
      <pageSetup paperSize="9" orientation="portrait" r:id="rId15"/>
    </customSheetView>
    <customSheetView guid="{129416D2-3637-48C1-A749-90B02AD0693E}" state="hidden">
      <pageMargins left="0.511811024" right="0.511811024" top="0.78740157499999996" bottom="0.78740157499999996" header="0.31496062000000002" footer="0.31496062000000002"/>
      <pageSetup paperSize="9" orientation="portrait" r:id="rId16"/>
    </customSheetView>
  </customSheetViews>
  <pageMargins left="0.511811024" right="0.511811024" top="0.78740157499999996" bottom="0.78740157499999996" header="0.31496062000000002" footer="0.31496062000000002"/>
  <pageSetup paperSize="9" orientation="portrait" r:id="rId1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10"/>
  <dimension ref="A1"/>
  <sheetViews>
    <sheetView workbookViewId="0"/>
  </sheetViews>
  <sheetFormatPr defaultRowHeight="14.4" x14ac:dyDescent="0.3"/>
  <sheetData/>
  <customSheetViews>
    <customSheetView guid="{1F5D5C3B-584A-4E1D-921E-CC88F424DC57}" state="hidden">
      <pageMargins left="0.511811024" right="0.511811024" top="0.78740157499999996" bottom="0.78740157499999996" header="0.31496062000000002" footer="0.31496062000000002"/>
      <pageSetup paperSize="9" orientation="portrait" r:id="rId1"/>
    </customSheetView>
    <customSheetView guid="{083D9386-A209-4E4D-86CD-025B1176CEB5}" state="hidden">
      <pageMargins left="0.511811024" right="0.511811024" top="0.78740157499999996" bottom="0.78740157499999996" header="0.31496062000000002" footer="0.31496062000000002"/>
      <pageSetup paperSize="9" orientation="portrait" r:id="rId2"/>
    </customSheetView>
    <customSheetView guid="{650C7FD6-1755-4668-8EF1-3B7C3B405ED0}" state="hidden">
      <pageMargins left="0.511811024" right="0.511811024" top="0.78740157499999996" bottom="0.78740157499999996" header="0.31496062000000002" footer="0.31496062000000002"/>
      <pageSetup paperSize="9" orientation="portrait" r:id="rId3"/>
    </customSheetView>
    <customSheetView guid="{B13D886E-BAB8-4D14-822A-F08281218447}" state="hidden">
      <pageMargins left="0.511811024" right="0.511811024" top="0.78740157499999996" bottom="0.78740157499999996" header="0.31496062000000002" footer="0.31496062000000002"/>
      <pageSetup paperSize="9" orientation="portrait" r:id="rId4"/>
    </customSheetView>
    <customSheetView guid="{A10EBD83-7D03-4E3F-9980-D4843478A706}" state="hidden">
      <pageMargins left="0.511811024" right="0.511811024" top="0.78740157499999996" bottom="0.78740157499999996" header="0.31496062000000002" footer="0.31496062000000002"/>
      <pageSetup paperSize="9" orientation="portrait" r:id="rId5"/>
    </customSheetView>
    <customSheetView guid="{270E95A7-3B6C-4D9D-97B0-E7320BA4DFF7}" state="hidden">
      <pageMargins left="0.511811024" right="0.511811024" top="0.78740157499999996" bottom="0.78740157499999996" header="0.31496062000000002" footer="0.31496062000000002"/>
      <pageSetup paperSize="9" orientation="portrait" r:id="rId6"/>
    </customSheetView>
    <customSheetView guid="{E3BD65C7-28AF-4588-B550-0F7E84154BAA}" state="hidden">
      <pageMargins left="0.511811024" right="0.511811024" top="0.78740157499999996" bottom="0.78740157499999996" header="0.31496062000000002" footer="0.31496062000000002"/>
      <pageSetup paperSize="9" orientation="portrait" r:id="rId7"/>
    </customSheetView>
    <customSheetView guid="{46BB051B-272B-49C8-A4C3-B4237F6E1B7D}" state="hidden">
      <pageMargins left="0.511811024" right="0.511811024" top="0.78740157499999996" bottom="0.78740157499999996" header="0.31496062000000002" footer="0.31496062000000002"/>
      <pageSetup paperSize="9" orientation="portrait" r:id="rId8"/>
    </customSheetView>
    <customSheetView guid="{ED1B5C85-9B80-490E-8588-6B2C7D651C3C}" state="hidden">
      <pageMargins left="0.511811024" right="0.511811024" top="0.78740157499999996" bottom="0.78740157499999996" header="0.31496062000000002" footer="0.31496062000000002"/>
      <pageSetup paperSize="9" orientation="portrait" r:id="rId9"/>
    </customSheetView>
    <customSheetView guid="{83779279-67B1-4521-A1E4-214B232BDCAE}" state="hidden">
      <pageMargins left="0.511811024" right="0.511811024" top="0.78740157499999996" bottom="0.78740157499999996" header="0.31496062000000002" footer="0.31496062000000002"/>
    </customSheetView>
    <customSheetView guid="{BE6EA046-B955-4D4F-A0AD-CD37BD2D43BC}" state="hidden">
      <pageMargins left="0.511811024" right="0.511811024" top="0.78740157499999996" bottom="0.78740157499999996" header="0.31496062000000002" footer="0.31496062000000002"/>
    </customSheetView>
    <customSheetView guid="{535F29DD-DAB5-45F1-B721-096B9A19B9FA}" state="hidden">
      <pageMargins left="0.511811024" right="0.511811024" top="0.78740157499999996" bottom="0.78740157499999996" header="0.31496062000000002" footer="0.31496062000000002"/>
    </customSheetView>
    <customSheetView guid="{ACBCA272-4BF0-464F-9826-B88631775C9A}" state="hidden">
      <pageMargins left="0.511811024" right="0.511811024" top="0.78740157499999996" bottom="0.78740157499999996" header="0.31496062000000002" footer="0.31496062000000002"/>
      <pageSetup paperSize="9" orientation="portrait" r:id="rId10"/>
    </customSheetView>
    <customSheetView guid="{76D6D523-3A20-4FC6-B305-B0C40BA9EF5B}" state="hidden">
      <pageMargins left="0.511811024" right="0.511811024" top="0.78740157499999996" bottom="0.78740157499999996" header="0.31496062000000002" footer="0.31496062000000002"/>
      <pageSetup paperSize="9" orientation="portrait" r:id="rId11"/>
    </customSheetView>
    <customSheetView guid="{9AE7F4FF-DFFA-490F-8AF2-4FB45EA2475B}" state="hidden">
      <pageMargins left="0.511811024" right="0.511811024" top="0.78740157499999996" bottom="0.78740157499999996" header="0.31496062000000002" footer="0.31496062000000002"/>
      <pageSetup paperSize="9" orientation="portrait" r:id="rId12"/>
    </customSheetView>
    <customSheetView guid="{0FB74A6A-4A44-4BA5-9EB0-B86297CD9790}" state="hidden">
      <pageMargins left="0.511811024" right="0.511811024" top="0.78740157499999996" bottom="0.78740157499999996" header="0.31496062000000002" footer="0.31496062000000002"/>
      <pageSetup paperSize="9" orientation="portrait" r:id="rId13"/>
    </customSheetView>
    <customSheetView guid="{13E94A3C-CB3A-4F58-A512-0396BF6DE7DC}" state="hidden">
      <pageMargins left="0.511811024" right="0.511811024" top="0.78740157499999996" bottom="0.78740157499999996" header="0.31496062000000002" footer="0.31496062000000002"/>
      <pageSetup paperSize="9" orientation="portrait" r:id="rId14"/>
    </customSheetView>
    <customSheetView guid="{C0A33525-2FAA-4399-909F-1A52282E6E9A}" state="hidden">
      <pageMargins left="0.511811024" right="0.511811024" top="0.78740157499999996" bottom="0.78740157499999996" header="0.31496062000000002" footer="0.31496062000000002"/>
      <pageSetup paperSize="9" orientation="portrait" r:id="rId15"/>
    </customSheetView>
    <customSheetView guid="{129416D2-3637-48C1-A749-90B02AD0693E}" state="hidden">
      <pageMargins left="0.511811024" right="0.511811024" top="0.78740157499999996" bottom="0.78740157499999996" header="0.31496062000000002" footer="0.31496062000000002"/>
      <pageSetup paperSize="9" orientation="portrait" r:id="rId16"/>
    </customSheetView>
  </customSheetViews>
  <pageMargins left="0.511811024" right="0.511811024" top="0.78740157499999996" bottom="0.78740157499999996" header="0.31496062000000002" footer="0.31496062000000002"/>
  <pageSetup paperSize="9" orientation="portrait" r:id="rId1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11"/>
  <dimension ref="A1"/>
  <sheetViews>
    <sheetView workbookViewId="0"/>
  </sheetViews>
  <sheetFormatPr defaultRowHeight="14.4" x14ac:dyDescent="0.3"/>
  <sheetData/>
  <customSheetViews>
    <customSheetView guid="{1F5D5C3B-584A-4E1D-921E-CC88F424DC57}" state="hidden">
      <pageMargins left="0.511811024" right="0.511811024" top="0.78740157499999996" bottom="0.78740157499999996" header="0.31496062000000002" footer="0.31496062000000002"/>
      <pageSetup paperSize="9" orientation="portrait" r:id="rId1"/>
    </customSheetView>
    <customSheetView guid="{083D9386-A209-4E4D-86CD-025B1176CEB5}" state="hidden">
      <pageMargins left="0.511811024" right="0.511811024" top="0.78740157499999996" bottom="0.78740157499999996" header="0.31496062000000002" footer="0.31496062000000002"/>
      <pageSetup paperSize="9" orientation="portrait" r:id="rId2"/>
    </customSheetView>
    <customSheetView guid="{650C7FD6-1755-4668-8EF1-3B7C3B405ED0}" state="hidden">
      <pageMargins left="0.511811024" right="0.511811024" top="0.78740157499999996" bottom="0.78740157499999996" header="0.31496062000000002" footer="0.31496062000000002"/>
      <pageSetup paperSize="9" orientation="portrait" r:id="rId3"/>
    </customSheetView>
    <customSheetView guid="{B13D886E-BAB8-4D14-822A-F08281218447}" state="hidden">
      <pageMargins left="0.511811024" right="0.511811024" top="0.78740157499999996" bottom="0.78740157499999996" header="0.31496062000000002" footer="0.31496062000000002"/>
      <pageSetup paperSize="9" orientation="portrait" r:id="rId4"/>
    </customSheetView>
    <customSheetView guid="{A10EBD83-7D03-4E3F-9980-D4843478A706}" state="hidden">
      <pageMargins left="0.511811024" right="0.511811024" top="0.78740157499999996" bottom="0.78740157499999996" header="0.31496062000000002" footer="0.31496062000000002"/>
      <pageSetup paperSize="9" orientation="portrait" r:id="rId5"/>
    </customSheetView>
    <customSheetView guid="{270E95A7-3B6C-4D9D-97B0-E7320BA4DFF7}" state="hidden">
      <pageMargins left="0.511811024" right="0.511811024" top="0.78740157499999996" bottom="0.78740157499999996" header="0.31496062000000002" footer="0.31496062000000002"/>
      <pageSetup paperSize="9" orientation="portrait" r:id="rId6"/>
    </customSheetView>
    <customSheetView guid="{E3BD65C7-28AF-4588-B550-0F7E84154BAA}" state="hidden">
      <pageMargins left="0.511811024" right="0.511811024" top="0.78740157499999996" bottom="0.78740157499999996" header="0.31496062000000002" footer="0.31496062000000002"/>
      <pageSetup paperSize="9" orientation="portrait" r:id="rId7"/>
    </customSheetView>
    <customSheetView guid="{46BB051B-272B-49C8-A4C3-B4237F6E1B7D}" state="hidden">
      <pageMargins left="0.511811024" right="0.511811024" top="0.78740157499999996" bottom="0.78740157499999996" header="0.31496062000000002" footer="0.31496062000000002"/>
      <pageSetup paperSize="9" orientation="portrait" r:id="rId8"/>
    </customSheetView>
    <customSheetView guid="{ED1B5C85-9B80-490E-8588-6B2C7D651C3C}" state="hidden">
      <pageMargins left="0.511811024" right="0.511811024" top="0.78740157499999996" bottom="0.78740157499999996" header="0.31496062000000002" footer="0.31496062000000002"/>
      <pageSetup paperSize="9" orientation="portrait" r:id="rId9"/>
    </customSheetView>
    <customSheetView guid="{83779279-67B1-4521-A1E4-214B232BDCAE}" state="hidden">
      <pageMargins left="0.511811024" right="0.511811024" top="0.78740157499999996" bottom="0.78740157499999996" header="0.31496062000000002" footer="0.31496062000000002"/>
    </customSheetView>
    <customSheetView guid="{BE6EA046-B955-4D4F-A0AD-CD37BD2D43BC}" state="hidden">
      <pageMargins left="0.511811024" right="0.511811024" top="0.78740157499999996" bottom="0.78740157499999996" header="0.31496062000000002" footer="0.31496062000000002"/>
    </customSheetView>
    <customSheetView guid="{535F29DD-DAB5-45F1-B721-096B9A19B9FA}" state="hidden">
      <pageMargins left="0.511811024" right="0.511811024" top="0.78740157499999996" bottom="0.78740157499999996" header="0.31496062000000002" footer="0.31496062000000002"/>
    </customSheetView>
    <customSheetView guid="{ACBCA272-4BF0-464F-9826-B88631775C9A}" state="hidden">
      <pageMargins left="0.511811024" right="0.511811024" top="0.78740157499999996" bottom="0.78740157499999996" header="0.31496062000000002" footer="0.31496062000000002"/>
      <pageSetup paperSize="9" orientation="portrait" r:id="rId10"/>
    </customSheetView>
    <customSheetView guid="{76D6D523-3A20-4FC6-B305-B0C40BA9EF5B}" state="hidden">
      <pageMargins left="0.511811024" right="0.511811024" top="0.78740157499999996" bottom="0.78740157499999996" header="0.31496062000000002" footer="0.31496062000000002"/>
      <pageSetup paperSize="9" orientation="portrait" r:id="rId11"/>
    </customSheetView>
    <customSheetView guid="{9AE7F4FF-DFFA-490F-8AF2-4FB45EA2475B}" state="hidden">
      <pageMargins left="0.511811024" right="0.511811024" top="0.78740157499999996" bottom="0.78740157499999996" header="0.31496062000000002" footer="0.31496062000000002"/>
      <pageSetup paperSize="9" orientation="portrait" r:id="rId12"/>
    </customSheetView>
    <customSheetView guid="{0FB74A6A-4A44-4BA5-9EB0-B86297CD9790}" state="hidden">
      <pageMargins left="0.511811024" right="0.511811024" top="0.78740157499999996" bottom="0.78740157499999996" header="0.31496062000000002" footer="0.31496062000000002"/>
      <pageSetup paperSize="9" orientation="portrait" r:id="rId13"/>
    </customSheetView>
    <customSheetView guid="{13E94A3C-CB3A-4F58-A512-0396BF6DE7DC}" state="hidden">
      <pageMargins left="0.511811024" right="0.511811024" top="0.78740157499999996" bottom="0.78740157499999996" header="0.31496062000000002" footer="0.31496062000000002"/>
      <pageSetup paperSize="9" orientation="portrait" r:id="rId14"/>
    </customSheetView>
    <customSheetView guid="{C0A33525-2FAA-4399-909F-1A52282E6E9A}" state="hidden">
      <pageMargins left="0.511811024" right="0.511811024" top="0.78740157499999996" bottom="0.78740157499999996" header="0.31496062000000002" footer="0.31496062000000002"/>
      <pageSetup paperSize="9" orientation="portrait" r:id="rId15"/>
    </customSheetView>
    <customSheetView guid="{129416D2-3637-48C1-A749-90B02AD0693E}" state="hidden">
      <pageMargins left="0.511811024" right="0.511811024" top="0.78740157499999996" bottom="0.78740157499999996" header="0.31496062000000002" footer="0.31496062000000002"/>
      <pageSetup paperSize="9" orientation="portrait" r:id="rId16"/>
    </customSheetView>
  </customSheetViews>
  <pageMargins left="0.511811024" right="0.511811024" top="0.78740157499999996" bottom="0.78740157499999996" header="0.31496062000000002" footer="0.31496062000000002"/>
  <pageSetup paperSize="9" orientation="portrait" r:id="rId1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ilha12"/>
  <dimension ref="A1"/>
  <sheetViews>
    <sheetView workbookViewId="0"/>
  </sheetViews>
  <sheetFormatPr defaultRowHeight="14.4" x14ac:dyDescent="0.3"/>
  <sheetData/>
  <customSheetViews>
    <customSheetView guid="{1F5D5C3B-584A-4E1D-921E-CC88F424DC57}" state="hidden">
      <pageMargins left="0.511811024" right="0.511811024" top="0.78740157499999996" bottom="0.78740157499999996" header="0.31496062000000002" footer="0.31496062000000002"/>
      <pageSetup paperSize="9" orientation="portrait" r:id="rId1"/>
    </customSheetView>
    <customSheetView guid="{083D9386-A209-4E4D-86CD-025B1176CEB5}" state="hidden">
      <pageMargins left="0.511811024" right="0.511811024" top="0.78740157499999996" bottom="0.78740157499999996" header="0.31496062000000002" footer="0.31496062000000002"/>
      <pageSetup paperSize="9" orientation="portrait" r:id="rId2"/>
    </customSheetView>
    <customSheetView guid="{650C7FD6-1755-4668-8EF1-3B7C3B405ED0}" state="hidden">
      <pageMargins left="0.511811024" right="0.511811024" top="0.78740157499999996" bottom="0.78740157499999996" header="0.31496062000000002" footer="0.31496062000000002"/>
      <pageSetup paperSize="9" orientation="portrait" r:id="rId3"/>
    </customSheetView>
    <customSheetView guid="{B13D886E-BAB8-4D14-822A-F08281218447}" state="hidden">
      <pageMargins left="0.511811024" right="0.511811024" top="0.78740157499999996" bottom="0.78740157499999996" header="0.31496062000000002" footer="0.31496062000000002"/>
      <pageSetup paperSize="9" orientation="portrait" r:id="rId4"/>
    </customSheetView>
    <customSheetView guid="{A10EBD83-7D03-4E3F-9980-D4843478A706}" state="hidden">
      <pageMargins left="0.511811024" right="0.511811024" top="0.78740157499999996" bottom="0.78740157499999996" header="0.31496062000000002" footer="0.31496062000000002"/>
      <pageSetup paperSize="9" orientation="portrait" r:id="rId5"/>
    </customSheetView>
    <customSheetView guid="{270E95A7-3B6C-4D9D-97B0-E7320BA4DFF7}" state="hidden">
      <pageMargins left="0.511811024" right="0.511811024" top="0.78740157499999996" bottom="0.78740157499999996" header="0.31496062000000002" footer="0.31496062000000002"/>
      <pageSetup paperSize="9" orientation="portrait" r:id="rId6"/>
    </customSheetView>
    <customSheetView guid="{E3BD65C7-28AF-4588-B550-0F7E84154BAA}" state="hidden">
      <pageMargins left="0.511811024" right="0.511811024" top="0.78740157499999996" bottom="0.78740157499999996" header="0.31496062000000002" footer="0.31496062000000002"/>
      <pageSetup paperSize="9" orientation="portrait" r:id="rId7"/>
    </customSheetView>
    <customSheetView guid="{46BB051B-272B-49C8-A4C3-B4237F6E1B7D}" state="hidden">
      <pageMargins left="0.511811024" right="0.511811024" top="0.78740157499999996" bottom="0.78740157499999996" header="0.31496062000000002" footer="0.31496062000000002"/>
      <pageSetup paperSize="9" orientation="portrait" r:id="rId8"/>
    </customSheetView>
    <customSheetView guid="{ED1B5C85-9B80-490E-8588-6B2C7D651C3C}" state="hidden">
      <pageMargins left="0.511811024" right="0.511811024" top="0.78740157499999996" bottom="0.78740157499999996" header="0.31496062000000002" footer="0.31496062000000002"/>
      <pageSetup paperSize="9" orientation="portrait" r:id="rId9"/>
    </customSheetView>
    <customSheetView guid="{83779279-67B1-4521-A1E4-214B232BDCAE}" state="hidden">
      <pageMargins left="0.511811024" right="0.511811024" top="0.78740157499999996" bottom="0.78740157499999996" header="0.31496062000000002" footer="0.31496062000000002"/>
    </customSheetView>
    <customSheetView guid="{BE6EA046-B955-4D4F-A0AD-CD37BD2D43BC}" state="hidden">
      <pageMargins left="0.511811024" right="0.511811024" top="0.78740157499999996" bottom="0.78740157499999996" header="0.31496062000000002" footer="0.31496062000000002"/>
    </customSheetView>
    <customSheetView guid="{535F29DD-DAB5-45F1-B721-096B9A19B9FA}" state="hidden">
      <pageMargins left="0.511811024" right="0.511811024" top="0.78740157499999996" bottom="0.78740157499999996" header="0.31496062000000002" footer="0.31496062000000002"/>
    </customSheetView>
    <customSheetView guid="{ACBCA272-4BF0-464F-9826-B88631775C9A}" state="hidden">
      <pageMargins left="0.511811024" right="0.511811024" top="0.78740157499999996" bottom="0.78740157499999996" header="0.31496062000000002" footer="0.31496062000000002"/>
      <pageSetup paperSize="9" orientation="portrait" r:id="rId10"/>
    </customSheetView>
    <customSheetView guid="{76D6D523-3A20-4FC6-B305-B0C40BA9EF5B}" state="hidden">
      <pageMargins left="0.511811024" right="0.511811024" top="0.78740157499999996" bottom="0.78740157499999996" header="0.31496062000000002" footer="0.31496062000000002"/>
      <pageSetup paperSize="9" orientation="portrait" r:id="rId11"/>
    </customSheetView>
    <customSheetView guid="{9AE7F4FF-DFFA-490F-8AF2-4FB45EA2475B}" state="hidden">
      <pageMargins left="0.511811024" right="0.511811024" top="0.78740157499999996" bottom="0.78740157499999996" header="0.31496062000000002" footer="0.31496062000000002"/>
      <pageSetup paperSize="9" orientation="portrait" r:id="rId12"/>
    </customSheetView>
    <customSheetView guid="{0FB74A6A-4A44-4BA5-9EB0-B86297CD9790}" state="hidden">
      <pageMargins left="0.511811024" right="0.511811024" top="0.78740157499999996" bottom="0.78740157499999996" header="0.31496062000000002" footer="0.31496062000000002"/>
      <pageSetup paperSize="9" orientation="portrait" r:id="rId13"/>
    </customSheetView>
    <customSheetView guid="{13E94A3C-CB3A-4F58-A512-0396BF6DE7DC}" state="hidden">
      <pageMargins left="0.511811024" right="0.511811024" top="0.78740157499999996" bottom="0.78740157499999996" header="0.31496062000000002" footer="0.31496062000000002"/>
      <pageSetup paperSize="9" orientation="portrait" r:id="rId14"/>
    </customSheetView>
    <customSheetView guid="{C0A33525-2FAA-4399-909F-1A52282E6E9A}" state="hidden">
      <pageMargins left="0.511811024" right="0.511811024" top="0.78740157499999996" bottom="0.78740157499999996" header="0.31496062000000002" footer="0.31496062000000002"/>
      <pageSetup paperSize="9" orientation="portrait" r:id="rId15"/>
    </customSheetView>
    <customSheetView guid="{129416D2-3637-48C1-A749-90B02AD0693E}" state="hidden">
      <pageMargins left="0.511811024" right="0.511811024" top="0.78740157499999996" bottom="0.78740157499999996" header="0.31496062000000002" footer="0.31496062000000002"/>
      <pageSetup paperSize="9" orientation="portrait" r:id="rId16"/>
    </customSheetView>
  </customSheetViews>
  <pageMargins left="0.511811024" right="0.511811024" top="0.78740157499999996" bottom="0.78740157499999996" header="0.31496062000000002" footer="0.31496062000000002"/>
  <pageSetup paperSize="9" orientation="portrait" r:id="rId1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ilha14"/>
  <dimension ref="A2:BA22"/>
  <sheetViews>
    <sheetView topLeftCell="A3" zoomScale="40" workbookViewId="0">
      <selection activeCell="A4" sqref="A4"/>
    </sheetView>
  </sheetViews>
  <sheetFormatPr defaultRowHeight="14.4" x14ac:dyDescent="0.3"/>
  <cols>
    <col min="1" max="1" width="19.21875" bestFit="1" customWidth="1"/>
    <col min="2" max="2" width="42.21875" bestFit="1" customWidth="1"/>
    <col min="3" max="3" width="18.88671875" bestFit="1" customWidth="1"/>
    <col min="4" max="4" width="25.109375" bestFit="1" customWidth="1"/>
    <col min="5" max="5" width="126.21875" bestFit="1" customWidth="1"/>
    <col min="6" max="6" width="26.21875" bestFit="1" customWidth="1"/>
    <col min="7" max="7" width="30.21875" bestFit="1" customWidth="1"/>
    <col min="8" max="8" width="44.21875" bestFit="1" customWidth="1"/>
    <col min="9" max="9" width="41.109375" bestFit="1" customWidth="1"/>
    <col min="10" max="10" width="28.21875" bestFit="1" customWidth="1"/>
    <col min="11" max="11" width="71.21875" bestFit="1" customWidth="1"/>
    <col min="12" max="12" width="51.109375" bestFit="1" customWidth="1"/>
    <col min="13" max="13" width="26.109375" bestFit="1" customWidth="1"/>
    <col min="14" max="14" width="39.88671875" bestFit="1" customWidth="1"/>
    <col min="15" max="15" width="39.21875" bestFit="1" customWidth="1"/>
    <col min="16" max="16" width="38.21875" bestFit="1" customWidth="1"/>
    <col min="17" max="17" width="65.109375" bestFit="1" customWidth="1"/>
    <col min="18" max="18" width="45.77734375" bestFit="1" customWidth="1"/>
    <col min="19" max="19" width="46.109375" bestFit="1" customWidth="1"/>
    <col min="20" max="20" width="51.109375" bestFit="1" customWidth="1"/>
    <col min="21" max="21" width="67.21875" bestFit="1" customWidth="1"/>
    <col min="22" max="22" width="54.21875" bestFit="1" customWidth="1"/>
    <col min="23" max="23" width="48" bestFit="1" customWidth="1"/>
    <col min="24" max="24" width="28.21875" bestFit="1" customWidth="1"/>
    <col min="25" max="25" width="63" bestFit="1" customWidth="1"/>
    <col min="26" max="26" width="45.21875" bestFit="1" customWidth="1"/>
    <col min="27" max="27" width="47.21875" bestFit="1" customWidth="1"/>
    <col min="28" max="28" width="147.21875" bestFit="1" customWidth="1"/>
    <col min="29" max="29" width="63" bestFit="1" customWidth="1"/>
    <col min="30" max="30" width="107" bestFit="1" customWidth="1"/>
    <col min="31" max="31" width="46.77734375" bestFit="1" customWidth="1"/>
    <col min="32" max="32" width="90.77734375" bestFit="1" customWidth="1"/>
    <col min="33" max="33" width="48.21875" bestFit="1" customWidth="1"/>
    <col min="34" max="34" width="67" bestFit="1" customWidth="1"/>
    <col min="35" max="35" width="25.77734375" bestFit="1" customWidth="1"/>
    <col min="36" max="36" width="78.21875" bestFit="1" customWidth="1"/>
    <col min="37" max="37" width="90.109375" bestFit="1" customWidth="1"/>
    <col min="38" max="38" width="41.109375" bestFit="1" customWidth="1"/>
    <col min="39" max="39" width="43" bestFit="1" customWidth="1"/>
    <col min="40" max="40" width="51.21875" bestFit="1" customWidth="1"/>
    <col min="41" max="41" width="58.21875" bestFit="1" customWidth="1"/>
    <col min="42" max="42" width="37.21875" bestFit="1" customWidth="1"/>
    <col min="43" max="43" width="61.77734375" bestFit="1" customWidth="1"/>
    <col min="44" max="44" width="64.21875" bestFit="1" customWidth="1"/>
    <col min="45" max="45" width="205.109375" bestFit="1" customWidth="1"/>
    <col min="46" max="46" width="98.21875" bestFit="1" customWidth="1"/>
    <col min="47" max="47" width="46.77734375" bestFit="1" customWidth="1"/>
    <col min="48" max="48" width="49.21875" bestFit="1" customWidth="1"/>
    <col min="49" max="49" width="29.21875" bestFit="1" customWidth="1"/>
    <col min="50" max="50" width="28" bestFit="1" customWidth="1"/>
    <col min="51" max="51" width="20.77734375" bestFit="1" customWidth="1"/>
    <col min="52" max="52" width="97" bestFit="1" customWidth="1"/>
  </cols>
  <sheetData>
    <row r="2" spans="1:53" ht="15" thickBot="1" x14ac:dyDescent="0.35"/>
    <row r="3" spans="1:53" ht="42.6" thickBot="1" x14ac:dyDescent="0.35">
      <c r="A3" s="11" t="s">
        <v>451</v>
      </c>
      <c r="B3" s="12" t="s">
        <v>711</v>
      </c>
      <c r="C3" s="11" t="s">
        <v>603</v>
      </c>
      <c r="D3" s="11" t="s">
        <v>994</v>
      </c>
      <c r="E3" s="12" t="s">
        <v>690</v>
      </c>
      <c r="F3" s="11" t="s">
        <v>442</v>
      </c>
      <c r="G3" s="11" t="s">
        <v>566</v>
      </c>
      <c r="H3" s="11" t="s">
        <v>1213</v>
      </c>
      <c r="I3" s="11" t="s">
        <v>1214</v>
      </c>
      <c r="J3" s="13" t="s">
        <v>0</v>
      </c>
      <c r="K3" s="11" t="s">
        <v>1543</v>
      </c>
      <c r="L3" s="11" t="s">
        <v>1541</v>
      </c>
      <c r="M3" s="11" t="s">
        <v>571</v>
      </c>
      <c r="N3" s="11" t="s">
        <v>572</v>
      </c>
      <c r="O3" s="11" t="s">
        <v>573</v>
      </c>
      <c r="P3" s="11" t="s">
        <v>593</v>
      </c>
      <c r="Q3" s="11" t="s">
        <v>1622</v>
      </c>
      <c r="R3" s="11" t="s">
        <v>1562</v>
      </c>
      <c r="S3" s="11" t="s">
        <v>574</v>
      </c>
      <c r="T3" s="11" t="s">
        <v>1563</v>
      </c>
      <c r="U3" s="11" t="s">
        <v>1</v>
      </c>
      <c r="V3" s="11" t="s">
        <v>443</v>
      </c>
      <c r="W3" s="11" t="s">
        <v>1293</v>
      </c>
      <c r="X3" s="11" t="s">
        <v>3</v>
      </c>
      <c r="Y3" s="11" t="s">
        <v>1433</v>
      </c>
      <c r="Z3" s="11" t="s">
        <v>1434</v>
      </c>
      <c r="AA3" s="11" t="s">
        <v>1445</v>
      </c>
      <c r="AB3" s="11" t="s">
        <v>1446</v>
      </c>
      <c r="AC3" s="12" t="s">
        <v>1462</v>
      </c>
      <c r="AD3" s="12" t="s">
        <v>1432</v>
      </c>
      <c r="AE3" s="12" t="s">
        <v>456</v>
      </c>
      <c r="AF3" s="12" t="s">
        <v>1291</v>
      </c>
      <c r="AG3" s="12" t="s">
        <v>946</v>
      </c>
      <c r="AH3" s="12" t="s">
        <v>965</v>
      </c>
      <c r="AI3" s="12" t="s">
        <v>964</v>
      </c>
      <c r="AJ3" s="12" t="s">
        <v>1010</v>
      </c>
      <c r="AK3" s="12" t="s">
        <v>1011</v>
      </c>
      <c r="AL3" s="12" t="s">
        <v>750</v>
      </c>
      <c r="AM3" s="11" t="s">
        <v>1211</v>
      </c>
      <c r="AN3" s="11" t="s">
        <v>1216</v>
      </c>
      <c r="AO3" s="11" t="s">
        <v>1212</v>
      </c>
      <c r="AP3" s="11" t="s">
        <v>1210</v>
      </c>
      <c r="AQ3" s="11" t="s">
        <v>1480</v>
      </c>
      <c r="AR3" s="11" t="s">
        <v>1215</v>
      </c>
      <c r="AS3" s="12" t="s">
        <v>2</v>
      </c>
      <c r="AT3" s="12" t="s">
        <v>1458</v>
      </c>
      <c r="AU3" s="12" t="s">
        <v>1013</v>
      </c>
      <c r="AV3" s="11" t="s">
        <v>461</v>
      </c>
      <c r="AW3" s="12" t="s">
        <v>1465</v>
      </c>
      <c r="AX3" s="12" t="s">
        <v>1298</v>
      </c>
      <c r="AY3" s="12" t="s">
        <v>604</v>
      </c>
      <c r="AZ3" s="59" t="s">
        <v>1623</v>
      </c>
    </row>
    <row r="4" spans="1:53" ht="231.6" thickBot="1" x14ac:dyDescent="0.35">
      <c r="A4" s="15">
        <f t="shared" ref="A4" si="0">ROW()-3</f>
        <v>1</v>
      </c>
      <c r="B4" s="15"/>
      <c r="C4" s="14"/>
      <c r="D4" s="14"/>
      <c r="E4" s="16" t="s">
        <v>1475</v>
      </c>
      <c r="F4" s="14" t="s">
        <v>49</v>
      </c>
      <c r="G4" s="14" t="s">
        <v>613</v>
      </c>
      <c r="H4" s="17" t="s">
        <v>1233</v>
      </c>
      <c r="I4" s="14" t="s">
        <v>605</v>
      </c>
      <c r="J4" s="14" t="s">
        <v>297</v>
      </c>
      <c r="K4" s="18"/>
      <c r="L4" s="18"/>
      <c r="M4" s="19"/>
      <c r="N4" s="19"/>
      <c r="O4" s="19"/>
      <c r="P4" s="18"/>
      <c r="Q4" s="20">
        <f>SUM('OUTRAS AÇÕES'!$M4:$P4)</f>
        <v>0</v>
      </c>
      <c r="R4" s="20"/>
      <c r="S4" s="20"/>
      <c r="T4" s="20"/>
      <c r="U4" s="21" t="s">
        <v>1477</v>
      </c>
      <c r="V4" s="22">
        <v>18</v>
      </c>
      <c r="W4" s="22" t="s">
        <v>1467</v>
      </c>
      <c r="X4" s="15" t="s">
        <v>667</v>
      </c>
      <c r="Y4" s="25">
        <v>46022</v>
      </c>
      <c r="Z4" s="24">
        <v>35</v>
      </c>
      <c r="AA4" s="17" t="s">
        <v>1469</v>
      </c>
      <c r="AB4" s="40" t="s">
        <v>1673</v>
      </c>
      <c r="AC4" s="23">
        <v>46022</v>
      </c>
      <c r="AD4" s="16" t="s">
        <v>1674</v>
      </c>
      <c r="AE4" s="17"/>
      <c r="AF4" s="17"/>
      <c r="AG4" s="17"/>
      <c r="AH4" s="17"/>
      <c r="AI4" s="23"/>
      <c r="AJ4" s="17" t="s">
        <v>1379</v>
      </c>
      <c r="AK4" s="17"/>
      <c r="AL4" s="17"/>
      <c r="AM4" s="23"/>
      <c r="AN4" s="23"/>
      <c r="AO4" s="23"/>
      <c r="AP4" s="23"/>
      <c r="AQ4" s="25"/>
      <c r="AR4" s="82">
        <v>46203</v>
      </c>
      <c r="AS4" s="16" t="s">
        <v>999</v>
      </c>
      <c r="AT4" s="17" t="s">
        <v>988</v>
      </c>
      <c r="AU4" s="14">
        <v>2927408</v>
      </c>
      <c r="AV4" s="24"/>
      <c r="AW4" s="14"/>
      <c r="AX4" s="14"/>
      <c r="AY4" s="14"/>
      <c r="AZ4" s="83"/>
    </row>
    <row r="5" spans="1:53" s="1" customFormat="1" ht="147.6" thickBot="1" x14ac:dyDescent="0.45">
      <c r="A5" s="28">
        <f t="shared" ref="A5:A22" si="1">ROW()-3</f>
        <v>2</v>
      </c>
      <c r="B5" s="28">
        <v>2023</v>
      </c>
      <c r="C5" s="27" t="s">
        <v>609</v>
      </c>
      <c r="D5" s="27" t="s">
        <v>995</v>
      </c>
      <c r="E5" s="29" t="s">
        <v>515</v>
      </c>
      <c r="F5" s="27" t="s">
        <v>51</v>
      </c>
      <c r="G5" s="27" t="s">
        <v>516</v>
      </c>
      <c r="H5" s="30" t="s">
        <v>1229</v>
      </c>
      <c r="I5" s="27" t="s">
        <v>1225</v>
      </c>
      <c r="J5" s="27" t="s">
        <v>361</v>
      </c>
      <c r="K5" s="31"/>
      <c r="L5" s="31">
        <v>990000</v>
      </c>
      <c r="M5" s="32">
        <v>990000</v>
      </c>
      <c r="N5" s="32"/>
      <c r="O5" s="32"/>
      <c r="P5" s="31"/>
      <c r="Q5" s="33">
        <f>SUM('OUTRAS AÇÕES'!$M5:$P5)</f>
        <v>990000</v>
      </c>
      <c r="R5" s="33"/>
      <c r="S5" s="33"/>
      <c r="T5" s="33"/>
      <c r="U5" s="34" t="s">
        <v>1553</v>
      </c>
      <c r="V5" s="35">
        <v>19</v>
      </c>
      <c r="W5" s="35" t="s">
        <v>1467</v>
      </c>
      <c r="X5" s="28" t="s">
        <v>667</v>
      </c>
      <c r="Y5" s="36"/>
      <c r="Z5" s="37"/>
      <c r="AA5" s="30" t="s">
        <v>1456</v>
      </c>
      <c r="AB5" s="30" t="s">
        <v>1463</v>
      </c>
      <c r="AC5" s="36"/>
      <c r="AD5" s="29" t="s">
        <v>1395</v>
      </c>
      <c r="AE5" s="30" t="s">
        <v>638</v>
      </c>
      <c r="AF5" s="30" t="s">
        <v>662</v>
      </c>
      <c r="AG5" s="30" t="s">
        <v>962</v>
      </c>
      <c r="AH5" s="30"/>
      <c r="AI5" s="36"/>
      <c r="AJ5" s="30" t="s">
        <v>1172</v>
      </c>
      <c r="AK5" s="30"/>
      <c r="AL5" s="30"/>
      <c r="AM5" s="36"/>
      <c r="AN5" s="36"/>
      <c r="AO5" s="36"/>
      <c r="AP5" s="36"/>
      <c r="AQ5" s="38"/>
      <c r="AR5" s="38"/>
      <c r="AS5" s="29" t="s">
        <v>1390</v>
      </c>
      <c r="AT5" s="39" t="s">
        <v>1464</v>
      </c>
      <c r="AU5" s="27">
        <f>IFERROR(INDEX(Domínios!$R$3:$R$419,(MATCH(PAC!$J145,Domínios!$S$3:$S$419,0))),"")</f>
        <v>2905701</v>
      </c>
      <c r="AV5" s="37" t="s">
        <v>1001</v>
      </c>
      <c r="AW5" s="27"/>
      <c r="AX5" s="27"/>
      <c r="AY5" s="27"/>
      <c r="AZ5" s="84"/>
    </row>
    <row r="6" spans="1:53" s="1" customFormat="1" ht="252.6" thickBot="1" x14ac:dyDescent="0.45">
      <c r="A6" s="15">
        <f t="shared" si="1"/>
        <v>3</v>
      </c>
      <c r="B6" s="15">
        <v>2023</v>
      </c>
      <c r="C6" s="14" t="s">
        <v>604</v>
      </c>
      <c r="D6" s="14" t="s">
        <v>995</v>
      </c>
      <c r="E6" s="16" t="s">
        <v>502</v>
      </c>
      <c r="F6" s="14" t="s">
        <v>450</v>
      </c>
      <c r="G6" s="14" t="s">
        <v>504</v>
      </c>
      <c r="H6" s="17" t="s">
        <v>1227</v>
      </c>
      <c r="I6" s="14" t="s">
        <v>1223</v>
      </c>
      <c r="J6" s="14" t="s">
        <v>256</v>
      </c>
      <c r="K6" s="18"/>
      <c r="L6" s="18">
        <v>2000000</v>
      </c>
      <c r="M6" s="19">
        <v>1951220</v>
      </c>
      <c r="N6" s="19">
        <v>273758.59000000003</v>
      </c>
      <c r="O6" s="19">
        <v>172981.59</v>
      </c>
      <c r="P6" s="18"/>
      <c r="Q6" s="20">
        <f>SUM('OUTRAS AÇÕES'!$M6:$P6)</f>
        <v>2397960.1799999997</v>
      </c>
      <c r="R6" s="20"/>
      <c r="S6" s="20">
        <f>IF('OUTRAS AÇÕES'!$R6&gt;0,'OUTRAS AÇÕES'!$R6,'OUTRAS AÇÕES'!$Q6)</f>
        <v>2397960.1799999997</v>
      </c>
      <c r="T6" s="20"/>
      <c r="U6" s="21" t="s">
        <v>1555</v>
      </c>
      <c r="V6" s="22">
        <v>8</v>
      </c>
      <c r="W6" s="22" t="s">
        <v>1403</v>
      </c>
      <c r="X6" s="15" t="s">
        <v>1374</v>
      </c>
      <c r="Y6" s="23">
        <v>45989</v>
      </c>
      <c r="Z6" s="24"/>
      <c r="AA6" s="17" t="s">
        <v>1447</v>
      </c>
      <c r="AB6" s="17" t="s">
        <v>1534</v>
      </c>
      <c r="AC6" s="23">
        <v>45991</v>
      </c>
      <c r="AD6" s="16" t="s">
        <v>1391</v>
      </c>
      <c r="AE6" s="17" t="s">
        <v>904</v>
      </c>
      <c r="AF6" s="17" t="s">
        <v>618</v>
      </c>
      <c r="AG6" s="17" t="s">
        <v>968</v>
      </c>
      <c r="AH6" s="17"/>
      <c r="AI6" s="23">
        <v>45926</v>
      </c>
      <c r="AJ6" s="17" t="s">
        <v>1025</v>
      </c>
      <c r="AK6" s="17" t="s">
        <v>1109</v>
      </c>
      <c r="AL6" s="17"/>
      <c r="AM6" s="23"/>
      <c r="AN6" s="23"/>
      <c r="AO6" s="23"/>
      <c r="AP6" s="23"/>
      <c r="AQ6" s="25"/>
      <c r="AR6" s="25"/>
      <c r="AS6" s="16" t="s">
        <v>1523</v>
      </c>
      <c r="AT6" s="26" t="s">
        <v>1407</v>
      </c>
      <c r="AU6" s="14">
        <f>IFERROR(INDEX(Domínios!$R$3:$R$419,(MATCH(PAC!$J400,Domínios!$S$3:$S$419,0))),"")</f>
        <v>2919306</v>
      </c>
      <c r="AV6" s="24" t="s">
        <v>642</v>
      </c>
      <c r="AW6" s="42">
        <f>IFERROR(IF('OUTRAS AÇÕES'!$W6="F01 - CAPTAÇÃO DE RECURSO",1,""),"")</f>
        <v>1</v>
      </c>
      <c r="AX6" s="42" t="str">
        <f>IFERROR(IF('OUTRAS AÇÕES'!$W6="F02 - LICITAÇÃO",1,""),"")</f>
        <v/>
      </c>
      <c r="AY6" s="43" t="str">
        <f>IFERROR(IF(PAC!$AB$6:$AB$581="F03 - EXECUÇÃO",1,""),"")</f>
        <v/>
      </c>
      <c r="AZ6" s="44">
        <f>IF('OUTRAS AÇÕES'!$R6&gt;0,0,'OUTRAS AÇÕES'!$Q6)</f>
        <v>2397960.1799999997</v>
      </c>
    </row>
    <row r="7" spans="1:53" s="1" customFormat="1" ht="231.6" thickBot="1" x14ac:dyDescent="0.45">
      <c r="A7" s="28">
        <f t="shared" si="1"/>
        <v>4</v>
      </c>
      <c r="B7" s="28">
        <v>2023</v>
      </c>
      <c r="C7" s="27" t="s">
        <v>604</v>
      </c>
      <c r="D7" s="27" t="s">
        <v>995</v>
      </c>
      <c r="E7" s="29" t="s">
        <v>502</v>
      </c>
      <c r="F7" s="27" t="s">
        <v>450</v>
      </c>
      <c r="G7" s="27" t="s">
        <v>504</v>
      </c>
      <c r="H7" s="30" t="s">
        <v>1227</v>
      </c>
      <c r="I7" s="27" t="s">
        <v>1223</v>
      </c>
      <c r="J7" s="27" t="s">
        <v>401</v>
      </c>
      <c r="K7" s="31"/>
      <c r="L7" s="31">
        <v>2000000</v>
      </c>
      <c r="M7" s="32">
        <v>1951220</v>
      </c>
      <c r="N7" s="32">
        <v>463771.78</v>
      </c>
      <c r="O7" s="32">
        <v>207204.85</v>
      </c>
      <c r="P7" s="31"/>
      <c r="Q7" s="33">
        <f>SUM('OUTRAS AÇÕES'!$M7:$P7)</f>
        <v>2622196.6300000004</v>
      </c>
      <c r="R7" s="33"/>
      <c r="S7" s="33">
        <f>IF('OUTRAS AÇÕES'!$R7&gt;0,'OUTRAS AÇÕES'!$R7,'OUTRAS AÇÕES'!$Q7)</f>
        <v>2622196.6300000004</v>
      </c>
      <c r="T7" s="33"/>
      <c r="U7" s="34" t="s">
        <v>1555</v>
      </c>
      <c r="V7" s="35">
        <v>8</v>
      </c>
      <c r="W7" s="35" t="s">
        <v>1403</v>
      </c>
      <c r="X7" s="28" t="s">
        <v>1374</v>
      </c>
      <c r="Y7" s="36">
        <v>45989</v>
      </c>
      <c r="Z7" s="37"/>
      <c r="AA7" s="30" t="s">
        <v>1447</v>
      </c>
      <c r="AB7" s="30" t="s">
        <v>1535</v>
      </c>
      <c r="AC7" s="36">
        <v>45991</v>
      </c>
      <c r="AD7" s="29" t="s">
        <v>1392</v>
      </c>
      <c r="AE7" s="30" t="s">
        <v>907</v>
      </c>
      <c r="AF7" s="30" t="s">
        <v>619</v>
      </c>
      <c r="AG7" s="30" t="s">
        <v>968</v>
      </c>
      <c r="AH7" s="30"/>
      <c r="AI7" s="36">
        <v>45927</v>
      </c>
      <c r="AJ7" s="30" t="s">
        <v>1026</v>
      </c>
      <c r="AK7" s="30" t="s">
        <v>1104</v>
      </c>
      <c r="AL7" s="30"/>
      <c r="AM7" s="36"/>
      <c r="AN7" s="36"/>
      <c r="AO7" s="36"/>
      <c r="AP7" s="36"/>
      <c r="AQ7" s="38"/>
      <c r="AR7" s="38"/>
      <c r="AS7" s="29" t="s">
        <v>1524</v>
      </c>
      <c r="AT7" s="39" t="s">
        <v>1393</v>
      </c>
      <c r="AU7" s="27">
        <f>IFERROR(INDEX(Domínios!$R$3:$R$419,(MATCH(PAC!$J402,Domínios!$S$3:$S$419,0))),"")</f>
        <v>2928208</v>
      </c>
      <c r="AV7" s="37" t="s">
        <v>642</v>
      </c>
      <c r="AW7" s="78">
        <f>IFERROR(IF('OUTRAS AÇÕES'!$W7="F01 - CAPTAÇÃO DE RECURSO",1,""),"")</f>
        <v>1</v>
      </c>
      <c r="AX7" s="78" t="str">
        <f>IFERROR(IF('OUTRAS AÇÕES'!$W7="F02 - LICITAÇÃO",1,""),"")</f>
        <v/>
      </c>
      <c r="AY7" s="79" t="str">
        <f>IFERROR(IF(PAC!$AB$6:$AB$581="F03 - EXECUÇÃO",1,""),"")</f>
        <v/>
      </c>
      <c r="AZ7" s="45">
        <f>IF('OUTRAS AÇÕES'!$R7&gt;0,0,'OUTRAS AÇÕES'!$Q7)</f>
        <v>2622196.6300000004</v>
      </c>
    </row>
    <row r="8" spans="1:53" s="1" customFormat="1" ht="378" customHeight="1" thickBot="1" x14ac:dyDescent="0.45">
      <c r="A8" s="14">
        <f>ROW()-5</f>
        <v>3</v>
      </c>
      <c r="B8" s="88">
        <v>2025</v>
      </c>
      <c r="C8" s="14" t="s">
        <v>604</v>
      </c>
      <c r="D8" s="14" t="s">
        <v>995</v>
      </c>
      <c r="E8" s="16" t="s">
        <v>1107</v>
      </c>
      <c r="F8" s="14" t="s">
        <v>56</v>
      </c>
      <c r="G8" s="14" t="s">
        <v>664</v>
      </c>
      <c r="H8" s="17" t="s">
        <v>1230</v>
      </c>
      <c r="I8" s="14" t="s">
        <v>468</v>
      </c>
      <c r="J8" s="14" t="s">
        <v>219</v>
      </c>
      <c r="K8" s="18"/>
      <c r="L8" s="18">
        <v>124948084.08</v>
      </c>
      <c r="M8" s="19">
        <v>119825212.65000001</v>
      </c>
      <c r="N8" s="19"/>
      <c r="O8" s="19"/>
      <c r="P8" s="18"/>
      <c r="Q8" s="20">
        <f>SUM('OUTRAS AÇÕES'!$M8:$P8)</f>
        <v>119825212.65000001</v>
      </c>
      <c r="R8" s="20"/>
      <c r="S8" s="20">
        <f>IF('OUTRAS AÇÕES'!$R8&gt;0,'OUTRAS AÇÕES'!$R8,'OUTRAS AÇÕES'!$Q8)</f>
        <v>119825212.65000001</v>
      </c>
      <c r="T8" s="20" t="s">
        <v>1779</v>
      </c>
      <c r="U8" s="21" t="s">
        <v>1558</v>
      </c>
      <c r="V8" s="21"/>
      <c r="W8" s="22">
        <v>18</v>
      </c>
      <c r="X8" s="22" t="s">
        <v>1403</v>
      </c>
      <c r="Y8" s="15" t="s">
        <v>1696</v>
      </c>
      <c r="Z8" s="87"/>
      <c r="AA8" s="24">
        <v>0</v>
      </c>
      <c r="AB8" s="17" t="s">
        <v>1466</v>
      </c>
      <c r="AC8" s="17" t="s">
        <v>1722</v>
      </c>
      <c r="AD8" s="23"/>
      <c r="AE8" s="16" t="s">
        <v>1470</v>
      </c>
      <c r="AF8" s="17"/>
      <c r="AG8" s="17"/>
      <c r="AH8" s="17"/>
      <c r="AI8" s="17"/>
      <c r="AJ8" s="23"/>
      <c r="AK8" s="17"/>
      <c r="AL8" s="17"/>
      <c r="AM8" s="17"/>
      <c r="AN8" s="23">
        <v>45836</v>
      </c>
      <c r="AO8" s="23">
        <v>45938</v>
      </c>
      <c r="AP8" s="23">
        <v>45983</v>
      </c>
      <c r="AQ8" s="23">
        <v>45983</v>
      </c>
      <c r="AR8" s="25">
        <v>46529</v>
      </c>
      <c r="AS8" s="25">
        <v>46623</v>
      </c>
      <c r="AT8" s="16"/>
      <c r="AU8" s="26"/>
      <c r="AV8" s="86"/>
      <c r="AW8" s="24"/>
      <c r="AX8" s="42">
        <f>IFERROR(IF('OUTRAS AÇÕES'!$X8="F01 - CAPTAÇÃO DE RECURSO",1,""),"")</f>
        <v>1</v>
      </c>
      <c r="AY8" s="42" t="str">
        <f>IFERROR(IF('OUTRAS AÇÕES'!$X8="F02 - LICITAÇÃO",1,""),"")</f>
        <v/>
      </c>
      <c r="AZ8" s="43">
        <f>IFERROR(IF(PAC!$AB$6:$AB$581="F03 - EXECUÇÃO DO OBJETO",1,""),"")</f>
        <v>1</v>
      </c>
      <c r="BA8" s="44">
        <f>IF('OUTRAS AÇÕES'!$R8&gt;0,0,'OUTRAS AÇÕES'!$Q8)</f>
        <v>119825212.65000001</v>
      </c>
    </row>
    <row r="9" spans="1:53" s="1" customFormat="1" ht="231.6" thickBot="1" x14ac:dyDescent="0.45">
      <c r="A9" s="28">
        <f t="shared" si="1"/>
        <v>6</v>
      </c>
      <c r="B9" s="28">
        <v>2025</v>
      </c>
      <c r="C9" s="27" t="s">
        <v>604</v>
      </c>
      <c r="D9" s="27" t="s">
        <v>995</v>
      </c>
      <c r="E9" s="29" t="s">
        <v>1510</v>
      </c>
      <c r="F9" s="27" t="s">
        <v>575</v>
      </c>
      <c r="G9" s="27" t="s">
        <v>595</v>
      </c>
      <c r="H9" s="30" t="s">
        <v>1228</v>
      </c>
      <c r="I9" s="27" t="s">
        <v>599</v>
      </c>
      <c r="J9" s="27" t="s">
        <v>103</v>
      </c>
      <c r="K9" s="31">
        <v>89909232.640000001</v>
      </c>
      <c r="L9" s="31"/>
      <c r="M9" s="32"/>
      <c r="N9" s="32">
        <v>4495973.6599999964</v>
      </c>
      <c r="O9" s="32"/>
      <c r="P9" s="31">
        <v>85413258.980000004</v>
      </c>
      <c r="Q9" s="33">
        <v>89909232.640000001</v>
      </c>
      <c r="R9" s="33"/>
      <c r="S9" s="33">
        <v>89909232.640000001</v>
      </c>
      <c r="T9" s="33"/>
      <c r="U9" s="34" t="s">
        <v>593</v>
      </c>
      <c r="V9" s="35" t="s">
        <v>1817</v>
      </c>
      <c r="W9" s="35"/>
      <c r="X9" s="28" t="s">
        <v>1675</v>
      </c>
      <c r="Y9" s="36" t="s">
        <v>1697</v>
      </c>
      <c r="Z9" s="37">
        <v>46630</v>
      </c>
      <c r="AA9" s="30">
        <v>0.2</v>
      </c>
      <c r="AB9" s="30"/>
      <c r="AC9" s="36" t="s">
        <v>1919</v>
      </c>
      <c r="AD9" s="29"/>
      <c r="AE9" s="30" t="s">
        <v>1281</v>
      </c>
      <c r="AF9" s="30" t="s">
        <v>1512</v>
      </c>
      <c r="AG9" s="30"/>
      <c r="AH9" s="30"/>
      <c r="AI9" s="36"/>
      <c r="AJ9" s="30"/>
      <c r="AK9" s="30"/>
      <c r="AL9" s="30"/>
      <c r="AM9" s="36"/>
      <c r="AN9" s="36"/>
      <c r="AO9" s="36"/>
      <c r="AP9" s="36"/>
      <c r="AQ9" s="38">
        <v>45880</v>
      </c>
      <c r="AR9" s="38">
        <v>46630</v>
      </c>
      <c r="AS9" s="29">
        <v>46630</v>
      </c>
      <c r="AT9" s="39" t="s">
        <v>1778</v>
      </c>
      <c r="AU9" s="27" t="s">
        <v>1723</v>
      </c>
      <c r="AV9" s="37"/>
      <c r="AW9" s="27" t="s">
        <v>1593</v>
      </c>
      <c r="AX9" s="27" t="s">
        <v>1477</v>
      </c>
      <c r="AY9" s="27" t="s">
        <v>1477</v>
      </c>
      <c r="AZ9" s="84">
        <v>1</v>
      </c>
      <c r="BA9" s="1">
        <v>89909232.640000001</v>
      </c>
    </row>
    <row r="10" spans="1:53" s="1" customFormat="1" ht="147.6" thickBot="1" x14ac:dyDescent="0.45">
      <c r="A10" s="15">
        <f t="shared" si="1"/>
        <v>7</v>
      </c>
      <c r="B10" s="88">
        <v>2025</v>
      </c>
      <c r="C10" s="14" t="s">
        <v>604</v>
      </c>
      <c r="D10" s="14" t="s">
        <v>995</v>
      </c>
      <c r="E10" s="89" t="s">
        <v>1501</v>
      </c>
      <c r="F10" s="14" t="s">
        <v>576</v>
      </c>
      <c r="G10" s="14" t="s">
        <v>540</v>
      </c>
      <c r="H10" s="17" t="s">
        <v>1228</v>
      </c>
      <c r="I10" s="14" t="s">
        <v>599</v>
      </c>
      <c r="J10" s="14" t="s">
        <v>196</v>
      </c>
      <c r="K10" s="18">
        <v>74569991.879999995</v>
      </c>
      <c r="L10" s="18"/>
      <c r="M10" s="19"/>
      <c r="N10" s="19"/>
      <c r="O10" s="19"/>
      <c r="P10" s="18"/>
      <c r="Q10" s="20">
        <v>0</v>
      </c>
      <c r="R10" s="20"/>
      <c r="S10" s="20">
        <v>0</v>
      </c>
      <c r="T10" s="20"/>
      <c r="U10" s="21" t="s">
        <v>593</v>
      </c>
      <c r="V10" s="21" t="s">
        <v>1734</v>
      </c>
      <c r="W10" s="22"/>
      <c r="X10" s="22" t="s">
        <v>1403</v>
      </c>
      <c r="Y10" s="15" t="s">
        <v>1695</v>
      </c>
      <c r="Z10" s="23"/>
      <c r="AA10" s="24"/>
      <c r="AB10" s="17"/>
      <c r="AC10" s="17" t="s">
        <v>1999</v>
      </c>
      <c r="AD10" s="23"/>
      <c r="AE10" s="16"/>
      <c r="AF10" s="17" t="s">
        <v>1502</v>
      </c>
      <c r="AG10" s="17"/>
      <c r="AH10" s="17"/>
      <c r="AI10" s="17"/>
      <c r="AJ10" s="23"/>
      <c r="AK10" s="17"/>
      <c r="AL10" s="17"/>
      <c r="AM10" s="17"/>
      <c r="AN10" s="23"/>
      <c r="AO10" s="23"/>
      <c r="AP10" s="23"/>
      <c r="AQ10" s="23"/>
      <c r="AR10" s="25"/>
      <c r="AS10" s="25"/>
      <c r="AT10" s="16" t="s">
        <v>1597</v>
      </c>
      <c r="AU10" s="17"/>
      <c r="AV10" s="86"/>
      <c r="AW10" s="90" t="s">
        <v>1595</v>
      </c>
      <c r="AX10" s="42">
        <v>1</v>
      </c>
      <c r="AY10" s="42" t="s">
        <v>1477</v>
      </c>
      <c r="AZ10" s="96" t="s">
        <v>1477</v>
      </c>
      <c r="BA10" s="44">
        <v>0</v>
      </c>
    </row>
    <row r="11" spans="1:53" s="1" customFormat="1" ht="21.6" thickBot="1" x14ac:dyDescent="0.45">
      <c r="A11" s="28">
        <f t="shared" si="1"/>
        <v>8</v>
      </c>
      <c r="B11" s="28"/>
      <c r="C11" s="27"/>
      <c r="D11" s="27"/>
      <c r="E11" s="29"/>
      <c r="F11" s="27"/>
      <c r="G11" s="27"/>
      <c r="H11" s="30"/>
      <c r="I11" s="27"/>
      <c r="J11" s="27"/>
      <c r="K11" s="31"/>
      <c r="L11" s="31"/>
      <c r="M11" s="32"/>
      <c r="N11" s="32"/>
      <c r="O11" s="32"/>
      <c r="P11" s="31"/>
      <c r="Q11" s="33"/>
      <c r="R11" s="33"/>
      <c r="S11" s="33"/>
      <c r="T11" s="33"/>
      <c r="U11" s="34"/>
      <c r="V11" s="35"/>
      <c r="W11" s="35"/>
      <c r="X11" s="28"/>
      <c r="Y11" s="36"/>
      <c r="Z11" s="37"/>
      <c r="AA11" s="30"/>
      <c r="AB11" s="30"/>
      <c r="AC11" s="36"/>
      <c r="AD11" s="29"/>
      <c r="AE11" s="30"/>
      <c r="AF11" s="30"/>
      <c r="AG11" s="30"/>
      <c r="AH11" s="30"/>
      <c r="AI11" s="36"/>
      <c r="AJ11" s="30"/>
      <c r="AK11" s="30"/>
      <c r="AL11" s="30"/>
      <c r="AM11" s="36"/>
      <c r="AN11" s="36"/>
      <c r="AO11" s="36"/>
      <c r="AP11" s="36"/>
      <c r="AQ11" s="38"/>
      <c r="AR11" s="38"/>
      <c r="AS11" s="29"/>
      <c r="AT11" s="39"/>
      <c r="AU11" s="27"/>
      <c r="AV11" s="37"/>
      <c r="AW11" s="27"/>
      <c r="AX11" s="27"/>
      <c r="AY11" s="27"/>
      <c r="AZ11" s="84"/>
    </row>
    <row r="12" spans="1:53" s="1" customFormat="1" ht="21.6" thickBot="1" x14ac:dyDescent="0.45">
      <c r="A12" s="15">
        <f t="shared" si="1"/>
        <v>9</v>
      </c>
      <c r="B12" s="15"/>
      <c r="C12" s="14"/>
      <c r="D12" s="14"/>
      <c r="E12" s="16"/>
      <c r="F12" s="14"/>
      <c r="G12" s="14"/>
      <c r="H12" s="17"/>
      <c r="I12" s="14"/>
      <c r="J12" s="14"/>
      <c r="K12" s="18"/>
      <c r="L12" s="18"/>
      <c r="M12" s="19"/>
      <c r="N12" s="19"/>
      <c r="O12" s="19"/>
      <c r="P12" s="18"/>
      <c r="Q12" s="20"/>
      <c r="R12" s="20"/>
      <c r="S12" s="20"/>
      <c r="T12" s="20"/>
      <c r="U12" s="21"/>
      <c r="V12" s="22"/>
      <c r="W12" s="22"/>
      <c r="X12" s="15"/>
      <c r="Y12" s="23"/>
      <c r="Z12" s="24"/>
      <c r="AA12" s="17"/>
      <c r="AB12" s="17"/>
      <c r="AC12" s="23"/>
      <c r="AD12" s="16"/>
      <c r="AE12" s="17"/>
      <c r="AF12" s="17"/>
      <c r="AG12" s="17"/>
      <c r="AH12" s="17"/>
      <c r="AI12" s="23"/>
      <c r="AJ12" s="17"/>
      <c r="AK12" s="17"/>
      <c r="AL12" s="17"/>
      <c r="AM12" s="23"/>
      <c r="AN12" s="23"/>
      <c r="AO12" s="23"/>
      <c r="AP12" s="23"/>
      <c r="AQ12" s="25"/>
      <c r="AR12" s="25"/>
      <c r="AS12" s="16"/>
      <c r="AT12" s="26"/>
      <c r="AU12" s="14"/>
      <c r="AV12" s="24"/>
      <c r="AW12" s="14"/>
      <c r="AX12" s="14"/>
      <c r="AY12" s="14"/>
      <c r="AZ12" s="83"/>
    </row>
    <row r="13" spans="1:53" s="1" customFormat="1" ht="21.6" thickBot="1" x14ac:dyDescent="0.45">
      <c r="A13" s="28">
        <f t="shared" si="1"/>
        <v>10</v>
      </c>
      <c r="B13" s="28"/>
      <c r="C13" s="27"/>
      <c r="D13" s="27"/>
      <c r="E13" s="29"/>
      <c r="F13" s="27"/>
      <c r="G13" s="27"/>
      <c r="H13" s="30"/>
      <c r="I13" s="27"/>
      <c r="J13" s="27"/>
      <c r="K13" s="31"/>
      <c r="L13" s="31"/>
      <c r="M13" s="32"/>
      <c r="N13" s="32"/>
      <c r="O13" s="32"/>
      <c r="P13" s="31"/>
      <c r="Q13" s="33"/>
      <c r="R13" s="33"/>
      <c r="S13" s="33"/>
      <c r="T13" s="33"/>
      <c r="U13" s="34"/>
      <c r="V13" s="35"/>
      <c r="W13" s="35"/>
      <c r="X13" s="28"/>
      <c r="Y13" s="36"/>
      <c r="Z13" s="37"/>
      <c r="AA13" s="30"/>
      <c r="AB13" s="30"/>
      <c r="AC13" s="36"/>
      <c r="AD13" s="29"/>
      <c r="AE13" s="30"/>
      <c r="AF13" s="30"/>
      <c r="AG13" s="30"/>
      <c r="AH13" s="30"/>
      <c r="AI13" s="36"/>
      <c r="AJ13" s="30"/>
      <c r="AK13" s="30"/>
      <c r="AL13" s="30"/>
      <c r="AM13" s="36"/>
      <c r="AN13" s="36"/>
      <c r="AO13" s="36"/>
      <c r="AP13" s="36"/>
      <c r="AQ13" s="38"/>
      <c r="AR13" s="38"/>
      <c r="AS13" s="29"/>
      <c r="AT13" s="39"/>
      <c r="AU13" s="27"/>
      <c r="AV13" s="37"/>
      <c r="AW13" s="27"/>
      <c r="AX13" s="27"/>
      <c r="AY13" s="27"/>
      <c r="AZ13" s="84"/>
    </row>
    <row r="14" spans="1:53" s="1" customFormat="1" ht="21.6" thickBot="1" x14ac:dyDescent="0.45">
      <c r="A14" s="15">
        <f t="shared" si="1"/>
        <v>11</v>
      </c>
      <c r="B14" s="15"/>
      <c r="C14" s="14"/>
      <c r="D14" s="14"/>
      <c r="E14" s="16"/>
      <c r="F14" s="14"/>
      <c r="G14" s="14"/>
      <c r="H14" s="17"/>
      <c r="I14" s="14"/>
      <c r="J14" s="14"/>
      <c r="K14" s="18"/>
      <c r="L14" s="18"/>
      <c r="M14" s="19"/>
      <c r="N14" s="19"/>
      <c r="O14" s="19"/>
      <c r="P14" s="18"/>
      <c r="Q14" s="20"/>
      <c r="R14" s="20"/>
      <c r="S14" s="20"/>
      <c r="T14" s="20"/>
      <c r="U14" s="21"/>
      <c r="V14" s="22"/>
      <c r="W14" s="22"/>
      <c r="X14" s="15"/>
      <c r="Y14" s="23"/>
      <c r="Z14" s="24"/>
      <c r="AA14" s="17"/>
      <c r="AB14" s="17"/>
      <c r="AC14" s="23"/>
      <c r="AD14" s="16"/>
      <c r="AE14" s="17"/>
      <c r="AF14" s="17"/>
      <c r="AG14" s="17"/>
      <c r="AH14" s="17"/>
      <c r="AI14" s="23"/>
      <c r="AJ14" s="17"/>
      <c r="AK14" s="17"/>
      <c r="AL14" s="17"/>
      <c r="AM14" s="23"/>
      <c r="AN14" s="23"/>
      <c r="AO14" s="23"/>
      <c r="AP14" s="23"/>
      <c r="AQ14" s="25"/>
      <c r="AR14" s="25"/>
      <c r="AS14" s="16"/>
      <c r="AT14" s="26"/>
      <c r="AU14" s="14"/>
      <c r="AV14" s="24"/>
      <c r="AW14" s="14"/>
      <c r="AX14" s="14"/>
      <c r="AY14" s="14"/>
      <c r="AZ14" s="83"/>
    </row>
    <row r="15" spans="1:53" s="1" customFormat="1" ht="21.6" thickBot="1" x14ac:dyDescent="0.45">
      <c r="A15" s="28">
        <f t="shared" si="1"/>
        <v>12</v>
      </c>
      <c r="B15" s="28"/>
      <c r="C15" s="27"/>
      <c r="D15" s="27"/>
      <c r="E15" s="29"/>
      <c r="F15" s="27"/>
      <c r="G15" s="27"/>
      <c r="H15" s="30"/>
      <c r="I15" s="27"/>
      <c r="J15" s="27"/>
      <c r="K15" s="31"/>
      <c r="L15" s="31"/>
      <c r="M15" s="32"/>
      <c r="N15" s="32"/>
      <c r="O15" s="32"/>
      <c r="P15" s="31"/>
      <c r="Q15" s="33"/>
      <c r="R15" s="33"/>
      <c r="S15" s="33"/>
      <c r="T15" s="33"/>
      <c r="U15" s="34"/>
      <c r="V15" s="35"/>
      <c r="W15" s="35"/>
      <c r="X15" s="28"/>
      <c r="Y15" s="36"/>
      <c r="Z15" s="37"/>
      <c r="AA15" s="30"/>
      <c r="AB15" s="30"/>
      <c r="AC15" s="36"/>
      <c r="AD15" s="29"/>
      <c r="AE15" s="30"/>
      <c r="AF15" s="30"/>
      <c r="AG15" s="30"/>
      <c r="AH15" s="30"/>
      <c r="AI15" s="36"/>
      <c r="AJ15" s="30"/>
      <c r="AK15" s="30"/>
      <c r="AL15" s="30"/>
      <c r="AM15" s="36"/>
      <c r="AN15" s="36"/>
      <c r="AO15" s="36"/>
      <c r="AP15" s="36"/>
      <c r="AQ15" s="38"/>
      <c r="AR15" s="38"/>
      <c r="AS15" s="29"/>
      <c r="AT15" s="39"/>
      <c r="AU15" s="27"/>
      <c r="AV15" s="37"/>
      <c r="AW15" s="27"/>
      <c r="AX15" s="27"/>
      <c r="AY15" s="27"/>
      <c r="AZ15" s="84"/>
    </row>
    <row r="16" spans="1:53" s="1" customFormat="1" ht="21.6" thickBot="1" x14ac:dyDescent="0.45">
      <c r="A16" s="15">
        <f t="shared" si="1"/>
        <v>13</v>
      </c>
      <c r="B16" s="15"/>
      <c r="C16" s="14"/>
      <c r="D16" s="14"/>
      <c r="E16" s="16"/>
      <c r="F16" s="14"/>
      <c r="G16" s="14"/>
      <c r="H16" s="17"/>
      <c r="I16" s="14"/>
      <c r="J16" s="14"/>
      <c r="K16" s="18"/>
      <c r="L16" s="18"/>
      <c r="M16" s="19"/>
      <c r="N16" s="19"/>
      <c r="O16" s="19"/>
      <c r="P16" s="18"/>
      <c r="Q16" s="20"/>
      <c r="R16" s="20"/>
      <c r="S16" s="20"/>
      <c r="T16" s="20"/>
      <c r="U16" s="21"/>
      <c r="V16" s="22"/>
      <c r="W16" s="22"/>
      <c r="X16" s="15"/>
      <c r="Y16" s="23"/>
      <c r="Z16" s="24"/>
      <c r="AA16" s="17"/>
      <c r="AB16" s="17"/>
      <c r="AC16" s="23"/>
      <c r="AD16" s="16"/>
      <c r="AE16" s="17"/>
      <c r="AF16" s="17"/>
      <c r="AG16" s="17"/>
      <c r="AH16" s="17"/>
      <c r="AI16" s="23"/>
      <c r="AJ16" s="17"/>
      <c r="AK16" s="17"/>
      <c r="AL16" s="17"/>
      <c r="AM16" s="23"/>
      <c r="AN16" s="23"/>
      <c r="AO16" s="23"/>
      <c r="AP16" s="23"/>
      <c r="AQ16" s="25"/>
      <c r="AR16" s="25"/>
      <c r="AS16" s="16"/>
      <c r="AT16" s="26"/>
      <c r="AU16" s="14"/>
      <c r="AV16" s="24"/>
      <c r="AW16" s="14"/>
      <c r="AX16" s="14"/>
      <c r="AY16" s="14"/>
      <c r="AZ16" s="83"/>
    </row>
    <row r="17" spans="1:52" s="1" customFormat="1" ht="21.6" thickBot="1" x14ac:dyDescent="0.45">
      <c r="A17" s="28">
        <f t="shared" si="1"/>
        <v>14</v>
      </c>
      <c r="B17" s="28"/>
      <c r="C17" s="27"/>
      <c r="D17" s="27"/>
      <c r="E17" s="29"/>
      <c r="F17" s="27"/>
      <c r="G17" s="27"/>
      <c r="H17" s="30"/>
      <c r="I17" s="27"/>
      <c r="J17" s="27"/>
      <c r="K17" s="31"/>
      <c r="L17" s="31"/>
      <c r="M17" s="32"/>
      <c r="N17" s="32"/>
      <c r="O17" s="32"/>
      <c r="P17" s="31"/>
      <c r="Q17" s="33"/>
      <c r="R17" s="33"/>
      <c r="S17" s="33"/>
      <c r="T17" s="33"/>
      <c r="U17" s="34"/>
      <c r="V17" s="35"/>
      <c r="W17" s="35"/>
      <c r="X17" s="28"/>
      <c r="Y17" s="36"/>
      <c r="Z17" s="37"/>
      <c r="AA17" s="30"/>
      <c r="AB17" s="30"/>
      <c r="AC17" s="36"/>
      <c r="AD17" s="29"/>
      <c r="AE17" s="30"/>
      <c r="AF17" s="30"/>
      <c r="AG17" s="30"/>
      <c r="AH17" s="30"/>
      <c r="AI17" s="36"/>
      <c r="AJ17" s="30"/>
      <c r="AK17" s="30"/>
      <c r="AL17" s="30"/>
      <c r="AM17" s="36"/>
      <c r="AN17" s="36"/>
      <c r="AO17" s="36"/>
      <c r="AP17" s="36"/>
      <c r="AQ17" s="38"/>
      <c r="AR17" s="38"/>
      <c r="AS17" s="29"/>
      <c r="AT17" s="39"/>
      <c r="AU17" s="27"/>
      <c r="AV17" s="37"/>
      <c r="AW17" s="27"/>
      <c r="AX17" s="27"/>
      <c r="AY17" s="27"/>
      <c r="AZ17" s="84"/>
    </row>
    <row r="18" spans="1:52" s="1" customFormat="1" ht="21.6" thickBot="1" x14ac:dyDescent="0.45">
      <c r="A18" s="15">
        <f t="shared" si="1"/>
        <v>15</v>
      </c>
      <c r="B18" s="15"/>
      <c r="C18" s="14"/>
      <c r="D18" s="14"/>
      <c r="E18" s="16"/>
      <c r="F18" s="14"/>
      <c r="G18" s="14"/>
      <c r="H18" s="17"/>
      <c r="I18" s="14"/>
      <c r="J18" s="14"/>
      <c r="K18" s="18"/>
      <c r="L18" s="18"/>
      <c r="M18" s="19"/>
      <c r="N18" s="19"/>
      <c r="O18" s="19"/>
      <c r="P18" s="18"/>
      <c r="Q18" s="20"/>
      <c r="R18" s="20"/>
      <c r="S18" s="20"/>
      <c r="T18" s="20"/>
      <c r="U18" s="21"/>
      <c r="V18" s="22"/>
      <c r="W18" s="22"/>
      <c r="X18" s="15"/>
      <c r="Y18" s="23"/>
      <c r="Z18" s="24"/>
      <c r="AA18" s="17"/>
      <c r="AB18" s="17"/>
      <c r="AC18" s="23"/>
      <c r="AD18" s="16"/>
      <c r="AE18" s="17"/>
      <c r="AF18" s="17"/>
      <c r="AG18" s="17"/>
      <c r="AH18" s="17"/>
      <c r="AI18" s="23"/>
      <c r="AJ18" s="17"/>
      <c r="AK18" s="17"/>
      <c r="AL18" s="17"/>
      <c r="AM18" s="23"/>
      <c r="AN18" s="23"/>
      <c r="AO18" s="23"/>
      <c r="AP18" s="23"/>
      <c r="AQ18" s="25"/>
      <c r="AR18" s="25"/>
      <c r="AS18" s="16"/>
      <c r="AT18" s="26"/>
      <c r="AU18" s="14"/>
      <c r="AV18" s="24"/>
      <c r="AW18" s="14"/>
      <c r="AX18" s="14"/>
      <c r="AY18" s="14"/>
      <c r="AZ18" s="83"/>
    </row>
    <row r="19" spans="1:52" s="1" customFormat="1" ht="21.6" thickBot="1" x14ac:dyDescent="0.45">
      <c r="A19" s="28">
        <f t="shared" si="1"/>
        <v>16</v>
      </c>
      <c r="B19" s="28"/>
      <c r="C19" s="27"/>
      <c r="D19" s="27"/>
      <c r="E19" s="29"/>
      <c r="F19" s="27"/>
      <c r="G19" s="27"/>
      <c r="H19" s="30"/>
      <c r="I19" s="27"/>
      <c r="J19" s="27"/>
      <c r="K19" s="31"/>
      <c r="L19" s="31"/>
      <c r="M19" s="32"/>
      <c r="N19" s="32"/>
      <c r="O19" s="32"/>
      <c r="P19" s="31"/>
      <c r="Q19" s="33"/>
      <c r="R19" s="33"/>
      <c r="S19" s="33"/>
      <c r="T19" s="33"/>
      <c r="U19" s="34"/>
      <c r="V19" s="35"/>
      <c r="W19" s="35"/>
      <c r="X19" s="28"/>
      <c r="Y19" s="36"/>
      <c r="Z19" s="37"/>
      <c r="AA19" s="30"/>
      <c r="AB19" s="30"/>
      <c r="AC19" s="36"/>
      <c r="AD19" s="29"/>
      <c r="AE19" s="30"/>
      <c r="AF19" s="30"/>
      <c r="AG19" s="30"/>
      <c r="AH19" s="30"/>
      <c r="AI19" s="36"/>
      <c r="AJ19" s="30"/>
      <c r="AK19" s="30"/>
      <c r="AL19" s="30"/>
      <c r="AM19" s="36"/>
      <c r="AN19" s="36"/>
      <c r="AO19" s="36"/>
      <c r="AP19" s="36"/>
      <c r="AQ19" s="38"/>
      <c r="AR19" s="38"/>
      <c r="AS19" s="29"/>
      <c r="AT19" s="39"/>
      <c r="AU19" s="27"/>
      <c r="AV19" s="37"/>
      <c r="AW19" s="27"/>
      <c r="AX19" s="27"/>
      <c r="AY19" s="27"/>
      <c r="AZ19" s="84"/>
    </row>
    <row r="20" spans="1:52" s="1" customFormat="1" ht="21.6" thickBot="1" x14ac:dyDescent="0.45">
      <c r="A20" s="15">
        <f t="shared" si="1"/>
        <v>17</v>
      </c>
      <c r="B20" s="15"/>
      <c r="C20" s="14"/>
      <c r="D20" s="14"/>
      <c r="E20" s="16"/>
      <c r="F20" s="14"/>
      <c r="G20" s="14"/>
      <c r="H20" s="17"/>
      <c r="I20" s="14"/>
      <c r="J20" s="14"/>
      <c r="K20" s="18"/>
      <c r="L20" s="18"/>
      <c r="M20" s="19"/>
      <c r="N20" s="19"/>
      <c r="O20" s="19"/>
      <c r="P20" s="18"/>
      <c r="Q20" s="20"/>
      <c r="R20" s="20"/>
      <c r="S20" s="20"/>
      <c r="T20" s="20"/>
      <c r="U20" s="21"/>
      <c r="V20" s="22"/>
      <c r="W20" s="22"/>
      <c r="X20" s="15"/>
      <c r="Y20" s="23"/>
      <c r="Z20" s="24"/>
      <c r="AA20" s="17"/>
      <c r="AB20" s="17"/>
      <c r="AC20" s="23"/>
      <c r="AD20" s="16"/>
      <c r="AE20" s="17"/>
      <c r="AF20" s="17"/>
      <c r="AG20" s="17"/>
      <c r="AH20" s="17"/>
      <c r="AI20" s="23"/>
      <c r="AJ20" s="17"/>
      <c r="AK20" s="17"/>
      <c r="AL20" s="17"/>
      <c r="AM20" s="23"/>
      <c r="AN20" s="23"/>
      <c r="AO20" s="23"/>
      <c r="AP20" s="23"/>
      <c r="AQ20" s="25"/>
      <c r="AR20" s="25"/>
      <c r="AS20" s="16"/>
      <c r="AT20" s="26"/>
      <c r="AU20" s="14"/>
      <c r="AV20" s="24"/>
      <c r="AW20" s="14"/>
      <c r="AX20" s="14"/>
      <c r="AY20" s="14"/>
      <c r="AZ20" s="83"/>
    </row>
    <row r="21" spans="1:52" s="1" customFormat="1" ht="21.6" thickBot="1" x14ac:dyDescent="0.45">
      <c r="A21" s="28">
        <f t="shared" si="1"/>
        <v>18</v>
      </c>
      <c r="B21" s="28"/>
      <c r="C21" s="27"/>
      <c r="D21" s="27"/>
      <c r="E21" s="29"/>
      <c r="F21" s="27"/>
      <c r="G21" s="27"/>
      <c r="H21" s="30"/>
      <c r="I21" s="27"/>
      <c r="J21" s="27"/>
      <c r="K21" s="31"/>
      <c r="L21" s="31"/>
      <c r="M21" s="32"/>
      <c r="N21" s="32"/>
      <c r="O21" s="32"/>
      <c r="P21" s="31"/>
      <c r="Q21" s="33"/>
      <c r="R21" s="33"/>
      <c r="S21" s="33"/>
      <c r="T21" s="33"/>
      <c r="U21" s="34"/>
      <c r="V21" s="35"/>
      <c r="W21" s="35"/>
      <c r="X21" s="28"/>
      <c r="Y21" s="36"/>
      <c r="Z21" s="37"/>
      <c r="AA21" s="30"/>
      <c r="AB21" s="30"/>
      <c r="AC21" s="36"/>
      <c r="AD21" s="29"/>
      <c r="AE21" s="30"/>
      <c r="AF21" s="30"/>
      <c r="AG21" s="30"/>
      <c r="AH21" s="30"/>
      <c r="AI21" s="36"/>
      <c r="AJ21" s="30"/>
      <c r="AK21" s="30"/>
      <c r="AL21" s="30"/>
      <c r="AM21" s="36"/>
      <c r="AN21" s="36"/>
      <c r="AO21" s="36"/>
      <c r="AP21" s="36"/>
      <c r="AQ21" s="38"/>
      <c r="AR21" s="38"/>
      <c r="AS21" s="29"/>
      <c r="AT21" s="39"/>
      <c r="AU21" s="27"/>
      <c r="AV21" s="37"/>
      <c r="AW21" s="27"/>
      <c r="AX21" s="27"/>
      <c r="AY21" s="27"/>
      <c r="AZ21" s="84"/>
    </row>
    <row r="22" spans="1:52" s="1" customFormat="1" ht="21.6" thickBot="1" x14ac:dyDescent="0.45">
      <c r="A22" s="53">
        <f t="shared" si="1"/>
        <v>19</v>
      </c>
      <c r="B22" s="53"/>
      <c r="C22" s="46"/>
      <c r="D22" s="46"/>
      <c r="E22" s="56"/>
      <c r="F22" s="46"/>
      <c r="G22" s="46"/>
      <c r="H22" s="47"/>
      <c r="I22" s="46"/>
      <c r="J22" s="46"/>
      <c r="K22" s="48"/>
      <c r="L22" s="48"/>
      <c r="M22" s="49"/>
      <c r="N22" s="49"/>
      <c r="O22" s="49"/>
      <c r="P22" s="48"/>
      <c r="Q22" s="50"/>
      <c r="R22" s="50"/>
      <c r="S22" s="50"/>
      <c r="T22" s="50"/>
      <c r="U22" s="51"/>
      <c r="V22" s="52"/>
      <c r="W22" s="52"/>
      <c r="X22" s="53"/>
      <c r="Y22" s="54"/>
      <c r="Z22" s="55"/>
      <c r="AA22" s="47"/>
      <c r="AB22" s="47"/>
      <c r="AC22" s="54"/>
      <c r="AD22" s="56"/>
      <c r="AE22" s="47"/>
      <c r="AF22" s="47"/>
      <c r="AG22" s="47"/>
      <c r="AH22" s="47"/>
      <c r="AI22" s="54"/>
      <c r="AJ22" s="47"/>
      <c r="AK22" s="47"/>
      <c r="AL22" s="47"/>
      <c r="AM22" s="54"/>
      <c r="AN22" s="54"/>
      <c r="AO22" s="54"/>
      <c r="AP22" s="54"/>
      <c r="AQ22" s="57"/>
      <c r="AR22" s="57"/>
      <c r="AS22" s="56"/>
      <c r="AT22" s="58"/>
      <c r="AU22" s="46"/>
      <c r="AV22" s="55"/>
      <c r="AW22" s="80"/>
      <c r="AX22" s="80"/>
      <c r="AY22" s="81"/>
      <c r="AZ22" s="41"/>
    </row>
  </sheetData>
  <autoFilter ref="A3:AZ22" xr:uid="{00000000-0009-0000-0000-00000B000000}"/>
  <customSheetViews>
    <customSheetView guid="{1F5D5C3B-584A-4E1D-921E-CC88F424DC57}" scale="40" showAutoFilter="1" topLeftCell="A3">
      <selection activeCell="A4" sqref="A4"/>
      <pageMargins left="0.511811024" right="0.511811024" top="0.78740157499999996" bottom="0.78740157499999996" header="0.31496062000000002" footer="0.31496062000000002"/>
      <pageSetup paperSize="9" orientation="portrait" r:id="rId1"/>
      <autoFilter ref="A3:AZ22" xr:uid="{00000000-0009-0000-0000-00000B000000}"/>
    </customSheetView>
    <customSheetView guid="{083D9386-A209-4E4D-86CD-025B1176CEB5}" scale="40" showAutoFilter="1" topLeftCell="A3">
      <selection activeCell="A4" sqref="A4"/>
      <pageMargins left="0.511811024" right="0.511811024" top="0.78740157499999996" bottom="0.78740157499999996" header="0.31496062000000002" footer="0.31496062000000002"/>
      <pageSetup paperSize="9" orientation="portrait" r:id="rId2"/>
      <autoFilter ref="A3:AZ22" xr:uid="{384959A7-916F-423D-AB08-CDDFA90EF4E1}"/>
    </customSheetView>
    <customSheetView guid="{650C7FD6-1755-4668-8EF1-3B7C3B405ED0}" scale="40" showAutoFilter="1" topLeftCell="A3">
      <selection activeCell="A4" sqref="A4"/>
      <pageMargins left="0.511811024" right="0.511811024" top="0.78740157499999996" bottom="0.78740157499999996" header="0.31496062000000002" footer="0.31496062000000002"/>
      <pageSetup paperSize="9" orientation="portrait" r:id="rId3"/>
      <autoFilter ref="A3:AZ22" xr:uid="{64A525D8-1022-40BA-9098-5B3B290596F9}"/>
    </customSheetView>
    <customSheetView guid="{B13D886E-BAB8-4D14-822A-F08281218447}" scale="40" showAutoFilter="1" topLeftCell="A3">
      <selection activeCell="A4" sqref="A4"/>
      <pageMargins left="0.511811024" right="0.511811024" top="0.78740157499999996" bottom="0.78740157499999996" header="0.31496062000000002" footer="0.31496062000000002"/>
      <pageSetup paperSize="9" orientation="portrait" r:id="rId4"/>
      <autoFilter ref="A3:AZ22" xr:uid="{6BC79BC9-CF00-4EC9-AAAB-45BCEDDDCD6E}"/>
    </customSheetView>
    <customSheetView guid="{A10EBD83-7D03-4E3F-9980-D4843478A706}" scale="40" showAutoFilter="1" topLeftCell="A3">
      <selection activeCell="A4" sqref="A4"/>
      <pageMargins left="0.511811024" right="0.511811024" top="0.78740157499999996" bottom="0.78740157499999996" header="0.31496062000000002" footer="0.31496062000000002"/>
      <pageSetup paperSize="9" orientation="portrait" r:id="rId5"/>
      <autoFilter ref="A3:AZ22" xr:uid="{19B648F4-BE4A-4584-980D-03EA7621D1A3}"/>
    </customSheetView>
    <customSheetView guid="{270E95A7-3B6C-4D9D-97B0-E7320BA4DFF7}" scale="40" showAutoFilter="1" topLeftCell="A3">
      <selection activeCell="A4" sqref="A4"/>
      <pageMargins left="0.511811024" right="0.511811024" top="0.78740157499999996" bottom="0.78740157499999996" header="0.31496062000000002" footer="0.31496062000000002"/>
      <pageSetup paperSize="9" orientation="portrait" r:id="rId6"/>
      <autoFilter ref="A3:AZ22" xr:uid="{8B8B63D0-4F01-4B1F-A0F7-D238D253857E}"/>
    </customSheetView>
    <customSheetView guid="{E3BD65C7-28AF-4588-B550-0F7E84154BAA}" scale="40" showAutoFilter="1" topLeftCell="L7">
      <selection activeCell="U11" sqref="U11"/>
      <pageMargins left="0.511811024" right="0.511811024" top="0.78740157499999996" bottom="0.78740157499999996" header="0.31496062000000002" footer="0.31496062000000002"/>
      <pageSetup paperSize="9" orientation="portrait" r:id="rId7"/>
      <autoFilter ref="A3:AZ22" xr:uid="{190F11E0-C666-4975-ADFC-2666CFA45430}"/>
    </customSheetView>
    <customSheetView guid="{46BB051B-272B-49C8-A4C3-B4237F6E1B7D}" scale="40" showAutoFilter="1" topLeftCell="A3">
      <selection activeCell="A4" sqref="A4"/>
      <pageMargins left="0.511811024" right="0.511811024" top="0.78740157499999996" bottom="0.78740157499999996" header="0.31496062000000002" footer="0.31496062000000002"/>
      <pageSetup paperSize="9" orientation="portrait" r:id="rId8"/>
      <autoFilter ref="A3:AZ22" xr:uid="{2904F7EB-F2AE-489D-B469-8FAF05B99027}"/>
    </customSheetView>
    <customSheetView guid="{ED1B5C85-9B80-490E-8588-6B2C7D651C3C}" scale="40" showAutoFilter="1" topLeftCell="A3">
      <selection activeCell="A4" sqref="A4"/>
      <pageMargins left="0.511811024" right="0.511811024" top="0.78740157499999996" bottom="0.78740157499999996" header="0.31496062000000002" footer="0.31496062000000002"/>
      <pageSetup paperSize="9" orientation="portrait" r:id="rId9"/>
      <autoFilter ref="A3:AZ22" xr:uid="{14251C33-90BF-44A3-B595-8AB97D23961E}"/>
    </customSheetView>
    <customSheetView guid="{535F29DD-DAB5-45F1-B721-096B9A19B9FA}" scale="40">
      <selection activeCell="A3" sqref="A3"/>
      <pageMargins left="0.511811024" right="0.511811024" top="0.78740157499999996" bottom="0.78740157499999996" header="0.31496062000000002" footer="0.31496062000000002"/>
    </customSheetView>
    <customSheetView guid="{ACBCA272-4BF0-464F-9826-B88631775C9A}" scale="40" showAutoFilter="1" topLeftCell="A3">
      <selection activeCell="A4" sqref="A4"/>
      <pageMargins left="0.511811024" right="0.511811024" top="0.78740157499999996" bottom="0.78740157499999996" header="0.31496062000000002" footer="0.31496062000000002"/>
      <pageSetup paperSize="9" orientation="portrait" r:id="rId10"/>
      <autoFilter ref="A3:AZ22" xr:uid="{BF834E1A-2D1C-4D8D-AFE7-F6D3591551CB}"/>
    </customSheetView>
    <customSheetView guid="{76D6D523-3A20-4FC6-B305-B0C40BA9EF5B}" scale="40" showAutoFilter="1" topLeftCell="A3">
      <selection activeCell="A4" sqref="A4"/>
      <pageMargins left="0.511811024" right="0.511811024" top="0.78740157499999996" bottom="0.78740157499999996" header="0.31496062000000002" footer="0.31496062000000002"/>
      <pageSetup paperSize="9" orientation="portrait" r:id="rId11"/>
      <autoFilter ref="A3:AZ22" xr:uid="{5BC37642-4EF0-4EC9-AA29-52C8CF9A7B75}"/>
    </customSheetView>
    <customSheetView guid="{9AE7F4FF-DFFA-490F-8AF2-4FB45EA2475B}" scale="40" showAutoFilter="1" topLeftCell="A3">
      <selection activeCell="A4" sqref="A4"/>
      <pageMargins left="0.511811024" right="0.511811024" top="0.78740157499999996" bottom="0.78740157499999996" header="0.31496062000000002" footer="0.31496062000000002"/>
      <pageSetup paperSize="9" orientation="portrait" r:id="rId12"/>
      <autoFilter ref="A3:AZ22" xr:uid="{1838C751-2D1B-40FE-90CB-77C8D4A167A0}"/>
    </customSheetView>
    <customSheetView guid="{0FB74A6A-4A44-4BA5-9EB0-B86297CD9790}" scale="40" showAutoFilter="1" topLeftCell="A3">
      <selection activeCell="A4" sqref="A4"/>
      <pageMargins left="0.511811024" right="0.511811024" top="0.78740157499999996" bottom="0.78740157499999996" header="0.31496062000000002" footer="0.31496062000000002"/>
      <pageSetup paperSize="9" orientation="portrait" r:id="rId13"/>
      <autoFilter ref="A3:AZ22" xr:uid="{0CDB0C11-F404-479B-9560-17ADBDEAE14C}"/>
    </customSheetView>
    <customSheetView guid="{13E94A3C-CB3A-4F58-A512-0396BF6DE7DC}" scale="40" showAutoFilter="1" topLeftCell="A3">
      <selection activeCell="A4" sqref="A4"/>
      <pageMargins left="0.511811024" right="0.511811024" top="0.78740157499999996" bottom="0.78740157499999996" header="0.31496062000000002" footer="0.31496062000000002"/>
      <pageSetup paperSize="9" orientation="portrait" r:id="rId14"/>
      <autoFilter ref="A3:AZ22" xr:uid="{9D4E50DB-14FB-4CCD-B5F2-EC99B3937255}"/>
    </customSheetView>
    <customSheetView guid="{C0A33525-2FAA-4399-909F-1A52282E6E9A}" scale="40" showAutoFilter="1" topLeftCell="A3">
      <selection activeCell="A4" sqref="A4"/>
      <pageMargins left="0.511811024" right="0.511811024" top="0.78740157499999996" bottom="0.78740157499999996" header="0.31496062000000002" footer="0.31496062000000002"/>
      <pageSetup paperSize="9" orientation="portrait" r:id="rId15"/>
      <autoFilter ref="A3:AZ22" xr:uid="{65DDA53B-4820-4BE5-867D-55C1B44BEE51}"/>
    </customSheetView>
    <customSheetView guid="{129416D2-3637-48C1-A749-90B02AD0693E}" scale="40" showAutoFilter="1" topLeftCell="A3">
      <selection activeCell="A4" sqref="A4"/>
      <pageMargins left="0.511811024" right="0.511811024" top="0.78740157499999996" bottom="0.78740157499999996" header="0.31496062000000002" footer="0.31496062000000002"/>
      <pageSetup paperSize="9" orientation="portrait" r:id="rId16"/>
      <autoFilter ref="A3:AZ22" xr:uid="{C11036F8-1504-4D70-A726-80FDA220914E}"/>
    </customSheetView>
  </customSheetViews>
  <dataValidations count="11">
    <dataValidation type="decimal" allowBlank="1" showInputMessage="1" showErrorMessage="1" sqref="Q5:R5 Q8:R22 K6:S7" xr:uid="{00000000-0002-0000-0B00-000000000000}">
      <formula1>0</formula1>
      <formula2>1000000000000</formula2>
    </dataValidation>
    <dataValidation type="date" allowBlank="1" showInputMessage="1" showErrorMessage="1" sqref="AL22:AP22 X22 Y5:Y21 AM5:AQ21" xr:uid="{00000000-0002-0000-0B00-000001000000}">
      <formula1>1</formula1>
      <formula2>55153</formula2>
    </dataValidation>
    <dataValidation type="date" allowBlank="1" showInputMessage="1" showErrorMessage="1" sqref="AQ22 AR5:AR21" xr:uid="{00000000-0002-0000-0B00-000002000000}">
      <formula1>36526</formula1>
      <formula2>55153</formula2>
    </dataValidation>
    <dataValidation type="date" operator="greaterThan" allowBlank="1" showInputMessage="1" showErrorMessage="1" sqref="AH22 AI5:AI21" xr:uid="{00000000-0002-0000-0B00-000003000000}">
      <formula1>43831</formula1>
    </dataValidation>
    <dataValidation type="whole" allowBlank="1" showInputMessage="1" showErrorMessage="1" sqref="B5:B22" xr:uid="{00000000-0002-0000-0B00-000004000000}">
      <formula1>2010</formula1>
      <formula2>2030</formula2>
    </dataValidation>
    <dataValidation type="list" allowBlank="1" showInputMessage="1" showErrorMessage="1" sqref="AL6:AL7" xr:uid="{00000000-0002-0000-0B00-000005000000}">
      <formula1>$P$4:$P$6</formula1>
    </dataValidation>
    <dataValidation type="decimal" allowBlank="1" showInputMessage="1" showErrorMessage="1" sqref="Z6:Z7" xr:uid="{00000000-0002-0000-0B00-000006000000}">
      <formula1>0</formula1>
      <formula2>100</formula2>
    </dataValidation>
    <dataValidation type="whole" allowBlank="1" showInputMessage="1" showErrorMessage="1" sqref="V6:V7" xr:uid="{00000000-0002-0000-0B00-000007000000}">
      <formula1>0</formula1>
      <formula2>800</formula2>
    </dataValidation>
    <dataValidation type="list" allowBlank="1" showInputMessage="1" showErrorMessage="1" sqref="U5:U21" xr:uid="{00000000-0002-0000-0B00-000008000000}">
      <formula1>$AI$3:$AI$19</formula1>
    </dataValidation>
    <dataValidation type="list" allowBlank="1" showInputMessage="1" showErrorMessage="1" sqref="AA5:AA21" xr:uid="{00000000-0002-0000-0B00-000009000000}">
      <formula1>$AG$3:$AG$46</formula1>
    </dataValidation>
    <dataValidation type="list" allowBlank="1" showInputMessage="1" showErrorMessage="1" sqref="X5:X21" xr:uid="{00000000-0002-0000-0B00-00000A000000}">
      <formula1>$L$3:$L$23</formula1>
    </dataValidation>
  </dataValidations>
  <pageMargins left="0.511811024" right="0.511811024" top="0.78740157499999996" bottom="0.78740157499999996" header="0.31496062000000002" footer="0.31496062000000002"/>
  <pageSetup paperSize="9" orientation="portrait" r:id="rId17"/>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B00-00000B000000}">
          <x14:formula1>
            <xm:f>Domínios!$B$3:$B$4</xm:f>
          </x14:formula1>
          <xm:sqref>C5 C8:C22</xm:sqref>
        </x14:dataValidation>
        <x14:dataValidation type="list" allowBlank="1" showInputMessage="1" showErrorMessage="1" xr:uid="{00000000-0002-0000-0B00-00000C000000}">
          <x14:formula1>
            <xm:f>Domínios!$Y$3:$Y$9</xm:f>
          </x14:formula1>
          <xm:sqref>AF22 AG5:AG21</xm:sqref>
        </x14:dataValidation>
        <x14:dataValidation type="list" allowBlank="1" showInputMessage="1" showErrorMessage="1" xr:uid="{00000000-0002-0000-0B00-00000D000000}">
          <x14:formula1>
            <xm:f>Domínios!$AC$3:$AC$15</xm:f>
          </x14:formula1>
          <xm:sqref>H5:H22</xm:sqref>
        </x14:dataValidation>
        <x14:dataValidation type="list" allowBlank="1" showInputMessage="1" showErrorMessage="1" xr:uid="{00000000-0002-0000-0B00-00000E000000}">
          <x14:formula1>
            <xm:f>Domínios!$AA$3:$AA$6</xm:f>
          </x14:formula1>
          <xm:sqref>D5:D22</xm:sqref>
        </x14:dataValidation>
        <x14:dataValidation type="list" allowBlank="1" showInputMessage="1" showErrorMessage="1" xr:uid="{00000000-0002-0000-0B00-00000F000000}">
          <x14:formula1>
            <xm:f>Domínios!$B$3:$B$5</xm:f>
          </x14:formula1>
          <xm:sqref>C6:C7</xm:sqref>
        </x14:dataValidation>
        <x14:dataValidation type="list" allowBlank="1" showInputMessage="1" showErrorMessage="1" xr:uid="{00000000-0002-0000-0B00-000010000000}">
          <x14:formula1>
            <xm:f>Domínios!$AE$3:$AE$7</xm:f>
          </x14:formula1>
          <xm:sqref>V22 W5:W21</xm:sqref>
        </x14:dataValidation>
        <x14:dataValidation type="list" allowBlank="1" showInputMessage="1" showErrorMessage="1" xr:uid="{00000000-0002-0000-0B00-000011000000}">
          <x14:formula1>
            <xm:f>Domínios!$L$3:$L$23</xm:f>
          </x14:formula1>
          <xm:sqref>W22</xm:sqref>
        </x14:dataValidation>
        <x14:dataValidation type="list" allowBlank="1" showInputMessage="1" showErrorMessage="1" xr:uid="{00000000-0002-0000-0B00-000012000000}">
          <x14:formula1>
            <xm:f>Domínios!$D$3:$D$21</xm:f>
          </x14:formula1>
          <xm:sqref>F5:F22</xm:sqref>
        </x14:dataValidation>
        <x14:dataValidation type="list" allowBlank="1" showInputMessage="1" showErrorMessage="1" xr:uid="{00000000-0002-0000-0B00-000013000000}">
          <x14:formula1>
            <xm:f>Domínios!$J$3:$J$35</xm:f>
          </x14:formula1>
          <xm:sqref>G5:G22</xm:sqref>
        </x14:dataValidation>
        <x14:dataValidation type="list" allowBlank="1" showInputMessage="1" showErrorMessage="1" xr:uid="{00000000-0002-0000-0B00-000014000000}">
          <x14:formula1>
            <xm:f>Domínios!$P$3:$P$21</xm:f>
          </x14:formula1>
          <xm:sqref>I5:I22</xm:sqref>
        </x14:dataValidation>
        <x14:dataValidation type="list" allowBlank="1" showInputMessage="1" showErrorMessage="1" xr:uid="{00000000-0002-0000-0B00-000015000000}">
          <x14:formula1>
            <xm:f>Domínios!$S$3:$S$420</xm:f>
          </x14:formula1>
          <xm:sqref>J5:J22</xm:sqref>
        </x14:dataValidation>
        <x14:dataValidation type="list" allowBlank="1" showInputMessage="1" showErrorMessage="1" xr:uid="{00000000-0002-0000-0B00-000016000000}">
          <x14:formula1>
            <xm:f>Domínios!$AG$3:$AG$46</xm:f>
          </x14:formula1>
          <xm:sqref>Z22</xm:sqref>
        </x14:dataValidation>
        <x14:dataValidation type="list" allowBlank="1" showInputMessage="1" showErrorMessage="1" xr:uid="{00000000-0002-0000-0B00-000017000000}">
          <x14:formula1>
            <xm:f>Domínios!$AI$3:$AI$18</xm:f>
          </x14:formula1>
          <xm:sqref>T22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ilha2"/>
  <dimension ref="B2:AM421"/>
  <sheetViews>
    <sheetView topLeftCell="H1" zoomScale="70" zoomScaleNormal="55" workbookViewId="0">
      <selection activeCell="AE11" sqref="AE11"/>
    </sheetView>
  </sheetViews>
  <sheetFormatPr defaultColWidth="9.109375" defaultRowHeight="21" x14ac:dyDescent="0.4"/>
  <cols>
    <col min="1" max="1" width="3.109375" style="1" customWidth="1"/>
    <col min="2" max="2" width="27.109375" style="1" bestFit="1" customWidth="1"/>
    <col min="3" max="3" width="3.109375" style="1" customWidth="1"/>
    <col min="4" max="4" width="40.21875" style="1" bestFit="1" customWidth="1"/>
    <col min="5" max="5" width="3.109375" style="1" customWidth="1"/>
    <col min="6" max="6" width="23.88671875" style="1" bestFit="1" customWidth="1"/>
    <col min="7" max="7" width="3.109375" style="1" customWidth="1"/>
    <col min="8" max="8" width="31.77734375" style="1" bestFit="1" customWidth="1"/>
    <col min="9" max="9" width="3" style="1" customWidth="1"/>
    <col min="10" max="10" width="31.77734375" style="1" bestFit="1" customWidth="1"/>
    <col min="11" max="11" width="3.88671875" style="1" customWidth="1"/>
    <col min="12" max="12" width="45.21875" style="1" bestFit="1" customWidth="1"/>
    <col min="13" max="13" width="2.21875" style="1" customWidth="1"/>
    <col min="14" max="14" width="41.21875" style="1" bestFit="1" customWidth="1"/>
    <col min="15" max="15" width="3.21875" style="1" customWidth="1"/>
    <col min="16" max="16" width="35.21875" style="1" bestFit="1" customWidth="1"/>
    <col min="17" max="17" width="2.77734375" style="1" customWidth="1"/>
    <col min="18" max="18" width="12.21875" style="1" bestFit="1" customWidth="1"/>
    <col min="19" max="19" width="34.77734375" style="1" bestFit="1" customWidth="1"/>
    <col min="20" max="20" width="2.109375" style="1" customWidth="1"/>
    <col min="21" max="21" width="35" style="1" bestFit="1" customWidth="1"/>
    <col min="22" max="22" width="3.77734375" style="1" customWidth="1"/>
    <col min="23" max="23" width="30.109375" style="1" customWidth="1"/>
    <col min="24" max="24" width="9.109375" style="1"/>
    <col min="25" max="25" width="30.109375" style="1" customWidth="1"/>
    <col min="26" max="26" width="9.109375" style="1"/>
    <col min="27" max="27" width="24.21875" style="1" customWidth="1"/>
    <col min="28" max="28" width="9.109375" style="1"/>
    <col min="29" max="29" width="23.109375" style="1" customWidth="1"/>
    <col min="30" max="30" width="9.109375" style="1"/>
    <col min="31" max="31" width="35.109375" style="1" bestFit="1" customWidth="1"/>
    <col min="32" max="32" width="6.21875" style="1" customWidth="1"/>
    <col min="33" max="33" width="115" style="1" bestFit="1" customWidth="1"/>
    <col min="34" max="34" width="4.21875" style="1" customWidth="1"/>
    <col min="35" max="35" width="71" style="1" customWidth="1"/>
    <col min="36" max="36" width="9.109375" style="1"/>
    <col min="37" max="37" width="25.88671875" style="1" customWidth="1"/>
    <col min="38" max="16384" width="9.109375" style="1"/>
  </cols>
  <sheetData>
    <row r="2" spans="2:39" ht="52.5" customHeight="1" x14ac:dyDescent="0.4">
      <c r="B2" s="3" t="s">
        <v>4</v>
      </c>
      <c r="C2" s="4"/>
      <c r="D2" s="3" t="s">
        <v>40</v>
      </c>
      <c r="E2" s="4"/>
      <c r="F2" s="3" t="s">
        <v>444</v>
      </c>
      <c r="G2" s="4"/>
      <c r="H2" s="3" t="s">
        <v>5</v>
      </c>
      <c r="I2" s="4"/>
      <c r="J2" s="3" t="s">
        <v>566</v>
      </c>
      <c r="K2" s="4"/>
      <c r="L2" s="3" t="s">
        <v>3</v>
      </c>
      <c r="N2" s="3" t="s">
        <v>712</v>
      </c>
      <c r="O2" s="4"/>
      <c r="P2" s="3" t="s">
        <v>6</v>
      </c>
      <c r="Q2" s="4"/>
      <c r="R2" s="3" t="s">
        <v>7</v>
      </c>
      <c r="S2" s="3" t="s">
        <v>8</v>
      </c>
      <c r="U2" s="3" t="s">
        <v>696</v>
      </c>
      <c r="W2" s="3" t="s">
        <v>697</v>
      </c>
      <c r="Y2" s="3" t="s">
        <v>946</v>
      </c>
      <c r="AA2" s="3" t="s">
        <v>1005</v>
      </c>
      <c r="AC2" s="3" t="s">
        <v>1235</v>
      </c>
      <c r="AE2" s="3" t="s">
        <v>1293</v>
      </c>
      <c r="AG2" s="3" t="s">
        <v>1445</v>
      </c>
      <c r="AI2" s="3" t="s">
        <v>1</v>
      </c>
      <c r="AK2" s="3" t="s">
        <v>1733</v>
      </c>
    </row>
    <row r="3" spans="2:39" x14ac:dyDescent="0.4">
      <c r="B3" s="5" t="s">
        <v>609</v>
      </c>
      <c r="D3" s="5" t="s">
        <v>575</v>
      </c>
      <c r="F3" s="5" t="s">
        <v>11</v>
      </c>
      <c r="H3" s="6" t="s">
        <v>9</v>
      </c>
      <c r="J3" s="7" t="s">
        <v>1912</v>
      </c>
      <c r="L3" s="5" t="s">
        <v>2345</v>
      </c>
      <c r="N3" s="5" t="s">
        <v>714</v>
      </c>
      <c r="P3" s="6" t="s">
        <v>605</v>
      </c>
      <c r="R3" s="1">
        <v>2900108</v>
      </c>
      <c r="S3" s="1" t="s">
        <v>10</v>
      </c>
      <c r="U3" s="6" t="s">
        <v>694</v>
      </c>
      <c r="W3" s="6" t="s">
        <v>694</v>
      </c>
      <c r="Y3" s="6" t="s">
        <v>962</v>
      </c>
      <c r="AA3" s="6" t="s">
        <v>996</v>
      </c>
      <c r="AC3" s="6" t="s">
        <v>1227</v>
      </c>
      <c r="AE3" s="6" t="s">
        <v>1403</v>
      </c>
      <c r="AG3" s="6" t="s">
        <v>1448</v>
      </c>
      <c r="AI3" s="5" t="s">
        <v>573</v>
      </c>
      <c r="AK3" s="5" t="s">
        <v>1774</v>
      </c>
    </row>
    <row r="4" spans="2:39" x14ac:dyDescent="0.4">
      <c r="B4" s="5" t="s">
        <v>604</v>
      </c>
      <c r="D4" s="5" t="s">
        <v>576</v>
      </c>
      <c r="F4" s="5" t="s">
        <v>447</v>
      </c>
      <c r="H4" s="6" t="s">
        <v>11</v>
      </c>
      <c r="J4" s="8" t="s">
        <v>1007</v>
      </c>
      <c r="L4" s="5" t="s">
        <v>2346</v>
      </c>
      <c r="N4" s="5" t="s">
        <v>713</v>
      </c>
      <c r="P4" s="6" t="s">
        <v>596</v>
      </c>
      <c r="R4" s="1">
        <v>2900207</v>
      </c>
      <c r="S4" s="1" t="s">
        <v>13</v>
      </c>
      <c r="U4" s="6" t="s">
        <v>695</v>
      </c>
      <c r="W4" s="6" t="s">
        <v>695</v>
      </c>
      <c r="Y4" s="6" t="s">
        <v>963</v>
      </c>
      <c r="AA4" s="6" t="s">
        <v>995</v>
      </c>
      <c r="AC4" s="6" t="s">
        <v>1228</v>
      </c>
      <c r="AE4" s="6" t="s">
        <v>1402</v>
      </c>
      <c r="AG4" s="6" t="s">
        <v>1436</v>
      </c>
      <c r="AI4" s="5" t="s">
        <v>572</v>
      </c>
      <c r="AK4" s="5" t="s">
        <v>1746</v>
      </c>
      <c r="AM4" s="5" t="s">
        <v>1738</v>
      </c>
    </row>
    <row r="5" spans="2:39" x14ac:dyDescent="0.4">
      <c r="B5" s="5" t="s">
        <v>1479</v>
      </c>
      <c r="D5" s="5" t="s">
        <v>42</v>
      </c>
      <c r="F5" s="5" t="s">
        <v>445</v>
      </c>
      <c r="H5" s="6" t="s">
        <v>15</v>
      </c>
      <c r="J5" s="8" t="s">
        <v>640</v>
      </c>
      <c r="L5" s="5" t="s">
        <v>2347</v>
      </c>
      <c r="P5" s="6" t="s">
        <v>597</v>
      </c>
      <c r="R5" s="1">
        <v>2900306</v>
      </c>
      <c r="S5" s="1" t="s">
        <v>16</v>
      </c>
      <c r="U5" s="2"/>
      <c r="Y5" s="6" t="s">
        <v>1929</v>
      </c>
      <c r="AA5" s="6"/>
      <c r="AC5" s="6" t="s">
        <v>1229</v>
      </c>
      <c r="AE5" s="6" t="s">
        <v>1675</v>
      </c>
      <c r="AG5" s="6" t="s">
        <v>1438</v>
      </c>
      <c r="AI5" s="5" t="s">
        <v>1550</v>
      </c>
      <c r="AK5" s="5" t="s">
        <v>1747</v>
      </c>
      <c r="AM5" s="5" t="s">
        <v>1739</v>
      </c>
    </row>
    <row r="6" spans="2:39" x14ac:dyDescent="0.4">
      <c r="D6" s="5" t="s">
        <v>567</v>
      </c>
      <c r="F6" s="5" t="s">
        <v>446</v>
      </c>
      <c r="H6" s="5" t="s">
        <v>17</v>
      </c>
      <c r="J6" s="9" t="s">
        <v>1006</v>
      </c>
      <c r="L6" s="5" t="s">
        <v>2348</v>
      </c>
      <c r="P6" s="6" t="s">
        <v>598</v>
      </c>
      <c r="R6" s="1">
        <v>2900355</v>
      </c>
      <c r="S6" s="1" t="s">
        <v>18</v>
      </c>
      <c r="U6" s="2"/>
      <c r="Y6" s="6" t="s">
        <v>969</v>
      </c>
      <c r="AA6" s="6"/>
      <c r="AC6" s="6" t="s">
        <v>1230</v>
      </c>
      <c r="AE6" s="6" t="s">
        <v>1474</v>
      </c>
      <c r="AG6" s="6" t="s">
        <v>1439</v>
      </c>
      <c r="AI6" s="5" t="s">
        <v>1549</v>
      </c>
      <c r="AK6" s="5" t="s">
        <v>1734</v>
      </c>
      <c r="AM6" s="5" t="s">
        <v>1736</v>
      </c>
    </row>
    <row r="7" spans="2:39" x14ac:dyDescent="0.4">
      <c r="D7" s="5" t="s">
        <v>47</v>
      </c>
      <c r="F7" s="5" t="s">
        <v>448</v>
      </c>
      <c r="H7" s="6" t="s">
        <v>14</v>
      </c>
      <c r="J7" s="9" t="s">
        <v>507</v>
      </c>
      <c r="L7" s="5" t="s">
        <v>2349</v>
      </c>
      <c r="P7" s="5" t="s">
        <v>599</v>
      </c>
      <c r="R7" s="1">
        <v>2900405</v>
      </c>
      <c r="S7" s="1" t="s">
        <v>19</v>
      </c>
      <c r="AC7" s="6" t="s">
        <v>1231</v>
      </c>
      <c r="AE7" s="6"/>
      <c r="AG7" s="6" t="s">
        <v>1473</v>
      </c>
      <c r="AI7" s="5" t="s">
        <v>593</v>
      </c>
      <c r="AK7" s="5" t="s">
        <v>1748</v>
      </c>
      <c r="AM7" s="5" t="s">
        <v>1737</v>
      </c>
    </row>
    <row r="8" spans="2:39" x14ac:dyDescent="0.4">
      <c r="D8" s="5" t="s">
        <v>49</v>
      </c>
      <c r="H8" s="5" t="s">
        <v>20</v>
      </c>
      <c r="J8" s="9" t="s">
        <v>504</v>
      </c>
      <c r="L8" s="5" t="s">
        <v>2350</v>
      </c>
      <c r="P8" s="5" t="s">
        <v>600</v>
      </c>
      <c r="R8" s="1">
        <v>2900603</v>
      </c>
      <c r="S8" s="1" t="s">
        <v>21</v>
      </c>
      <c r="AC8" s="6" t="s">
        <v>1232</v>
      </c>
      <c r="AG8" s="10" t="s">
        <v>1469</v>
      </c>
      <c r="AI8" s="5" t="s">
        <v>1545</v>
      </c>
      <c r="AK8" s="5" t="s">
        <v>1749</v>
      </c>
      <c r="AM8" s="5" t="s">
        <v>1745</v>
      </c>
    </row>
    <row r="9" spans="2:39" x14ac:dyDescent="0.4">
      <c r="D9" s="5" t="s">
        <v>577</v>
      </c>
      <c r="H9" s="5" t="s">
        <v>22</v>
      </c>
      <c r="J9" s="9" t="s">
        <v>12</v>
      </c>
      <c r="L9" s="5" t="s">
        <v>2351</v>
      </c>
      <c r="P9" s="5" t="s">
        <v>601</v>
      </c>
      <c r="R9" s="1">
        <v>2900702</v>
      </c>
      <c r="S9" s="1" t="s">
        <v>23</v>
      </c>
      <c r="AC9" s="6" t="s">
        <v>1233</v>
      </c>
      <c r="AG9" s="6" t="s">
        <v>1466</v>
      </c>
      <c r="AI9" s="5" t="s">
        <v>1547</v>
      </c>
      <c r="AK9" s="5" t="s">
        <v>1735</v>
      </c>
      <c r="AM9" s="5" t="s">
        <v>1741</v>
      </c>
    </row>
    <row r="10" spans="2:39" x14ac:dyDescent="0.4">
      <c r="D10" s="5" t="s">
        <v>51</v>
      </c>
      <c r="H10" s="6" t="s">
        <v>24</v>
      </c>
      <c r="J10" s="9" t="s">
        <v>611</v>
      </c>
      <c r="L10" s="5" t="s">
        <v>2352</v>
      </c>
      <c r="P10" s="6" t="s">
        <v>715</v>
      </c>
      <c r="R10" s="1">
        <v>2900801</v>
      </c>
      <c r="S10" s="1" t="s">
        <v>25</v>
      </c>
      <c r="U10" s="2"/>
      <c r="AC10" s="6" t="s">
        <v>1234</v>
      </c>
      <c r="AG10" s="6" t="s">
        <v>1443</v>
      </c>
      <c r="AI10" s="5" t="s">
        <v>1546</v>
      </c>
      <c r="AK10" s="5" t="s">
        <v>1750</v>
      </c>
      <c r="AM10" s="5" t="s">
        <v>1743</v>
      </c>
    </row>
    <row r="11" spans="2:39" x14ac:dyDescent="0.4">
      <c r="D11" s="5" t="s">
        <v>53</v>
      </c>
      <c r="H11" s="2"/>
      <c r="J11" s="9" t="s">
        <v>503</v>
      </c>
      <c r="L11" s="5" t="s">
        <v>2353</v>
      </c>
      <c r="P11" s="6" t="s">
        <v>602</v>
      </c>
      <c r="R11" s="1">
        <v>2900900</v>
      </c>
      <c r="S11" s="1" t="s">
        <v>26</v>
      </c>
      <c r="U11" s="2"/>
      <c r="AC11" s="6" t="s">
        <v>2496</v>
      </c>
      <c r="AG11" s="6" t="s">
        <v>1453</v>
      </c>
      <c r="AI11" s="5" t="s">
        <v>1805</v>
      </c>
      <c r="AK11" s="5" t="s">
        <v>1751</v>
      </c>
      <c r="AM11" s="5" t="s">
        <v>1740</v>
      </c>
    </row>
    <row r="12" spans="2:39" x14ac:dyDescent="0.4">
      <c r="D12" s="5" t="s">
        <v>610</v>
      </c>
      <c r="J12" s="9" t="s">
        <v>612</v>
      </c>
      <c r="L12" s="5" t="s">
        <v>2354</v>
      </c>
      <c r="P12" s="6" t="s">
        <v>467</v>
      </c>
      <c r="R12" s="1">
        <v>2901007</v>
      </c>
      <c r="S12" s="1" t="s">
        <v>27</v>
      </c>
      <c r="U12" s="2"/>
      <c r="AC12" s="6" t="s">
        <v>1292</v>
      </c>
      <c r="AG12" s="6" t="s">
        <v>1454</v>
      </c>
      <c r="AI12" s="5" t="s">
        <v>1551</v>
      </c>
      <c r="AK12" s="5" t="s">
        <v>1752</v>
      </c>
      <c r="AM12" s="5" t="s">
        <v>1742</v>
      </c>
    </row>
    <row r="13" spans="2:39" x14ac:dyDescent="0.4">
      <c r="D13" s="5" t="s">
        <v>56</v>
      </c>
      <c r="J13" s="5" t="s">
        <v>613</v>
      </c>
      <c r="L13" s="5" t="s">
        <v>2355</v>
      </c>
      <c r="P13" s="6" t="s">
        <v>468</v>
      </c>
      <c r="R13" s="1">
        <v>2901106</v>
      </c>
      <c r="S13" s="1" t="s">
        <v>28</v>
      </c>
      <c r="U13" s="2"/>
      <c r="AC13" s="93"/>
      <c r="AG13" s="6" t="s">
        <v>1452</v>
      </c>
      <c r="AI13" s="5" t="s">
        <v>1552</v>
      </c>
      <c r="AK13" s="5" t="s">
        <v>1753</v>
      </c>
      <c r="AM13" s="5" t="s">
        <v>1744</v>
      </c>
    </row>
    <row r="14" spans="2:39" x14ac:dyDescent="0.4">
      <c r="D14" s="5" t="s">
        <v>450</v>
      </c>
      <c r="J14" s="5" t="s">
        <v>1008</v>
      </c>
      <c r="L14" s="5" t="s">
        <v>2356</v>
      </c>
      <c r="P14" s="6" t="s">
        <v>592</v>
      </c>
      <c r="R14" s="1">
        <v>2901155</v>
      </c>
      <c r="S14" s="1" t="s">
        <v>29</v>
      </c>
      <c r="U14" s="2"/>
      <c r="AG14" s="6" t="s">
        <v>1455</v>
      </c>
      <c r="AI14" s="5" t="s">
        <v>1548</v>
      </c>
      <c r="AK14" s="5" t="s">
        <v>1817</v>
      </c>
      <c r="AM14" s="5" t="s">
        <v>1818</v>
      </c>
    </row>
    <row r="15" spans="2:39" x14ac:dyDescent="0.4">
      <c r="J15" s="5" t="s">
        <v>664</v>
      </c>
      <c r="L15" s="5" t="s">
        <v>2357</v>
      </c>
      <c r="P15" s="6" t="s">
        <v>1222</v>
      </c>
      <c r="R15" s="1">
        <v>2901205</v>
      </c>
      <c r="S15" s="1" t="s">
        <v>30</v>
      </c>
      <c r="U15" s="2"/>
      <c r="AG15" s="6" t="s">
        <v>1437</v>
      </c>
      <c r="AI15" s="5"/>
    </row>
    <row r="16" spans="2:39" x14ac:dyDescent="0.4">
      <c r="J16" s="5" t="s">
        <v>944</v>
      </c>
      <c r="L16" s="5" t="s">
        <v>2359</v>
      </c>
      <c r="P16" s="6" t="s">
        <v>1223</v>
      </c>
      <c r="R16" s="1">
        <v>2901304</v>
      </c>
      <c r="S16" s="1" t="s">
        <v>31</v>
      </c>
      <c r="U16" s="2"/>
      <c r="AG16" s="6" t="s">
        <v>1441</v>
      </c>
      <c r="AI16" s="5"/>
    </row>
    <row r="17" spans="10:35" x14ac:dyDescent="0.4">
      <c r="J17" s="5" t="s">
        <v>945</v>
      </c>
      <c r="L17" s="5" t="s">
        <v>2360</v>
      </c>
      <c r="P17" s="6" t="s">
        <v>1224</v>
      </c>
      <c r="R17" s="1">
        <v>2901353</v>
      </c>
      <c r="S17" s="1" t="s">
        <v>32</v>
      </c>
      <c r="U17" s="2"/>
      <c r="AG17" s="6" t="s">
        <v>1451</v>
      </c>
      <c r="AI17" s="5"/>
    </row>
    <row r="18" spans="10:35" x14ac:dyDescent="0.4">
      <c r="J18" s="5" t="s">
        <v>693</v>
      </c>
      <c r="L18" s="5" t="s">
        <v>2361</v>
      </c>
      <c r="P18" s="6" t="s">
        <v>1225</v>
      </c>
      <c r="R18" s="1">
        <v>2901403</v>
      </c>
      <c r="S18" s="1" t="s">
        <v>33</v>
      </c>
      <c r="U18" s="2"/>
      <c r="AG18" s="6" t="s">
        <v>1440</v>
      </c>
      <c r="AI18" s="5"/>
    </row>
    <row r="19" spans="10:35" x14ac:dyDescent="0.4">
      <c r="J19" s="5" t="s">
        <v>506</v>
      </c>
      <c r="L19" s="5" t="s">
        <v>2362</v>
      </c>
      <c r="P19" s="92"/>
      <c r="R19" s="1">
        <v>2901502</v>
      </c>
      <c r="S19" s="1" t="s">
        <v>34</v>
      </c>
      <c r="U19" s="2"/>
      <c r="AG19" s="6" t="s">
        <v>1456</v>
      </c>
    </row>
    <row r="20" spans="10:35" x14ac:dyDescent="0.4">
      <c r="J20" s="5" t="s">
        <v>692</v>
      </c>
      <c r="L20" s="5" t="s">
        <v>2358</v>
      </c>
      <c r="R20" s="1">
        <v>2901601</v>
      </c>
      <c r="S20" s="1" t="s">
        <v>35</v>
      </c>
      <c r="U20" s="2"/>
      <c r="AG20" s="6" t="s">
        <v>1435</v>
      </c>
    </row>
    <row r="21" spans="10:35" x14ac:dyDescent="0.4">
      <c r="J21" s="5" t="s">
        <v>1777</v>
      </c>
      <c r="R21" s="1">
        <v>2901700</v>
      </c>
      <c r="S21" s="1" t="s">
        <v>36</v>
      </c>
      <c r="AG21" s="6" t="s">
        <v>1457</v>
      </c>
    </row>
    <row r="22" spans="10:35" x14ac:dyDescent="0.4">
      <c r="J22" s="5" t="s">
        <v>513</v>
      </c>
      <c r="R22" s="1">
        <v>2901809</v>
      </c>
      <c r="S22" s="1" t="s">
        <v>37</v>
      </c>
      <c r="AG22" s="6" t="s">
        <v>1449</v>
      </c>
    </row>
    <row r="23" spans="10:35" x14ac:dyDescent="0.4">
      <c r="J23" s="5" t="s">
        <v>545</v>
      </c>
      <c r="R23" s="1">
        <v>2901908</v>
      </c>
      <c r="S23" s="1" t="s">
        <v>38</v>
      </c>
      <c r="AG23" s="6" t="s">
        <v>1444</v>
      </c>
    </row>
    <row r="24" spans="10:35" x14ac:dyDescent="0.4">
      <c r="J24" s="5" t="s">
        <v>505</v>
      </c>
      <c r="R24" s="1">
        <v>2901957</v>
      </c>
      <c r="S24" s="1" t="s">
        <v>39</v>
      </c>
      <c r="AG24" s="6" t="s">
        <v>1447</v>
      </c>
    </row>
    <row r="25" spans="10:35" x14ac:dyDescent="0.4">
      <c r="J25" s="5" t="s">
        <v>568</v>
      </c>
      <c r="R25" s="1">
        <v>2902054</v>
      </c>
      <c r="S25" s="1" t="s">
        <v>41</v>
      </c>
      <c r="AG25" s="6" t="s">
        <v>1450</v>
      </c>
    </row>
    <row r="26" spans="10:35" x14ac:dyDescent="0.4">
      <c r="J26" s="5" t="s">
        <v>565</v>
      </c>
      <c r="R26" s="1">
        <v>2902005</v>
      </c>
      <c r="S26" s="1" t="s">
        <v>43</v>
      </c>
      <c r="AG26" s="6" t="s">
        <v>1442</v>
      </c>
    </row>
    <row r="27" spans="10:35" x14ac:dyDescent="0.4">
      <c r="J27" s="5" t="s">
        <v>531</v>
      </c>
      <c r="R27" s="1">
        <v>2902104</v>
      </c>
      <c r="S27" s="1" t="s">
        <v>45</v>
      </c>
      <c r="AG27" s="6" t="s">
        <v>1484</v>
      </c>
    </row>
    <row r="28" spans="10:35" x14ac:dyDescent="0.4">
      <c r="J28" s="5" t="s">
        <v>540</v>
      </c>
      <c r="R28" s="1">
        <v>2902203</v>
      </c>
      <c r="S28" s="1" t="s">
        <v>46</v>
      </c>
      <c r="AG28" s="6" t="s">
        <v>1491</v>
      </c>
    </row>
    <row r="29" spans="10:35" x14ac:dyDescent="0.4">
      <c r="J29" s="5" t="s">
        <v>594</v>
      </c>
      <c r="R29" s="1">
        <v>2902252</v>
      </c>
      <c r="S29" s="1" t="s">
        <v>48</v>
      </c>
      <c r="AG29" s="6" t="s">
        <v>1492</v>
      </c>
    </row>
    <row r="30" spans="10:35" x14ac:dyDescent="0.4">
      <c r="J30" s="5" t="s">
        <v>595</v>
      </c>
      <c r="R30" s="1">
        <v>2902302</v>
      </c>
      <c r="S30" s="1" t="s">
        <v>50</v>
      </c>
      <c r="AG30" s="6" t="s">
        <v>1493</v>
      </c>
    </row>
    <row r="31" spans="10:35" x14ac:dyDescent="0.4">
      <c r="J31" s="5" t="s">
        <v>556</v>
      </c>
      <c r="R31" s="1">
        <v>2902401</v>
      </c>
      <c r="S31" s="1" t="s">
        <v>52</v>
      </c>
      <c r="AG31" s="10" t="s">
        <v>1494</v>
      </c>
    </row>
    <row r="32" spans="10:35" x14ac:dyDescent="0.4">
      <c r="J32" s="5" t="s">
        <v>448</v>
      </c>
      <c r="R32" s="1">
        <v>2902500</v>
      </c>
      <c r="S32" s="1" t="s">
        <v>54</v>
      </c>
      <c r="AG32" s="10" t="s">
        <v>1495</v>
      </c>
    </row>
    <row r="33" spans="10:33" x14ac:dyDescent="0.4">
      <c r="J33" s="5" t="s">
        <v>516</v>
      </c>
      <c r="R33" s="1">
        <v>2902609</v>
      </c>
      <c r="S33" s="1" t="s">
        <v>55</v>
      </c>
      <c r="AG33" s="10" t="s">
        <v>1496</v>
      </c>
    </row>
    <row r="34" spans="10:33" x14ac:dyDescent="0.4">
      <c r="J34" s="5" t="s">
        <v>1394</v>
      </c>
      <c r="R34" s="1">
        <v>2902658</v>
      </c>
      <c r="S34" s="1" t="s">
        <v>57</v>
      </c>
      <c r="AG34" s="10" t="s">
        <v>1497</v>
      </c>
    </row>
    <row r="35" spans="10:33" x14ac:dyDescent="0.4">
      <c r="J35" s="5" t="s">
        <v>1520</v>
      </c>
      <c r="R35" s="1">
        <v>2902708</v>
      </c>
      <c r="S35" s="1" t="s">
        <v>58</v>
      </c>
      <c r="AG35" s="6" t="s">
        <v>2070</v>
      </c>
    </row>
    <row r="36" spans="10:33" x14ac:dyDescent="0.4">
      <c r="J36" s="91" t="s">
        <v>1913</v>
      </c>
      <c r="R36" s="1">
        <v>2902807</v>
      </c>
      <c r="S36" s="1" t="s">
        <v>59</v>
      </c>
    </row>
    <row r="37" spans="10:33" ht="42" x14ac:dyDescent="0.4">
      <c r="J37" s="91" t="s">
        <v>1914</v>
      </c>
      <c r="R37" s="1">
        <v>2902906</v>
      </c>
      <c r="S37" s="1" t="s">
        <v>60</v>
      </c>
    </row>
    <row r="38" spans="10:33" x14ac:dyDescent="0.4">
      <c r="J38" s="7" t="s">
        <v>2072</v>
      </c>
      <c r="R38" s="1">
        <v>2903003</v>
      </c>
      <c r="S38" s="1" t="s">
        <v>61</v>
      </c>
    </row>
    <row r="39" spans="10:33" x14ac:dyDescent="0.4">
      <c r="R39" s="1">
        <v>2903102</v>
      </c>
      <c r="S39" s="1" t="s">
        <v>62</v>
      </c>
    </row>
    <row r="40" spans="10:33" x14ac:dyDescent="0.4">
      <c r="R40" s="1">
        <v>2903201</v>
      </c>
      <c r="S40" s="1" t="s">
        <v>63</v>
      </c>
    </row>
    <row r="41" spans="10:33" x14ac:dyDescent="0.4">
      <c r="R41" s="1">
        <v>2903235</v>
      </c>
      <c r="S41" s="1" t="s">
        <v>64</v>
      </c>
    </row>
    <row r="42" spans="10:33" x14ac:dyDescent="0.4">
      <c r="R42" s="1">
        <v>2903300</v>
      </c>
      <c r="S42" s="1" t="s">
        <v>65</v>
      </c>
    </row>
    <row r="43" spans="10:33" x14ac:dyDescent="0.4">
      <c r="R43" s="1">
        <v>2903276</v>
      </c>
      <c r="S43" s="1" t="s">
        <v>66</v>
      </c>
    </row>
    <row r="44" spans="10:33" x14ac:dyDescent="0.4">
      <c r="R44" s="1">
        <v>2903409</v>
      </c>
      <c r="S44" s="1" t="s">
        <v>67</v>
      </c>
    </row>
    <row r="45" spans="10:33" x14ac:dyDescent="0.4">
      <c r="R45" s="1">
        <v>2903508</v>
      </c>
      <c r="S45" s="1" t="s">
        <v>68</v>
      </c>
    </row>
    <row r="46" spans="10:33" x14ac:dyDescent="0.4">
      <c r="R46" s="1">
        <v>2903607</v>
      </c>
      <c r="S46" s="1" t="s">
        <v>69</v>
      </c>
    </row>
    <row r="47" spans="10:33" x14ac:dyDescent="0.4">
      <c r="R47" s="1">
        <v>2903706</v>
      </c>
      <c r="S47" s="1" t="s">
        <v>70</v>
      </c>
    </row>
    <row r="48" spans="10:33" x14ac:dyDescent="0.4">
      <c r="R48" s="1">
        <v>2903805</v>
      </c>
      <c r="S48" s="1" t="s">
        <v>71</v>
      </c>
    </row>
    <row r="49" spans="18:19" x14ac:dyDescent="0.4">
      <c r="R49" s="1">
        <v>2903904</v>
      </c>
      <c r="S49" s="1" t="s">
        <v>72</v>
      </c>
    </row>
    <row r="50" spans="18:19" x14ac:dyDescent="0.4">
      <c r="R50" s="1">
        <v>2903953</v>
      </c>
      <c r="S50" s="1" t="s">
        <v>73</v>
      </c>
    </row>
    <row r="51" spans="18:19" x14ac:dyDescent="0.4">
      <c r="R51" s="1">
        <v>2904001</v>
      </c>
      <c r="S51" s="1" t="s">
        <v>74</v>
      </c>
    </row>
    <row r="52" spans="18:19" x14ac:dyDescent="0.4">
      <c r="R52" s="1">
        <v>2904050</v>
      </c>
      <c r="S52" s="1" t="s">
        <v>75</v>
      </c>
    </row>
    <row r="53" spans="18:19" x14ac:dyDescent="0.4">
      <c r="R53" s="1">
        <v>2904100</v>
      </c>
      <c r="S53" s="1" t="s">
        <v>76</v>
      </c>
    </row>
    <row r="54" spans="18:19" x14ac:dyDescent="0.4">
      <c r="R54" s="1">
        <v>2904209</v>
      </c>
      <c r="S54" s="1" t="s">
        <v>77</v>
      </c>
    </row>
    <row r="55" spans="18:19" x14ac:dyDescent="0.4">
      <c r="R55" s="1">
        <v>2904308</v>
      </c>
      <c r="S55" s="1" t="s">
        <v>78</v>
      </c>
    </row>
    <row r="56" spans="18:19" x14ac:dyDescent="0.4">
      <c r="R56" s="1">
        <v>2904407</v>
      </c>
      <c r="S56" s="1" t="s">
        <v>79</v>
      </c>
    </row>
    <row r="57" spans="18:19" x14ac:dyDescent="0.4">
      <c r="R57" s="1">
        <v>2904506</v>
      </c>
      <c r="S57" s="1" t="s">
        <v>80</v>
      </c>
    </row>
    <row r="58" spans="18:19" x14ac:dyDescent="0.4">
      <c r="R58" s="1">
        <v>2904605</v>
      </c>
      <c r="S58" s="1" t="s">
        <v>81</v>
      </c>
    </row>
    <row r="59" spans="18:19" x14ac:dyDescent="0.4">
      <c r="R59" s="1">
        <v>2904704</v>
      </c>
      <c r="S59" s="1" t="s">
        <v>82</v>
      </c>
    </row>
    <row r="60" spans="18:19" x14ac:dyDescent="0.4">
      <c r="R60" s="1">
        <v>2904753</v>
      </c>
      <c r="S60" s="1" t="s">
        <v>83</v>
      </c>
    </row>
    <row r="61" spans="18:19" x14ac:dyDescent="0.4">
      <c r="R61" s="1">
        <v>2904803</v>
      </c>
      <c r="S61" s="1" t="s">
        <v>84</v>
      </c>
    </row>
    <row r="62" spans="18:19" x14ac:dyDescent="0.4">
      <c r="R62" s="1">
        <v>2904852</v>
      </c>
      <c r="S62" s="1" t="s">
        <v>85</v>
      </c>
    </row>
    <row r="63" spans="18:19" x14ac:dyDescent="0.4">
      <c r="R63" s="1">
        <v>2904902</v>
      </c>
      <c r="S63" s="1" t="s">
        <v>86</v>
      </c>
    </row>
    <row r="64" spans="18:19" x14ac:dyDescent="0.4">
      <c r="R64" s="1">
        <v>2905008</v>
      </c>
      <c r="S64" s="1" t="s">
        <v>87</v>
      </c>
    </row>
    <row r="65" spans="18:19" x14ac:dyDescent="0.4">
      <c r="R65" s="1">
        <v>2905107</v>
      </c>
      <c r="S65" s="1" t="s">
        <v>88</v>
      </c>
    </row>
    <row r="66" spans="18:19" x14ac:dyDescent="0.4">
      <c r="R66" s="1">
        <v>2905156</v>
      </c>
      <c r="S66" s="1" t="s">
        <v>89</v>
      </c>
    </row>
    <row r="67" spans="18:19" x14ac:dyDescent="0.4">
      <c r="R67" s="1">
        <v>2905206</v>
      </c>
      <c r="S67" s="1" t="s">
        <v>90</v>
      </c>
    </row>
    <row r="68" spans="18:19" x14ac:dyDescent="0.4">
      <c r="R68" s="1">
        <v>2905305</v>
      </c>
      <c r="S68" s="1" t="s">
        <v>91</v>
      </c>
    </row>
    <row r="69" spans="18:19" x14ac:dyDescent="0.4">
      <c r="R69" s="1">
        <v>2905404</v>
      </c>
      <c r="S69" s="1" t="s">
        <v>92</v>
      </c>
    </row>
    <row r="70" spans="18:19" x14ac:dyDescent="0.4">
      <c r="R70" s="1">
        <v>2905503</v>
      </c>
      <c r="S70" s="1" t="s">
        <v>93</v>
      </c>
    </row>
    <row r="71" spans="18:19" x14ac:dyDescent="0.4">
      <c r="R71" s="1">
        <v>2905602</v>
      </c>
      <c r="S71" s="1" t="s">
        <v>94</v>
      </c>
    </row>
    <row r="72" spans="18:19" x14ac:dyDescent="0.4">
      <c r="R72" s="1">
        <v>2905701</v>
      </c>
      <c r="S72" s="1" t="s">
        <v>95</v>
      </c>
    </row>
    <row r="73" spans="18:19" x14ac:dyDescent="0.4">
      <c r="R73" s="1">
        <v>2905800</v>
      </c>
      <c r="S73" s="1" t="s">
        <v>96</v>
      </c>
    </row>
    <row r="74" spans="18:19" x14ac:dyDescent="0.4">
      <c r="R74" s="1">
        <v>2905909</v>
      </c>
      <c r="S74" s="1" t="s">
        <v>97</v>
      </c>
    </row>
    <row r="75" spans="18:19" x14ac:dyDescent="0.4">
      <c r="R75" s="1">
        <v>2906006</v>
      </c>
      <c r="S75" s="1" t="s">
        <v>98</v>
      </c>
    </row>
    <row r="76" spans="18:19" x14ac:dyDescent="0.4">
      <c r="R76" s="1">
        <v>2906105</v>
      </c>
      <c r="S76" s="1" t="s">
        <v>99</v>
      </c>
    </row>
    <row r="77" spans="18:19" x14ac:dyDescent="0.4">
      <c r="R77" s="1">
        <v>2906204</v>
      </c>
      <c r="S77" s="1" t="s">
        <v>100</v>
      </c>
    </row>
    <row r="78" spans="18:19" x14ac:dyDescent="0.4">
      <c r="R78" s="1">
        <v>2906303</v>
      </c>
      <c r="S78" s="1" t="s">
        <v>101</v>
      </c>
    </row>
    <row r="79" spans="18:19" x14ac:dyDescent="0.4">
      <c r="R79" s="1">
        <v>2906402</v>
      </c>
      <c r="S79" s="1" t="s">
        <v>102</v>
      </c>
    </row>
    <row r="80" spans="18:19" x14ac:dyDescent="0.4">
      <c r="R80" s="1">
        <v>2906501</v>
      </c>
      <c r="S80" s="1" t="s">
        <v>103</v>
      </c>
    </row>
    <row r="81" spans="18:19" x14ac:dyDescent="0.4">
      <c r="R81" s="1">
        <v>2906600</v>
      </c>
      <c r="S81" s="1" t="s">
        <v>104</v>
      </c>
    </row>
    <row r="82" spans="18:19" x14ac:dyDescent="0.4">
      <c r="R82" s="1">
        <v>2906709</v>
      </c>
      <c r="S82" s="1" t="s">
        <v>105</v>
      </c>
    </row>
    <row r="83" spans="18:19" x14ac:dyDescent="0.4">
      <c r="R83" s="1">
        <v>2906808</v>
      </c>
      <c r="S83" s="1" t="s">
        <v>106</v>
      </c>
    </row>
    <row r="84" spans="18:19" x14ac:dyDescent="0.4">
      <c r="R84" s="1">
        <v>2906824</v>
      </c>
      <c r="S84" s="1" t="s">
        <v>107</v>
      </c>
    </row>
    <row r="85" spans="18:19" x14ac:dyDescent="0.4">
      <c r="R85" s="1">
        <v>2906857</v>
      </c>
      <c r="S85" s="1" t="s">
        <v>108</v>
      </c>
    </row>
    <row r="86" spans="18:19" x14ac:dyDescent="0.4">
      <c r="R86" s="1">
        <v>2906873</v>
      </c>
      <c r="S86" s="1" t="s">
        <v>109</v>
      </c>
    </row>
    <row r="87" spans="18:19" x14ac:dyDescent="0.4">
      <c r="R87" s="1">
        <v>2906899</v>
      </c>
      <c r="S87" s="1" t="s">
        <v>110</v>
      </c>
    </row>
    <row r="88" spans="18:19" x14ac:dyDescent="0.4">
      <c r="R88" s="1">
        <v>2906907</v>
      </c>
      <c r="S88" s="1" t="s">
        <v>111</v>
      </c>
    </row>
    <row r="89" spans="18:19" x14ac:dyDescent="0.4">
      <c r="R89" s="1">
        <v>2907004</v>
      </c>
      <c r="S89" s="1" t="s">
        <v>112</v>
      </c>
    </row>
    <row r="90" spans="18:19" x14ac:dyDescent="0.4">
      <c r="R90" s="1">
        <v>2907103</v>
      </c>
      <c r="S90" s="1" t="s">
        <v>113</v>
      </c>
    </row>
    <row r="91" spans="18:19" x14ac:dyDescent="0.4">
      <c r="R91" s="1">
        <v>2907202</v>
      </c>
      <c r="S91" s="1" t="s">
        <v>114</v>
      </c>
    </row>
    <row r="92" spans="18:19" x14ac:dyDescent="0.4">
      <c r="R92" s="1">
        <v>2907301</v>
      </c>
      <c r="S92" s="1" t="s">
        <v>115</v>
      </c>
    </row>
    <row r="93" spans="18:19" x14ac:dyDescent="0.4">
      <c r="R93" s="1">
        <v>2907400</v>
      </c>
      <c r="S93" s="1" t="s">
        <v>116</v>
      </c>
    </row>
    <row r="94" spans="18:19" x14ac:dyDescent="0.4">
      <c r="R94" s="1">
        <v>2907509</v>
      </c>
      <c r="S94" s="1" t="s">
        <v>117</v>
      </c>
    </row>
    <row r="95" spans="18:19" x14ac:dyDescent="0.4">
      <c r="R95" s="1">
        <v>2907558</v>
      </c>
      <c r="S95" s="1" t="s">
        <v>118</v>
      </c>
    </row>
    <row r="96" spans="18:19" x14ac:dyDescent="0.4">
      <c r="R96" s="1">
        <v>2907608</v>
      </c>
      <c r="S96" s="1" t="s">
        <v>119</v>
      </c>
    </row>
    <row r="97" spans="18:19" x14ac:dyDescent="0.4">
      <c r="R97" s="1">
        <v>2907707</v>
      </c>
      <c r="S97" s="1" t="s">
        <v>120</v>
      </c>
    </row>
    <row r="98" spans="18:19" x14ac:dyDescent="0.4">
      <c r="R98" s="1">
        <v>2907806</v>
      </c>
      <c r="S98" s="1" t="s">
        <v>121</v>
      </c>
    </row>
    <row r="99" spans="18:19" x14ac:dyDescent="0.4">
      <c r="R99" s="1">
        <v>2907905</v>
      </c>
      <c r="S99" s="1" t="s">
        <v>122</v>
      </c>
    </row>
    <row r="100" spans="18:19" x14ac:dyDescent="0.4">
      <c r="R100" s="1">
        <v>2908002</v>
      </c>
      <c r="S100" s="1" t="s">
        <v>123</v>
      </c>
    </row>
    <row r="101" spans="18:19" x14ac:dyDescent="0.4">
      <c r="R101" s="1">
        <v>2908101</v>
      </c>
      <c r="S101" s="1" t="s">
        <v>124</v>
      </c>
    </row>
    <row r="102" spans="18:19" x14ac:dyDescent="0.4">
      <c r="R102" s="1">
        <v>2908200</v>
      </c>
      <c r="S102" s="1" t="s">
        <v>125</v>
      </c>
    </row>
    <row r="103" spans="18:19" x14ac:dyDescent="0.4">
      <c r="R103" s="1">
        <v>2908309</v>
      </c>
      <c r="S103" s="1" t="s">
        <v>126</v>
      </c>
    </row>
    <row r="104" spans="18:19" x14ac:dyDescent="0.4">
      <c r="R104" s="1">
        <v>2908408</v>
      </c>
      <c r="S104" s="1" t="s">
        <v>127</v>
      </c>
    </row>
    <row r="105" spans="18:19" x14ac:dyDescent="0.4">
      <c r="R105" s="1">
        <v>2908507</v>
      </c>
      <c r="S105" s="1" t="s">
        <v>128</v>
      </c>
    </row>
    <row r="106" spans="18:19" x14ac:dyDescent="0.4">
      <c r="R106" s="1">
        <v>2908606</v>
      </c>
      <c r="S106" s="1" t="s">
        <v>129</v>
      </c>
    </row>
    <row r="107" spans="18:19" x14ac:dyDescent="0.4">
      <c r="R107" s="1">
        <v>2908705</v>
      </c>
      <c r="S107" s="1" t="s">
        <v>130</v>
      </c>
    </row>
    <row r="108" spans="18:19" x14ac:dyDescent="0.4">
      <c r="R108" s="1">
        <v>2908804</v>
      </c>
      <c r="S108" s="1" t="s">
        <v>131</v>
      </c>
    </row>
    <row r="109" spans="18:19" x14ac:dyDescent="0.4">
      <c r="R109" s="1">
        <v>2908903</v>
      </c>
      <c r="S109" s="1" t="s">
        <v>132</v>
      </c>
    </row>
    <row r="110" spans="18:19" x14ac:dyDescent="0.4">
      <c r="R110" s="1">
        <v>2909000</v>
      </c>
      <c r="S110" s="1" t="s">
        <v>133</v>
      </c>
    </row>
    <row r="111" spans="18:19" x14ac:dyDescent="0.4">
      <c r="R111" s="1">
        <v>2909109</v>
      </c>
      <c r="S111" s="1" t="s">
        <v>134</v>
      </c>
    </row>
    <row r="112" spans="18:19" x14ac:dyDescent="0.4">
      <c r="R112" s="1">
        <v>2909208</v>
      </c>
      <c r="S112" s="1" t="s">
        <v>135</v>
      </c>
    </row>
    <row r="113" spans="18:19" x14ac:dyDescent="0.4">
      <c r="R113" s="1">
        <v>2909307</v>
      </c>
      <c r="S113" s="1" t="s">
        <v>136</v>
      </c>
    </row>
    <row r="114" spans="18:19" x14ac:dyDescent="0.4">
      <c r="R114" s="1">
        <v>2909406</v>
      </c>
      <c r="S114" s="1" t="s">
        <v>137</v>
      </c>
    </row>
    <row r="115" spans="18:19" x14ac:dyDescent="0.4">
      <c r="R115" s="1">
        <v>2909505</v>
      </c>
      <c r="S115" s="1" t="s">
        <v>138</v>
      </c>
    </row>
    <row r="116" spans="18:19" x14ac:dyDescent="0.4">
      <c r="R116" s="1">
        <v>2909604</v>
      </c>
      <c r="S116" s="1" t="s">
        <v>139</v>
      </c>
    </row>
    <row r="117" spans="18:19" x14ac:dyDescent="0.4">
      <c r="R117" s="1">
        <v>2909703</v>
      </c>
      <c r="S117" s="1" t="s">
        <v>140</v>
      </c>
    </row>
    <row r="118" spans="18:19" x14ac:dyDescent="0.4">
      <c r="R118" s="1">
        <v>2909802</v>
      </c>
      <c r="S118" s="1" t="s">
        <v>141</v>
      </c>
    </row>
    <row r="119" spans="18:19" x14ac:dyDescent="0.4">
      <c r="R119" s="1">
        <v>2909901</v>
      </c>
      <c r="S119" s="1" t="s">
        <v>142</v>
      </c>
    </row>
    <row r="120" spans="18:19" x14ac:dyDescent="0.4">
      <c r="R120" s="1">
        <v>2910008</v>
      </c>
      <c r="S120" s="1" t="s">
        <v>143</v>
      </c>
    </row>
    <row r="121" spans="18:19" x14ac:dyDescent="0.4">
      <c r="R121" s="1">
        <v>2910057</v>
      </c>
      <c r="S121" s="1" t="s">
        <v>144</v>
      </c>
    </row>
    <row r="122" spans="18:19" x14ac:dyDescent="0.4">
      <c r="S122" s="1" t="s">
        <v>449</v>
      </c>
    </row>
    <row r="123" spans="18:19" x14ac:dyDescent="0.4">
      <c r="R123" s="1">
        <v>2910107</v>
      </c>
      <c r="S123" s="1" t="s">
        <v>145</v>
      </c>
    </row>
    <row r="124" spans="18:19" x14ac:dyDescent="0.4">
      <c r="R124" s="1">
        <v>2910206</v>
      </c>
      <c r="S124" s="1" t="s">
        <v>146</v>
      </c>
    </row>
    <row r="125" spans="18:19" x14ac:dyDescent="0.4">
      <c r="R125" s="1">
        <v>2910305</v>
      </c>
      <c r="S125" s="1" t="s">
        <v>147</v>
      </c>
    </row>
    <row r="126" spans="18:19" x14ac:dyDescent="0.4">
      <c r="R126" s="1">
        <v>2910404</v>
      </c>
      <c r="S126" s="1" t="s">
        <v>148</v>
      </c>
    </row>
    <row r="127" spans="18:19" x14ac:dyDescent="0.4">
      <c r="R127" s="1">
        <v>2910503</v>
      </c>
      <c r="S127" s="1" t="s">
        <v>149</v>
      </c>
    </row>
    <row r="128" spans="18:19" x14ac:dyDescent="0.4">
      <c r="R128" s="1">
        <v>2900504</v>
      </c>
      <c r="S128" s="1" t="s">
        <v>150</v>
      </c>
    </row>
    <row r="129" spans="18:19" x14ac:dyDescent="0.4">
      <c r="R129" s="1">
        <v>2910602</v>
      </c>
      <c r="S129" s="1" t="s">
        <v>151</v>
      </c>
    </row>
    <row r="130" spans="18:19" x14ac:dyDescent="0.4">
      <c r="R130" s="1">
        <v>2910701</v>
      </c>
      <c r="S130" s="1" t="s">
        <v>152</v>
      </c>
    </row>
    <row r="131" spans="18:19" x14ac:dyDescent="0.4">
      <c r="R131" s="1">
        <v>2910727</v>
      </c>
      <c r="S131" s="1" t="s">
        <v>153</v>
      </c>
    </row>
    <row r="132" spans="18:19" x14ac:dyDescent="0.4">
      <c r="R132" s="1">
        <v>2910750</v>
      </c>
      <c r="S132" s="1" t="s">
        <v>154</v>
      </c>
    </row>
    <row r="133" spans="18:19" x14ac:dyDescent="0.4">
      <c r="R133" s="1">
        <v>2910776</v>
      </c>
      <c r="S133" s="1" t="s">
        <v>155</v>
      </c>
    </row>
    <row r="134" spans="18:19" x14ac:dyDescent="0.4">
      <c r="R134" s="1">
        <v>2910800</v>
      </c>
      <c r="S134" s="1" t="s">
        <v>156</v>
      </c>
    </row>
    <row r="135" spans="18:19" x14ac:dyDescent="0.4">
      <c r="R135" s="1">
        <v>2910859</v>
      </c>
      <c r="S135" s="1" t="s">
        <v>157</v>
      </c>
    </row>
    <row r="136" spans="18:19" x14ac:dyDescent="0.4">
      <c r="R136" s="1">
        <v>2910909</v>
      </c>
      <c r="S136" s="1" t="s">
        <v>158</v>
      </c>
    </row>
    <row r="137" spans="18:19" x14ac:dyDescent="0.4">
      <c r="R137" s="1">
        <v>2911006</v>
      </c>
      <c r="S137" s="1" t="s">
        <v>159</v>
      </c>
    </row>
    <row r="138" spans="18:19" x14ac:dyDescent="0.4">
      <c r="R138" s="1">
        <v>2911105</v>
      </c>
      <c r="S138" s="1" t="s">
        <v>160</v>
      </c>
    </row>
    <row r="139" spans="18:19" x14ac:dyDescent="0.4">
      <c r="R139" s="1">
        <v>2911204</v>
      </c>
      <c r="S139" s="1" t="s">
        <v>161</v>
      </c>
    </row>
    <row r="140" spans="18:19" x14ac:dyDescent="0.4">
      <c r="R140" s="1">
        <v>2911253</v>
      </c>
      <c r="S140" s="1" t="s">
        <v>162</v>
      </c>
    </row>
    <row r="141" spans="18:19" x14ac:dyDescent="0.4">
      <c r="R141" s="1">
        <v>2911303</v>
      </c>
      <c r="S141" s="1" t="s">
        <v>163</v>
      </c>
    </row>
    <row r="142" spans="18:19" x14ac:dyDescent="0.4">
      <c r="R142" s="1">
        <v>2911402</v>
      </c>
      <c r="S142" s="1" t="s">
        <v>164</v>
      </c>
    </row>
    <row r="143" spans="18:19" x14ac:dyDescent="0.4">
      <c r="R143" s="1">
        <v>2911501</v>
      </c>
      <c r="S143" s="1" t="s">
        <v>165</v>
      </c>
    </row>
    <row r="144" spans="18:19" x14ac:dyDescent="0.4">
      <c r="R144" s="1">
        <v>2911600</v>
      </c>
      <c r="S144" s="1" t="s">
        <v>166</v>
      </c>
    </row>
    <row r="145" spans="18:19" x14ac:dyDescent="0.4">
      <c r="R145" s="1">
        <v>2911659</v>
      </c>
      <c r="S145" s="1" t="s">
        <v>167</v>
      </c>
    </row>
    <row r="146" spans="18:19" x14ac:dyDescent="0.4">
      <c r="R146" s="1">
        <v>2911709</v>
      </c>
      <c r="S146" s="1" t="s">
        <v>168</v>
      </c>
    </row>
    <row r="147" spans="18:19" x14ac:dyDescent="0.4">
      <c r="R147" s="1">
        <v>2911808</v>
      </c>
      <c r="S147" s="1" t="s">
        <v>169</v>
      </c>
    </row>
    <row r="148" spans="18:19" x14ac:dyDescent="0.4">
      <c r="R148" s="1">
        <v>2911857</v>
      </c>
      <c r="S148" s="1" t="s">
        <v>170</v>
      </c>
    </row>
    <row r="149" spans="18:19" x14ac:dyDescent="0.4">
      <c r="R149" s="1">
        <v>2911907</v>
      </c>
      <c r="S149" s="1" t="s">
        <v>171</v>
      </c>
    </row>
    <row r="150" spans="18:19" x14ac:dyDescent="0.4">
      <c r="R150" s="1">
        <v>2912004</v>
      </c>
      <c r="S150" s="1" t="s">
        <v>172</v>
      </c>
    </row>
    <row r="151" spans="18:19" x14ac:dyDescent="0.4">
      <c r="R151" s="1">
        <v>2912103</v>
      </c>
      <c r="S151" s="1" t="s">
        <v>173</v>
      </c>
    </row>
    <row r="152" spans="18:19" x14ac:dyDescent="0.4">
      <c r="R152" s="1">
        <v>2912202</v>
      </c>
      <c r="S152" s="1" t="s">
        <v>174</v>
      </c>
    </row>
    <row r="153" spans="18:19" x14ac:dyDescent="0.4">
      <c r="R153" s="1">
        <v>2912301</v>
      </c>
      <c r="S153" s="1" t="s">
        <v>175</v>
      </c>
    </row>
    <row r="154" spans="18:19" x14ac:dyDescent="0.4">
      <c r="R154" s="1">
        <v>2912400</v>
      </c>
      <c r="S154" s="1" t="s">
        <v>176</v>
      </c>
    </row>
    <row r="155" spans="18:19" x14ac:dyDescent="0.4">
      <c r="R155" s="1">
        <v>2912509</v>
      </c>
      <c r="S155" s="1" t="s">
        <v>177</v>
      </c>
    </row>
    <row r="156" spans="18:19" x14ac:dyDescent="0.4">
      <c r="R156" s="1">
        <v>2912608</v>
      </c>
      <c r="S156" s="1" t="s">
        <v>178</v>
      </c>
    </row>
    <row r="157" spans="18:19" x14ac:dyDescent="0.4">
      <c r="R157" s="1">
        <v>2912707</v>
      </c>
      <c r="S157" s="1" t="s">
        <v>179</v>
      </c>
    </row>
    <row r="158" spans="18:19" x14ac:dyDescent="0.4">
      <c r="R158" s="1">
        <v>2912806</v>
      </c>
      <c r="S158" s="1" t="s">
        <v>180</v>
      </c>
    </row>
    <row r="159" spans="18:19" x14ac:dyDescent="0.4">
      <c r="R159" s="1">
        <v>2912905</v>
      </c>
      <c r="S159" s="1" t="s">
        <v>181</v>
      </c>
    </row>
    <row r="160" spans="18:19" x14ac:dyDescent="0.4">
      <c r="R160" s="1">
        <v>2913002</v>
      </c>
      <c r="S160" s="1" t="s">
        <v>182</v>
      </c>
    </row>
    <row r="161" spans="18:19" x14ac:dyDescent="0.4">
      <c r="R161" s="1">
        <v>2913101</v>
      </c>
      <c r="S161" s="1" t="s">
        <v>183</v>
      </c>
    </row>
    <row r="162" spans="18:19" x14ac:dyDescent="0.4">
      <c r="R162" s="1">
        <v>2913200</v>
      </c>
      <c r="S162" s="1" t="s">
        <v>184</v>
      </c>
    </row>
    <row r="163" spans="18:19" x14ac:dyDescent="0.4">
      <c r="R163" s="1">
        <v>2913309</v>
      </c>
      <c r="S163" s="1" t="s">
        <v>185</v>
      </c>
    </row>
    <row r="164" spans="18:19" x14ac:dyDescent="0.4">
      <c r="R164" s="1">
        <v>2913408</v>
      </c>
      <c r="S164" s="1" t="s">
        <v>186</v>
      </c>
    </row>
    <row r="165" spans="18:19" x14ac:dyDescent="0.4">
      <c r="R165" s="1">
        <v>2913457</v>
      </c>
      <c r="S165" s="1" t="s">
        <v>187</v>
      </c>
    </row>
    <row r="166" spans="18:19" x14ac:dyDescent="0.4">
      <c r="R166" s="1">
        <v>2913507</v>
      </c>
      <c r="S166" s="1" t="s">
        <v>188</v>
      </c>
    </row>
    <row r="167" spans="18:19" x14ac:dyDescent="0.4">
      <c r="R167" s="1">
        <v>2913606</v>
      </c>
      <c r="S167" s="1" t="s">
        <v>189</v>
      </c>
    </row>
    <row r="168" spans="18:19" x14ac:dyDescent="0.4">
      <c r="R168" s="1">
        <v>2913705</v>
      </c>
      <c r="S168" s="1" t="s">
        <v>190</v>
      </c>
    </row>
    <row r="169" spans="18:19" x14ac:dyDescent="0.4">
      <c r="R169" s="1">
        <v>2913804</v>
      </c>
      <c r="S169" s="1" t="s">
        <v>191</v>
      </c>
    </row>
    <row r="170" spans="18:19" x14ac:dyDescent="0.4">
      <c r="R170" s="1">
        <v>2913903</v>
      </c>
      <c r="S170" s="1" t="s">
        <v>192</v>
      </c>
    </row>
    <row r="171" spans="18:19" x14ac:dyDescent="0.4">
      <c r="R171" s="1">
        <v>2914000</v>
      </c>
      <c r="S171" s="1" t="s">
        <v>193</v>
      </c>
    </row>
    <row r="172" spans="18:19" x14ac:dyDescent="0.4">
      <c r="R172" s="1">
        <v>2914109</v>
      </c>
      <c r="S172" s="1" t="s">
        <v>194</v>
      </c>
    </row>
    <row r="173" spans="18:19" x14ac:dyDescent="0.4">
      <c r="R173" s="1">
        <v>2914208</v>
      </c>
      <c r="S173" s="1" t="s">
        <v>195</v>
      </c>
    </row>
    <row r="174" spans="18:19" x14ac:dyDescent="0.4">
      <c r="R174" s="1">
        <v>2914307</v>
      </c>
      <c r="S174" s="1" t="s">
        <v>196</v>
      </c>
    </row>
    <row r="175" spans="18:19" x14ac:dyDescent="0.4">
      <c r="R175" s="1">
        <v>2914406</v>
      </c>
      <c r="S175" s="1" t="s">
        <v>197</v>
      </c>
    </row>
    <row r="176" spans="18:19" x14ac:dyDescent="0.4">
      <c r="R176" s="1">
        <v>2914505</v>
      </c>
      <c r="S176" s="1" t="s">
        <v>198</v>
      </c>
    </row>
    <row r="177" spans="18:19" x14ac:dyDescent="0.4">
      <c r="R177" s="1">
        <v>2914604</v>
      </c>
      <c r="S177" s="1" t="s">
        <v>199</v>
      </c>
    </row>
    <row r="178" spans="18:19" x14ac:dyDescent="0.4">
      <c r="R178" s="1">
        <v>2914653</v>
      </c>
      <c r="S178" s="1" t="s">
        <v>200</v>
      </c>
    </row>
    <row r="179" spans="18:19" x14ac:dyDescent="0.4">
      <c r="R179" s="1">
        <v>2914703</v>
      </c>
      <c r="S179" s="1" t="s">
        <v>201</v>
      </c>
    </row>
    <row r="180" spans="18:19" x14ac:dyDescent="0.4">
      <c r="R180" s="1">
        <v>2914802</v>
      </c>
      <c r="S180" s="1" t="s">
        <v>202</v>
      </c>
    </row>
    <row r="181" spans="18:19" x14ac:dyDescent="0.4">
      <c r="R181" s="1">
        <v>2914901</v>
      </c>
      <c r="S181" s="1" t="s">
        <v>203</v>
      </c>
    </row>
    <row r="182" spans="18:19" x14ac:dyDescent="0.4">
      <c r="R182" s="1">
        <v>2915007</v>
      </c>
      <c r="S182" s="1" t="s">
        <v>204</v>
      </c>
    </row>
    <row r="183" spans="18:19" x14ac:dyDescent="0.4">
      <c r="R183" s="1">
        <v>2915106</v>
      </c>
      <c r="S183" s="1" t="s">
        <v>205</v>
      </c>
    </row>
    <row r="184" spans="18:19" x14ac:dyDescent="0.4">
      <c r="R184" s="1">
        <v>2915205</v>
      </c>
      <c r="S184" s="1" t="s">
        <v>206</v>
      </c>
    </row>
    <row r="185" spans="18:19" x14ac:dyDescent="0.4">
      <c r="R185" s="1">
        <v>2915304</v>
      </c>
      <c r="S185" s="1" t="s">
        <v>207</v>
      </c>
    </row>
    <row r="186" spans="18:19" x14ac:dyDescent="0.4">
      <c r="R186" s="1">
        <v>2915353</v>
      </c>
      <c r="S186" s="1" t="s">
        <v>208</v>
      </c>
    </row>
    <row r="187" spans="18:19" x14ac:dyDescent="0.4">
      <c r="R187" s="1">
        <v>2915403</v>
      </c>
      <c r="S187" s="1" t="s">
        <v>209</v>
      </c>
    </row>
    <row r="188" spans="18:19" x14ac:dyDescent="0.4">
      <c r="R188" s="1">
        <v>2915502</v>
      </c>
      <c r="S188" s="1" t="s">
        <v>210</v>
      </c>
    </row>
    <row r="189" spans="18:19" x14ac:dyDescent="0.4">
      <c r="R189" s="1">
        <v>2915601</v>
      </c>
      <c r="S189" s="1" t="s">
        <v>211</v>
      </c>
    </row>
    <row r="190" spans="18:19" x14ac:dyDescent="0.4">
      <c r="R190" s="1">
        <v>2915700</v>
      </c>
      <c r="S190" s="1" t="s">
        <v>212</v>
      </c>
    </row>
    <row r="191" spans="18:19" x14ac:dyDescent="0.4">
      <c r="R191" s="1">
        <v>2915809</v>
      </c>
      <c r="S191" s="1" t="s">
        <v>213</v>
      </c>
    </row>
    <row r="192" spans="18:19" x14ac:dyDescent="0.4">
      <c r="R192" s="1">
        <v>2915908</v>
      </c>
      <c r="S192" s="1" t="s">
        <v>214</v>
      </c>
    </row>
    <row r="193" spans="18:19" x14ac:dyDescent="0.4">
      <c r="R193" s="1">
        <v>2916005</v>
      </c>
      <c r="S193" s="1" t="s">
        <v>215</v>
      </c>
    </row>
    <row r="194" spans="18:19" x14ac:dyDescent="0.4">
      <c r="R194" s="1">
        <v>2916104</v>
      </c>
      <c r="S194" s="1" t="s">
        <v>216</v>
      </c>
    </row>
    <row r="195" spans="18:19" x14ac:dyDescent="0.4">
      <c r="R195" s="1">
        <v>2916203</v>
      </c>
      <c r="S195" s="1" t="s">
        <v>217</v>
      </c>
    </row>
    <row r="196" spans="18:19" x14ac:dyDescent="0.4">
      <c r="R196" s="1">
        <v>2916302</v>
      </c>
      <c r="S196" s="1" t="s">
        <v>218</v>
      </c>
    </row>
    <row r="197" spans="18:19" x14ac:dyDescent="0.4">
      <c r="R197" s="1">
        <v>2916401</v>
      </c>
      <c r="S197" s="1" t="s">
        <v>219</v>
      </c>
    </row>
    <row r="198" spans="18:19" x14ac:dyDescent="0.4">
      <c r="R198" s="1">
        <v>2916500</v>
      </c>
      <c r="S198" s="1" t="s">
        <v>220</v>
      </c>
    </row>
    <row r="199" spans="18:19" x14ac:dyDescent="0.4">
      <c r="R199" s="1">
        <v>2916609</v>
      </c>
      <c r="S199" s="1" t="s">
        <v>221</v>
      </c>
    </row>
    <row r="200" spans="18:19" x14ac:dyDescent="0.4">
      <c r="R200" s="1">
        <v>2916708</v>
      </c>
      <c r="S200" s="1" t="s">
        <v>222</v>
      </c>
    </row>
    <row r="201" spans="18:19" x14ac:dyDescent="0.4">
      <c r="R201" s="1">
        <v>2916807</v>
      </c>
      <c r="S201" s="1" t="s">
        <v>223</v>
      </c>
    </row>
    <row r="202" spans="18:19" x14ac:dyDescent="0.4">
      <c r="R202" s="1">
        <v>2916856</v>
      </c>
      <c r="S202" s="1" t="s">
        <v>224</v>
      </c>
    </row>
    <row r="203" spans="18:19" x14ac:dyDescent="0.4">
      <c r="R203" s="1">
        <v>2916906</v>
      </c>
      <c r="S203" s="1" t="s">
        <v>225</v>
      </c>
    </row>
    <row r="204" spans="18:19" x14ac:dyDescent="0.4">
      <c r="R204" s="1">
        <v>2917003</v>
      </c>
      <c r="S204" s="1" t="s">
        <v>226</v>
      </c>
    </row>
    <row r="205" spans="18:19" x14ac:dyDescent="0.4">
      <c r="R205" s="1">
        <v>2917102</v>
      </c>
      <c r="S205" s="1" t="s">
        <v>227</v>
      </c>
    </row>
    <row r="206" spans="18:19" x14ac:dyDescent="0.4">
      <c r="R206" s="1">
        <v>2917201</v>
      </c>
      <c r="S206" s="1" t="s">
        <v>228</v>
      </c>
    </row>
    <row r="207" spans="18:19" x14ac:dyDescent="0.4">
      <c r="R207" s="1">
        <v>2917300</v>
      </c>
      <c r="S207" s="1" t="s">
        <v>229</v>
      </c>
    </row>
    <row r="208" spans="18:19" x14ac:dyDescent="0.4">
      <c r="R208" s="1">
        <v>2917334</v>
      </c>
      <c r="S208" s="1" t="s">
        <v>230</v>
      </c>
    </row>
    <row r="209" spans="18:19" x14ac:dyDescent="0.4">
      <c r="R209" s="1">
        <v>2917359</v>
      </c>
      <c r="S209" s="1" t="s">
        <v>231</v>
      </c>
    </row>
    <row r="210" spans="18:19" x14ac:dyDescent="0.4">
      <c r="R210" s="1">
        <v>2917409</v>
      </c>
      <c r="S210" s="1" t="s">
        <v>232</v>
      </c>
    </row>
    <row r="211" spans="18:19" x14ac:dyDescent="0.4">
      <c r="R211" s="1">
        <v>2917508</v>
      </c>
      <c r="S211" s="1" t="s">
        <v>233</v>
      </c>
    </row>
    <row r="212" spans="18:19" x14ac:dyDescent="0.4">
      <c r="R212" s="1">
        <v>2917607</v>
      </c>
      <c r="S212" s="1" t="s">
        <v>234</v>
      </c>
    </row>
    <row r="213" spans="18:19" x14ac:dyDescent="0.4">
      <c r="R213" s="1">
        <v>2917706</v>
      </c>
      <c r="S213" s="1" t="s">
        <v>235</v>
      </c>
    </row>
    <row r="214" spans="18:19" x14ac:dyDescent="0.4">
      <c r="R214" s="1">
        <v>2917805</v>
      </c>
      <c r="S214" s="1" t="s">
        <v>236</v>
      </c>
    </row>
    <row r="215" spans="18:19" x14ac:dyDescent="0.4">
      <c r="R215" s="1">
        <v>2917904</v>
      </c>
      <c r="S215" s="1" t="s">
        <v>237</v>
      </c>
    </row>
    <row r="216" spans="18:19" x14ac:dyDescent="0.4">
      <c r="R216" s="1">
        <v>2918001</v>
      </c>
      <c r="S216" s="1" t="s">
        <v>238</v>
      </c>
    </row>
    <row r="217" spans="18:19" x14ac:dyDescent="0.4">
      <c r="R217" s="1">
        <v>2918100</v>
      </c>
      <c r="S217" s="1" t="s">
        <v>239</v>
      </c>
    </row>
    <row r="218" spans="18:19" x14ac:dyDescent="0.4">
      <c r="R218" s="1">
        <v>2918209</v>
      </c>
      <c r="S218" s="1" t="s">
        <v>240</v>
      </c>
    </row>
    <row r="219" spans="18:19" x14ac:dyDescent="0.4">
      <c r="R219" s="1">
        <v>2918308</v>
      </c>
      <c r="S219" s="1" t="s">
        <v>241</v>
      </c>
    </row>
    <row r="220" spans="18:19" x14ac:dyDescent="0.4">
      <c r="R220" s="1">
        <v>2918357</v>
      </c>
      <c r="S220" s="1" t="s">
        <v>242</v>
      </c>
    </row>
    <row r="221" spans="18:19" x14ac:dyDescent="0.4">
      <c r="R221" s="1">
        <v>2918407</v>
      </c>
      <c r="S221" s="1" t="s">
        <v>243</v>
      </c>
    </row>
    <row r="222" spans="18:19" x14ac:dyDescent="0.4">
      <c r="R222" s="1">
        <v>2918456</v>
      </c>
      <c r="S222" s="1" t="s">
        <v>244</v>
      </c>
    </row>
    <row r="223" spans="18:19" x14ac:dyDescent="0.4">
      <c r="R223" s="1">
        <v>2918506</v>
      </c>
      <c r="S223" s="1" t="s">
        <v>245</v>
      </c>
    </row>
    <row r="224" spans="18:19" x14ac:dyDescent="0.4">
      <c r="R224" s="1">
        <v>2918555</v>
      </c>
      <c r="S224" s="1" t="s">
        <v>246</v>
      </c>
    </row>
    <row r="225" spans="18:19" x14ac:dyDescent="0.4">
      <c r="R225" s="1">
        <v>2918605</v>
      </c>
      <c r="S225" s="1" t="s">
        <v>247</v>
      </c>
    </row>
    <row r="226" spans="18:19" x14ac:dyDescent="0.4">
      <c r="R226" s="1">
        <v>2918704</v>
      </c>
      <c r="S226" s="1" t="s">
        <v>248</v>
      </c>
    </row>
    <row r="227" spans="18:19" x14ac:dyDescent="0.4">
      <c r="R227" s="1">
        <v>2918753</v>
      </c>
      <c r="S227" s="1" t="s">
        <v>249</v>
      </c>
    </row>
    <row r="228" spans="18:19" x14ac:dyDescent="0.4">
      <c r="R228" s="1">
        <v>2918803</v>
      </c>
      <c r="S228" s="1" t="s">
        <v>250</v>
      </c>
    </row>
    <row r="229" spans="18:19" x14ac:dyDescent="0.4">
      <c r="R229" s="1">
        <v>2918902</v>
      </c>
      <c r="S229" s="1" t="s">
        <v>251</v>
      </c>
    </row>
    <row r="230" spans="18:19" x14ac:dyDescent="0.4">
      <c r="R230" s="1">
        <v>2919009</v>
      </c>
      <c r="S230" s="1" t="s">
        <v>252</v>
      </c>
    </row>
    <row r="231" spans="18:19" x14ac:dyDescent="0.4">
      <c r="R231" s="1">
        <v>2919058</v>
      </c>
      <c r="S231" s="1" t="s">
        <v>253</v>
      </c>
    </row>
    <row r="232" spans="18:19" x14ac:dyDescent="0.4">
      <c r="R232" s="1">
        <v>2919108</v>
      </c>
      <c r="S232" s="1" t="s">
        <v>254</v>
      </c>
    </row>
    <row r="233" spans="18:19" x14ac:dyDescent="0.4">
      <c r="R233" s="1">
        <v>2919157</v>
      </c>
      <c r="S233" s="1" t="s">
        <v>255</v>
      </c>
    </row>
    <row r="234" spans="18:19" x14ac:dyDescent="0.4">
      <c r="R234" s="1">
        <v>2919207</v>
      </c>
      <c r="S234" s="1" t="s">
        <v>256</v>
      </c>
    </row>
    <row r="235" spans="18:19" x14ac:dyDescent="0.4">
      <c r="R235" s="1">
        <v>2919306</v>
      </c>
      <c r="S235" s="1" t="s">
        <v>257</v>
      </c>
    </row>
    <row r="236" spans="18:19" x14ac:dyDescent="0.4">
      <c r="R236" s="1">
        <v>2919405</v>
      </c>
      <c r="S236" s="1" t="s">
        <v>258</v>
      </c>
    </row>
    <row r="237" spans="18:19" x14ac:dyDescent="0.4">
      <c r="R237" s="1">
        <v>2919504</v>
      </c>
      <c r="S237" s="1" t="s">
        <v>259</v>
      </c>
    </row>
    <row r="238" spans="18:19" x14ac:dyDescent="0.4">
      <c r="R238" s="1">
        <v>2919553</v>
      </c>
      <c r="S238" s="1" t="s">
        <v>260</v>
      </c>
    </row>
    <row r="239" spans="18:19" x14ac:dyDescent="0.4">
      <c r="R239" s="1">
        <v>2919603</v>
      </c>
      <c r="S239" s="1" t="s">
        <v>261</v>
      </c>
    </row>
    <row r="240" spans="18:19" x14ac:dyDescent="0.4">
      <c r="R240" s="1">
        <v>2919702</v>
      </c>
      <c r="S240" s="1" t="s">
        <v>262</v>
      </c>
    </row>
    <row r="241" spans="18:19" x14ac:dyDescent="0.4">
      <c r="R241" s="1">
        <v>2919801</v>
      </c>
      <c r="S241" s="1" t="s">
        <v>263</v>
      </c>
    </row>
    <row r="242" spans="18:19" x14ac:dyDescent="0.4">
      <c r="R242" s="1">
        <v>2919900</v>
      </c>
      <c r="S242" s="1" t="s">
        <v>264</v>
      </c>
    </row>
    <row r="243" spans="18:19" x14ac:dyDescent="0.4">
      <c r="R243" s="1">
        <v>2919926</v>
      </c>
      <c r="S243" s="1" t="s">
        <v>265</v>
      </c>
    </row>
    <row r="244" spans="18:19" x14ac:dyDescent="0.4">
      <c r="R244" s="1">
        <v>2919959</v>
      </c>
      <c r="S244" s="1" t="s">
        <v>266</v>
      </c>
    </row>
    <row r="245" spans="18:19" x14ac:dyDescent="0.4">
      <c r="R245" s="1">
        <v>2920007</v>
      </c>
      <c r="S245" s="1" t="s">
        <v>267</v>
      </c>
    </row>
    <row r="246" spans="18:19" x14ac:dyDescent="0.4">
      <c r="R246" s="1">
        <v>2920106</v>
      </c>
      <c r="S246" s="1" t="s">
        <v>268</v>
      </c>
    </row>
    <row r="247" spans="18:19" x14ac:dyDescent="0.4">
      <c r="R247" s="1">
        <v>2920205</v>
      </c>
      <c r="S247" s="1" t="s">
        <v>269</v>
      </c>
    </row>
    <row r="248" spans="18:19" x14ac:dyDescent="0.4">
      <c r="R248" s="1">
        <v>2920304</v>
      </c>
      <c r="S248" s="1" t="s">
        <v>270</v>
      </c>
    </row>
    <row r="249" spans="18:19" x14ac:dyDescent="0.4">
      <c r="R249" s="1">
        <v>2920403</v>
      </c>
      <c r="S249" s="1" t="s">
        <v>271</v>
      </c>
    </row>
    <row r="250" spans="18:19" x14ac:dyDescent="0.4">
      <c r="R250" s="1">
        <v>2920452</v>
      </c>
      <c r="S250" s="1" t="s">
        <v>272</v>
      </c>
    </row>
    <row r="251" spans="18:19" x14ac:dyDescent="0.4">
      <c r="R251" s="1">
        <v>2920502</v>
      </c>
      <c r="S251" s="1" t="s">
        <v>273</v>
      </c>
    </row>
    <row r="252" spans="18:19" x14ac:dyDescent="0.4">
      <c r="R252" s="1">
        <v>2920601</v>
      </c>
      <c r="S252" s="1" t="s">
        <v>274</v>
      </c>
    </row>
    <row r="253" spans="18:19" x14ac:dyDescent="0.4">
      <c r="R253" s="1">
        <v>2920700</v>
      </c>
      <c r="S253" s="1" t="s">
        <v>275</v>
      </c>
    </row>
    <row r="254" spans="18:19" x14ac:dyDescent="0.4">
      <c r="R254" s="1">
        <v>2920809</v>
      </c>
      <c r="S254" s="1" t="s">
        <v>276</v>
      </c>
    </row>
    <row r="255" spans="18:19" x14ac:dyDescent="0.4">
      <c r="R255" s="1">
        <v>2920908</v>
      </c>
      <c r="S255" s="1" t="s">
        <v>277</v>
      </c>
    </row>
    <row r="256" spans="18:19" x14ac:dyDescent="0.4">
      <c r="R256" s="1">
        <v>2921005</v>
      </c>
      <c r="S256" s="1" t="s">
        <v>278</v>
      </c>
    </row>
    <row r="257" spans="18:19" x14ac:dyDescent="0.4">
      <c r="R257" s="1">
        <v>2921054</v>
      </c>
      <c r="S257" s="1" t="s">
        <v>279</v>
      </c>
    </row>
    <row r="258" spans="18:19" x14ac:dyDescent="0.4">
      <c r="R258" s="1">
        <v>2921104</v>
      </c>
      <c r="S258" s="1" t="s">
        <v>280</v>
      </c>
    </row>
    <row r="259" spans="18:19" x14ac:dyDescent="0.4">
      <c r="R259" s="1">
        <v>2921203</v>
      </c>
      <c r="S259" s="1" t="s">
        <v>281</v>
      </c>
    </row>
    <row r="260" spans="18:19" x14ac:dyDescent="0.4">
      <c r="R260" s="1">
        <v>2921302</v>
      </c>
      <c r="S260" s="1" t="s">
        <v>282</v>
      </c>
    </row>
    <row r="261" spans="18:19" x14ac:dyDescent="0.4">
      <c r="R261" s="1">
        <v>2921401</v>
      </c>
      <c r="S261" s="1" t="s">
        <v>283</v>
      </c>
    </row>
    <row r="262" spans="18:19" x14ac:dyDescent="0.4">
      <c r="R262" s="1">
        <v>2921450</v>
      </c>
      <c r="S262" s="1" t="s">
        <v>284</v>
      </c>
    </row>
    <row r="263" spans="18:19" x14ac:dyDescent="0.4">
      <c r="R263" s="1">
        <v>2921500</v>
      </c>
      <c r="S263" s="1" t="s">
        <v>285</v>
      </c>
    </row>
    <row r="264" spans="18:19" x14ac:dyDescent="0.4">
      <c r="R264" s="1">
        <v>2921609</v>
      </c>
      <c r="S264" s="1" t="s">
        <v>286</v>
      </c>
    </row>
    <row r="265" spans="18:19" x14ac:dyDescent="0.4">
      <c r="R265" s="1">
        <v>2921708</v>
      </c>
      <c r="S265" s="1" t="s">
        <v>287</v>
      </c>
    </row>
    <row r="266" spans="18:19" x14ac:dyDescent="0.4">
      <c r="R266" s="1">
        <v>2921807</v>
      </c>
      <c r="S266" s="1" t="s">
        <v>288</v>
      </c>
    </row>
    <row r="267" spans="18:19" x14ac:dyDescent="0.4">
      <c r="R267" s="1">
        <v>2921906</v>
      </c>
      <c r="S267" s="1" t="s">
        <v>289</v>
      </c>
    </row>
    <row r="268" spans="18:19" x14ac:dyDescent="0.4">
      <c r="R268" s="1">
        <v>2922003</v>
      </c>
      <c r="S268" s="1" t="s">
        <v>290</v>
      </c>
    </row>
    <row r="269" spans="18:19" x14ac:dyDescent="0.4">
      <c r="R269" s="1">
        <v>2922052</v>
      </c>
      <c r="S269" s="1" t="s">
        <v>291</v>
      </c>
    </row>
    <row r="270" spans="18:19" x14ac:dyDescent="0.4">
      <c r="R270" s="1">
        <v>2922102</v>
      </c>
      <c r="S270" s="1" t="s">
        <v>292</v>
      </c>
    </row>
    <row r="271" spans="18:19" x14ac:dyDescent="0.4">
      <c r="R271" s="1">
        <v>2922201</v>
      </c>
      <c r="S271" s="1" t="s">
        <v>293</v>
      </c>
    </row>
    <row r="272" spans="18:19" x14ac:dyDescent="0.4">
      <c r="R272" s="1">
        <v>2922250</v>
      </c>
      <c r="S272" s="1" t="s">
        <v>294</v>
      </c>
    </row>
    <row r="273" spans="18:19" x14ac:dyDescent="0.4">
      <c r="R273" s="1">
        <v>2922300</v>
      </c>
      <c r="S273" s="1" t="s">
        <v>295</v>
      </c>
    </row>
    <row r="274" spans="18:19" x14ac:dyDescent="0.4">
      <c r="R274" s="1">
        <v>2922409</v>
      </c>
      <c r="S274" s="1" t="s">
        <v>296</v>
      </c>
    </row>
    <row r="275" spans="18:19" x14ac:dyDescent="0.4">
      <c r="R275" s="1">
        <v>2922508</v>
      </c>
      <c r="S275" s="1" t="s">
        <v>297</v>
      </c>
    </row>
    <row r="276" spans="18:19" x14ac:dyDescent="0.4">
      <c r="R276" s="1">
        <v>2922607</v>
      </c>
      <c r="S276" s="1" t="s">
        <v>298</v>
      </c>
    </row>
    <row r="277" spans="18:19" x14ac:dyDescent="0.4">
      <c r="R277" s="1">
        <v>2922656</v>
      </c>
      <c r="S277" s="1" t="s">
        <v>299</v>
      </c>
    </row>
    <row r="278" spans="18:19" x14ac:dyDescent="0.4">
      <c r="R278" s="1">
        <v>2922706</v>
      </c>
      <c r="S278" s="1" t="s">
        <v>300</v>
      </c>
    </row>
    <row r="279" spans="18:19" x14ac:dyDescent="0.4">
      <c r="R279" s="1">
        <v>2922730</v>
      </c>
      <c r="S279" s="1" t="s">
        <v>301</v>
      </c>
    </row>
    <row r="280" spans="18:19" x14ac:dyDescent="0.4">
      <c r="R280" s="1">
        <v>2922755</v>
      </c>
      <c r="S280" s="1" t="s">
        <v>302</v>
      </c>
    </row>
    <row r="281" spans="18:19" x14ac:dyDescent="0.4">
      <c r="R281" s="1">
        <v>2922805</v>
      </c>
      <c r="S281" s="1" t="s">
        <v>303</v>
      </c>
    </row>
    <row r="282" spans="18:19" x14ac:dyDescent="0.4">
      <c r="R282" s="1">
        <v>2922854</v>
      </c>
      <c r="S282" s="1" t="s">
        <v>304</v>
      </c>
    </row>
    <row r="283" spans="18:19" x14ac:dyDescent="0.4">
      <c r="R283" s="1">
        <v>2922904</v>
      </c>
      <c r="S283" s="1" t="s">
        <v>305</v>
      </c>
    </row>
    <row r="284" spans="18:19" x14ac:dyDescent="0.4">
      <c r="R284" s="1">
        <v>2923001</v>
      </c>
      <c r="S284" s="1" t="s">
        <v>306</v>
      </c>
    </row>
    <row r="285" spans="18:19" x14ac:dyDescent="0.4">
      <c r="R285" s="1">
        <v>2923035</v>
      </c>
      <c r="S285" s="1" t="s">
        <v>307</v>
      </c>
    </row>
    <row r="286" spans="18:19" x14ac:dyDescent="0.4">
      <c r="R286" s="1">
        <v>2923050</v>
      </c>
      <c r="S286" s="1" t="s">
        <v>308</v>
      </c>
    </row>
    <row r="287" spans="18:19" x14ac:dyDescent="0.4">
      <c r="R287" s="1">
        <v>2923100</v>
      </c>
      <c r="S287" s="1" t="s">
        <v>309</v>
      </c>
    </row>
    <row r="288" spans="18:19" x14ac:dyDescent="0.4">
      <c r="R288" s="1">
        <v>2923209</v>
      </c>
      <c r="S288" s="1" t="s">
        <v>310</v>
      </c>
    </row>
    <row r="289" spans="18:19" x14ac:dyDescent="0.4">
      <c r="R289" s="1">
        <v>2923308</v>
      </c>
      <c r="S289" s="1" t="s">
        <v>311</v>
      </c>
    </row>
    <row r="290" spans="18:19" x14ac:dyDescent="0.4">
      <c r="R290" s="1">
        <v>2923357</v>
      </c>
      <c r="S290" s="1" t="s">
        <v>312</v>
      </c>
    </row>
    <row r="291" spans="18:19" x14ac:dyDescent="0.4">
      <c r="R291" s="1">
        <v>2923407</v>
      </c>
      <c r="S291" s="1" t="s">
        <v>313</v>
      </c>
    </row>
    <row r="292" spans="18:19" x14ac:dyDescent="0.4">
      <c r="R292" s="1">
        <v>2923506</v>
      </c>
      <c r="S292" s="1" t="s">
        <v>314</v>
      </c>
    </row>
    <row r="293" spans="18:19" x14ac:dyDescent="0.4">
      <c r="R293" s="1">
        <v>2923605</v>
      </c>
      <c r="S293" s="1" t="s">
        <v>315</v>
      </c>
    </row>
    <row r="294" spans="18:19" x14ac:dyDescent="0.4">
      <c r="R294" s="1">
        <v>2923704</v>
      </c>
      <c r="S294" s="1" t="s">
        <v>316</v>
      </c>
    </row>
    <row r="295" spans="18:19" x14ac:dyDescent="0.4">
      <c r="R295" s="1">
        <v>2923803</v>
      </c>
      <c r="S295" s="1" t="s">
        <v>317</v>
      </c>
    </row>
    <row r="296" spans="18:19" x14ac:dyDescent="0.4">
      <c r="R296" s="1">
        <v>2923902</v>
      </c>
      <c r="S296" s="1" t="s">
        <v>318</v>
      </c>
    </row>
    <row r="297" spans="18:19" x14ac:dyDescent="0.4">
      <c r="R297" s="1">
        <v>2924009</v>
      </c>
      <c r="S297" s="1" t="s">
        <v>319</v>
      </c>
    </row>
    <row r="298" spans="18:19" x14ac:dyDescent="0.4">
      <c r="R298" s="1">
        <v>2924058</v>
      </c>
      <c r="S298" s="1" t="s">
        <v>320</v>
      </c>
    </row>
    <row r="299" spans="18:19" x14ac:dyDescent="0.4">
      <c r="R299" s="1">
        <v>2924108</v>
      </c>
      <c r="S299" s="1" t="s">
        <v>321</v>
      </c>
    </row>
    <row r="300" spans="18:19" x14ac:dyDescent="0.4">
      <c r="R300" s="1">
        <v>2924207</v>
      </c>
      <c r="S300" s="1" t="s">
        <v>322</v>
      </c>
    </row>
    <row r="301" spans="18:19" x14ac:dyDescent="0.4">
      <c r="R301" s="1">
        <v>2924306</v>
      </c>
      <c r="S301" s="1" t="s">
        <v>323</v>
      </c>
    </row>
    <row r="302" spans="18:19" x14ac:dyDescent="0.4">
      <c r="R302" s="1">
        <v>2924405</v>
      </c>
      <c r="S302" s="1" t="s">
        <v>324</v>
      </c>
    </row>
    <row r="303" spans="18:19" x14ac:dyDescent="0.4">
      <c r="R303" s="1">
        <v>2924504</v>
      </c>
      <c r="S303" s="1" t="s">
        <v>325</v>
      </c>
    </row>
    <row r="304" spans="18:19" x14ac:dyDescent="0.4">
      <c r="R304" s="1">
        <v>2924603</v>
      </c>
      <c r="S304" s="1" t="s">
        <v>326</v>
      </c>
    </row>
    <row r="305" spans="18:19" x14ac:dyDescent="0.4">
      <c r="R305" s="1">
        <v>2924652</v>
      </c>
      <c r="S305" s="1" t="s">
        <v>327</v>
      </c>
    </row>
    <row r="306" spans="18:19" x14ac:dyDescent="0.4">
      <c r="R306" s="1">
        <v>2924678</v>
      </c>
      <c r="S306" s="1" t="s">
        <v>328</v>
      </c>
    </row>
    <row r="307" spans="18:19" x14ac:dyDescent="0.4">
      <c r="R307" s="1">
        <v>2924702</v>
      </c>
      <c r="S307" s="1" t="s">
        <v>329</v>
      </c>
    </row>
    <row r="308" spans="18:19" x14ac:dyDescent="0.4">
      <c r="R308" s="1">
        <v>2924801</v>
      </c>
      <c r="S308" s="1" t="s">
        <v>330</v>
      </c>
    </row>
    <row r="309" spans="18:19" x14ac:dyDescent="0.4">
      <c r="R309" s="1">
        <v>2924900</v>
      </c>
      <c r="S309" s="1" t="s">
        <v>331</v>
      </c>
    </row>
    <row r="310" spans="18:19" x14ac:dyDescent="0.4">
      <c r="R310" s="1">
        <v>2925006</v>
      </c>
      <c r="S310" s="1" t="s">
        <v>332</v>
      </c>
    </row>
    <row r="311" spans="18:19" x14ac:dyDescent="0.4">
      <c r="R311" s="1">
        <v>2925105</v>
      </c>
      <c r="S311" s="1" t="s">
        <v>333</v>
      </c>
    </row>
    <row r="312" spans="18:19" x14ac:dyDescent="0.4">
      <c r="R312" s="1">
        <v>2925204</v>
      </c>
      <c r="S312" s="1" t="s">
        <v>334</v>
      </c>
    </row>
    <row r="313" spans="18:19" x14ac:dyDescent="0.4">
      <c r="R313" s="1">
        <v>2925253</v>
      </c>
      <c r="S313" s="1" t="s">
        <v>335</v>
      </c>
    </row>
    <row r="314" spans="18:19" x14ac:dyDescent="0.4">
      <c r="R314" s="1">
        <v>2925303</v>
      </c>
      <c r="S314" s="1" t="s">
        <v>336</v>
      </c>
    </row>
    <row r="315" spans="18:19" x14ac:dyDescent="0.4">
      <c r="R315" s="1">
        <v>2925402</v>
      </c>
      <c r="S315" s="1" t="s">
        <v>337</v>
      </c>
    </row>
    <row r="316" spans="18:19" x14ac:dyDescent="0.4">
      <c r="R316" s="1">
        <v>2925501</v>
      </c>
      <c r="S316" s="1" t="s">
        <v>338</v>
      </c>
    </row>
    <row r="317" spans="18:19" x14ac:dyDescent="0.4">
      <c r="R317" s="1">
        <v>2925600</v>
      </c>
      <c r="S317" s="1" t="s">
        <v>339</v>
      </c>
    </row>
    <row r="318" spans="18:19" x14ac:dyDescent="0.4">
      <c r="R318" s="1">
        <v>2925709</v>
      </c>
      <c r="S318" s="1" t="s">
        <v>340</v>
      </c>
    </row>
    <row r="319" spans="18:19" x14ac:dyDescent="0.4">
      <c r="R319" s="1">
        <v>2925758</v>
      </c>
      <c r="S319" s="1" t="s">
        <v>341</v>
      </c>
    </row>
    <row r="320" spans="18:19" x14ac:dyDescent="0.4">
      <c r="R320" s="1">
        <v>2925808</v>
      </c>
      <c r="S320" s="1" t="s">
        <v>342</v>
      </c>
    </row>
    <row r="321" spans="18:19" x14ac:dyDescent="0.4">
      <c r="R321" s="1">
        <v>2925907</v>
      </c>
      <c r="S321" s="1" t="s">
        <v>343</v>
      </c>
    </row>
    <row r="322" spans="18:19" x14ac:dyDescent="0.4">
      <c r="R322" s="1">
        <v>2925931</v>
      </c>
      <c r="S322" s="1" t="s">
        <v>344</v>
      </c>
    </row>
    <row r="323" spans="18:19" x14ac:dyDescent="0.4">
      <c r="R323" s="1">
        <v>2925956</v>
      </c>
      <c r="S323" s="1" t="s">
        <v>345</v>
      </c>
    </row>
    <row r="324" spans="18:19" x14ac:dyDescent="0.4">
      <c r="R324" s="1">
        <v>2926004</v>
      </c>
      <c r="S324" s="1" t="s">
        <v>346</v>
      </c>
    </row>
    <row r="325" spans="18:19" x14ac:dyDescent="0.4">
      <c r="R325" s="1">
        <v>2926103</v>
      </c>
      <c r="S325" s="1" t="s">
        <v>347</v>
      </c>
    </row>
    <row r="326" spans="18:19" x14ac:dyDescent="0.4">
      <c r="R326" s="1">
        <v>2926202</v>
      </c>
      <c r="S326" s="1" t="s">
        <v>348</v>
      </c>
    </row>
    <row r="327" spans="18:19" x14ac:dyDescent="0.4">
      <c r="R327" s="1">
        <v>2926301</v>
      </c>
      <c r="S327" s="1" t="s">
        <v>349</v>
      </c>
    </row>
    <row r="328" spans="18:19" x14ac:dyDescent="0.4">
      <c r="R328" s="1">
        <v>2926400</v>
      </c>
      <c r="S328" s="1" t="s">
        <v>350</v>
      </c>
    </row>
    <row r="329" spans="18:19" x14ac:dyDescent="0.4">
      <c r="R329" s="1">
        <v>2926509</v>
      </c>
      <c r="S329" s="1" t="s">
        <v>351</v>
      </c>
    </row>
    <row r="330" spans="18:19" x14ac:dyDescent="0.4">
      <c r="R330" s="1">
        <v>2926608</v>
      </c>
      <c r="S330" s="1" t="s">
        <v>352</v>
      </c>
    </row>
    <row r="331" spans="18:19" x14ac:dyDescent="0.4">
      <c r="R331" s="1">
        <v>2926657</v>
      </c>
      <c r="S331" s="1" t="s">
        <v>353</v>
      </c>
    </row>
    <row r="332" spans="18:19" x14ac:dyDescent="0.4">
      <c r="R332" s="1">
        <v>2926707</v>
      </c>
      <c r="S332" s="1" t="s">
        <v>354</v>
      </c>
    </row>
    <row r="333" spans="18:19" x14ac:dyDescent="0.4">
      <c r="R333" s="1">
        <v>2926806</v>
      </c>
      <c r="S333" s="1" t="s">
        <v>355</v>
      </c>
    </row>
    <row r="334" spans="18:19" x14ac:dyDescent="0.4">
      <c r="R334" s="1">
        <v>2926905</v>
      </c>
      <c r="S334" s="1" t="s">
        <v>356</v>
      </c>
    </row>
    <row r="335" spans="18:19" x14ac:dyDescent="0.4">
      <c r="R335" s="1">
        <v>2927002</v>
      </c>
      <c r="S335" s="1" t="s">
        <v>357</v>
      </c>
    </row>
    <row r="336" spans="18:19" x14ac:dyDescent="0.4">
      <c r="S336" s="1" t="s">
        <v>2193</v>
      </c>
    </row>
    <row r="337" spans="18:19" x14ac:dyDescent="0.4">
      <c r="R337" s="1">
        <v>2927101</v>
      </c>
      <c r="S337" s="1" t="s">
        <v>358</v>
      </c>
    </row>
    <row r="338" spans="18:19" x14ac:dyDescent="0.4">
      <c r="R338" s="1">
        <v>2927200</v>
      </c>
      <c r="S338" s="1" t="s">
        <v>359</v>
      </c>
    </row>
    <row r="339" spans="18:19" x14ac:dyDescent="0.4">
      <c r="R339" s="1">
        <v>2927309</v>
      </c>
      <c r="S339" s="1" t="s">
        <v>360</v>
      </c>
    </row>
    <row r="340" spans="18:19" x14ac:dyDescent="0.4">
      <c r="R340" s="1">
        <v>2927408</v>
      </c>
      <c r="S340" s="1" t="s">
        <v>361</v>
      </c>
    </row>
    <row r="341" spans="18:19" x14ac:dyDescent="0.4">
      <c r="R341" s="1">
        <v>2927507</v>
      </c>
      <c r="S341" s="1" t="s">
        <v>362</v>
      </c>
    </row>
    <row r="342" spans="18:19" x14ac:dyDescent="0.4">
      <c r="R342" s="1">
        <v>2927606</v>
      </c>
      <c r="S342" s="1" t="s">
        <v>363</v>
      </c>
    </row>
    <row r="343" spans="18:19" x14ac:dyDescent="0.4">
      <c r="R343" s="1">
        <v>2927705</v>
      </c>
      <c r="S343" s="1" t="s">
        <v>364</v>
      </c>
    </row>
    <row r="344" spans="18:19" x14ac:dyDescent="0.4">
      <c r="R344" s="1">
        <v>2927804</v>
      </c>
      <c r="S344" s="1" t="s">
        <v>365</v>
      </c>
    </row>
    <row r="345" spans="18:19" x14ac:dyDescent="0.4">
      <c r="R345" s="1">
        <v>2927903</v>
      </c>
      <c r="S345" s="1" t="s">
        <v>366</v>
      </c>
    </row>
    <row r="346" spans="18:19" x14ac:dyDescent="0.4">
      <c r="R346" s="1">
        <v>2928059</v>
      </c>
      <c r="S346" s="1" t="s">
        <v>367</v>
      </c>
    </row>
    <row r="347" spans="18:19" x14ac:dyDescent="0.4">
      <c r="R347" s="1">
        <v>2928109</v>
      </c>
      <c r="S347" s="1" t="s">
        <v>368</v>
      </c>
    </row>
    <row r="348" spans="18:19" x14ac:dyDescent="0.4">
      <c r="R348" s="1">
        <v>2928406</v>
      </c>
      <c r="S348" s="1" t="s">
        <v>369</v>
      </c>
    </row>
    <row r="349" spans="18:19" x14ac:dyDescent="0.4">
      <c r="R349" s="1">
        <v>2928505</v>
      </c>
      <c r="S349" s="1" t="s">
        <v>370</v>
      </c>
    </row>
    <row r="350" spans="18:19" x14ac:dyDescent="0.4">
      <c r="R350" s="1">
        <v>2928000</v>
      </c>
      <c r="S350" s="1" t="s">
        <v>371</v>
      </c>
    </row>
    <row r="351" spans="18:19" x14ac:dyDescent="0.4">
      <c r="R351" s="1">
        <v>2928208</v>
      </c>
      <c r="S351" s="1" t="s">
        <v>372</v>
      </c>
    </row>
    <row r="352" spans="18:19" x14ac:dyDescent="0.4">
      <c r="R352" s="1">
        <v>2928307</v>
      </c>
      <c r="S352" s="1" t="s">
        <v>373</v>
      </c>
    </row>
    <row r="353" spans="18:19" x14ac:dyDescent="0.4">
      <c r="R353" s="1">
        <v>2928604</v>
      </c>
      <c r="S353" s="1" t="s">
        <v>374</v>
      </c>
    </row>
    <row r="354" spans="18:19" x14ac:dyDescent="0.4">
      <c r="R354" s="1">
        <v>2928703</v>
      </c>
      <c r="S354" s="1" t="s">
        <v>375</v>
      </c>
    </row>
    <row r="355" spans="18:19" x14ac:dyDescent="0.4">
      <c r="R355" s="1">
        <v>2928802</v>
      </c>
      <c r="S355" s="1" t="s">
        <v>376</v>
      </c>
    </row>
    <row r="356" spans="18:19" x14ac:dyDescent="0.4">
      <c r="R356" s="1">
        <v>2928901</v>
      </c>
      <c r="S356" s="1" t="s">
        <v>377</v>
      </c>
    </row>
    <row r="357" spans="18:19" x14ac:dyDescent="0.4">
      <c r="R357" s="1">
        <v>2928950</v>
      </c>
      <c r="S357" s="1" t="s">
        <v>378</v>
      </c>
    </row>
    <row r="358" spans="18:19" x14ac:dyDescent="0.4">
      <c r="R358" s="1">
        <v>2929107</v>
      </c>
      <c r="S358" s="1" t="s">
        <v>379</v>
      </c>
    </row>
    <row r="359" spans="18:19" x14ac:dyDescent="0.4">
      <c r="R359" s="1">
        <v>2929008</v>
      </c>
      <c r="S359" s="1" t="s">
        <v>380</v>
      </c>
    </row>
    <row r="360" spans="18:19" x14ac:dyDescent="0.4">
      <c r="R360" s="1">
        <v>2929057</v>
      </c>
      <c r="S360" s="1" t="s">
        <v>381</v>
      </c>
    </row>
    <row r="361" spans="18:19" x14ac:dyDescent="0.4">
      <c r="R361" s="1">
        <v>2929206</v>
      </c>
      <c r="S361" s="1" t="s">
        <v>382</v>
      </c>
    </row>
    <row r="362" spans="18:19" x14ac:dyDescent="0.4">
      <c r="R362" s="1">
        <v>2929255</v>
      </c>
      <c r="S362" s="1" t="s">
        <v>383</v>
      </c>
    </row>
    <row r="363" spans="18:19" x14ac:dyDescent="0.4">
      <c r="R363" s="1">
        <v>2929305</v>
      </c>
      <c r="S363" s="1" t="s">
        <v>384</v>
      </c>
    </row>
    <row r="364" spans="18:19" x14ac:dyDescent="0.4">
      <c r="R364" s="1">
        <v>2929354</v>
      </c>
      <c r="S364" s="1" t="s">
        <v>385</v>
      </c>
    </row>
    <row r="365" spans="18:19" x14ac:dyDescent="0.4">
      <c r="R365" s="1">
        <v>2929370</v>
      </c>
      <c r="S365" s="1" t="s">
        <v>386</v>
      </c>
    </row>
    <row r="366" spans="18:19" x14ac:dyDescent="0.4">
      <c r="R366" s="1">
        <v>2929404</v>
      </c>
      <c r="S366" s="1" t="s">
        <v>387</v>
      </c>
    </row>
    <row r="367" spans="18:19" x14ac:dyDescent="0.4">
      <c r="R367" s="1">
        <v>2929503</v>
      </c>
      <c r="S367" s="1" t="s">
        <v>388</v>
      </c>
    </row>
    <row r="368" spans="18:19" x14ac:dyDescent="0.4">
      <c r="R368" s="1">
        <v>2929602</v>
      </c>
      <c r="S368" s="1" t="s">
        <v>389</v>
      </c>
    </row>
    <row r="369" spans="18:19" x14ac:dyDescent="0.4">
      <c r="R369" s="1">
        <v>2929701</v>
      </c>
      <c r="S369" s="1" t="s">
        <v>390</v>
      </c>
    </row>
    <row r="370" spans="18:19" x14ac:dyDescent="0.4">
      <c r="R370" s="1">
        <v>2929750</v>
      </c>
      <c r="S370" s="1" t="s">
        <v>391</v>
      </c>
    </row>
    <row r="371" spans="18:19" x14ac:dyDescent="0.4">
      <c r="R371" s="1">
        <v>2929800</v>
      </c>
      <c r="S371" s="1" t="s">
        <v>56</v>
      </c>
    </row>
    <row r="372" spans="18:19" x14ac:dyDescent="0.4">
      <c r="R372" s="1">
        <v>2929909</v>
      </c>
      <c r="S372" s="1" t="s">
        <v>392</v>
      </c>
    </row>
    <row r="373" spans="18:19" x14ac:dyDescent="0.4">
      <c r="R373" s="1">
        <v>2930006</v>
      </c>
      <c r="S373" s="1" t="s">
        <v>393</v>
      </c>
    </row>
    <row r="374" spans="18:19" x14ac:dyDescent="0.4">
      <c r="R374" s="1">
        <v>2930105</v>
      </c>
      <c r="S374" s="1" t="s">
        <v>394</v>
      </c>
    </row>
    <row r="375" spans="18:19" x14ac:dyDescent="0.4">
      <c r="R375" s="1">
        <v>2930204</v>
      </c>
      <c r="S375" s="1" t="s">
        <v>395</v>
      </c>
    </row>
    <row r="376" spans="18:19" x14ac:dyDescent="0.4">
      <c r="R376" s="1">
        <v>2930154</v>
      </c>
      <c r="S376" s="1" t="s">
        <v>396</v>
      </c>
    </row>
    <row r="377" spans="18:19" x14ac:dyDescent="0.4">
      <c r="R377" s="1">
        <v>2930303</v>
      </c>
      <c r="S377" s="1" t="s">
        <v>397</v>
      </c>
    </row>
    <row r="378" spans="18:19" x14ac:dyDescent="0.4">
      <c r="R378" s="1">
        <v>2930402</v>
      </c>
      <c r="S378" s="1" t="s">
        <v>398</v>
      </c>
    </row>
    <row r="379" spans="18:19" x14ac:dyDescent="0.4">
      <c r="R379" s="1">
        <v>2930501</v>
      </c>
      <c r="S379" s="1" t="s">
        <v>399</v>
      </c>
    </row>
    <row r="380" spans="18:19" x14ac:dyDescent="0.4">
      <c r="R380" s="1">
        <v>2930600</v>
      </c>
      <c r="S380" s="1" t="s">
        <v>400</v>
      </c>
    </row>
    <row r="381" spans="18:19" x14ac:dyDescent="0.4">
      <c r="R381" s="1">
        <v>2930709</v>
      </c>
      <c r="S381" s="1" t="s">
        <v>401</v>
      </c>
    </row>
    <row r="382" spans="18:19" x14ac:dyDescent="0.4">
      <c r="R382" s="1">
        <v>2930758</v>
      </c>
      <c r="S382" s="1" t="s">
        <v>402</v>
      </c>
    </row>
    <row r="383" spans="18:19" x14ac:dyDescent="0.4">
      <c r="R383" s="1">
        <v>2930766</v>
      </c>
      <c r="S383" s="1" t="s">
        <v>403</v>
      </c>
    </row>
    <row r="384" spans="18:19" x14ac:dyDescent="0.4">
      <c r="R384" s="1">
        <v>2930774</v>
      </c>
      <c r="S384" s="1" t="s">
        <v>404</v>
      </c>
    </row>
    <row r="385" spans="18:19" x14ac:dyDescent="0.4">
      <c r="R385" s="1">
        <v>2930808</v>
      </c>
      <c r="S385" s="1" t="s">
        <v>405</v>
      </c>
    </row>
    <row r="386" spans="18:19" x14ac:dyDescent="0.4">
      <c r="R386" s="1">
        <v>2930907</v>
      </c>
      <c r="S386" s="1" t="s">
        <v>406</v>
      </c>
    </row>
    <row r="387" spans="18:19" x14ac:dyDescent="0.4">
      <c r="R387" s="1">
        <v>2931004</v>
      </c>
      <c r="S387" s="1" t="s">
        <v>407</v>
      </c>
    </row>
    <row r="388" spans="18:19" x14ac:dyDescent="0.4">
      <c r="R388" s="1">
        <v>2931053</v>
      </c>
      <c r="S388" s="1" t="s">
        <v>408</v>
      </c>
    </row>
    <row r="389" spans="18:19" x14ac:dyDescent="0.4">
      <c r="R389" s="1">
        <v>2931103</v>
      </c>
      <c r="S389" s="1" t="s">
        <v>409</v>
      </c>
    </row>
    <row r="390" spans="18:19" x14ac:dyDescent="0.4">
      <c r="R390" s="1">
        <v>2931202</v>
      </c>
      <c r="S390" s="1" t="s">
        <v>410</v>
      </c>
    </row>
    <row r="391" spans="18:19" x14ac:dyDescent="0.4">
      <c r="R391" s="1">
        <v>2931301</v>
      </c>
      <c r="S391" s="1" t="s">
        <v>411</v>
      </c>
    </row>
    <row r="392" spans="18:19" x14ac:dyDescent="0.4">
      <c r="R392" s="1">
        <v>2931350</v>
      </c>
      <c r="S392" s="1" t="s">
        <v>412</v>
      </c>
    </row>
    <row r="393" spans="18:19" x14ac:dyDescent="0.4">
      <c r="R393" s="1">
        <v>2931400</v>
      </c>
      <c r="S393" s="1" t="s">
        <v>413</v>
      </c>
    </row>
    <row r="394" spans="18:19" x14ac:dyDescent="0.4">
      <c r="R394" s="1">
        <v>2931509</v>
      </c>
      <c r="S394" s="1" t="s">
        <v>414</v>
      </c>
    </row>
    <row r="395" spans="18:19" x14ac:dyDescent="0.4">
      <c r="R395" s="1">
        <v>2931608</v>
      </c>
      <c r="S395" s="1" t="s">
        <v>415</v>
      </c>
    </row>
    <row r="396" spans="18:19" x14ac:dyDescent="0.4">
      <c r="R396" s="1">
        <v>2931707</v>
      </c>
      <c r="S396" s="1" t="s">
        <v>416</v>
      </c>
    </row>
    <row r="397" spans="18:19" x14ac:dyDescent="0.4">
      <c r="R397" s="1">
        <v>2931806</v>
      </c>
      <c r="S397" s="1" t="s">
        <v>417</v>
      </c>
    </row>
    <row r="398" spans="18:19" x14ac:dyDescent="0.4">
      <c r="R398" s="1">
        <v>2931905</v>
      </c>
      <c r="S398" s="1" t="s">
        <v>418</v>
      </c>
    </row>
    <row r="399" spans="18:19" x14ac:dyDescent="0.4">
      <c r="R399" s="1">
        <v>2932002</v>
      </c>
      <c r="S399" s="1" t="s">
        <v>419</v>
      </c>
    </row>
    <row r="400" spans="18:19" x14ac:dyDescent="0.4">
      <c r="R400" s="1">
        <v>2932101</v>
      </c>
      <c r="S400" s="1" t="s">
        <v>420</v>
      </c>
    </row>
    <row r="401" spans="18:19" x14ac:dyDescent="0.4">
      <c r="R401" s="1">
        <v>2932200</v>
      </c>
      <c r="S401" s="1" t="s">
        <v>421</v>
      </c>
    </row>
    <row r="402" spans="18:19" x14ac:dyDescent="0.4">
      <c r="R402" s="1">
        <v>2932309</v>
      </c>
      <c r="S402" s="1" t="s">
        <v>422</v>
      </c>
    </row>
    <row r="403" spans="18:19" x14ac:dyDescent="0.4">
      <c r="R403" s="1">
        <v>2932408</v>
      </c>
      <c r="S403" s="1" t="s">
        <v>423</v>
      </c>
    </row>
    <row r="404" spans="18:19" x14ac:dyDescent="0.4">
      <c r="R404" s="1">
        <v>2932457</v>
      </c>
      <c r="S404" s="1" t="s">
        <v>424</v>
      </c>
    </row>
    <row r="405" spans="18:19" x14ac:dyDescent="0.4">
      <c r="R405" s="1">
        <v>2932507</v>
      </c>
      <c r="S405" s="1" t="s">
        <v>425</v>
      </c>
    </row>
    <row r="406" spans="18:19" x14ac:dyDescent="0.4">
      <c r="R406" s="1">
        <v>2932606</v>
      </c>
      <c r="S406" s="1" t="s">
        <v>426</v>
      </c>
    </row>
    <row r="407" spans="18:19" x14ac:dyDescent="0.4">
      <c r="R407" s="1">
        <v>2932705</v>
      </c>
      <c r="S407" s="1" t="s">
        <v>427</v>
      </c>
    </row>
    <row r="408" spans="18:19" x14ac:dyDescent="0.4">
      <c r="R408" s="1">
        <v>2932804</v>
      </c>
      <c r="S408" s="1" t="s">
        <v>428</v>
      </c>
    </row>
    <row r="409" spans="18:19" x14ac:dyDescent="0.4">
      <c r="R409" s="1">
        <v>2932903</v>
      </c>
      <c r="S409" s="1" t="s">
        <v>429</v>
      </c>
    </row>
    <row r="410" spans="18:19" x14ac:dyDescent="0.4">
      <c r="R410" s="1">
        <v>2933000</v>
      </c>
      <c r="S410" s="1" t="s">
        <v>430</v>
      </c>
    </row>
    <row r="411" spans="18:19" x14ac:dyDescent="0.4">
      <c r="R411" s="1">
        <v>2933059</v>
      </c>
      <c r="S411" s="1" t="s">
        <v>431</v>
      </c>
    </row>
    <row r="412" spans="18:19" x14ac:dyDescent="0.4">
      <c r="R412" s="1">
        <v>2933109</v>
      </c>
      <c r="S412" s="1" t="s">
        <v>432</v>
      </c>
    </row>
    <row r="413" spans="18:19" x14ac:dyDescent="0.4">
      <c r="R413" s="1">
        <v>2933158</v>
      </c>
      <c r="S413" s="1" t="s">
        <v>433</v>
      </c>
    </row>
    <row r="414" spans="18:19" x14ac:dyDescent="0.4">
      <c r="R414" s="1">
        <v>2933174</v>
      </c>
      <c r="S414" s="1" t="s">
        <v>434</v>
      </c>
    </row>
    <row r="415" spans="18:19" x14ac:dyDescent="0.4">
      <c r="R415" s="1">
        <v>2933208</v>
      </c>
      <c r="S415" s="1" t="s">
        <v>435</v>
      </c>
    </row>
    <row r="416" spans="18:19" x14ac:dyDescent="0.4">
      <c r="R416" s="1">
        <v>2933257</v>
      </c>
      <c r="S416" s="1" t="s">
        <v>436</v>
      </c>
    </row>
    <row r="417" spans="18:19" x14ac:dyDescent="0.4">
      <c r="R417" s="1">
        <v>2933307</v>
      </c>
      <c r="S417" s="1" t="s">
        <v>437</v>
      </c>
    </row>
    <row r="418" spans="18:19" x14ac:dyDescent="0.4">
      <c r="R418" s="1">
        <v>2933406</v>
      </c>
      <c r="S418" s="1" t="s">
        <v>438</v>
      </c>
    </row>
    <row r="419" spans="18:19" x14ac:dyDescent="0.4">
      <c r="R419" s="1">
        <v>2933455</v>
      </c>
      <c r="S419" s="1" t="s">
        <v>439</v>
      </c>
    </row>
    <row r="420" spans="18:19" x14ac:dyDescent="0.4">
      <c r="R420" s="1">
        <v>2933505</v>
      </c>
      <c r="S420" s="1" t="s">
        <v>440</v>
      </c>
    </row>
    <row r="421" spans="18:19" x14ac:dyDescent="0.4">
      <c r="R421" s="1">
        <v>2933604</v>
      </c>
      <c r="S421" s="1" t="s">
        <v>441</v>
      </c>
    </row>
  </sheetData>
  <sheetProtection formatCells="0" formatColumns="0" insertRows="0"/>
  <sortState xmlns:xlrd2="http://schemas.microsoft.com/office/spreadsheetml/2017/richdata2" ref="L3:L20">
    <sortCondition ref="L3"/>
  </sortState>
  <customSheetViews>
    <customSheetView guid="{1F5D5C3B-584A-4E1D-921E-CC88F424DC57}" scale="70" topLeftCell="H1">
      <selection activeCell="AE11" sqref="AE11"/>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1"/>
    </customSheetView>
    <customSheetView guid="{083D9386-A209-4E4D-86CD-025B1176CEB5}" scale="70" topLeftCell="H1">
      <selection activeCell="AE11" sqref="AE11"/>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2"/>
    </customSheetView>
    <customSheetView guid="{650C7FD6-1755-4668-8EF1-3B7C3B405ED0}" scale="70" topLeftCell="H1">
      <selection activeCell="AE11" sqref="AE11"/>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3"/>
    </customSheetView>
    <customSheetView guid="{B13D886E-BAB8-4D14-822A-F08281218447}" scale="70" topLeftCell="H1">
      <selection activeCell="AE11" sqref="AE11"/>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4"/>
    </customSheetView>
    <customSheetView guid="{A10EBD83-7D03-4E3F-9980-D4843478A706}" scale="70" topLeftCell="Z16">
      <selection activeCell="AG30" sqref="AG30"/>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5"/>
    </customSheetView>
    <customSheetView guid="{270E95A7-3B6C-4D9D-97B0-E7320BA4DFF7}" scale="70" topLeftCell="H1">
      <selection activeCell="AE11" sqref="AE11"/>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6"/>
    </customSheetView>
    <customSheetView guid="{E3BD65C7-28AF-4588-B550-0F7E84154BAA}" scale="55" topLeftCell="E1">
      <selection activeCell="H37" sqref="H37"/>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7"/>
    </customSheetView>
    <customSheetView guid="{46BB051B-272B-49C8-A4C3-B4237F6E1B7D}" scale="70" topLeftCell="Z1">
      <selection activeCell="AE11" sqref="AE11"/>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8"/>
    </customSheetView>
    <customSheetView guid="{ED1B5C85-9B80-490E-8588-6B2C7D651C3C}" scale="55" topLeftCell="Z2">
      <selection activeCell="AI12" sqref="AI12"/>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9"/>
    </customSheetView>
    <customSheetView guid="{83779279-67B1-4521-A1E4-214B232BDCAE}" scale="70" topLeftCell="A11">
      <selection activeCell="J21" sqref="J21"/>
      <pageMargins left="0.51181102362204722" right="0.51181102362204722" top="0.78740157480314965" bottom="0.78740157480314965" header="0.31496062992125984" footer="0.31496062992125984"/>
      <pageSetup paperSize="9" scale="120" orientation="landscape" r:id="rId10"/>
    </customSheetView>
    <customSheetView guid="{B397FDFC-D692-4CD4-9BCD-5E04E4A47A8A}" fitToPage="1" topLeftCell="C1">
      <selection activeCell="N25" sqref="N25"/>
      <pageMargins left="0.51181102362204722" right="0.51181102362204722" top="0.78740157480314965" bottom="0.78740157480314965" header="0.31496062992125984" footer="0.31496062992125984"/>
      <pageSetup paperSize="8" scale="81" orientation="landscape" r:id="rId11"/>
    </customSheetView>
    <customSheetView guid="{8AF3F23F-962F-4238-A668-E07C224D58CD}" showPageBreaks="1" fitToPage="1" printArea="1" topLeftCell="I1">
      <selection activeCell="P30" sqref="P30"/>
      <pageMargins left="0.51181102362204722" right="0.51181102362204722" top="0.78740157480314965" bottom="0.78740157480314965" header="0.31496062992125984" footer="0.31496062992125984"/>
      <pageSetup paperSize="8" scale="82" orientation="landscape" r:id="rId12"/>
    </customSheetView>
    <customSheetView guid="{6CBADB44-6CEA-447F-B9B3-3F538C995614}" fitToPage="1" topLeftCell="H1">
      <selection activeCell="H3" sqref="H3"/>
      <pageMargins left="0.51181102362204722" right="0.51181102362204722" top="0.78740157480314965" bottom="0.78740157480314965" header="0.31496062992125984" footer="0.31496062992125984"/>
      <pageSetup paperSize="8" scale="88" orientation="landscape" r:id="rId13"/>
    </customSheetView>
    <customSheetView guid="{970D1C79-0BDD-428A-B1F8-9D0298518B53}" showPageBreaks="1" fitToPage="1" printArea="1" topLeftCell="M1">
      <selection activeCell="R15" sqref="R15"/>
      <pageMargins left="0.51181102362204722" right="0.51181102362204722" top="0.78740157480314965" bottom="0.78740157480314965" header="0.31496062992125984" footer="0.31496062992125984"/>
      <pageSetup paperSize="8" scale="75" orientation="landscape" r:id="rId14"/>
    </customSheetView>
    <customSheetView guid="{FCDAC3CE-92D1-45D7-8D28-746A60A770F4}" fitToPage="1" topLeftCell="C4">
      <selection activeCell="N23" sqref="N23"/>
      <pageMargins left="0.51181102362204722" right="0.51181102362204722" top="0.78740157480314965" bottom="0.78740157480314965" header="0.31496062992125984" footer="0.31496062992125984"/>
      <pageSetup paperSize="8" scale="20" orientation="landscape" r:id="rId15"/>
    </customSheetView>
    <customSheetView guid="{BE6EA046-B955-4D4F-A0AD-CD37BD2D43BC}" scale="150" topLeftCell="AL18">
      <selection activeCell="AJ3" sqref="AJ3"/>
      <pageMargins left="0.51181102362204722" right="0.51181102362204722" top="0.78740157480314965" bottom="0.78740157480314965" header="0.31496062992125984" footer="0.31496062992125984"/>
      <pageSetup paperSize="9" scale="120" orientation="landscape" r:id="rId16"/>
    </customSheetView>
    <customSheetView guid="{535F29DD-DAB5-45F1-B721-096B9A19B9FA}" scale="70" topLeftCell="AA1">
      <selection activeCell="AG14" sqref="AG14"/>
      <pageMargins left="0.51181102362204722" right="0.51181102362204722" top="0.78740157480314965" bottom="0.78740157480314965" header="0.31496062992125984" footer="0.31496062992125984"/>
      <pageSetup paperSize="9" scale="120" orientation="landscape" r:id="rId17"/>
    </customSheetView>
    <customSheetView guid="{ACBCA272-4BF0-464F-9826-B88631775C9A}" scale="70" topLeftCell="X7">
      <selection activeCell="AE18" sqref="AE18"/>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18"/>
    </customSheetView>
    <customSheetView guid="{76D6D523-3A20-4FC6-B305-B0C40BA9EF5B}" scale="70" topLeftCell="Z1">
      <selection activeCell="AE11" sqref="AE11"/>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19"/>
    </customSheetView>
    <customSheetView guid="{9AE7F4FF-DFFA-490F-8AF2-4FB45EA2475B}" scale="70" topLeftCell="Z1">
      <selection activeCell="AE11" sqref="AE11"/>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20"/>
    </customSheetView>
    <customSheetView guid="{0FB74A6A-4A44-4BA5-9EB0-B86297CD9790}" scale="70" topLeftCell="Z1">
      <selection activeCell="AE11" sqref="AE11"/>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21"/>
    </customSheetView>
    <customSheetView guid="{13E94A3C-CB3A-4F58-A512-0396BF6DE7DC}" scale="70" topLeftCell="E1">
      <selection activeCell="L3" sqref="L3"/>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22"/>
    </customSheetView>
    <customSheetView guid="{C0A33525-2FAA-4399-909F-1A52282E6E9A}" scale="70" topLeftCell="H1">
      <selection activeCell="AE11" sqref="AE11"/>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23"/>
    </customSheetView>
    <customSheetView guid="{129416D2-3637-48C1-A749-90B02AD0693E}" scale="70" topLeftCell="H1">
      <selection activeCell="AE11" sqref="AE11"/>
      <rowBreaks count="1" manualBreakCount="1">
        <brk id="35" max="16383" man="1"/>
      </rowBreaks>
      <pageMargins left="0.51181102362204722" right="0.51181102362204722" top="0.78740157480314965" bottom="0.78740157480314965" header="0.31496062992125984" footer="0.31496062992125984"/>
      <pageSetup paperSize="9" scale="65" orientation="landscape" r:id="rId24"/>
    </customSheetView>
  </customSheetViews>
  <phoneticPr fontId="1" type="noConversion"/>
  <pageMargins left="0.51181102362204722" right="0.51181102362204722" top="0.78740157480314965" bottom="0.78740157480314965" header="0.31496062992125984" footer="0.31496062992125984"/>
  <pageSetup paperSize="9" scale="65" orientation="landscape" r:id="rId25"/>
  <rowBreaks count="1" manualBreakCount="1">
    <brk id="35"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642911-A85B-4339-8E8E-24C26DEE29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13</vt:i4>
      </vt:variant>
      <vt:variant>
        <vt:lpstr>Intervalos Nomeados</vt:lpstr>
      </vt:variant>
      <vt:variant>
        <vt:i4>5</vt:i4>
      </vt:variant>
    </vt:vector>
  </HeadingPairs>
  <TitlesOfParts>
    <vt:vector size="18" baseType="lpstr">
      <vt:lpstr>PAC</vt:lpstr>
      <vt:lpstr>Planilha10</vt:lpstr>
      <vt:lpstr>Planilha9</vt:lpstr>
      <vt:lpstr>Planilha8</vt:lpstr>
      <vt:lpstr>Planilha7</vt:lpstr>
      <vt:lpstr>Planilha6</vt:lpstr>
      <vt:lpstr>Planilha1</vt:lpstr>
      <vt:lpstr>Planilha5</vt:lpstr>
      <vt:lpstr>Planilha4</vt:lpstr>
      <vt:lpstr>Planilha3</vt:lpstr>
      <vt:lpstr>Planilha2</vt:lpstr>
      <vt:lpstr>OUTRAS AÇÕES</vt:lpstr>
      <vt:lpstr>Domínios</vt:lpstr>
      <vt:lpstr>PAC!Area_de_impressao</vt:lpstr>
      <vt:lpstr>PAC_SELEÇÕES</vt:lpstr>
      <vt:lpstr>status_intervencao</vt:lpstr>
      <vt:lpstr>status_pleito</vt:lpstr>
      <vt:lpstr>PAC!Titulos_de_impressao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Figueiredo</dc:creator>
  <cp:lastModifiedBy>Diego Figueiredo</cp:lastModifiedBy>
  <cp:lastPrinted>2026-08-17T11:14:45Z</cp:lastPrinted>
  <dcterms:created xsi:type="dcterms:W3CDTF">2024-08-15T00:35:08Z</dcterms:created>
  <dcterms:modified xsi:type="dcterms:W3CDTF">2026-10-19T13:00:21Z</dcterms:modified>
</cp:coreProperties>
</file>