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DRIGO\Escritorio\tsm\financial-markets\trading-game\assets\"/>
    </mc:Choice>
  </mc:AlternateContent>
  <xr:revisionPtr revIDLastSave="0" documentId="13_ncr:1_{271C7655-F671-41D4-835D-D617A5651E4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urces" sheetId="1" r:id="rId1"/>
    <sheet name="selection" sheetId="2" r:id="rId2"/>
    <sheet name="weights" sheetId="3" r:id="rId3"/>
    <sheet name="covariance" sheetId="4" r:id="rId4"/>
    <sheet name="charts" sheetId="5" r:id="rId5"/>
  </sheets>
  <definedNames>
    <definedName name="_xlnm._FilterDatabase" localSheetId="1" hidden="1">selection!$A$1:$I$22</definedName>
    <definedName name="_xlnm._FilterDatabase" localSheetId="0" hidden="1">sources!$A$1:$I$22</definedName>
    <definedName name="_xlnm._FilterDatabase" localSheetId="2" hidden="1">weights!$A$1:$G$8</definedName>
    <definedName name="_xlchart.v1.0" hidden="1">weights!$B$2:$B$6</definedName>
    <definedName name="_xlchart.v1.1" hidden="1">weights!$C$2:$C$6</definedName>
    <definedName name="_xlchart.v1.2" hidden="1">weights!$B$2:$B$6</definedName>
    <definedName name="_xlchart.v1.3" hidden="1">weights!$C$2:$C$6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2" i="3"/>
  <c r="E7" i="3"/>
  <c r="D7" i="3"/>
  <c r="F7" i="3"/>
  <c r="G7" i="3"/>
  <c r="G2" i="2"/>
  <c r="G4" i="2"/>
  <c r="G7" i="2"/>
  <c r="G6" i="2"/>
  <c r="G9" i="2"/>
  <c r="G15" i="2"/>
  <c r="G16" i="2"/>
  <c r="G5" i="2"/>
  <c r="G17" i="2"/>
  <c r="G20" i="2"/>
  <c r="G8" i="2"/>
  <c r="G10" i="2"/>
  <c r="G11" i="2"/>
  <c r="G12" i="2"/>
  <c r="G13" i="2"/>
  <c r="G14" i="2"/>
  <c r="G18" i="2"/>
  <c r="G19" i="2"/>
  <c r="G21" i="2"/>
  <c r="G22" i="2"/>
  <c r="G3" i="2"/>
  <c r="F3" i="2"/>
  <c r="F2" i="2"/>
  <c r="F4" i="2"/>
  <c r="F7" i="2"/>
  <c r="F6" i="2"/>
  <c r="F9" i="2"/>
  <c r="F15" i="2"/>
  <c r="F16" i="2"/>
  <c r="F5" i="2"/>
  <c r="F17" i="2"/>
  <c r="F20" i="2"/>
  <c r="F8" i="2"/>
  <c r="F10" i="2"/>
  <c r="F11" i="2"/>
  <c r="F12" i="2"/>
  <c r="F13" i="2"/>
  <c r="F14" i="2"/>
  <c r="F18" i="2"/>
  <c r="F19" i="2"/>
  <c r="F21" i="2"/>
  <c r="F22" i="2"/>
  <c r="B2" i="2"/>
  <c r="B4" i="2"/>
  <c r="B5" i="2"/>
  <c r="B7" i="2"/>
  <c r="B8" i="2"/>
  <c r="B6" i="2"/>
  <c r="B10" i="2"/>
  <c r="B9" i="2"/>
  <c r="B11" i="2"/>
  <c r="B12" i="2"/>
  <c r="B13" i="2"/>
  <c r="B14" i="2"/>
  <c r="B15" i="2"/>
  <c r="B16" i="2"/>
  <c r="B17" i="2"/>
  <c r="B18" i="2"/>
  <c r="B19" i="2"/>
  <c r="B20" i="2"/>
  <c r="B21" i="2"/>
  <c r="B22" i="2"/>
  <c r="B3" i="2"/>
  <c r="F8" i="3" l="1"/>
  <c r="G8" i="3"/>
  <c r="H19" i="2"/>
  <c r="H20" i="2"/>
  <c r="H4" i="2"/>
  <c r="H15" i="2"/>
  <c r="H12" i="2"/>
  <c r="H18" i="2"/>
  <c r="H17" i="2"/>
  <c r="H2" i="2"/>
  <c r="H14" i="2"/>
  <c r="H5" i="2"/>
  <c r="H3" i="2"/>
  <c r="H11" i="2"/>
  <c r="H9" i="2"/>
  <c r="H22" i="2"/>
  <c r="H10" i="2"/>
  <c r="H6" i="2"/>
  <c r="H13" i="2"/>
  <c r="H16" i="2"/>
  <c r="H21" i="2"/>
  <c r="H8" i="2"/>
  <c r="H7" i="2"/>
</calcChain>
</file>

<file path=xl/sharedStrings.xml><?xml version="1.0" encoding="utf-8"?>
<sst xmlns="http://schemas.openxmlformats.org/spreadsheetml/2006/main" count="216" uniqueCount="108">
  <si>
    <t>bond</t>
  </si>
  <si>
    <t>USD</t>
  </si>
  <si>
    <t>DE10YT</t>
  </si>
  <si>
    <t>https://www.investing.com/rates-bonds/germany-10-year-bond-yield</t>
  </si>
  <si>
    <t>ES10YT</t>
  </si>
  <si>
    <t>https://www.investing.com/rates-bonds/spain-10-year-bond-yield</t>
  </si>
  <si>
    <t>FR10YT</t>
  </si>
  <si>
    <t>IT10YT</t>
  </si>
  <si>
    <t>https://www.investing.com/rates-bonds/france-10-year-bond-yield</t>
  </si>
  <si>
    <t>https://www.investing.com/rates-bonds/italy-10-year-bond-yield</t>
  </si>
  <si>
    <t>Germany 10-Year Bond Yield</t>
  </si>
  <si>
    <t>Spain 10-Year Bond Yield</t>
  </si>
  <si>
    <t>France 10-Year Bond Yield</t>
  </si>
  <si>
    <t>Italy 10-Year Bond Yield</t>
  </si>
  <si>
    <t>future</t>
  </si>
  <si>
    <t>https://www.investing.com/commodities/gold</t>
  </si>
  <si>
    <t>https://www.investing.com/commodities/natural-gas</t>
  </si>
  <si>
    <t>https://www.investing.com/commodities/brent-oil</t>
  </si>
  <si>
    <t>stock</t>
  </si>
  <si>
    <t>etf</t>
  </si>
  <si>
    <t>https://www.investing.com/equities/euronext</t>
  </si>
  <si>
    <t>https://www.investing.com/equities/merus-bv</t>
  </si>
  <si>
    <t>https://www.investing.com/equities/codere-online-us</t>
  </si>
  <si>
    <t>https://www.investing.com/equities/crh</t>
  </si>
  <si>
    <t>https://www.investing.com/equities/mereo-biopharma-group</t>
  </si>
  <si>
    <t>https://www.investing.com/equities/arm</t>
  </si>
  <si>
    <t>https://www.investing.com/equities/hsbc-holdings-plc</t>
  </si>
  <si>
    <t>https://www.investing.com/equities/royal-dutch-shell-a-plc</t>
  </si>
  <si>
    <t>https://www.investing.com/etfs/holdrs-merrill-lynch-semiconductor</t>
  </si>
  <si>
    <t>https://www.investing.com/etfs/vanguard-s-p-500</t>
  </si>
  <si>
    <t>https://www.investing.com/etfs/qqqm</t>
  </si>
  <si>
    <t>https://www.investing.com/etfs/vanguard-information-tech</t>
  </si>
  <si>
    <t>https://www.investing.com/etfs/spdr-select-sector---technology</t>
  </si>
  <si>
    <t>https://www.investing.com/etfs/global-x-us-infrastructure-dev</t>
  </si>
  <si>
    <t>EUR</t>
  </si>
  <si>
    <t>CRH</t>
  </si>
  <si>
    <t>ARM</t>
  </si>
  <si>
    <t>XLK</t>
  </si>
  <si>
    <t>The Technology Select Sector SPDR® Fund (XLK)</t>
  </si>
  <si>
    <t>VGT</t>
  </si>
  <si>
    <t>Vanguard Information Technology Index Fund ETF Shares</t>
  </si>
  <si>
    <t>PAVE</t>
  </si>
  <si>
    <t>Global X U.S. Infrastructure Development ETF</t>
  </si>
  <si>
    <t>GCZ4</t>
  </si>
  <si>
    <t>Gold Futures - Dec 24</t>
  </si>
  <si>
    <t>NGV4</t>
  </si>
  <si>
    <t>Natural Gas Futures - Oct 24</t>
  </si>
  <si>
    <t>LCOX4</t>
  </si>
  <si>
    <t>Brent Oil Futures - Nov 24</t>
  </si>
  <si>
    <t>ENX</t>
  </si>
  <si>
    <t>Euronext</t>
  </si>
  <si>
    <t>MRUS</t>
  </si>
  <si>
    <t>Merus NV</t>
  </si>
  <si>
    <t>CDRO</t>
  </si>
  <si>
    <t>Codere Online US Corp</t>
  </si>
  <si>
    <t>QQQM</t>
  </si>
  <si>
    <t>GBP</t>
  </si>
  <si>
    <t>CRH PLC</t>
  </si>
  <si>
    <t>MREO</t>
  </si>
  <si>
    <t>Mereo BioPharma Group PLC ADR</t>
  </si>
  <si>
    <t>Arm Holdings ADR</t>
  </si>
  <si>
    <t>HSBC</t>
  </si>
  <si>
    <t>HSBC Holdings PLC ADR</t>
  </si>
  <si>
    <t>SHEL</t>
  </si>
  <si>
    <t>Shell PLC ADR</t>
  </si>
  <si>
    <t>VOO</t>
  </si>
  <si>
    <t>Vanguard S&amp;P 500 ETF</t>
  </si>
  <si>
    <t>SMH</t>
  </si>
  <si>
    <t>Invesco NASDAQ 100 ETF</t>
  </si>
  <si>
    <t>VanEck Semiconductor ETF</t>
  </si>
  <si>
    <t>https://www.vaneck.com/fr/en/investments/semiconductor-etf/overview/</t>
  </si>
  <si>
    <t>https://investor.vanguard.com/investment-products/etfs/profile/voo</t>
  </si>
  <si>
    <t>CODE</t>
  </si>
  <si>
    <t>WEIGHT</t>
  </si>
  <si>
    <t>NAME</t>
  </si>
  <si>
    <t>TYPE</t>
  </si>
  <si>
    <t>CURRENCY</t>
  </si>
  <si>
    <t>DATASOURCE</t>
  </si>
  <si>
    <t>DOWNLOADED</t>
  </si>
  <si>
    <t>START_DATE</t>
  </si>
  <si>
    <t>END_DATE</t>
  </si>
  <si>
    <t>SELECTED</t>
  </si>
  <si>
    <t>REFERENCE</t>
  </si>
  <si>
    <t>SHARPE_RATIO</t>
  </si>
  <si>
    <t>SORTINO_RATIO</t>
  </si>
  <si>
    <t>NORM_SHARPE</t>
  </si>
  <si>
    <t>NORM_SORTINO</t>
  </si>
  <si>
    <t>COMBINED_RATIO</t>
  </si>
  <si>
    <t>USD_PRICE_20240913</t>
  </si>
  <si>
    <t>EUR_PRICE_20240913</t>
  </si>
  <si>
    <t>USD_PRICE_20240917</t>
  </si>
  <si>
    <t>EUR_PRICE_20240917</t>
  </si>
  <si>
    <t>Threshold</t>
  </si>
  <si>
    <t>Portfolio distribution</t>
  </si>
  <si>
    <t>Sharpe &amp; Sortino</t>
  </si>
  <si>
    <t>Sortino</t>
  </si>
  <si>
    <t>Sharpe</t>
  </si>
  <si>
    <t>Labels</t>
  </si>
  <si>
    <t>Norm. Sharpe</t>
  </si>
  <si>
    <t>Norm. Sortino</t>
  </si>
  <si>
    <t>Index</t>
  </si>
  <si>
    <t>Select. Index</t>
  </si>
  <si>
    <t>Type</t>
  </si>
  <si>
    <t>Code</t>
  </si>
  <si>
    <t>Portfolio weights</t>
  </si>
  <si>
    <t>Selected assets</t>
  </si>
  <si>
    <t>JENSEN_ALPHA</t>
  </si>
  <si>
    <t>Jensen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</si>
</sst>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ontserrat"/>
    </font>
    <font>
      <u/>
      <sz val="9"/>
      <color theme="10"/>
      <name val="Montserrat"/>
    </font>
    <font>
      <b/>
      <sz val="9"/>
      <color theme="1"/>
      <name val="Montserrat"/>
    </font>
    <font>
      <sz val="9"/>
      <color theme="0"/>
      <name val="Montserrat"/>
    </font>
    <font>
      <sz val="9"/>
      <color theme="1"/>
      <name val="Montserrat Light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0" xfId="2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3" fillId="0" borderId="1" xfId="0" applyFont="1" applyBorder="1" applyAlignment="1">
      <alignment horizontal="left"/>
    </xf>
    <xf numFmtId="0" fontId="6" fillId="3" borderId="0" xfId="0" applyFont="1" applyFill="1"/>
    <xf numFmtId="2" fontId="3" fillId="0" borderId="0" xfId="0" applyNumberFormat="1" applyFont="1"/>
    <xf numFmtId="0" fontId="3" fillId="0" borderId="2" xfId="0" applyFont="1" applyBorder="1"/>
    <xf numFmtId="2" fontId="3" fillId="0" borderId="2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4" fontId="7" fillId="4" borderId="0" xfId="0" applyNumberFormat="1" applyFont="1" applyFill="1" applyBorder="1" applyAlignment="1">
      <alignment horizontal="center" vertical="center"/>
    </xf>
    <xf numFmtId="164" fontId="7" fillId="4" borderId="0" xfId="0" applyNumberFormat="1" applyFont="1" applyFill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2" fontId="7" fillId="5" borderId="0" xfId="0" applyNumberFormat="1" applyFont="1" applyFill="1" applyAlignment="1">
      <alignment horizontal="center" vertical="center"/>
    </xf>
    <xf numFmtId="0" fontId="7" fillId="5" borderId="0" xfId="0" applyFont="1" applyFill="1"/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Porcentaje" xfId="2" builtinId="5"/>
  </cellStyles>
  <dxfs count="4">
    <dxf>
      <fill>
        <patternFill>
          <bgColor rgb="FFF0F0F0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0F0F0"/>
      <color rgb="FF00A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charts!$I$25</c:f>
              <c:strCache>
                <c:ptCount val="1"/>
                <c:pt idx="0">
                  <c:v>Sharpe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noFill/>
              </a:ln>
              <a:effectLst/>
            </c:spPr>
          </c:marker>
          <c:xVal>
            <c:strRef>
              <c:f>selection!$A$2:$A$22</c:f>
              <c:strCache>
                <c:ptCount val="21"/>
                <c:pt idx="0">
                  <c:v>CDRO</c:v>
                </c:pt>
                <c:pt idx="1">
                  <c:v>ENX</c:v>
                </c:pt>
                <c:pt idx="2">
                  <c:v>MREO</c:v>
                </c:pt>
                <c:pt idx="3">
                  <c:v>GCZ4</c:v>
                </c:pt>
                <c:pt idx="4">
                  <c:v>MRUS</c:v>
                </c:pt>
                <c:pt idx="5">
                  <c:v>CRH</c:v>
                </c:pt>
                <c:pt idx="6">
                  <c:v>VOO</c:v>
                </c:pt>
                <c:pt idx="7">
                  <c:v>ARM</c:v>
                </c:pt>
                <c:pt idx="8">
                  <c:v>SMH</c:v>
                </c:pt>
                <c:pt idx="9">
                  <c:v>VGT</c:v>
                </c:pt>
                <c:pt idx="10">
                  <c:v>QQQM</c:v>
                </c:pt>
                <c:pt idx="11">
                  <c:v>XLK</c:v>
                </c:pt>
                <c:pt idx="12">
                  <c:v>PAVE</c:v>
                </c:pt>
                <c:pt idx="13">
                  <c:v>HSBC</c:v>
                </c:pt>
                <c:pt idx="14">
                  <c:v>SHEL</c:v>
                </c:pt>
                <c:pt idx="15">
                  <c:v>NGV4</c:v>
                </c:pt>
                <c:pt idx="16">
                  <c:v>FR10YT</c:v>
                </c:pt>
                <c:pt idx="17">
                  <c:v>DE10YT</c:v>
                </c:pt>
                <c:pt idx="18">
                  <c:v>LCOX4</c:v>
                </c:pt>
                <c:pt idx="19">
                  <c:v>ES10YT</c:v>
                </c:pt>
                <c:pt idx="20">
                  <c:v>IT10YT</c:v>
                </c:pt>
              </c:strCache>
            </c:strRef>
          </c:xVal>
          <c:yVal>
            <c:numRef>
              <c:f>selection!$C$2:$C$22</c:f>
              <c:numCache>
                <c:formatCode>0.0000</c:formatCode>
                <c:ptCount val="21"/>
                <c:pt idx="0">
                  <c:v>2.9951163000316101</c:v>
                </c:pt>
                <c:pt idx="1">
                  <c:v>3.0884864810170298</c:v>
                </c:pt>
                <c:pt idx="2">
                  <c:v>2.6091019602517398</c:v>
                </c:pt>
                <c:pt idx="3">
                  <c:v>2.14426601593133</c:v>
                </c:pt>
                <c:pt idx="4">
                  <c:v>1.82726010933095</c:v>
                </c:pt>
                <c:pt idx="5">
                  <c:v>1.90810119209494</c:v>
                </c:pt>
                <c:pt idx="6">
                  <c:v>1.83067364004436</c:v>
                </c:pt>
                <c:pt idx="7">
                  <c:v>1.7048676694050799</c:v>
                </c:pt>
                <c:pt idx="8">
                  <c:v>1.7722177645721999</c:v>
                </c:pt>
                <c:pt idx="9">
                  <c:v>1.4818602527717599</c:v>
                </c:pt>
                <c:pt idx="10">
                  <c:v>1.4320950816326901</c:v>
                </c:pt>
                <c:pt idx="11">
                  <c:v>1.2943965358413601</c:v>
                </c:pt>
                <c:pt idx="12">
                  <c:v>1.19767106795524</c:v>
                </c:pt>
                <c:pt idx="13">
                  <c:v>0.47654238569638602</c:v>
                </c:pt>
                <c:pt idx="14">
                  <c:v>4.3771984126112599E-2</c:v>
                </c:pt>
                <c:pt idx="15">
                  <c:v>-0.22578376479254</c:v>
                </c:pt>
                <c:pt idx="16">
                  <c:v>-0.57870799742800705</c:v>
                </c:pt>
                <c:pt idx="17">
                  <c:v>-0.70767955962427498</c:v>
                </c:pt>
                <c:pt idx="18">
                  <c:v>-0.96900670831507596</c:v>
                </c:pt>
                <c:pt idx="19">
                  <c:v>-1.01576821665524</c:v>
                </c:pt>
                <c:pt idx="20">
                  <c:v>-1.0407905686763099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06-47DA-93BC-DBD2F37729C2}"/>
            </c:ext>
          </c:extLst>
        </c:ser>
        <c:ser>
          <c:idx val="1"/>
          <c:order val="1"/>
          <c:tx>
            <c:strRef>
              <c:f>charts!$I$26</c:f>
              <c:strCache>
                <c:ptCount val="1"/>
                <c:pt idx="0">
                  <c:v>Sortino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strRef>
              <c:f>selection!$A$2:$A$22</c:f>
              <c:strCache>
                <c:ptCount val="21"/>
                <c:pt idx="0">
                  <c:v>CDRO</c:v>
                </c:pt>
                <c:pt idx="1">
                  <c:v>ENX</c:v>
                </c:pt>
                <c:pt idx="2">
                  <c:v>MREO</c:v>
                </c:pt>
                <c:pt idx="3">
                  <c:v>GCZ4</c:v>
                </c:pt>
                <c:pt idx="4">
                  <c:v>MRUS</c:v>
                </c:pt>
                <c:pt idx="5">
                  <c:v>CRH</c:v>
                </c:pt>
                <c:pt idx="6">
                  <c:v>VOO</c:v>
                </c:pt>
                <c:pt idx="7">
                  <c:v>ARM</c:v>
                </c:pt>
                <c:pt idx="8">
                  <c:v>SMH</c:v>
                </c:pt>
                <c:pt idx="9">
                  <c:v>VGT</c:v>
                </c:pt>
                <c:pt idx="10">
                  <c:v>QQQM</c:v>
                </c:pt>
                <c:pt idx="11">
                  <c:v>XLK</c:v>
                </c:pt>
                <c:pt idx="12">
                  <c:v>PAVE</c:v>
                </c:pt>
                <c:pt idx="13">
                  <c:v>HSBC</c:v>
                </c:pt>
                <c:pt idx="14">
                  <c:v>SHEL</c:v>
                </c:pt>
                <c:pt idx="15">
                  <c:v>NGV4</c:v>
                </c:pt>
                <c:pt idx="16">
                  <c:v>FR10YT</c:v>
                </c:pt>
                <c:pt idx="17">
                  <c:v>DE10YT</c:v>
                </c:pt>
                <c:pt idx="18">
                  <c:v>LCOX4</c:v>
                </c:pt>
                <c:pt idx="19">
                  <c:v>ES10YT</c:v>
                </c:pt>
                <c:pt idx="20">
                  <c:v>IT10YT</c:v>
                </c:pt>
              </c:strCache>
            </c:strRef>
          </c:xVal>
          <c:yVal>
            <c:numRef>
              <c:f>selection!$D$2:$D$22</c:f>
              <c:numCache>
                <c:formatCode>0.0000</c:formatCode>
                <c:ptCount val="21"/>
                <c:pt idx="0">
                  <c:v>6.0419317170773397</c:v>
                </c:pt>
                <c:pt idx="1">
                  <c:v>5.41473093520663</c:v>
                </c:pt>
                <c:pt idx="2">
                  <c:v>5.1184912736509904</c:v>
                </c:pt>
                <c:pt idx="3">
                  <c:v>3.6163301566311099</c:v>
                </c:pt>
                <c:pt idx="4">
                  <c:v>4.1820809352562103</c:v>
                </c:pt>
                <c:pt idx="5">
                  <c:v>3.2359270614493001</c:v>
                </c:pt>
                <c:pt idx="6">
                  <c:v>3.01744260393908</c:v>
                </c:pt>
                <c:pt idx="7">
                  <c:v>3.1342049615773799</c:v>
                </c:pt>
                <c:pt idx="8">
                  <c:v>2.8957422615120398</c:v>
                </c:pt>
                <c:pt idx="9">
                  <c:v>2.3658143482024299</c:v>
                </c:pt>
                <c:pt idx="10">
                  <c:v>2.3193010331511199</c:v>
                </c:pt>
                <c:pt idx="11">
                  <c:v>2.0608759960190901</c:v>
                </c:pt>
                <c:pt idx="12">
                  <c:v>1.96639389850774</c:v>
                </c:pt>
                <c:pt idx="13">
                  <c:v>0.66730475470985395</c:v>
                </c:pt>
                <c:pt idx="14">
                  <c:v>7.08341254192629E-2</c:v>
                </c:pt>
                <c:pt idx="15">
                  <c:v>-0.39638766379420898</c:v>
                </c:pt>
                <c:pt idx="16">
                  <c:v>-1.00865940265976</c:v>
                </c:pt>
                <c:pt idx="17">
                  <c:v>-1.1997289541307901</c:v>
                </c:pt>
                <c:pt idx="18">
                  <c:v>-1.45015617827232</c:v>
                </c:pt>
                <c:pt idx="19">
                  <c:v>-1.7461902947372601</c:v>
                </c:pt>
                <c:pt idx="20">
                  <c:v>-1.7497710382940801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06-47DA-93BC-DBD2F3772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28063"/>
        <c:axId val="131029983"/>
      </c:scatterChart>
      <c:valAx>
        <c:axId val="1310280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s-PE"/>
          </a:p>
        </c:txPr>
        <c:crossAx val="131029983"/>
        <c:crosses val="autoZero"/>
        <c:crossBetween val="midCat"/>
      </c:valAx>
      <c:valAx>
        <c:axId val="131029983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s-PE"/>
          </a:p>
        </c:txPr>
        <c:crossAx val="131028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Montserrat" pitchFamily="2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charts!$I$44</c:f>
              <c:strCache>
                <c:ptCount val="1"/>
                <c:pt idx="0">
                  <c:v>Norm. Sharpe</c:v>
                </c:pt>
              </c:strCache>
            </c:strRef>
          </c:tx>
          <c:spPr>
            <a:ln w="19050" cap="rnd">
              <a:solidFill>
                <a:srgbClr val="C00000">
                  <a:alpha val="5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strRef>
              <c:f>selection!$A$2:$A$22</c:f>
              <c:strCache>
                <c:ptCount val="21"/>
                <c:pt idx="0">
                  <c:v>CDRO</c:v>
                </c:pt>
                <c:pt idx="1">
                  <c:v>ENX</c:v>
                </c:pt>
                <c:pt idx="2">
                  <c:v>MREO</c:v>
                </c:pt>
                <c:pt idx="3">
                  <c:v>GCZ4</c:v>
                </c:pt>
                <c:pt idx="4">
                  <c:v>MRUS</c:v>
                </c:pt>
                <c:pt idx="5">
                  <c:v>CRH</c:v>
                </c:pt>
                <c:pt idx="6">
                  <c:v>VOO</c:v>
                </c:pt>
                <c:pt idx="7">
                  <c:v>ARM</c:v>
                </c:pt>
                <c:pt idx="8">
                  <c:v>SMH</c:v>
                </c:pt>
                <c:pt idx="9">
                  <c:v>VGT</c:v>
                </c:pt>
                <c:pt idx="10">
                  <c:v>QQQM</c:v>
                </c:pt>
                <c:pt idx="11">
                  <c:v>XLK</c:v>
                </c:pt>
                <c:pt idx="12">
                  <c:v>PAVE</c:v>
                </c:pt>
                <c:pt idx="13">
                  <c:v>HSBC</c:v>
                </c:pt>
                <c:pt idx="14">
                  <c:v>SHEL</c:v>
                </c:pt>
                <c:pt idx="15">
                  <c:v>NGV4</c:v>
                </c:pt>
                <c:pt idx="16">
                  <c:v>FR10YT</c:v>
                </c:pt>
                <c:pt idx="17">
                  <c:v>DE10YT</c:v>
                </c:pt>
                <c:pt idx="18">
                  <c:v>LCOX4</c:v>
                </c:pt>
                <c:pt idx="19">
                  <c:v>ES10YT</c:v>
                </c:pt>
                <c:pt idx="20">
                  <c:v>IT10YT</c:v>
                </c:pt>
              </c:strCache>
            </c:strRef>
          </c:cat>
          <c:val>
            <c:numRef>
              <c:f>selection!$F$2:$F$22</c:f>
              <c:numCache>
                <c:formatCode>0.0000</c:formatCode>
                <c:ptCount val="21"/>
                <c:pt idx="0">
                  <c:v>0.97738824984088846</c:v>
                </c:pt>
                <c:pt idx="1">
                  <c:v>1</c:v>
                </c:pt>
                <c:pt idx="2">
                  <c:v>0.88390594406812906</c:v>
                </c:pt>
                <c:pt idx="3">
                  <c:v>0.77133516261500989</c:v>
                </c:pt>
                <c:pt idx="4">
                  <c:v>0.69456484597473445</c:v>
                </c:pt>
                <c:pt idx="5">
                  <c:v>0.71414238504298222</c:v>
                </c:pt>
                <c:pt idx="6">
                  <c:v>0.69539151143513578</c:v>
                </c:pt>
                <c:pt idx="7">
                  <c:v>0.66492468416118899</c:v>
                </c:pt>
                <c:pt idx="8">
                  <c:v>0.68123506836563985</c:v>
                </c:pt>
                <c:pt idx="9">
                  <c:v>0.61091827724066483</c:v>
                </c:pt>
                <c:pt idx="10">
                  <c:v>0.59886648935136211</c:v>
                </c:pt>
                <c:pt idx="11">
                  <c:v>0.56551959977863253</c:v>
                </c:pt>
                <c:pt idx="12">
                  <c:v>0.54209528924628336</c:v>
                </c:pt>
                <c:pt idx="13">
                  <c:v>0.36745729000803679</c:v>
                </c:pt>
                <c:pt idx="14">
                  <c:v>0.26265192181352121</c:v>
                </c:pt>
                <c:pt idx="15">
                  <c:v>0.19737275897830503</c:v>
                </c:pt>
                <c:pt idx="16">
                  <c:v>0.11190398844335704</c:v>
                </c:pt>
                <c:pt idx="17">
                  <c:v>8.0670539913705583E-2</c:v>
                </c:pt>
                <c:pt idx="18">
                  <c:v>1.7384123055285184E-2</c:v>
                </c:pt>
                <c:pt idx="19">
                  <c:v>6.059741625456745E-3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2F9-4F25-B460-9BA0538EBE38}"/>
            </c:ext>
          </c:extLst>
        </c:ser>
        <c:ser>
          <c:idx val="1"/>
          <c:order val="1"/>
          <c:tx>
            <c:strRef>
              <c:f>charts!$I$45</c:f>
              <c:strCache>
                <c:ptCount val="1"/>
                <c:pt idx="0">
                  <c:v>Norm. Sortino</c:v>
                </c:pt>
              </c:strCache>
            </c:strRef>
          </c:tx>
          <c:spPr>
            <a:ln w="19050" cap="rnd">
              <a:solidFill>
                <a:schemeClr val="tx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selection!$A$2:$A$22</c:f>
              <c:strCache>
                <c:ptCount val="21"/>
                <c:pt idx="0">
                  <c:v>CDRO</c:v>
                </c:pt>
                <c:pt idx="1">
                  <c:v>ENX</c:v>
                </c:pt>
                <c:pt idx="2">
                  <c:v>MREO</c:v>
                </c:pt>
                <c:pt idx="3">
                  <c:v>GCZ4</c:v>
                </c:pt>
                <c:pt idx="4">
                  <c:v>MRUS</c:v>
                </c:pt>
                <c:pt idx="5">
                  <c:v>CRH</c:v>
                </c:pt>
                <c:pt idx="6">
                  <c:v>VOO</c:v>
                </c:pt>
                <c:pt idx="7">
                  <c:v>ARM</c:v>
                </c:pt>
                <c:pt idx="8">
                  <c:v>SMH</c:v>
                </c:pt>
                <c:pt idx="9">
                  <c:v>VGT</c:v>
                </c:pt>
                <c:pt idx="10">
                  <c:v>QQQM</c:v>
                </c:pt>
                <c:pt idx="11">
                  <c:v>XLK</c:v>
                </c:pt>
                <c:pt idx="12">
                  <c:v>PAVE</c:v>
                </c:pt>
                <c:pt idx="13">
                  <c:v>HSBC</c:v>
                </c:pt>
                <c:pt idx="14">
                  <c:v>SHEL</c:v>
                </c:pt>
                <c:pt idx="15">
                  <c:v>NGV4</c:v>
                </c:pt>
                <c:pt idx="16">
                  <c:v>FR10YT</c:v>
                </c:pt>
                <c:pt idx="17">
                  <c:v>DE10YT</c:v>
                </c:pt>
                <c:pt idx="18">
                  <c:v>LCOX4</c:v>
                </c:pt>
                <c:pt idx="19">
                  <c:v>ES10YT</c:v>
                </c:pt>
                <c:pt idx="20">
                  <c:v>IT10YT</c:v>
                </c:pt>
              </c:strCache>
            </c:strRef>
          </c:cat>
          <c:val>
            <c:numRef>
              <c:f>selection!$G$2:$G$22</c:f>
              <c:numCache>
                <c:formatCode>0.0000</c:formatCode>
                <c:ptCount val="21"/>
                <c:pt idx="0">
                  <c:v>1</c:v>
                </c:pt>
                <c:pt idx="1">
                  <c:v>0.91950401580215158</c:v>
                </c:pt>
                <c:pt idx="2">
                  <c:v>0.88148412838390799</c:v>
                </c:pt>
                <c:pt idx="3">
                  <c:v>0.68869428973351487</c:v>
                </c:pt>
                <c:pt idx="4">
                  <c:v>0.76130367902715601</c:v>
                </c:pt>
                <c:pt idx="5">
                  <c:v>0.63987272824368913</c:v>
                </c:pt>
                <c:pt idx="6">
                  <c:v>0.6118320721291316</c:v>
                </c:pt>
                <c:pt idx="7">
                  <c:v>0.62681754594713712</c:v>
                </c:pt>
                <c:pt idx="8">
                  <c:v>0.59621284918801742</c:v>
                </c:pt>
                <c:pt idx="9">
                  <c:v>0.52820102559216864</c:v>
                </c:pt>
                <c:pt idx="10">
                  <c:v>0.52223142991948401</c:v>
                </c:pt>
                <c:pt idx="11">
                  <c:v>0.48906473385245586</c:v>
                </c:pt>
                <c:pt idx="12">
                  <c:v>0.47693874541607506</c:v>
                </c:pt>
                <c:pt idx="13">
                  <c:v>0.31021149919222191</c:v>
                </c:pt>
                <c:pt idx="14">
                  <c:v>0.23365947352884578</c:v>
                </c:pt>
                <c:pt idx="15">
                  <c:v>0.17369545746170564</c:v>
                </c:pt>
                <c:pt idx="16">
                  <c:v>9.5115491299179108E-2</c:v>
                </c:pt>
                <c:pt idx="17">
                  <c:v>7.0593309502740426E-2</c:v>
                </c:pt>
                <c:pt idx="18">
                  <c:v>3.8453065963689713E-2</c:v>
                </c:pt>
                <c:pt idx="19">
                  <c:v>4.5955854185422435E-4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2F9-4F25-B460-9BA0538EBE38}"/>
            </c:ext>
          </c:extLst>
        </c:ser>
        <c:ser>
          <c:idx val="2"/>
          <c:order val="2"/>
          <c:tx>
            <c:strRef>
              <c:f>charts!$I$46</c:f>
              <c:strCache>
                <c:ptCount val="1"/>
                <c:pt idx="0">
                  <c:v>Select. Index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selection!$A$2:$A$22</c:f>
              <c:strCache>
                <c:ptCount val="21"/>
                <c:pt idx="0">
                  <c:v>CDRO</c:v>
                </c:pt>
                <c:pt idx="1">
                  <c:v>ENX</c:v>
                </c:pt>
                <c:pt idx="2">
                  <c:v>MREO</c:v>
                </c:pt>
                <c:pt idx="3">
                  <c:v>GCZ4</c:v>
                </c:pt>
                <c:pt idx="4">
                  <c:v>MRUS</c:v>
                </c:pt>
                <c:pt idx="5">
                  <c:v>CRH</c:v>
                </c:pt>
                <c:pt idx="6">
                  <c:v>VOO</c:v>
                </c:pt>
                <c:pt idx="7">
                  <c:v>ARM</c:v>
                </c:pt>
                <c:pt idx="8">
                  <c:v>SMH</c:v>
                </c:pt>
                <c:pt idx="9">
                  <c:v>VGT</c:v>
                </c:pt>
                <c:pt idx="10">
                  <c:v>QQQM</c:v>
                </c:pt>
                <c:pt idx="11">
                  <c:v>XLK</c:v>
                </c:pt>
                <c:pt idx="12">
                  <c:v>PAVE</c:v>
                </c:pt>
                <c:pt idx="13">
                  <c:v>HSBC</c:v>
                </c:pt>
                <c:pt idx="14">
                  <c:v>SHEL</c:v>
                </c:pt>
                <c:pt idx="15">
                  <c:v>NGV4</c:v>
                </c:pt>
                <c:pt idx="16">
                  <c:v>FR10YT</c:v>
                </c:pt>
                <c:pt idx="17">
                  <c:v>DE10YT</c:v>
                </c:pt>
                <c:pt idx="18">
                  <c:v>LCOX4</c:v>
                </c:pt>
                <c:pt idx="19">
                  <c:v>ES10YT</c:v>
                </c:pt>
                <c:pt idx="20">
                  <c:v>IT10YT</c:v>
                </c:pt>
              </c:strCache>
            </c:strRef>
          </c:cat>
          <c:val>
            <c:numRef>
              <c:f>selection!$H$2:$H$22</c:f>
              <c:numCache>
                <c:formatCode>0.0000</c:formatCode>
                <c:ptCount val="21"/>
                <c:pt idx="0">
                  <c:v>0.97738824984088846</c:v>
                </c:pt>
                <c:pt idx="1">
                  <c:v>0.91950401580215158</c:v>
                </c:pt>
                <c:pt idx="2">
                  <c:v>0.77914906068025003</c:v>
                </c:pt>
                <c:pt idx="3">
                  <c:v>0.53121412196362938</c:v>
                </c:pt>
                <c:pt idx="4">
                  <c:v>0.52877477256349525</c:v>
                </c:pt>
                <c:pt idx="5">
                  <c:v>0.45696023627190818</c:v>
                </c:pt>
                <c:pt idx="6">
                  <c:v>0.42546282938236785</c:v>
                </c:pt>
                <c:pt idx="7">
                  <c:v>0.41678645876559173</c:v>
                </c:pt>
                <c:pt idx="8">
                  <c:v>0.40616110107707198</c:v>
                </c:pt>
                <c:pt idx="9">
                  <c:v>0.32268766059151999</c:v>
                </c:pt>
                <c:pt idx="10">
                  <c:v>0.31274690306482328</c:v>
                </c:pt>
                <c:pt idx="11">
                  <c:v>0.27657569255408426</c:v>
                </c:pt>
                <c:pt idx="12">
                  <c:v>0.25854624714908669</c:v>
                </c:pt>
                <c:pt idx="13">
                  <c:v>0.11398947682250415</c:v>
                </c:pt>
                <c:pt idx="14">
                  <c:v>6.1371109772286929E-2</c:v>
                </c:pt>
                <c:pt idx="15">
                  <c:v>3.4282751661215659E-2</c:v>
                </c:pt>
                <c:pt idx="16">
                  <c:v>1.0643802839127567E-2</c:v>
                </c:pt>
                <c:pt idx="17">
                  <c:v>5.6948003918813935E-3</c:v>
                </c:pt>
                <c:pt idx="18">
                  <c:v>6.6847283056578036E-4</c:v>
                </c:pt>
                <c:pt idx="19">
                  <c:v>2.7848060254082489E-6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2F9-4F25-B460-9BA0538EB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375423"/>
        <c:axId val="193381663"/>
      </c:lineChart>
      <c:catAx>
        <c:axId val="19337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0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s-PE"/>
          </a:p>
        </c:txPr>
        <c:crossAx val="193381663"/>
        <c:crosses val="autoZero"/>
        <c:auto val="1"/>
        <c:lblAlgn val="ctr"/>
        <c:lblOffset val="100"/>
        <c:noMultiLvlLbl val="0"/>
      </c:catAx>
      <c:valAx>
        <c:axId val="193381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s-PE"/>
          </a:p>
        </c:txPr>
        <c:crossAx val="19337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Montserrat" pitchFamily="2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charts!$I$85</c:f>
              <c:strCache>
                <c:ptCount val="1"/>
                <c:pt idx="0">
                  <c:v>Jensen Alpha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strRef>
              <c:f>selection!$A$2:$A$22</c:f>
              <c:strCache>
                <c:ptCount val="21"/>
                <c:pt idx="0">
                  <c:v>CDRO</c:v>
                </c:pt>
                <c:pt idx="1">
                  <c:v>ENX</c:v>
                </c:pt>
                <c:pt idx="2">
                  <c:v>MREO</c:v>
                </c:pt>
                <c:pt idx="3">
                  <c:v>GCZ4</c:v>
                </c:pt>
                <c:pt idx="4">
                  <c:v>MRUS</c:v>
                </c:pt>
                <c:pt idx="5">
                  <c:v>CRH</c:v>
                </c:pt>
                <c:pt idx="6">
                  <c:v>VOO</c:v>
                </c:pt>
                <c:pt idx="7">
                  <c:v>ARM</c:v>
                </c:pt>
                <c:pt idx="8">
                  <c:v>SMH</c:v>
                </c:pt>
                <c:pt idx="9">
                  <c:v>VGT</c:v>
                </c:pt>
                <c:pt idx="10">
                  <c:v>QQQM</c:v>
                </c:pt>
                <c:pt idx="11">
                  <c:v>XLK</c:v>
                </c:pt>
                <c:pt idx="12">
                  <c:v>PAVE</c:v>
                </c:pt>
                <c:pt idx="13">
                  <c:v>HSBC</c:v>
                </c:pt>
                <c:pt idx="14">
                  <c:v>SHEL</c:v>
                </c:pt>
                <c:pt idx="15">
                  <c:v>NGV4</c:v>
                </c:pt>
                <c:pt idx="16">
                  <c:v>FR10YT</c:v>
                </c:pt>
                <c:pt idx="17">
                  <c:v>DE10YT</c:v>
                </c:pt>
                <c:pt idx="18">
                  <c:v>LCOX4</c:v>
                </c:pt>
                <c:pt idx="19">
                  <c:v>ES10YT</c:v>
                </c:pt>
                <c:pt idx="20">
                  <c:v>IT10YT</c:v>
                </c:pt>
              </c:strCache>
            </c:strRef>
          </c:xVal>
          <c:yVal>
            <c:numRef>
              <c:f>selection!$E$2:$E$22</c:f>
              <c:numCache>
                <c:formatCode>0.0000</c:formatCode>
                <c:ptCount val="21"/>
                <c:pt idx="0">
                  <c:v>1.3674419934886499</c:v>
                </c:pt>
                <c:pt idx="1">
                  <c:v>0.47577625090102499</c:v>
                </c:pt>
                <c:pt idx="2">
                  <c:v>1.5107226173780799</c:v>
                </c:pt>
                <c:pt idx="3">
                  <c:v>0.27567445277181402</c:v>
                </c:pt>
                <c:pt idx="4">
                  <c:v>0.74261161808848497</c:v>
                </c:pt>
                <c:pt idx="5">
                  <c:v>0.32820568715086301</c:v>
                </c:pt>
                <c:pt idx="6">
                  <c:v>3.1891046758936101E-7</c:v>
                </c:pt>
                <c:pt idx="7">
                  <c:v>0.68498426017996905</c:v>
                </c:pt>
                <c:pt idx="8">
                  <c:v>0.10227207503904701</c:v>
                </c:pt>
                <c:pt idx="9">
                  <c:v>-3.9578864571856998E-2</c:v>
                </c:pt>
                <c:pt idx="10">
                  <c:v>-5.3667598681504398E-2</c:v>
                </c:pt>
                <c:pt idx="11">
                  <c:v>-7.2438024930795999E-2</c:v>
                </c:pt>
                <c:pt idx="12">
                  <c:v>-4.2446937629523201E-2</c:v>
                </c:pt>
                <c:pt idx="13">
                  <c:v>-4.20431160174689E-2</c:v>
                </c:pt>
                <c:pt idx="14">
                  <c:v>-8.6656013213474103E-2</c:v>
                </c:pt>
                <c:pt idx="15">
                  <c:v>-0.217012670179804</c:v>
                </c:pt>
                <c:pt idx="16">
                  <c:v>-7.5502865638564606E-2</c:v>
                </c:pt>
                <c:pt idx="17">
                  <c:v>-0.177003240383208</c:v>
                </c:pt>
                <c:pt idx="18">
                  <c:v>-0.29114001546284202</c:v>
                </c:pt>
                <c:pt idx="19">
                  <c:v>-0.174351653565117</c:v>
                </c:pt>
                <c:pt idx="20">
                  <c:v>-0.145438457094336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FD-41F8-B136-73C34C9EF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00863"/>
        <c:axId val="193394143"/>
      </c:scatterChart>
      <c:valAx>
        <c:axId val="193400863"/>
        <c:scaling>
          <c:orientation val="minMax"/>
          <c:max val="22"/>
          <c:min val="0"/>
        </c:scaling>
        <c:delete val="0"/>
        <c:axPos val="b"/>
        <c:majorGridlines>
          <c:spPr>
            <a:ln w="6350" cap="flat" cmpd="sng" algn="ctr">
              <a:noFill/>
              <a:prstDash val="dash"/>
              <a:round/>
            </a:ln>
            <a:effectLst/>
          </c:spPr>
        </c:majorGridlines>
        <c:majorTickMark val="cross"/>
        <c:minorTickMark val="none"/>
        <c:tickLblPos val="none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s-PE"/>
          </a:p>
        </c:txPr>
        <c:crossAx val="193394143"/>
        <c:crosses val="autoZero"/>
        <c:crossBetween val="midCat"/>
        <c:majorUnit val="1"/>
      </c:valAx>
      <c:valAx>
        <c:axId val="19339414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s-PE"/>
          </a:p>
        </c:txPr>
        <c:crossAx val="19340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Montserrat" pitchFamily="2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plotArea>
      <cx:plotAreaRegion>
        <cx:series layoutId="treemap" uniqueId="{17274F70-3D05-4F8C-AD0D-1FE72F149D56}">
          <cx:dataLabels>
            <cx:numFmt formatCode="0%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FFFFFF"/>
                    </a:solidFill>
                    <a:latin typeface="Montserrat" pitchFamily="2" charset="0"/>
                    <a:ea typeface="Montserrat" pitchFamily="2" charset="0"/>
                    <a:cs typeface="Montserrat" pitchFamily="2" charset="0"/>
                  </a:defRPr>
                </a:pPr>
                <a:endParaRPr lang="es-PE">
                  <a:latin typeface="Montserrat" pitchFamily="2" charset="0"/>
                </a:endParaRPr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220981</xdr:colOff>
      <xdr:row>21</xdr:row>
      <xdr:rowOff>144780</xdr:rowOff>
    </xdr:from>
    <xdr:to>
      <xdr:col>7</xdr:col>
      <xdr:colOff>434341</xdr:colOff>
      <xdr:row>38</xdr:row>
      <xdr:rowOff>147204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CC17DC-8CFE-4FEF-9198-86C4296D4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251460</xdr:colOff>
      <xdr:row>3</xdr:row>
      <xdr:rowOff>167640</xdr:rowOff>
    </xdr:from>
    <xdr:to>
      <xdr:col>8</xdr:col>
      <xdr:colOff>701040</xdr:colOff>
      <xdr:row>18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743F92AE-A546-49E4-A603-217FF49674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" y="716280"/>
              <a:ext cx="67894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236220</xdr:colOff>
      <xdr:row>40</xdr:row>
      <xdr:rowOff>144780</xdr:rowOff>
    </xdr:from>
    <xdr:to>
      <xdr:col>7</xdr:col>
      <xdr:colOff>434340</xdr:colOff>
      <xdr:row>55</xdr:row>
      <xdr:rowOff>144780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33D80D1-C1A2-4398-84BD-A1136D096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236220</xdr:colOff>
      <xdr:row>82</xdr:row>
      <xdr:rowOff>129540</xdr:rowOff>
    </xdr:from>
    <xdr:to>
      <xdr:col>7</xdr:col>
      <xdr:colOff>419100</xdr:colOff>
      <xdr:row>96</xdr:row>
      <xdr:rowOff>137160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29EF41A-5820-4A9E-9635-1F828716F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equities/codere-online-us" TargetMode="External"/><Relationship Id="rId13" Type="http://schemas.openxmlformats.org/officeDocument/2006/relationships/hyperlink" Target="https://www.investing.com/equities/arm" TargetMode="External"/><Relationship Id="rId18" Type="http://schemas.openxmlformats.org/officeDocument/2006/relationships/hyperlink" Target="https://www.investing.com/etfs/qqqm" TargetMode="External"/><Relationship Id="rId3" Type="http://schemas.openxmlformats.org/officeDocument/2006/relationships/hyperlink" Target="https://www.investing.com/rates-bonds/france-10-year-bond-yield" TargetMode="External"/><Relationship Id="rId21" Type="http://schemas.openxmlformats.org/officeDocument/2006/relationships/hyperlink" Target="https://www.investing.com/etfs/global-x-us-infrastructure-dev" TargetMode="External"/><Relationship Id="rId7" Type="http://schemas.openxmlformats.org/officeDocument/2006/relationships/hyperlink" Target="https://www.investing.com/commodities/brent-oil" TargetMode="External"/><Relationship Id="rId12" Type="http://schemas.openxmlformats.org/officeDocument/2006/relationships/hyperlink" Target="https://www.investing.com/equities/mereo-biopharma-group" TargetMode="External"/><Relationship Id="rId17" Type="http://schemas.openxmlformats.org/officeDocument/2006/relationships/hyperlink" Target="https://www.investing.com/etfs/vanguard-s-p-500" TargetMode="External"/><Relationship Id="rId2" Type="http://schemas.openxmlformats.org/officeDocument/2006/relationships/hyperlink" Target="https://www.investing.com/rates-bonds/spain-10-year-bond-yield" TargetMode="External"/><Relationship Id="rId16" Type="http://schemas.openxmlformats.org/officeDocument/2006/relationships/hyperlink" Target="https://www.investing.com/etfs/holdrs-merrill-lynch-semiconductor" TargetMode="External"/><Relationship Id="rId20" Type="http://schemas.openxmlformats.org/officeDocument/2006/relationships/hyperlink" Target="https://www.investing.com/etfs/spdr-select-sector---technology" TargetMode="External"/><Relationship Id="rId1" Type="http://schemas.openxmlformats.org/officeDocument/2006/relationships/hyperlink" Target="https://www.investing.com/rates-bonds/germany-10-year-bond-yield" TargetMode="External"/><Relationship Id="rId6" Type="http://schemas.openxmlformats.org/officeDocument/2006/relationships/hyperlink" Target="https://www.investing.com/commodities/natural-gas" TargetMode="External"/><Relationship Id="rId11" Type="http://schemas.openxmlformats.org/officeDocument/2006/relationships/hyperlink" Target="https://www.investing.com/equities/crh" TargetMode="External"/><Relationship Id="rId5" Type="http://schemas.openxmlformats.org/officeDocument/2006/relationships/hyperlink" Target="https://www.investing.com/commodities/gold" TargetMode="External"/><Relationship Id="rId15" Type="http://schemas.openxmlformats.org/officeDocument/2006/relationships/hyperlink" Target="https://www.investing.com/equities/royal-dutch-shell-a-plc" TargetMode="External"/><Relationship Id="rId23" Type="http://schemas.openxmlformats.org/officeDocument/2006/relationships/hyperlink" Target="https://investor.vanguard.com/investment-products/etfs/profile/voo" TargetMode="External"/><Relationship Id="rId10" Type="http://schemas.openxmlformats.org/officeDocument/2006/relationships/hyperlink" Target="https://www.investing.com/equities/euronext" TargetMode="External"/><Relationship Id="rId19" Type="http://schemas.openxmlformats.org/officeDocument/2006/relationships/hyperlink" Target="https://www.investing.com/etfs/vanguard-information-tech" TargetMode="External"/><Relationship Id="rId4" Type="http://schemas.openxmlformats.org/officeDocument/2006/relationships/hyperlink" Target="https://www.investing.com/rates-bonds/italy-10-year-bond-yield" TargetMode="External"/><Relationship Id="rId9" Type="http://schemas.openxmlformats.org/officeDocument/2006/relationships/hyperlink" Target="https://www.investing.com/equities/merus-bv" TargetMode="External"/><Relationship Id="rId14" Type="http://schemas.openxmlformats.org/officeDocument/2006/relationships/hyperlink" Target="https://www.investing.com/equities/hsbc-holdings-plc" TargetMode="External"/><Relationship Id="rId22" Type="http://schemas.openxmlformats.org/officeDocument/2006/relationships/hyperlink" Target="https://www.vaneck.com/fr/en/investments/semiconductor-etf/overvie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A23" sqref="A23"/>
    </sheetView>
  </sheetViews>
  <sheetFormatPr baseColWidth="10" defaultColWidth="8.88671875" defaultRowHeight="14.4" x14ac:dyDescent="0.35"/>
  <cols>
    <col min="1" max="1" width="50.77734375" style="13" customWidth="1"/>
    <col min="2" max="3" width="9.88671875" style="3" customWidth="1"/>
    <col min="4" max="4" width="12.88671875" style="3" customWidth="1"/>
    <col min="5" max="5" width="17.33203125" style="13" customWidth="1"/>
    <col min="6" max="6" width="16.5546875" style="3" customWidth="1"/>
    <col min="7" max="8" width="13.88671875" style="3" customWidth="1"/>
    <col min="9" max="9" width="12" style="3" customWidth="1"/>
    <col min="10" max="10" width="15" style="13" customWidth="1"/>
    <col min="11" max="16384" width="8.88671875" style="3"/>
  </cols>
  <sheetData>
    <row r="1" spans="1:10" x14ac:dyDescent="0.35">
      <c r="A1" s="12" t="s">
        <v>74</v>
      </c>
      <c r="B1" s="8" t="s">
        <v>72</v>
      </c>
      <c r="C1" s="8" t="s">
        <v>75</v>
      </c>
      <c r="D1" s="8" t="s">
        <v>76</v>
      </c>
      <c r="E1" s="12" t="s">
        <v>77</v>
      </c>
      <c r="F1" s="8" t="s">
        <v>78</v>
      </c>
      <c r="G1" s="8" t="s">
        <v>79</v>
      </c>
      <c r="H1" s="8" t="s">
        <v>80</v>
      </c>
      <c r="I1" s="8" t="s">
        <v>81</v>
      </c>
      <c r="J1" s="12" t="s">
        <v>82</v>
      </c>
    </row>
    <row r="2" spans="1:10" x14ac:dyDescent="0.35">
      <c r="A2" s="13" t="s">
        <v>10</v>
      </c>
      <c r="B2" s="3" t="s">
        <v>2</v>
      </c>
      <c r="C2" s="3" t="s">
        <v>0</v>
      </c>
      <c r="D2" s="3" t="s">
        <v>1</v>
      </c>
      <c r="E2" s="16" t="s">
        <v>3</v>
      </c>
      <c r="F2" s="3">
        <v>1</v>
      </c>
      <c r="G2" s="9">
        <v>45182</v>
      </c>
      <c r="H2" s="9">
        <v>45548</v>
      </c>
      <c r="I2" s="3">
        <v>0</v>
      </c>
    </row>
    <row r="3" spans="1:10" x14ac:dyDescent="0.35">
      <c r="A3" s="13" t="s">
        <v>11</v>
      </c>
      <c r="B3" s="3" t="s">
        <v>4</v>
      </c>
      <c r="C3" s="3" t="s">
        <v>0</v>
      </c>
      <c r="D3" s="3" t="s">
        <v>1</v>
      </c>
      <c r="E3" s="16" t="s">
        <v>5</v>
      </c>
      <c r="F3" s="3">
        <v>1</v>
      </c>
      <c r="G3" s="9">
        <v>45182</v>
      </c>
      <c r="H3" s="9">
        <v>45548</v>
      </c>
      <c r="I3" s="3">
        <v>0</v>
      </c>
    </row>
    <row r="4" spans="1:10" x14ac:dyDescent="0.35">
      <c r="A4" s="13" t="s">
        <v>12</v>
      </c>
      <c r="B4" s="3" t="s">
        <v>6</v>
      </c>
      <c r="C4" s="3" t="s">
        <v>0</v>
      </c>
      <c r="D4" s="3" t="s">
        <v>1</v>
      </c>
      <c r="E4" s="16" t="s">
        <v>8</v>
      </c>
      <c r="F4" s="3">
        <v>1</v>
      </c>
      <c r="G4" s="9">
        <v>45182</v>
      </c>
      <c r="H4" s="9">
        <v>45548</v>
      </c>
      <c r="I4" s="3">
        <v>0</v>
      </c>
    </row>
    <row r="5" spans="1:10" x14ac:dyDescent="0.35">
      <c r="A5" s="13" t="s">
        <v>13</v>
      </c>
      <c r="B5" s="3" t="s">
        <v>7</v>
      </c>
      <c r="C5" s="3" t="s">
        <v>0</v>
      </c>
      <c r="D5" s="3" t="s">
        <v>1</v>
      </c>
      <c r="E5" s="16" t="s">
        <v>9</v>
      </c>
      <c r="F5" s="3">
        <v>1</v>
      </c>
      <c r="G5" s="9">
        <v>45182</v>
      </c>
      <c r="H5" s="9">
        <v>45548</v>
      </c>
      <c r="I5" s="3">
        <v>0</v>
      </c>
    </row>
    <row r="6" spans="1:10" x14ac:dyDescent="0.35">
      <c r="A6" s="14" t="s">
        <v>44</v>
      </c>
      <c r="B6" s="10" t="s">
        <v>43</v>
      </c>
      <c r="C6" s="10" t="s">
        <v>14</v>
      </c>
      <c r="D6" s="10" t="s">
        <v>1</v>
      </c>
      <c r="E6" s="15" t="s">
        <v>15</v>
      </c>
      <c r="F6" s="10">
        <v>1</v>
      </c>
      <c r="G6" s="11">
        <v>45182</v>
      </c>
      <c r="H6" s="11">
        <v>45548</v>
      </c>
      <c r="I6" s="10">
        <v>1</v>
      </c>
      <c r="J6" s="14"/>
    </row>
    <row r="7" spans="1:10" x14ac:dyDescent="0.35">
      <c r="A7" s="13" t="s">
        <v>46</v>
      </c>
      <c r="B7" s="3" t="s">
        <v>45</v>
      </c>
      <c r="C7" s="3" t="s">
        <v>14</v>
      </c>
      <c r="D7" s="3" t="s">
        <v>1</v>
      </c>
      <c r="E7" s="16" t="s">
        <v>16</v>
      </c>
      <c r="F7" s="3">
        <v>1</v>
      </c>
      <c r="G7" s="9">
        <v>45182</v>
      </c>
      <c r="H7" s="9">
        <v>45548</v>
      </c>
      <c r="I7" s="3">
        <v>0</v>
      </c>
    </row>
    <row r="8" spans="1:10" x14ac:dyDescent="0.35">
      <c r="A8" s="13" t="s">
        <v>48</v>
      </c>
      <c r="B8" s="3" t="s">
        <v>47</v>
      </c>
      <c r="C8" s="3" t="s">
        <v>14</v>
      </c>
      <c r="D8" s="3" t="s">
        <v>1</v>
      </c>
      <c r="E8" s="16" t="s">
        <v>17</v>
      </c>
      <c r="F8" s="3">
        <v>1</v>
      </c>
      <c r="G8" s="9">
        <v>45182</v>
      </c>
      <c r="H8" s="9">
        <v>45548</v>
      </c>
      <c r="I8" s="3">
        <v>0</v>
      </c>
    </row>
    <row r="9" spans="1:10" x14ac:dyDescent="0.35">
      <c r="A9" s="14" t="s">
        <v>50</v>
      </c>
      <c r="B9" s="10" t="s">
        <v>49</v>
      </c>
      <c r="C9" s="10" t="s">
        <v>18</v>
      </c>
      <c r="D9" s="10" t="s">
        <v>34</v>
      </c>
      <c r="E9" s="15" t="s">
        <v>20</v>
      </c>
      <c r="F9" s="10">
        <v>1</v>
      </c>
      <c r="G9" s="11">
        <v>45182</v>
      </c>
      <c r="H9" s="11">
        <v>45548</v>
      </c>
      <c r="I9" s="10">
        <v>1</v>
      </c>
      <c r="J9" s="14"/>
    </row>
    <row r="10" spans="1:10" x14ac:dyDescent="0.35">
      <c r="A10" s="13" t="s">
        <v>52</v>
      </c>
      <c r="B10" s="3" t="s">
        <v>51</v>
      </c>
      <c r="C10" s="3" t="s">
        <v>18</v>
      </c>
      <c r="D10" s="3" t="s">
        <v>1</v>
      </c>
      <c r="E10" s="16" t="s">
        <v>21</v>
      </c>
      <c r="F10" s="3">
        <v>1</v>
      </c>
      <c r="G10" s="9">
        <v>45182</v>
      </c>
      <c r="H10" s="9">
        <v>45548</v>
      </c>
      <c r="I10" s="3">
        <v>0</v>
      </c>
    </row>
    <row r="11" spans="1:10" x14ac:dyDescent="0.35">
      <c r="A11" s="14" t="s">
        <v>54</v>
      </c>
      <c r="B11" s="10" t="s">
        <v>53</v>
      </c>
      <c r="C11" s="10" t="s">
        <v>18</v>
      </c>
      <c r="D11" s="10" t="s">
        <v>1</v>
      </c>
      <c r="E11" s="15" t="s">
        <v>22</v>
      </c>
      <c r="F11" s="10">
        <v>1</v>
      </c>
      <c r="G11" s="11">
        <v>45182</v>
      </c>
      <c r="H11" s="11">
        <v>45548</v>
      </c>
      <c r="I11" s="10">
        <v>1</v>
      </c>
      <c r="J11" s="14"/>
    </row>
    <row r="12" spans="1:10" x14ac:dyDescent="0.35">
      <c r="A12" s="13" t="s">
        <v>57</v>
      </c>
      <c r="B12" s="3" t="s">
        <v>35</v>
      </c>
      <c r="C12" s="3" t="s">
        <v>18</v>
      </c>
      <c r="D12" s="3" t="s">
        <v>56</v>
      </c>
      <c r="E12" s="16" t="s">
        <v>23</v>
      </c>
      <c r="F12" s="3">
        <v>1</v>
      </c>
      <c r="G12" s="9">
        <v>45182</v>
      </c>
      <c r="H12" s="9">
        <v>45548</v>
      </c>
      <c r="I12" s="3">
        <v>0</v>
      </c>
    </row>
    <row r="13" spans="1:10" x14ac:dyDescent="0.35">
      <c r="A13" s="13" t="s">
        <v>59</v>
      </c>
      <c r="B13" s="3" t="s">
        <v>58</v>
      </c>
      <c r="C13" s="3" t="s">
        <v>18</v>
      </c>
      <c r="D13" s="3" t="s">
        <v>1</v>
      </c>
      <c r="E13" s="16" t="s">
        <v>24</v>
      </c>
      <c r="F13" s="3">
        <v>1</v>
      </c>
      <c r="G13" s="9">
        <v>45182</v>
      </c>
      <c r="H13" s="9">
        <v>45548</v>
      </c>
      <c r="I13" s="3">
        <v>0</v>
      </c>
    </row>
    <row r="14" spans="1:10" x14ac:dyDescent="0.35">
      <c r="A14" s="13" t="s">
        <v>60</v>
      </c>
      <c r="B14" s="3" t="s">
        <v>36</v>
      </c>
      <c r="C14" s="3" t="s">
        <v>18</v>
      </c>
      <c r="D14" s="3" t="s">
        <v>1</v>
      </c>
      <c r="E14" s="16" t="s">
        <v>25</v>
      </c>
      <c r="F14" s="3">
        <v>1</v>
      </c>
      <c r="G14" s="9">
        <v>45182</v>
      </c>
      <c r="H14" s="9">
        <v>45548</v>
      </c>
      <c r="I14" s="3">
        <v>0</v>
      </c>
    </row>
    <row r="15" spans="1:10" x14ac:dyDescent="0.35">
      <c r="A15" s="13" t="s">
        <v>62</v>
      </c>
      <c r="B15" s="3" t="s">
        <v>61</v>
      </c>
      <c r="C15" s="3" t="s">
        <v>18</v>
      </c>
      <c r="D15" s="3" t="s">
        <v>1</v>
      </c>
      <c r="E15" s="16" t="s">
        <v>26</v>
      </c>
      <c r="F15" s="3">
        <v>1</v>
      </c>
      <c r="G15" s="9">
        <v>45182</v>
      </c>
      <c r="H15" s="9">
        <v>45548</v>
      </c>
      <c r="I15" s="3">
        <v>0</v>
      </c>
    </row>
    <row r="16" spans="1:10" x14ac:dyDescent="0.35">
      <c r="A16" s="13" t="s">
        <v>64</v>
      </c>
      <c r="B16" s="3" t="s">
        <v>63</v>
      </c>
      <c r="C16" s="3" t="s">
        <v>18</v>
      </c>
      <c r="D16" s="3" t="s">
        <v>1</v>
      </c>
      <c r="E16" s="16" t="s">
        <v>27</v>
      </c>
      <c r="F16" s="3">
        <v>1</v>
      </c>
      <c r="G16" s="9">
        <v>45182</v>
      </c>
      <c r="H16" s="9">
        <v>45548</v>
      </c>
      <c r="I16" s="3">
        <v>0</v>
      </c>
    </row>
    <row r="17" spans="1:10" x14ac:dyDescent="0.35">
      <c r="A17" s="14" t="s">
        <v>69</v>
      </c>
      <c r="B17" s="10" t="s">
        <v>67</v>
      </c>
      <c r="C17" s="10" t="s">
        <v>19</v>
      </c>
      <c r="D17" s="10" t="s">
        <v>1</v>
      </c>
      <c r="E17" s="15" t="s">
        <v>28</v>
      </c>
      <c r="F17" s="10">
        <v>1</v>
      </c>
      <c r="G17" s="11">
        <v>45182</v>
      </c>
      <c r="H17" s="11">
        <v>45548</v>
      </c>
      <c r="I17" s="10">
        <v>1</v>
      </c>
      <c r="J17" s="15" t="s">
        <v>70</v>
      </c>
    </row>
    <row r="18" spans="1:10" x14ac:dyDescent="0.35">
      <c r="A18" s="14" t="s">
        <v>66</v>
      </c>
      <c r="B18" s="10" t="s">
        <v>65</v>
      </c>
      <c r="C18" s="10" t="s">
        <v>19</v>
      </c>
      <c r="D18" s="10" t="s">
        <v>1</v>
      </c>
      <c r="E18" s="15" t="s">
        <v>29</v>
      </c>
      <c r="F18" s="10">
        <v>1</v>
      </c>
      <c r="G18" s="11">
        <v>45182</v>
      </c>
      <c r="H18" s="11">
        <v>45548</v>
      </c>
      <c r="I18" s="10">
        <v>1</v>
      </c>
      <c r="J18" s="15" t="s">
        <v>71</v>
      </c>
    </row>
    <row r="19" spans="1:10" x14ac:dyDescent="0.35">
      <c r="A19" s="13" t="s">
        <v>68</v>
      </c>
      <c r="B19" s="3" t="s">
        <v>55</v>
      </c>
      <c r="C19" s="3" t="s">
        <v>19</v>
      </c>
      <c r="D19" s="3" t="s">
        <v>1</v>
      </c>
      <c r="E19" s="16" t="s">
        <v>30</v>
      </c>
      <c r="F19" s="3">
        <v>1</v>
      </c>
      <c r="G19" s="9">
        <v>45182</v>
      </c>
      <c r="H19" s="9">
        <v>45548</v>
      </c>
      <c r="I19" s="3">
        <v>0</v>
      </c>
    </row>
    <row r="20" spans="1:10" x14ac:dyDescent="0.35">
      <c r="A20" s="13" t="s">
        <v>40</v>
      </c>
      <c r="B20" s="3" t="s">
        <v>39</v>
      </c>
      <c r="C20" s="3" t="s">
        <v>19</v>
      </c>
      <c r="D20" s="3" t="s">
        <v>1</v>
      </c>
      <c r="E20" s="16" t="s">
        <v>31</v>
      </c>
      <c r="F20" s="3">
        <v>1</v>
      </c>
      <c r="G20" s="9">
        <v>45182</v>
      </c>
      <c r="H20" s="9">
        <v>45548</v>
      </c>
      <c r="I20" s="3">
        <v>0</v>
      </c>
    </row>
    <row r="21" spans="1:10" x14ac:dyDescent="0.35">
      <c r="A21" s="13" t="s">
        <v>38</v>
      </c>
      <c r="B21" s="3" t="s">
        <v>37</v>
      </c>
      <c r="C21" s="3" t="s">
        <v>19</v>
      </c>
      <c r="D21" s="3" t="s">
        <v>1</v>
      </c>
      <c r="E21" s="16" t="s">
        <v>32</v>
      </c>
      <c r="F21" s="3">
        <v>1</v>
      </c>
      <c r="G21" s="9">
        <v>45182</v>
      </c>
      <c r="H21" s="9">
        <v>45548</v>
      </c>
      <c r="I21" s="3">
        <v>0</v>
      </c>
    </row>
    <row r="22" spans="1:10" x14ac:dyDescent="0.35">
      <c r="A22" s="13" t="s">
        <v>42</v>
      </c>
      <c r="B22" s="3" t="s">
        <v>41</v>
      </c>
      <c r="C22" s="3" t="s">
        <v>19</v>
      </c>
      <c r="D22" s="3" t="s">
        <v>1</v>
      </c>
      <c r="E22" s="16" t="s">
        <v>33</v>
      </c>
      <c r="F22" s="3">
        <v>1</v>
      </c>
      <c r="G22" s="9">
        <v>45182</v>
      </c>
      <c r="H22" s="9">
        <v>45548</v>
      </c>
      <c r="I22" s="3">
        <v>0</v>
      </c>
    </row>
  </sheetData>
  <hyperlinks>
    <hyperlink ref="E2" r:id="rId1" xr:uid="{3B9FCC44-14F4-499D-A8A0-C3C80C3A8BE6}"/>
    <hyperlink ref="E3" r:id="rId2" xr:uid="{58443FDD-958A-4860-87C7-323C92DC887E}"/>
    <hyperlink ref="E4" r:id="rId3" xr:uid="{A7C75BE8-EE38-4CC5-BC0C-C21803ED7439}"/>
    <hyperlink ref="E5" r:id="rId4" xr:uid="{A5A03ECC-BDEB-407E-8A54-26D50AF0B91D}"/>
    <hyperlink ref="E6" r:id="rId5" xr:uid="{9407C2C1-107E-408D-A75E-DCFF56D396D0}"/>
    <hyperlink ref="E7" r:id="rId6" xr:uid="{329B0A90-7E69-4897-A38D-6545CFC4B4FA}"/>
    <hyperlink ref="E8" r:id="rId7" xr:uid="{042673B7-2756-4E7B-8E1C-6083F79F09DB}"/>
    <hyperlink ref="E11" r:id="rId8" xr:uid="{F640CAEF-C037-4025-A037-06417266D674}"/>
    <hyperlink ref="E10" r:id="rId9" xr:uid="{BE680674-DD45-40C6-9A67-AFE6CA27F668}"/>
    <hyperlink ref="E9" r:id="rId10" xr:uid="{93811C22-1858-4D4E-9D13-9324ACF2BFE4}"/>
    <hyperlink ref="E12" r:id="rId11" xr:uid="{B131A885-9D69-4BF3-AC45-2DA17041EC2E}"/>
    <hyperlink ref="E13" r:id="rId12" xr:uid="{064C5D41-63B7-4DBE-B368-421E01F428A4}"/>
    <hyperlink ref="E14" r:id="rId13" xr:uid="{22965F9A-D8AE-439A-9236-C492ABB51156}"/>
    <hyperlink ref="E15" r:id="rId14" xr:uid="{D9DFCC75-83F1-4E08-93E3-A30992FAFB40}"/>
    <hyperlink ref="E16" r:id="rId15" xr:uid="{90ECB481-A0F0-46C1-9DA1-6AB08C36186F}"/>
    <hyperlink ref="E17" r:id="rId16" xr:uid="{B2C51718-4C7C-434D-B092-975CDE8BB7E6}"/>
    <hyperlink ref="E18" r:id="rId17" xr:uid="{99F48563-1DA8-4BD8-8894-7FF725653C47}"/>
    <hyperlink ref="E19" r:id="rId18" xr:uid="{E6A4CF10-F6D1-41CE-A3B3-2A829729724B}"/>
    <hyperlink ref="E20" r:id="rId19" xr:uid="{D68F1324-CA58-4C0B-AAF5-F92F430E49B0}"/>
    <hyperlink ref="E21" r:id="rId20" xr:uid="{506F4B8C-DEC1-4903-A7BD-6083DE51A45B}"/>
    <hyperlink ref="E22" r:id="rId21" xr:uid="{17745CE2-9FFA-4725-8813-F3070764FDFC}"/>
    <hyperlink ref="J17" r:id="rId22" xr:uid="{835CF2A8-C82C-4403-B46D-328BAE381AB4}"/>
    <hyperlink ref="J18" r:id="rId23" xr:uid="{2D71DD67-1067-4D80-BAD3-F1BB02D0DB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58E9-6BFE-49DC-A061-9F6E38ECF9C8}">
  <dimension ref="A1:I22"/>
  <sheetViews>
    <sheetView zoomScaleNormal="100" workbookViewId="0">
      <selection activeCell="K10" sqref="K10"/>
    </sheetView>
  </sheetViews>
  <sheetFormatPr baseColWidth="10" defaultRowHeight="14.4" x14ac:dyDescent="0.3"/>
  <cols>
    <col min="1" max="2" width="11.6640625" style="1" customWidth="1"/>
    <col min="3" max="5" width="19.44140625" style="1" customWidth="1"/>
    <col min="6" max="6" width="15.6640625" style="1" bestFit="1" customWidth="1"/>
    <col min="7" max="8" width="19.21875" style="1" customWidth="1"/>
    <col min="9" max="9" width="13" style="1" customWidth="1"/>
    <col min="10" max="16384" width="11.5546875" style="1"/>
  </cols>
  <sheetData>
    <row r="1" spans="1:9" x14ac:dyDescent="0.3">
      <c r="A1" s="1" t="s">
        <v>72</v>
      </c>
      <c r="B1" s="1" t="s">
        <v>75</v>
      </c>
      <c r="C1" s="1" t="s">
        <v>83</v>
      </c>
      <c r="D1" s="1" t="s">
        <v>84</v>
      </c>
      <c r="E1" s="1" t="s">
        <v>106</v>
      </c>
      <c r="F1" s="1" t="s">
        <v>85</v>
      </c>
      <c r="G1" s="1" t="s">
        <v>86</v>
      </c>
      <c r="H1" s="1" t="s">
        <v>87</v>
      </c>
      <c r="I1" s="1" t="s">
        <v>81</v>
      </c>
    </row>
    <row r="2" spans="1:9" x14ac:dyDescent="0.3">
      <c r="A2" s="31" t="s">
        <v>53</v>
      </c>
      <c r="B2" s="31" t="str">
        <f>+VLOOKUP(A2,sources!$B$1:$C$22,2,FALSE)</f>
        <v>stock</v>
      </c>
      <c r="C2" s="32">
        <v>2.9951163000316101</v>
      </c>
      <c r="D2" s="32">
        <v>6.0419317170773397</v>
      </c>
      <c r="E2" s="32">
        <v>1.3674419934886499</v>
      </c>
      <c r="F2" s="32">
        <f>+(C2-MIN(C$2:C$22))/(MAX(C$2:C$22)-MIN(C$2:C$22))</f>
        <v>0.97738824984088846</v>
      </c>
      <c r="G2" s="32">
        <f>+(D2-MIN(D$2:D$22))/(MAX(D$2:D$22)-MIN(D$2:D$22))</f>
        <v>1</v>
      </c>
      <c r="H2" s="32">
        <f>+F2*G2</f>
        <v>0.97738824984088846</v>
      </c>
      <c r="I2" s="31">
        <v>1</v>
      </c>
    </row>
    <row r="3" spans="1:9" x14ac:dyDescent="0.3">
      <c r="A3" s="31" t="s">
        <v>49</v>
      </c>
      <c r="B3" s="31" t="str">
        <f>+VLOOKUP(A3,sources!$B$1:$C$22,2,FALSE)</f>
        <v>stock</v>
      </c>
      <c r="C3" s="32">
        <v>3.0884864810170298</v>
      </c>
      <c r="D3" s="32">
        <v>5.41473093520663</v>
      </c>
      <c r="E3" s="32">
        <v>0.47577625090102499</v>
      </c>
      <c r="F3" s="32">
        <f>+(C3-MIN(C$2:C$22))/(MAX(C$2:C$22)-MIN(C$2:C$22))</f>
        <v>1</v>
      </c>
      <c r="G3" s="32">
        <f>+(D3-MIN(D$2:D$22))/(MAX(D$2:D$22)-MIN(D$2:D$22))</f>
        <v>0.91950401580215158</v>
      </c>
      <c r="H3" s="32">
        <f>+F3*G3</f>
        <v>0.91950401580215158</v>
      </c>
      <c r="I3" s="31">
        <v>1</v>
      </c>
    </row>
    <row r="4" spans="1:9" x14ac:dyDescent="0.3">
      <c r="A4" s="31" t="s">
        <v>58</v>
      </c>
      <c r="B4" s="31" t="str">
        <f>+VLOOKUP(A4,sources!$B$1:$C$22,2,FALSE)</f>
        <v>stock</v>
      </c>
      <c r="C4" s="32">
        <v>2.6091019602517398</v>
      </c>
      <c r="D4" s="32">
        <v>5.1184912736509904</v>
      </c>
      <c r="E4" s="32">
        <v>1.5107226173780799</v>
      </c>
      <c r="F4" s="32">
        <f>+(C4-MIN(C$2:C$22))/(MAX(C$2:C$22)-MIN(C$2:C$22))</f>
        <v>0.88390594406812906</v>
      </c>
      <c r="G4" s="32">
        <f>+(D4-MIN(D$2:D$22))/(MAX(D$2:D$22)-MIN(D$2:D$22))</f>
        <v>0.88148412838390799</v>
      </c>
      <c r="H4" s="32">
        <f>+F4*G4</f>
        <v>0.77914906068025003</v>
      </c>
      <c r="I4" s="31">
        <v>0</v>
      </c>
    </row>
    <row r="5" spans="1:9" x14ac:dyDescent="0.3">
      <c r="A5" s="31" t="s">
        <v>43</v>
      </c>
      <c r="B5" s="31" t="str">
        <f>+VLOOKUP(A5,sources!$B$1:$C$22,2,FALSE)</f>
        <v>future</v>
      </c>
      <c r="C5" s="32">
        <v>2.14426601593133</v>
      </c>
      <c r="D5" s="32">
        <v>3.6163301566311099</v>
      </c>
      <c r="E5" s="32">
        <v>0.27567445277181402</v>
      </c>
      <c r="F5" s="32">
        <f>+(C5-MIN(C$2:C$22))/(MAX(C$2:C$22)-MIN(C$2:C$22))</f>
        <v>0.77133516261500989</v>
      </c>
      <c r="G5" s="32">
        <f>+(D5-MIN(D$2:D$22))/(MAX(D$2:D$22)-MIN(D$2:D$22))</f>
        <v>0.68869428973351487</v>
      </c>
      <c r="H5" s="32">
        <f>+F5*G5</f>
        <v>0.53121412196362938</v>
      </c>
      <c r="I5" s="31">
        <v>1</v>
      </c>
    </row>
    <row r="6" spans="1:9" x14ac:dyDescent="0.3">
      <c r="A6" s="31" t="s">
        <v>51</v>
      </c>
      <c r="B6" s="31" t="str">
        <f>+VLOOKUP(A6,sources!$B$1:$C$22,2,FALSE)</f>
        <v>stock</v>
      </c>
      <c r="C6" s="32">
        <v>1.82726010933095</v>
      </c>
      <c r="D6" s="32">
        <v>4.1820809352562103</v>
      </c>
      <c r="E6" s="32">
        <v>0.74261161808848497</v>
      </c>
      <c r="F6" s="32">
        <f>+(C6-MIN(C$2:C$22))/(MAX(C$2:C$22)-MIN(C$2:C$22))</f>
        <v>0.69456484597473445</v>
      </c>
      <c r="G6" s="32">
        <f>+(D6-MIN(D$2:D$22))/(MAX(D$2:D$22)-MIN(D$2:D$22))</f>
        <v>0.76130367902715601</v>
      </c>
      <c r="H6" s="32">
        <f>+F6*G6</f>
        <v>0.52877477256349525</v>
      </c>
      <c r="I6" s="31">
        <v>0</v>
      </c>
    </row>
    <row r="7" spans="1:9" x14ac:dyDescent="0.3">
      <c r="A7" s="31" t="s">
        <v>35</v>
      </c>
      <c r="B7" s="31" t="str">
        <f>+VLOOKUP(A7,sources!$B$1:$C$22,2,FALSE)</f>
        <v>stock</v>
      </c>
      <c r="C7" s="32">
        <v>1.90810119209494</v>
      </c>
      <c r="D7" s="32">
        <v>3.2359270614493001</v>
      </c>
      <c r="E7" s="32">
        <v>0.32820568715086301</v>
      </c>
      <c r="F7" s="32">
        <f>+(C7-MIN(C$2:C$22))/(MAX(C$2:C$22)-MIN(C$2:C$22))</f>
        <v>0.71414238504298222</v>
      </c>
      <c r="G7" s="32">
        <f>+(D7-MIN(D$2:D$22))/(MAX(D$2:D$22)-MIN(D$2:D$22))</f>
        <v>0.63987272824368913</v>
      </c>
      <c r="H7" s="32">
        <f>+F7*G7</f>
        <v>0.45696023627190818</v>
      </c>
      <c r="I7" s="31">
        <v>0</v>
      </c>
    </row>
    <row r="8" spans="1:9" x14ac:dyDescent="0.3">
      <c r="A8" s="31" t="s">
        <v>65</v>
      </c>
      <c r="B8" s="31" t="str">
        <f>+VLOOKUP(A8,sources!$B$1:$C$22,2,FALSE)</f>
        <v>etf</v>
      </c>
      <c r="C8" s="32">
        <v>1.83067364004436</v>
      </c>
      <c r="D8" s="32">
        <v>3.01744260393908</v>
      </c>
      <c r="E8" s="32">
        <v>3.1891046758936101E-7</v>
      </c>
      <c r="F8" s="32">
        <f>+(C8-MIN(C$2:C$22))/(MAX(C$2:C$22)-MIN(C$2:C$22))</f>
        <v>0.69539151143513578</v>
      </c>
      <c r="G8" s="32">
        <f>+(D8-MIN(D$2:D$22))/(MAX(D$2:D$22)-MIN(D$2:D$22))</f>
        <v>0.6118320721291316</v>
      </c>
      <c r="H8" s="32">
        <f>+F8*G8</f>
        <v>0.42546282938236785</v>
      </c>
      <c r="I8" s="31">
        <v>1</v>
      </c>
    </row>
    <row r="9" spans="1:9" x14ac:dyDescent="0.3">
      <c r="A9" s="31" t="s">
        <v>36</v>
      </c>
      <c r="B9" s="31" t="str">
        <f>+VLOOKUP(A9,sources!$B$1:$C$22,2,FALSE)</f>
        <v>stock</v>
      </c>
      <c r="C9" s="32">
        <v>1.7048676694050799</v>
      </c>
      <c r="D9" s="32">
        <v>3.1342049615773799</v>
      </c>
      <c r="E9" s="32">
        <v>0.68498426017996905</v>
      </c>
      <c r="F9" s="32">
        <f>+(C9-MIN(C$2:C$22))/(MAX(C$2:C$22)-MIN(C$2:C$22))</f>
        <v>0.66492468416118899</v>
      </c>
      <c r="G9" s="32">
        <f>+(D9-MIN(D$2:D$22))/(MAX(D$2:D$22)-MIN(D$2:D$22))</f>
        <v>0.62681754594713712</v>
      </c>
      <c r="H9" s="32">
        <f>+F9*G9</f>
        <v>0.41678645876559173</v>
      </c>
      <c r="I9" s="31">
        <v>0</v>
      </c>
    </row>
    <row r="10" spans="1:9" x14ac:dyDescent="0.3">
      <c r="A10" s="31" t="s">
        <v>67</v>
      </c>
      <c r="B10" s="31" t="str">
        <f>+VLOOKUP(A10,sources!$B$1:$C$22,2,FALSE)</f>
        <v>etf</v>
      </c>
      <c r="C10" s="32">
        <v>1.7722177645721999</v>
      </c>
      <c r="D10" s="32">
        <v>2.8957422615120398</v>
      </c>
      <c r="E10" s="32">
        <v>0.10227207503904701</v>
      </c>
      <c r="F10" s="32">
        <f>+(C10-MIN(C$2:C$22))/(MAX(C$2:C$22)-MIN(C$2:C$22))</f>
        <v>0.68123506836563985</v>
      </c>
      <c r="G10" s="32">
        <f>+(D10-MIN(D$2:D$22))/(MAX(D$2:D$22)-MIN(D$2:D$22))</f>
        <v>0.59621284918801742</v>
      </c>
      <c r="H10" s="32">
        <f>+F10*G10</f>
        <v>0.40616110107707198</v>
      </c>
      <c r="I10" s="31">
        <v>1</v>
      </c>
    </row>
    <row r="11" spans="1:9" x14ac:dyDescent="0.3">
      <c r="A11" s="31" t="s">
        <v>39</v>
      </c>
      <c r="B11" s="31" t="str">
        <f>+VLOOKUP(A11,sources!$B$1:$C$22,2,FALSE)</f>
        <v>etf</v>
      </c>
      <c r="C11" s="32">
        <v>1.4818602527717599</v>
      </c>
      <c r="D11" s="32">
        <v>2.3658143482024299</v>
      </c>
      <c r="E11" s="32">
        <v>-3.9578864571856998E-2</v>
      </c>
      <c r="F11" s="32">
        <f>+(C11-MIN(C$2:C$22))/(MAX(C$2:C$22)-MIN(C$2:C$22))</f>
        <v>0.61091827724066483</v>
      </c>
      <c r="G11" s="32">
        <f>+(D11-MIN(D$2:D$22))/(MAX(D$2:D$22)-MIN(D$2:D$22))</f>
        <v>0.52820102559216864</v>
      </c>
      <c r="H11" s="32">
        <f>+F11*G11</f>
        <v>0.32268766059151999</v>
      </c>
      <c r="I11" s="31">
        <v>0</v>
      </c>
    </row>
    <row r="12" spans="1:9" x14ac:dyDescent="0.3">
      <c r="A12" s="31" t="s">
        <v>55</v>
      </c>
      <c r="B12" s="31" t="str">
        <f>+VLOOKUP(A12,sources!$B$1:$C$22,2,FALSE)</f>
        <v>etf</v>
      </c>
      <c r="C12" s="32">
        <v>1.4320950816326901</v>
      </c>
      <c r="D12" s="32">
        <v>2.3193010331511199</v>
      </c>
      <c r="E12" s="32">
        <v>-5.3667598681504398E-2</v>
      </c>
      <c r="F12" s="32">
        <f>+(C12-MIN(C$2:C$22))/(MAX(C$2:C$22)-MIN(C$2:C$22))</f>
        <v>0.59886648935136211</v>
      </c>
      <c r="G12" s="32">
        <f>+(D12-MIN(D$2:D$22))/(MAX(D$2:D$22)-MIN(D$2:D$22))</f>
        <v>0.52223142991948401</v>
      </c>
      <c r="H12" s="32">
        <f>+F12*G12</f>
        <v>0.31274690306482328</v>
      </c>
      <c r="I12" s="31">
        <v>0</v>
      </c>
    </row>
    <row r="13" spans="1:9" x14ac:dyDescent="0.3">
      <c r="A13" s="31" t="s">
        <v>37</v>
      </c>
      <c r="B13" s="31" t="str">
        <f>+VLOOKUP(A13,sources!$B$1:$C$22,2,FALSE)</f>
        <v>etf</v>
      </c>
      <c r="C13" s="32">
        <v>1.2943965358413601</v>
      </c>
      <c r="D13" s="32">
        <v>2.0608759960190901</v>
      </c>
      <c r="E13" s="32">
        <v>-7.2438024930795999E-2</v>
      </c>
      <c r="F13" s="32">
        <f>+(C13-MIN(C$2:C$22))/(MAX(C$2:C$22)-MIN(C$2:C$22))</f>
        <v>0.56551959977863253</v>
      </c>
      <c r="G13" s="32">
        <f>+(D13-MIN(D$2:D$22))/(MAX(D$2:D$22)-MIN(D$2:D$22))</f>
        <v>0.48906473385245586</v>
      </c>
      <c r="H13" s="32">
        <f>+F13*G13</f>
        <v>0.27657569255408426</v>
      </c>
      <c r="I13" s="31">
        <v>0</v>
      </c>
    </row>
    <row r="14" spans="1:9" x14ac:dyDescent="0.3">
      <c r="A14" s="31" t="s">
        <v>41</v>
      </c>
      <c r="B14" s="31" t="str">
        <f>+VLOOKUP(A14,sources!$B$1:$C$22,2,FALSE)</f>
        <v>etf</v>
      </c>
      <c r="C14" s="32">
        <v>1.19767106795524</v>
      </c>
      <c r="D14" s="32">
        <v>1.96639389850774</v>
      </c>
      <c r="E14" s="32">
        <v>-4.2446937629523201E-2</v>
      </c>
      <c r="F14" s="32">
        <f>+(C14-MIN(C$2:C$22))/(MAX(C$2:C$22)-MIN(C$2:C$22))</f>
        <v>0.54209528924628336</v>
      </c>
      <c r="G14" s="32">
        <f>+(D14-MIN(D$2:D$22))/(MAX(D$2:D$22)-MIN(D$2:D$22))</f>
        <v>0.47693874541607506</v>
      </c>
      <c r="H14" s="32">
        <f>+F14*G14</f>
        <v>0.25854624714908669</v>
      </c>
      <c r="I14" s="31">
        <v>0</v>
      </c>
    </row>
    <row r="15" spans="1:9" x14ac:dyDescent="0.3">
      <c r="A15" s="31" t="s">
        <v>61</v>
      </c>
      <c r="B15" s="31" t="str">
        <f>+VLOOKUP(A15,sources!$B$1:$C$22,2,FALSE)</f>
        <v>stock</v>
      </c>
      <c r="C15" s="32">
        <v>0.47654238569638602</v>
      </c>
      <c r="D15" s="32">
        <v>0.66730475470985395</v>
      </c>
      <c r="E15" s="32">
        <v>-4.20431160174689E-2</v>
      </c>
      <c r="F15" s="32">
        <f>+(C15-MIN(C$2:C$22))/(MAX(C$2:C$22)-MIN(C$2:C$22))</f>
        <v>0.36745729000803679</v>
      </c>
      <c r="G15" s="32">
        <f>+(D15-MIN(D$2:D$22))/(MAX(D$2:D$22)-MIN(D$2:D$22))</f>
        <v>0.31021149919222191</v>
      </c>
      <c r="H15" s="32">
        <f>+F15*G15</f>
        <v>0.11398947682250415</v>
      </c>
      <c r="I15" s="31">
        <v>0</v>
      </c>
    </row>
    <row r="16" spans="1:9" x14ac:dyDescent="0.3">
      <c r="A16" s="31" t="s">
        <v>63</v>
      </c>
      <c r="B16" s="31" t="str">
        <f>+VLOOKUP(A16,sources!$B$1:$C$22,2,FALSE)</f>
        <v>stock</v>
      </c>
      <c r="C16" s="32">
        <v>4.3771984126112599E-2</v>
      </c>
      <c r="D16" s="32">
        <v>7.08341254192629E-2</v>
      </c>
      <c r="E16" s="32">
        <v>-8.6656013213474103E-2</v>
      </c>
      <c r="F16" s="32">
        <f>+(C16-MIN(C$2:C$22))/(MAX(C$2:C$22)-MIN(C$2:C$22))</f>
        <v>0.26265192181352121</v>
      </c>
      <c r="G16" s="32">
        <f>+(D16-MIN(D$2:D$22))/(MAX(D$2:D$22)-MIN(D$2:D$22))</f>
        <v>0.23365947352884578</v>
      </c>
      <c r="H16" s="32">
        <f>+F16*G16</f>
        <v>6.1371109772286929E-2</v>
      </c>
      <c r="I16" s="31">
        <v>0</v>
      </c>
    </row>
    <row r="17" spans="1:9" x14ac:dyDescent="0.3">
      <c r="A17" s="31" t="s">
        <v>45</v>
      </c>
      <c r="B17" s="31" t="str">
        <f>+VLOOKUP(A17,sources!$B$1:$C$22,2,FALSE)</f>
        <v>future</v>
      </c>
      <c r="C17" s="32">
        <v>-0.22578376479254</v>
      </c>
      <c r="D17" s="32">
        <v>-0.39638766379420898</v>
      </c>
      <c r="E17" s="32">
        <v>-0.217012670179804</v>
      </c>
      <c r="F17" s="32">
        <f>+(C17-MIN(C$2:C$22))/(MAX(C$2:C$22)-MIN(C$2:C$22))</f>
        <v>0.19737275897830503</v>
      </c>
      <c r="G17" s="32">
        <f>+(D17-MIN(D$2:D$22))/(MAX(D$2:D$22)-MIN(D$2:D$22))</f>
        <v>0.17369545746170564</v>
      </c>
      <c r="H17" s="32">
        <f>+F17*G17</f>
        <v>3.4282751661215659E-2</v>
      </c>
      <c r="I17" s="31">
        <v>0</v>
      </c>
    </row>
    <row r="18" spans="1:9" x14ac:dyDescent="0.3">
      <c r="A18" s="31" t="s">
        <v>6</v>
      </c>
      <c r="B18" s="31" t="str">
        <f>+VLOOKUP(A18,sources!$B$1:$C$22,2,FALSE)</f>
        <v>bond</v>
      </c>
      <c r="C18" s="32">
        <v>-0.57870799742800705</v>
      </c>
      <c r="D18" s="32">
        <v>-1.00865940265976</v>
      </c>
      <c r="E18" s="32">
        <v>-7.5502865638564606E-2</v>
      </c>
      <c r="F18" s="32">
        <f>+(C18-MIN(C$2:C$22))/(MAX(C$2:C$22)-MIN(C$2:C$22))</f>
        <v>0.11190398844335704</v>
      </c>
      <c r="G18" s="32">
        <f>+(D18-MIN(D$2:D$22))/(MAX(D$2:D$22)-MIN(D$2:D$22))</f>
        <v>9.5115491299179108E-2</v>
      </c>
      <c r="H18" s="32">
        <f>+F18*G18</f>
        <v>1.0643802839127567E-2</v>
      </c>
      <c r="I18" s="31">
        <v>0</v>
      </c>
    </row>
    <row r="19" spans="1:9" x14ac:dyDescent="0.3">
      <c r="A19" s="31" t="s">
        <v>2</v>
      </c>
      <c r="B19" s="31" t="str">
        <f>+VLOOKUP(A19,sources!$B$1:$C$22,2,FALSE)</f>
        <v>bond</v>
      </c>
      <c r="C19" s="32">
        <v>-0.70767955962427498</v>
      </c>
      <c r="D19" s="32">
        <v>-1.1997289541307901</v>
      </c>
      <c r="E19" s="32">
        <v>-0.177003240383208</v>
      </c>
      <c r="F19" s="32">
        <f>+(C19-MIN(C$2:C$22))/(MAX(C$2:C$22)-MIN(C$2:C$22))</f>
        <v>8.0670539913705583E-2</v>
      </c>
      <c r="G19" s="32">
        <f>+(D19-MIN(D$2:D$22))/(MAX(D$2:D$22)-MIN(D$2:D$22))</f>
        <v>7.0593309502740426E-2</v>
      </c>
      <c r="H19" s="32">
        <f>+F19*G19</f>
        <v>5.6948003918813935E-3</v>
      </c>
      <c r="I19" s="31">
        <v>0</v>
      </c>
    </row>
    <row r="20" spans="1:9" x14ac:dyDescent="0.3">
      <c r="A20" s="31" t="s">
        <v>47</v>
      </c>
      <c r="B20" s="31" t="str">
        <f>+VLOOKUP(A20,sources!$B$1:$C$22,2,FALSE)</f>
        <v>future</v>
      </c>
      <c r="C20" s="32">
        <v>-0.96900670831507596</v>
      </c>
      <c r="D20" s="32">
        <v>-1.45015617827232</v>
      </c>
      <c r="E20" s="32">
        <v>-0.29114001546284202</v>
      </c>
      <c r="F20" s="32">
        <f>+(C20-MIN(C$2:C$22))/(MAX(C$2:C$22)-MIN(C$2:C$22))</f>
        <v>1.7384123055285184E-2</v>
      </c>
      <c r="G20" s="32">
        <f>+(D20-MIN(D$2:D$22))/(MAX(D$2:D$22)-MIN(D$2:D$22))</f>
        <v>3.8453065963689713E-2</v>
      </c>
      <c r="H20" s="32">
        <f>+F20*G20</f>
        <v>6.6847283056578036E-4</v>
      </c>
      <c r="I20" s="31">
        <v>0</v>
      </c>
    </row>
    <row r="21" spans="1:9" x14ac:dyDescent="0.3">
      <c r="A21" s="31" t="s">
        <v>4</v>
      </c>
      <c r="B21" s="31" t="str">
        <f>+VLOOKUP(A21,sources!$B$1:$C$22,2,FALSE)</f>
        <v>bond</v>
      </c>
      <c r="C21" s="32">
        <v>-1.01576821665524</v>
      </c>
      <c r="D21" s="32">
        <v>-1.7461902947372601</v>
      </c>
      <c r="E21" s="32">
        <v>-0.174351653565117</v>
      </c>
      <c r="F21" s="32">
        <f>+(C21-MIN(C$2:C$22))/(MAX(C$2:C$22)-MIN(C$2:C$22))</f>
        <v>6.059741625456745E-3</v>
      </c>
      <c r="G21" s="32">
        <f>+(D21-MIN(D$2:D$22))/(MAX(D$2:D$22)-MIN(D$2:D$22))</f>
        <v>4.5955854185422435E-4</v>
      </c>
      <c r="H21" s="32">
        <f>+F21*G21</f>
        <v>2.7848060254082489E-6</v>
      </c>
      <c r="I21" s="31">
        <v>0</v>
      </c>
    </row>
    <row r="22" spans="1:9" x14ac:dyDescent="0.3">
      <c r="A22" s="31" t="s">
        <v>7</v>
      </c>
      <c r="B22" s="31" t="str">
        <f>+VLOOKUP(A22,sources!$B$1:$C$22,2,FALSE)</f>
        <v>bond</v>
      </c>
      <c r="C22" s="32">
        <v>-1.0407905686763099</v>
      </c>
      <c r="D22" s="32">
        <v>-1.7497710382940801</v>
      </c>
      <c r="E22" s="32">
        <v>-0.145438457094336</v>
      </c>
      <c r="F22" s="32">
        <f>+(C22-MIN(C$2:C$22))/(MAX(C$2:C$22)-MIN(C$2:C$22))</f>
        <v>0</v>
      </c>
      <c r="G22" s="32">
        <f>+(D22-MIN(D$2:D$22))/(MAX(D$2:D$22)-MIN(D$2:D$22))</f>
        <v>0</v>
      </c>
      <c r="H22" s="32">
        <f>+F22*G22</f>
        <v>0</v>
      </c>
      <c r="I22" s="31">
        <v>0</v>
      </c>
    </row>
  </sheetData>
  <autoFilter ref="A1:I22" xr:uid="{0B1558E9-6BFE-49DC-A061-9F6E38ECF9C8}">
    <sortState xmlns:xlrd2="http://schemas.microsoft.com/office/spreadsheetml/2017/richdata2" ref="A2:I22">
      <sortCondition descending="1" ref="H1:H22"/>
    </sortState>
  </autoFilter>
  <sortState xmlns:xlrd2="http://schemas.microsoft.com/office/spreadsheetml/2017/richdata2" ref="A2:H22">
    <sortCondition descending="1" ref="B2:B22"/>
    <sortCondition descending="1" ref="H2:H22"/>
  </sortState>
  <conditionalFormatting sqref="A2:I22">
    <cfRule type="expression" dxfId="3" priority="1">
      <formula>$I2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5FF3-363C-4B46-8EE7-8533A7006EA3}">
  <dimension ref="A1:G8"/>
  <sheetViews>
    <sheetView showGridLines="0" workbookViewId="0">
      <selection activeCell="D14" sqref="D14"/>
    </sheetView>
  </sheetViews>
  <sheetFormatPr baseColWidth="10" defaultRowHeight="14.4" x14ac:dyDescent="0.35"/>
  <cols>
    <col min="1" max="1" width="11.5546875" style="2"/>
    <col min="2" max="2" width="24.77734375" style="13" customWidth="1"/>
    <col min="3" max="3" width="11.5546875" style="2"/>
    <col min="4" max="7" width="23.6640625" style="2" customWidth="1"/>
    <col min="8" max="16384" width="11.5546875" style="2"/>
  </cols>
  <sheetData>
    <row r="1" spans="1:7" x14ac:dyDescent="0.35">
      <c r="A1" s="8" t="s">
        <v>72</v>
      </c>
      <c r="B1" s="12" t="s">
        <v>74</v>
      </c>
      <c r="C1" s="8" t="s">
        <v>73</v>
      </c>
      <c r="D1" s="8" t="s">
        <v>88</v>
      </c>
      <c r="E1" s="8" t="s">
        <v>89</v>
      </c>
      <c r="F1" s="8" t="s">
        <v>90</v>
      </c>
      <c r="G1" s="8" t="s">
        <v>91</v>
      </c>
    </row>
    <row r="2" spans="1:7" x14ac:dyDescent="0.35">
      <c r="A2" s="3" t="s">
        <v>49</v>
      </c>
      <c r="B2" s="13" t="str">
        <f>+_xlfn.XLOOKUP(A2,sources!$B$2:$B$22,sources!$A$2:$A$22,,0)</f>
        <v>Euronext</v>
      </c>
      <c r="C2" s="4">
        <v>0.4</v>
      </c>
      <c r="D2" s="4">
        <v>111.73</v>
      </c>
      <c r="E2" s="4">
        <v>100.8</v>
      </c>
      <c r="F2" s="3"/>
      <c r="G2" s="3"/>
    </row>
    <row r="3" spans="1:7" x14ac:dyDescent="0.35">
      <c r="A3" s="3" t="s">
        <v>43</v>
      </c>
      <c r="B3" s="13" t="str">
        <f>+_xlfn.XLOOKUP(A3,sources!$B$2:$B$22,sources!$A$2:$A$22,,0)</f>
        <v>Gold Futures - Dec 24</v>
      </c>
      <c r="C3" s="4">
        <v>0.27517469</v>
      </c>
      <c r="D3" s="4">
        <v>2610.6999999999998</v>
      </c>
      <c r="E3" s="4">
        <v>2355.2399999999998</v>
      </c>
      <c r="F3" s="3"/>
      <c r="G3" s="3"/>
    </row>
    <row r="4" spans="1:7" x14ac:dyDescent="0.35">
      <c r="A4" s="3" t="s">
        <v>53</v>
      </c>
      <c r="B4" s="13" t="str">
        <f>+_xlfn.XLOOKUP(A4,sources!$B$2:$B$22,sources!$A$2:$A$22,,0)</f>
        <v>Codere Online US Corp</v>
      </c>
      <c r="C4" s="4">
        <v>0.12482530999999999</v>
      </c>
      <c r="D4" s="4">
        <v>8</v>
      </c>
      <c r="E4" s="4">
        <v>7.22</v>
      </c>
      <c r="F4" s="3"/>
      <c r="G4" s="3"/>
    </row>
    <row r="5" spans="1:7" x14ac:dyDescent="0.35">
      <c r="A5" s="3" t="s">
        <v>67</v>
      </c>
      <c r="B5" s="13" t="str">
        <f>+_xlfn.XLOOKUP(A5,sources!$B$2:$B$22,sources!$A$2:$A$22,,0)</f>
        <v>VanEck Semiconductor ETF</v>
      </c>
      <c r="C5" s="4">
        <v>0.1</v>
      </c>
      <c r="D5" s="4">
        <v>236.91</v>
      </c>
      <c r="E5" s="4">
        <v>213.73</v>
      </c>
      <c r="F5" s="3"/>
      <c r="G5" s="3"/>
    </row>
    <row r="6" spans="1:7" x14ac:dyDescent="0.35">
      <c r="A6" s="3" t="s">
        <v>65</v>
      </c>
      <c r="B6" s="13" t="str">
        <f>+_xlfn.XLOOKUP(A6,sources!$B$2:$B$22,sources!$A$2:$A$22,,0)</f>
        <v>Vanguard S&amp;P 500 ETF</v>
      </c>
      <c r="C6" s="4">
        <v>0.1</v>
      </c>
      <c r="D6" s="4">
        <v>516.57000000000005</v>
      </c>
      <c r="E6" s="4">
        <v>466.02</v>
      </c>
      <c r="F6" s="3"/>
      <c r="G6" s="3"/>
    </row>
    <row r="7" spans="1:7" ht="15" thickBot="1" x14ac:dyDescent="0.4">
      <c r="A7" s="5"/>
      <c r="B7" s="17"/>
      <c r="C7" s="5"/>
      <c r="D7" s="7">
        <f>+SUMPRODUCT($C$2:$C$6,D$2:D$6)</f>
        <v>839.43716566300009</v>
      </c>
      <c r="E7" s="7">
        <f>+SUMPRODUCT($C$2:$C$6,E$2:E$6)</f>
        <v>757.29867561380001</v>
      </c>
      <c r="F7" s="7">
        <f>+SUMPRODUCT($C$2:$C$6,F$2:F$6)</f>
        <v>0</v>
      </c>
      <c r="G7" s="7">
        <f>+SUMPRODUCT($C$2:$C$6,G$2:G$6)</f>
        <v>0</v>
      </c>
    </row>
    <row r="8" spans="1:7" x14ac:dyDescent="0.35">
      <c r="A8" s="3"/>
      <c r="C8" s="3"/>
      <c r="D8" s="3"/>
      <c r="E8" s="6"/>
      <c r="F8" s="6">
        <f>+F7/D7-1</f>
        <v>-1</v>
      </c>
      <c r="G8" s="6">
        <f>+G7/E7-1</f>
        <v>-1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314A-90C7-414F-9A92-1EA4C4671E2F}">
  <dimension ref="A1:F7"/>
  <sheetViews>
    <sheetView workbookViewId="0">
      <selection activeCell="C28" sqref="C28"/>
    </sheetView>
  </sheetViews>
  <sheetFormatPr baseColWidth="10" defaultRowHeight="14.4" x14ac:dyDescent="0.35"/>
  <cols>
    <col min="1" max="6" width="17.21875" style="2" customWidth="1"/>
    <col min="7" max="16384" width="11.5546875" style="2"/>
  </cols>
  <sheetData>
    <row r="1" spans="1:6" x14ac:dyDescent="0.35">
      <c r="A1" s="23" t="s">
        <v>72</v>
      </c>
      <c r="B1" s="23" t="s">
        <v>53</v>
      </c>
      <c r="C1" s="23" t="s">
        <v>49</v>
      </c>
      <c r="D1" s="23" t="s">
        <v>43</v>
      </c>
      <c r="E1" s="23" t="s">
        <v>65</v>
      </c>
      <c r="F1" s="23" t="s">
        <v>67</v>
      </c>
    </row>
    <row r="2" spans="1:6" x14ac:dyDescent="0.35">
      <c r="A2" s="24" t="s">
        <v>53</v>
      </c>
      <c r="B2" s="26">
        <v>0.276404818402463</v>
      </c>
      <c r="C2" s="26">
        <v>1.04799453496351E-2</v>
      </c>
      <c r="D2" s="26">
        <v>8.9028605146184298E-3</v>
      </c>
      <c r="E2" s="26">
        <v>1.4232297419688501E-2</v>
      </c>
      <c r="F2" s="26">
        <v>2.60047062494232E-2</v>
      </c>
    </row>
    <row r="3" spans="1:6" x14ac:dyDescent="0.35">
      <c r="A3" s="25" t="s">
        <v>49</v>
      </c>
      <c r="B3" s="27">
        <v>1.04799453496351E-2</v>
      </c>
      <c r="C3" s="26">
        <v>2.9412684334662501E-2</v>
      </c>
      <c r="D3" s="27">
        <v>2.2065807668613202E-3</v>
      </c>
      <c r="E3" s="27">
        <v>3.7145365287213098E-3</v>
      </c>
      <c r="F3" s="27">
        <v>4.9736642758722999E-3</v>
      </c>
    </row>
    <row r="4" spans="1:6" x14ac:dyDescent="0.35">
      <c r="A4" s="25" t="s">
        <v>43</v>
      </c>
      <c r="B4" s="27">
        <v>8.9028605146184298E-3</v>
      </c>
      <c r="C4" s="27">
        <v>2.2065807668613202E-3</v>
      </c>
      <c r="D4" s="26">
        <v>2.1742544057767502E-2</v>
      </c>
      <c r="E4" s="27">
        <v>2.9374255189746402E-3</v>
      </c>
      <c r="F4" s="27">
        <v>3.1702349827111998E-3</v>
      </c>
    </row>
    <row r="5" spans="1:6" x14ac:dyDescent="0.35">
      <c r="A5" s="25" t="s">
        <v>65</v>
      </c>
      <c r="B5" s="27">
        <v>1.4232297419688501E-2</v>
      </c>
      <c r="C5" s="27">
        <v>3.7145365287213098E-3</v>
      </c>
      <c r="D5" s="27">
        <v>2.9374255189746402E-3</v>
      </c>
      <c r="E5" s="26">
        <v>1.6618250062655701E-2</v>
      </c>
      <c r="F5" s="27">
        <v>3.4583766100731897E-2</v>
      </c>
    </row>
    <row r="6" spans="1:6" x14ac:dyDescent="0.35">
      <c r="A6" s="23" t="s">
        <v>67</v>
      </c>
      <c r="B6" s="28">
        <v>2.60047062494232E-2</v>
      </c>
      <c r="C6" s="28">
        <v>4.9736642758722999E-3</v>
      </c>
      <c r="D6" s="28">
        <v>3.1702349827111998E-3</v>
      </c>
      <c r="E6" s="28">
        <v>3.4583766100731897E-2</v>
      </c>
      <c r="F6" s="28">
        <v>0.114767396264782</v>
      </c>
    </row>
    <row r="7" spans="1:6" x14ac:dyDescent="0.35">
      <c r="A7" s="25" t="s">
        <v>92</v>
      </c>
      <c r="B7" s="29">
        <v>0.01</v>
      </c>
      <c r="C7" s="29">
        <v>0.05</v>
      </c>
      <c r="D7" s="29">
        <v>0.1</v>
      </c>
      <c r="E7" s="30"/>
      <c r="F7" s="30"/>
    </row>
  </sheetData>
  <conditionalFormatting sqref="B2:F7">
    <cfRule type="expression" dxfId="2" priority="7">
      <formula>B2&gt;=$D$7</formula>
    </cfRule>
    <cfRule type="expression" dxfId="1" priority="8">
      <formula>B2&gt;=$C$7</formula>
    </cfRule>
    <cfRule type="expression" dxfId="0" priority="9">
      <formula>B2&gt;=$B$7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5EDB-A64B-4BF9-918D-A8E763914EA2}">
  <dimension ref="A3:I85"/>
  <sheetViews>
    <sheetView tabSelected="1" topLeftCell="A52" zoomScaleNormal="100" workbookViewId="0">
      <selection activeCell="H73" sqref="H73"/>
    </sheetView>
  </sheetViews>
  <sheetFormatPr baseColWidth="10" defaultRowHeight="14.4" x14ac:dyDescent="0.35"/>
  <cols>
    <col min="1" max="8" width="11.5546875" style="2"/>
    <col min="9" max="9" width="13.109375" style="2" customWidth="1"/>
    <col min="10" max="16384" width="11.5546875" style="2"/>
  </cols>
  <sheetData>
    <row r="3" spans="1:1" s="18" customFormat="1" x14ac:dyDescent="0.35">
      <c r="A3" s="18" t="s">
        <v>93</v>
      </c>
    </row>
    <row r="21" spans="1:9" s="18" customFormat="1" x14ac:dyDescent="0.35">
      <c r="A21" s="18" t="s">
        <v>94</v>
      </c>
    </row>
    <row r="24" spans="1:9" x14ac:dyDescent="0.35">
      <c r="I24" s="2" t="s">
        <v>97</v>
      </c>
    </row>
    <row r="25" spans="1:9" x14ac:dyDescent="0.35">
      <c r="I25" s="2" t="s">
        <v>96</v>
      </c>
    </row>
    <row r="26" spans="1:9" x14ac:dyDescent="0.35">
      <c r="I26" s="2" t="s">
        <v>95</v>
      </c>
    </row>
    <row r="43" spans="9:9" x14ac:dyDescent="0.35">
      <c r="I43" s="2" t="s">
        <v>97</v>
      </c>
    </row>
    <row r="44" spans="9:9" x14ac:dyDescent="0.35">
      <c r="I44" s="2" t="s">
        <v>98</v>
      </c>
    </row>
    <row r="45" spans="9:9" x14ac:dyDescent="0.35">
      <c r="I45" s="2" t="s">
        <v>99</v>
      </c>
    </row>
    <row r="46" spans="9:9" x14ac:dyDescent="0.35">
      <c r="I46" s="2" t="s">
        <v>101</v>
      </c>
    </row>
    <row r="60" spans="1:8" s="18" customFormat="1" x14ac:dyDescent="0.35">
      <c r="A60" s="18" t="s">
        <v>105</v>
      </c>
    </row>
    <row r="62" spans="1:8" x14ac:dyDescent="0.35">
      <c r="A62" s="22" t="s">
        <v>103</v>
      </c>
      <c r="B62" s="22" t="s">
        <v>102</v>
      </c>
      <c r="C62" s="22" t="s">
        <v>96</v>
      </c>
      <c r="D62" s="22" t="s">
        <v>95</v>
      </c>
      <c r="E62" s="22" t="s">
        <v>107</v>
      </c>
      <c r="F62" s="22" t="s">
        <v>98</v>
      </c>
      <c r="G62" s="22" t="s">
        <v>99</v>
      </c>
      <c r="H62" s="22" t="s">
        <v>100</v>
      </c>
    </row>
    <row r="63" spans="1:8" x14ac:dyDescent="0.35">
      <c r="A63" s="34" t="s">
        <v>53</v>
      </c>
      <c r="B63" s="34" t="s">
        <v>18</v>
      </c>
      <c r="C63" s="35">
        <v>2.9951163000316101</v>
      </c>
      <c r="D63" s="35">
        <v>6.0419317170773397</v>
      </c>
      <c r="E63" s="36">
        <v>1.3674419934886499</v>
      </c>
      <c r="F63" s="35">
        <v>0.97738824984088846</v>
      </c>
      <c r="G63" s="35">
        <v>1</v>
      </c>
      <c r="H63" s="35">
        <v>0.97738824984088846</v>
      </c>
    </row>
    <row r="64" spans="1:8" x14ac:dyDescent="0.35">
      <c r="A64" s="34" t="s">
        <v>49</v>
      </c>
      <c r="B64" s="34" t="s">
        <v>18</v>
      </c>
      <c r="C64" s="35">
        <v>3.0884864810170298</v>
      </c>
      <c r="D64" s="35">
        <v>5.41473093520663</v>
      </c>
      <c r="E64" s="36">
        <v>0.47577625090102499</v>
      </c>
      <c r="F64" s="35">
        <v>1</v>
      </c>
      <c r="G64" s="35">
        <v>0.91950401580215158</v>
      </c>
      <c r="H64" s="35">
        <v>0.91950401580215158</v>
      </c>
    </row>
    <row r="65" spans="1:8" x14ac:dyDescent="0.35">
      <c r="A65" s="34" t="s">
        <v>43</v>
      </c>
      <c r="B65" s="34" t="s">
        <v>14</v>
      </c>
      <c r="C65" s="35">
        <v>2.14426601593133</v>
      </c>
      <c r="D65" s="35">
        <v>3.6163301566311099</v>
      </c>
      <c r="E65" s="36">
        <v>0.27567445277181402</v>
      </c>
      <c r="F65" s="35">
        <v>0.77133516261500989</v>
      </c>
      <c r="G65" s="35">
        <v>0.68869428973351487</v>
      </c>
      <c r="H65" s="35">
        <v>0.53121412196362938</v>
      </c>
    </row>
    <row r="66" spans="1:8" x14ac:dyDescent="0.35">
      <c r="A66" s="34" t="s">
        <v>65</v>
      </c>
      <c r="B66" s="34" t="s">
        <v>19</v>
      </c>
      <c r="C66" s="35">
        <v>1.83067364004436</v>
      </c>
      <c r="D66" s="35">
        <v>3.01744260393908</v>
      </c>
      <c r="E66" s="36">
        <v>3.1891046758936101E-7</v>
      </c>
      <c r="F66" s="35">
        <v>0.69539151143513578</v>
      </c>
      <c r="G66" s="35">
        <v>0.6118320721291316</v>
      </c>
      <c r="H66" s="35">
        <v>0.42546282938236785</v>
      </c>
    </row>
    <row r="67" spans="1:8" x14ac:dyDescent="0.35">
      <c r="A67" s="33" t="s">
        <v>67</v>
      </c>
      <c r="B67" s="33" t="s">
        <v>19</v>
      </c>
      <c r="C67" s="37">
        <v>1.7722177645721999</v>
      </c>
      <c r="D67" s="37">
        <v>2.8957422615120398</v>
      </c>
      <c r="E67" s="37">
        <v>0.10227207503904701</v>
      </c>
      <c r="F67" s="37">
        <v>0.68123506836563985</v>
      </c>
      <c r="G67" s="37">
        <v>0.59621284918801742</v>
      </c>
      <c r="H67" s="37">
        <v>0.40616110107707198</v>
      </c>
    </row>
    <row r="70" spans="1:8" s="18" customFormat="1" x14ac:dyDescent="0.35">
      <c r="A70" s="18" t="s">
        <v>104</v>
      </c>
    </row>
    <row r="72" spans="1:8" x14ac:dyDescent="0.35">
      <c r="A72" s="20" t="s">
        <v>72</v>
      </c>
      <c r="B72" s="20" t="s">
        <v>74</v>
      </c>
      <c r="C72" s="20" t="s">
        <v>73</v>
      </c>
    </row>
    <row r="73" spans="1:8" x14ac:dyDescent="0.35">
      <c r="A73" s="2" t="s">
        <v>49</v>
      </c>
      <c r="B73" s="2" t="s">
        <v>50</v>
      </c>
      <c r="C73" s="19">
        <v>0.4</v>
      </c>
    </row>
    <row r="74" spans="1:8" x14ac:dyDescent="0.35">
      <c r="A74" s="2" t="s">
        <v>43</v>
      </c>
      <c r="B74" s="2" t="s">
        <v>44</v>
      </c>
      <c r="C74" s="19">
        <v>0.27517469</v>
      </c>
    </row>
    <row r="75" spans="1:8" x14ac:dyDescent="0.35">
      <c r="A75" s="2" t="s">
        <v>53</v>
      </c>
      <c r="B75" s="2" t="s">
        <v>54</v>
      </c>
      <c r="C75" s="19">
        <v>0.12482530999999999</v>
      </c>
    </row>
    <row r="76" spans="1:8" x14ac:dyDescent="0.35">
      <c r="A76" s="2" t="s">
        <v>67</v>
      </c>
      <c r="B76" s="2" t="s">
        <v>69</v>
      </c>
      <c r="C76" s="19">
        <v>0.1</v>
      </c>
    </row>
    <row r="77" spans="1:8" x14ac:dyDescent="0.35">
      <c r="A77" s="20" t="s">
        <v>65</v>
      </c>
      <c r="B77" s="20" t="s">
        <v>66</v>
      </c>
      <c r="C77" s="21">
        <v>0.1</v>
      </c>
    </row>
    <row r="80" spans="1:8" s="18" customFormat="1" x14ac:dyDescent="0.35">
      <c r="A80" s="18" t="s">
        <v>107</v>
      </c>
    </row>
    <row r="84" spans="9:9" x14ac:dyDescent="0.35">
      <c r="I84" s="2" t="s">
        <v>97</v>
      </c>
    </row>
    <row r="85" spans="9:9" x14ac:dyDescent="0.35">
      <c r="I85" s="2" t="s">
        <v>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sources</vt:lpstr>
      <vt:lpstr>selection</vt:lpstr>
      <vt:lpstr>weights</vt:lpstr>
      <vt:lpstr>covariance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</dc:creator>
  <cp:lastModifiedBy>David Rodrigo Sanchez Navarro</cp:lastModifiedBy>
  <dcterms:created xsi:type="dcterms:W3CDTF">2015-06-05T18:19:34Z</dcterms:created>
  <dcterms:modified xsi:type="dcterms:W3CDTF">2024-09-15T18:25:12Z</dcterms:modified>
</cp:coreProperties>
</file>