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aaWork\Web\GitHub\NCMTH107\Year_Specific\F16\"/>
    </mc:Choice>
  </mc:AlternateContent>
  <bookViews>
    <workbookView xWindow="118" yWindow="226" windowWidth="12122" windowHeight="5115"/>
  </bookViews>
  <sheets>
    <sheet name="Overall" sheetId="4" r:id="rId1"/>
    <sheet name="Quiz" sheetId="13" r:id="rId2"/>
    <sheet name="HW" sheetId="1" r:id="rId3"/>
    <sheet name="MT1" sheetId="5" r:id="rId4"/>
    <sheet name="MT2" sheetId="9" r:id="rId5"/>
    <sheet name="Final" sheetId="11" r:id="rId6"/>
    <sheet name="misc" sheetId="18" r:id="rId7"/>
    <sheet name="PastGrades" sheetId="14" r:id="rId8"/>
    <sheet name="Quiz_Raw" sheetId="16" r:id="rId9"/>
  </sheets>
  <definedNames>
    <definedName name="_xlnm._FilterDatabase" localSheetId="5" hidden="1">Final!$A$3:$AC$4</definedName>
    <definedName name="_xlnm._FilterDatabase" localSheetId="0" hidden="1">Overall!$A$3:$AH$60</definedName>
  </definedNames>
  <calcPr calcId="152511"/>
</workbook>
</file>

<file path=xl/calcChain.xml><?xml version="1.0" encoding="utf-8"?>
<calcChain xmlns="http://schemas.openxmlformats.org/spreadsheetml/2006/main">
  <c r="U60" i="4" l="1"/>
  <c r="U59" i="4"/>
  <c r="U58" i="4"/>
  <c r="U57" i="4"/>
  <c r="U56" i="4"/>
  <c r="U55" i="4"/>
  <c r="U54" i="4"/>
  <c r="U51" i="4"/>
  <c r="U49" i="4"/>
  <c r="U48" i="4"/>
  <c r="U47" i="4"/>
  <c r="U46" i="4"/>
  <c r="U45" i="4"/>
  <c r="U44" i="4"/>
  <c r="U43" i="4"/>
  <c r="U41" i="4"/>
  <c r="U40" i="4"/>
  <c r="U39" i="4"/>
  <c r="U38" i="4"/>
  <c r="U37" i="4"/>
  <c r="U35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6" i="4"/>
  <c r="U14" i="4"/>
  <c r="U13" i="4"/>
  <c r="U12" i="4"/>
  <c r="U10" i="4"/>
  <c r="U9" i="4"/>
  <c r="U8" i="4"/>
  <c r="U7" i="4"/>
  <c r="U6" i="4"/>
  <c r="U5" i="4"/>
  <c r="U4" i="4"/>
  <c r="H60" i="11"/>
  <c r="H58" i="11"/>
  <c r="H47" i="11"/>
  <c r="H38" i="11"/>
  <c r="H35" i="11"/>
  <c r="H33" i="11"/>
  <c r="H31" i="11"/>
  <c r="H29" i="11"/>
  <c r="H26" i="11"/>
  <c r="H19" i="11"/>
  <c r="H18" i="11"/>
  <c r="H16" i="11"/>
  <c r="H14" i="11"/>
  <c r="H13" i="11"/>
  <c r="H12" i="11"/>
  <c r="H10" i="11"/>
  <c r="H9" i="11"/>
  <c r="H8" i="11"/>
  <c r="H7" i="11"/>
  <c r="H6" i="11"/>
  <c r="H5" i="11"/>
  <c r="H4" i="11"/>
  <c r="G9" i="11"/>
  <c r="N45" i="4" l="1"/>
  <c r="K60" i="4" l="1"/>
  <c r="K59" i="4"/>
  <c r="K58" i="4"/>
  <c r="K57" i="4"/>
  <c r="K56" i="4"/>
  <c r="K55" i="4"/>
  <c r="K54" i="4"/>
  <c r="K51" i="4"/>
  <c r="K49" i="4"/>
  <c r="K48" i="4"/>
  <c r="K47" i="4"/>
  <c r="K46" i="4"/>
  <c r="K45" i="4"/>
  <c r="K44" i="4"/>
  <c r="K43" i="4"/>
  <c r="K41" i="4"/>
  <c r="K40" i="4"/>
  <c r="K39" i="4"/>
  <c r="K38" i="4"/>
  <c r="K37" i="4"/>
  <c r="K35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6" i="4"/>
  <c r="K14" i="4"/>
  <c r="K13" i="4"/>
  <c r="K12" i="4"/>
  <c r="K10" i="4"/>
  <c r="K9" i="4"/>
  <c r="K8" i="4"/>
  <c r="K7" i="4"/>
  <c r="K6" i="4"/>
  <c r="K5" i="4"/>
  <c r="K4" i="4"/>
  <c r="E60" i="1"/>
  <c r="E59" i="1"/>
  <c r="E58" i="1"/>
  <c r="E57" i="1"/>
  <c r="E56" i="1"/>
  <c r="E55" i="1"/>
  <c r="E54" i="1"/>
  <c r="E51" i="1"/>
  <c r="E49" i="1"/>
  <c r="E48" i="1"/>
  <c r="E47" i="1"/>
  <c r="E46" i="1"/>
  <c r="E45" i="1"/>
  <c r="E44" i="1"/>
  <c r="E43" i="1"/>
  <c r="E42" i="1"/>
  <c r="K42" i="4" s="1"/>
  <c r="E41" i="1"/>
  <c r="E40" i="1"/>
  <c r="E39" i="1"/>
  <c r="E38" i="1"/>
  <c r="E37" i="1"/>
  <c r="E36" i="1"/>
  <c r="K36" i="4" s="1"/>
  <c r="E35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4" i="1"/>
  <c r="E13" i="1"/>
  <c r="E12" i="1"/>
  <c r="E10" i="1"/>
  <c r="E9" i="1"/>
  <c r="E8" i="1"/>
  <c r="E7" i="1"/>
  <c r="E6" i="1"/>
  <c r="E5" i="1"/>
  <c r="E4" i="1"/>
  <c r="J60" i="4"/>
  <c r="J59" i="4"/>
  <c r="J58" i="4"/>
  <c r="J57" i="4"/>
  <c r="J56" i="4"/>
  <c r="J55" i="4"/>
  <c r="J54" i="4"/>
  <c r="J51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6" i="4"/>
  <c r="J14" i="4"/>
  <c r="J13" i="4"/>
  <c r="J12" i="4"/>
  <c r="J10" i="4"/>
  <c r="J9" i="4"/>
  <c r="J8" i="4"/>
  <c r="J7" i="4"/>
  <c r="J6" i="4"/>
  <c r="J5" i="4"/>
  <c r="J4" i="4"/>
  <c r="F30" i="13"/>
  <c r="E30" i="13"/>
  <c r="F9" i="13"/>
  <c r="E9" i="13"/>
  <c r="F14" i="13"/>
  <c r="E14" i="13"/>
  <c r="F54" i="13"/>
  <c r="E54" i="13"/>
  <c r="E60" i="13"/>
  <c r="E59" i="13"/>
  <c r="E58" i="13"/>
  <c r="E57" i="13"/>
  <c r="E56" i="13"/>
  <c r="E55" i="13"/>
  <c r="E51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3" i="13"/>
  <c r="E32" i="13"/>
  <c r="E31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6" i="13"/>
  <c r="E13" i="13"/>
  <c r="E12" i="13"/>
  <c r="E10" i="13"/>
  <c r="E8" i="13"/>
  <c r="E7" i="13"/>
  <c r="E6" i="13"/>
  <c r="E5" i="13"/>
  <c r="F60" i="13"/>
  <c r="F59" i="13"/>
  <c r="F58" i="13"/>
  <c r="F57" i="13"/>
  <c r="F56" i="13"/>
  <c r="F55" i="13"/>
  <c r="F51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3" i="13"/>
  <c r="F32" i="13"/>
  <c r="F31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6" i="13"/>
  <c r="F13" i="13"/>
  <c r="F12" i="13"/>
  <c r="F10" i="13"/>
  <c r="F8" i="13"/>
  <c r="F7" i="13"/>
  <c r="F6" i="13"/>
  <c r="F5" i="13"/>
  <c r="F4" i="13"/>
  <c r="E4" i="13"/>
  <c r="F1" i="13"/>
  <c r="D60" i="1"/>
  <c r="D59" i="1"/>
  <c r="D58" i="1"/>
  <c r="D57" i="1"/>
  <c r="D56" i="1"/>
  <c r="D55" i="1"/>
  <c r="D54" i="1"/>
  <c r="D51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6" i="1"/>
  <c r="D14" i="1"/>
  <c r="D13" i="1"/>
  <c r="D12" i="1"/>
  <c r="D10" i="1"/>
  <c r="D9" i="1"/>
  <c r="D8" i="1"/>
  <c r="D7" i="1"/>
  <c r="D6" i="1"/>
  <c r="D5" i="1"/>
  <c r="D4" i="1"/>
  <c r="D2" i="1"/>
  <c r="D1" i="1"/>
  <c r="AD60" i="11" l="1"/>
  <c r="AC60" i="11"/>
  <c r="AB60" i="11"/>
  <c r="AA60" i="11"/>
  <c r="Z60" i="11"/>
  <c r="Y60" i="11"/>
  <c r="T60" i="11"/>
  <c r="F60" i="11"/>
  <c r="G60" i="11" s="1"/>
  <c r="U60" i="11" s="1"/>
  <c r="AD59" i="11"/>
  <c r="AC59" i="11"/>
  <c r="AB59" i="11"/>
  <c r="AA59" i="11"/>
  <c r="Z59" i="11"/>
  <c r="Y59" i="11"/>
  <c r="T59" i="11"/>
  <c r="F59" i="11"/>
  <c r="AD58" i="11"/>
  <c r="AC58" i="11"/>
  <c r="AB58" i="11"/>
  <c r="AA58" i="11"/>
  <c r="Z58" i="11"/>
  <c r="Y58" i="11"/>
  <c r="T58" i="11"/>
  <c r="F58" i="11"/>
  <c r="G58" i="11" s="1"/>
  <c r="AD57" i="11"/>
  <c r="AC57" i="11"/>
  <c r="AB57" i="11"/>
  <c r="AA57" i="11"/>
  <c r="Z57" i="11"/>
  <c r="Y57" i="11"/>
  <c r="T57" i="11"/>
  <c r="F57" i="11"/>
  <c r="AD56" i="11"/>
  <c r="AC56" i="11"/>
  <c r="AB56" i="11"/>
  <c r="AA56" i="11"/>
  <c r="Z56" i="11"/>
  <c r="Y56" i="11"/>
  <c r="T56" i="11"/>
  <c r="F56" i="11"/>
  <c r="AD55" i="11"/>
  <c r="AC55" i="11"/>
  <c r="AB55" i="11"/>
  <c r="AA55" i="11"/>
  <c r="Z55" i="11"/>
  <c r="Y55" i="11"/>
  <c r="T55" i="11"/>
  <c r="F55" i="11"/>
  <c r="AD54" i="11"/>
  <c r="AC54" i="11"/>
  <c r="AB54" i="11"/>
  <c r="AA54" i="11"/>
  <c r="Z54" i="11"/>
  <c r="Y54" i="11"/>
  <c r="T54" i="11"/>
  <c r="F54" i="11"/>
  <c r="H54" i="11" s="1"/>
  <c r="AD51" i="11"/>
  <c r="AC51" i="11"/>
  <c r="AB51" i="11"/>
  <c r="AA51" i="11"/>
  <c r="Z51" i="11"/>
  <c r="Y51" i="11"/>
  <c r="T51" i="11"/>
  <c r="F51" i="11"/>
  <c r="AD49" i="11"/>
  <c r="AC49" i="11"/>
  <c r="AB49" i="11"/>
  <c r="AA49" i="11"/>
  <c r="Z49" i="11"/>
  <c r="Y49" i="11"/>
  <c r="T49" i="11"/>
  <c r="F49" i="11"/>
  <c r="AD48" i="11"/>
  <c r="AC48" i="11"/>
  <c r="AB48" i="11"/>
  <c r="AA48" i="11"/>
  <c r="Z48" i="11"/>
  <c r="Y48" i="11"/>
  <c r="T48" i="11"/>
  <c r="F48" i="11"/>
  <c r="AD47" i="11"/>
  <c r="AC47" i="11"/>
  <c r="AB47" i="11"/>
  <c r="AA47" i="11"/>
  <c r="Z47" i="11"/>
  <c r="Y47" i="11"/>
  <c r="T47" i="11"/>
  <c r="F47" i="11"/>
  <c r="G47" i="11" s="1"/>
  <c r="U47" i="11" s="1"/>
  <c r="AD46" i="11"/>
  <c r="AC46" i="11"/>
  <c r="AB46" i="11"/>
  <c r="AA46" i="11"/>
  <c r="Z46" i="11"/>
  <c r="Y46" i="11"/>
  <c r="T46" i="11"/>
  <c r="F46" i="11"/>
  <c r="AD45" i="11"/>
  <c r="AC45" i="11"/>
  <c r="AB45" i="11"/>
  <c r="AA45" i="11"/>
  <c r="Z45" i="11"/>
  <c r="Y45" i="11"/>
  <c r="T45" i="11"/>
  <c r="AD44" i="11"/>
  <c r="AC44" i="11"/>
  <c r="AB44" i="11"/>
  <c r="AA44" i="11"/>
  <c r="Z44" i="11"/>
  <c r="Y44" i="11"/>
  <c r="T44" i="11"/>
  <c r="F44" i="11"/>
  <c r="AD43" i="11"/>
  <c r="AC43" i="11"/>
  <c r="AB43" i="11"/>
  <c r="AA43" i="11"/>
  <c r="Z43" i="11"/>
  <c r="Y43" i="11"/>
  <c r="T43" i="11"/>
  <c r="F43" i="11"/>
  <c r="H43" i="11" s="1"/>
  <c r="AD42" i="11"/>
  <c r="AC42" i="11"/>
  <c r="AB42" i="11"/>
  <c r="AA42" i="11"/>
  <c r="Z42" i="11"/>
  <c r="Y42" i="11"/>
  <c r="T42" i="11"/>
  <c r="F42" i="11"/>
  <c r="AD41" i="11"/>
  <c r="AC41" i="11"/>
  <c r="AB41" i="11"/>
  <c r="AA41" i="11"/>
  <c r="Z41" i="11"/>
  <c r="Y41" i="11"/>
  <c r="T41" i="11"/>
  <c r="F41" i="11"/>
  <c r="AD40" i="11"/>
  <c r="AC40" i="11"/>
  <c r="AB40" i="11"/>
  <c r="AA40" i="11"/>
  <c r="Z40" i="11"/>
  <c r="Y40" i="11"/>
  <c r="T40" i="11"/>
  <c r="F40" i="11"/>
  <c r="AD39" i="11"/>
  <c r="AC39" i="11"/>
  <c r="AB39" i="11"/>
  <c r="AA39" i="11"/>
  <c r="Z39" i="11"/>
  <c r="Y39" i="11"/>
  <c r="T39" i="11"/>
  <c r="G39" i="11"/>
  <c r="F39" i="11"/>
  <c r="H39" i="11" s="1"/>
  <c r="AD38" i="11"/>
  <c r="AC38" i="11"/>
  <c r="AB38" i="11"/>
  <c r="AA38" i="11"/>
  <c r="Z38" i="11"/>
  <c r="Y38" i="11"/>
  <c r="T38" i="11"/>
  <c r="F38" i="11"/>
  <c r="G38" i="11" s="1"/>
  <c r="AD37" i="11"/>
  <c r="AC37" i="11"/>
  <c r="AB37" i="11"/>
  <c r="AA37" i="11"/>
  <c r="Z37" i="11"/>
  <c r="Y37" i="11"/>
  <c r="T37" i="11"/>
  <c r="F37" i="11"/>
  <c r="AD36" i="11"/>
  <c r="AC36" i="11"/>
  <c r="AB36" i="11"/>
  <c r="AA36" i="11"/>
  <c r="Z36" i="11"/>
  <c r="Y36" i="11"/>
  <c r="T36" i="11"/>
  <c r="F36" i="11"/>
  <c r="AD35" i="11"/>
  <c r="AC35" i="11"/>
  <c r="AB35" i="11"/>
  <c r="AA35" i="11"/>
  <c r="Z35" i="11"/>
  <c r="Y35" i="11"/>
  <c r="T35" i="11"/>
  <c r="F35" i="11"/>
  <c r="G35" i="11" s="1"/>
  <c r="U35" i="11" s="1"/>
  <c r="AD33" i="11"/>
  <c r="AC33" i="11"/>
  <c r="AB33" i="11"/>
  <c r="AA33" i="11"/>
  <c r="Z33" i="11"/>
  <c r="Y33" i="11"/>
  <c r="T33" i="11"/>
  <c r="F33" i="11"/>
  <c r="G33" i="11" s="1"/>
  <c r="AD32" i="11"/>
  <c r="AC32" i="11"/>
  <c r="AB32" i="11"/>
  <c r="AA32" i="11"/>
  <c r="Z32" i="11"/>
  <c r="Y32" i="11"/>
  <c r="T32" i="11"/>
  <c r="F32" i="11"/>
  <c r="AD31" i="11"/>
  <c r="AC31" i="11"/>
  <c r="AB31" i="11"/>
  <c r="AA31" i="11"/>
  <c r="Z31" i="11"/>
  <c r="Y31" i="11"/>
  <c r="T31" i="11"/>
  <c r="F31" i="11"/>
  <c r="G31" i="11" s="1"/>
  <c r="AD30" i="11"/>
  <c r="AC30" i="11"/>
  <c r="AB30" i="11"/>
  <c r="AA30" i="11"/>
  <c r="Z30" i="11"/>
  <c r="Y30" i="11"/>
  <c r="T30" i="11"/>
  <c r="F30" i="11"/>
  <c r="AD29" i="11"/>
  <c r="AC29" i="11"/>
  <c r="AB29" i="11"/>
  <c r="AA29" i="11"/>
  <c r="Z29" i="11"/>
  <c r="Y29" i="11"/>
  <c r="T29" i="11"/>
  <c r="F29" i="11"/>
  <c r="G29" i="11" s="1"/>
  <c r="AD28" i="11"/>
  <c r="AC28" i="11"/>
  <c r="AB28" i="11"/>
  <c r="AA28" i="11"/>
  <c r="Z28" i="11"/>
  <c r="Y28" i="11"/>
  <c r="T28" i="11"/>
  <c r="F28" i="11"/>
  <c r="AD27" i="11"/>
  <c r="AC27" i="11"/>
  <c r="AB27" i="11"/>
  <c r="AA27" i="11"/>
  <c r="Z27" i="11"/>
  <c r="Y27" i="11"/>
  <c r="T27" i="11"/>
  <c r="F27" i="11"/>
  <c r="H27" i="11" s="1"/>
  <c r="AD26" i="11"/>
  <c r="AC26" i="11"/>
  <c r="AB26" i="11"/>
  <c r="AA26" i="11"/>
  <c r="Z26" i="11"/>
  <c r="Y26" i="11"/>
  <c r="T26" i="11"/>
  <c r="F26" i="11"/>
  <c r="G26" i="11" s="1"/>
  <c r="AD25" i="11"/>
  <c r="AC25" i="11"/>
  <c r="AB25" i="11"/>
  <c r="AA25" i="11"/>
  <c r="Z25" i="11"/>
  <c r="Y25" i="11"/>
  <c r="T25" i="11"/>
  <c r="F25" i="11"/>
  <c r="AD24" i="11"/>
  <c r="AC24" i="11"/>
  <c r="AB24" i="11"/>
  <c r="AA24" i="11"/>
  <c r="Z24" i="11"/>
  <c r="Y24" i="11"/>
  <c r="T24" i="11"/>
  <c r="F24" i="11"/>
  <c r="AD23" i="11"/>
  <c r="AC23" i="11"/>
  <c r="AB23" i="11"/>
  <c r="AA23" i="11"/>
  <c r="Z23" i="11"/>
  <c r="Y23" i="11"/>
  <c r="T23" i="11"/>
  <c r="F23" i="11"/>
  <c r="AD22" i="11"/>
  <c r="AC22" i="11"/>
  <c r="AB22" i="11"/>
  <c r="AA22" i="11"/>
  <c r="Z22" i="11"/>
  <c r="Y22" i="11"/>
  <c r="T22" i="11"/>
  <c r="F22" i="11"/>
  <c r="AD21" i="11"/>
  <c r="AC21" i="11"/>
  <c r="AB21" i="11"/>
  <c r="AA21" i="11"/>
  <c r="Z21" i="11"/>
  <c r="Y21" i="11"/>
  <c r="T21" i="11"/>
  <c r="F21" i="11"/>
  <c r="AD20" i="11"/>
  <c r="AC20" i="11"/>
  <c r="AB20" i="11"/>
  <c r="AA20" i="11"/>
  <c r="Z20" i="11"/>
  <c r="Y20" i="11"/>
  <c r="T20" i="11"/>
  <c r="F20" i="11"/>
  <c r="AD19" i="11"/>
  <c r="AC19" i="11"/>
  <c r="AB19" i="11"/>
  <c r="AA19" i="11"/>
  <c r="Z19" i="11"/>
  <c r="Y19" i="11"/>
  <c r="T19" i="11"/>
  <c r="F19" i="11"/>
  <c r="G19" i="11" s="1"/>
  <c r="U19" i="11" s="1"/>
  <c r="AD18" i="11"/>
  <c r="AC18" i="11"/>
  <c r="AB18" i="11"/>
  <c r="AA18" i="11"/>
  <c r="Z18" i="11"/>
  <c r="Y18" i="11"/>
  <c r="T18" i="11"/>
  <c r="F18" i="11"/>
  <c r="G18" i="11" s="1"/>
  <c r="AD16" i="11"/>
  <c r="AC16" i="11"/>
  <c r="AB16" i="11"/>
  <c r="AA16" i="11"/>
  <c r="Z16" i="11"/>
  <c r="Y16" i="11"/>
  <c r="T16" i="11"/>
  <c r="F16" i="11"/>
  <c r="G16" i="11" s="1"/>
  <c r="AD14" i="11"/>
  <c r="AC14" i="11"/>
  <c r="AB14" i="11"/>
  <c r="AA14" i="11"/>
  <c r="Z14" i="11"/>
  <c r="Y14" i="11"/>
  <c r="T14" i="11"/>
  <c r="G14" i="11"/>
  <c r="U14" i="11" s="1"/>
  <c r="F14" i="11"/>
  <c r="AD13" i="11"/>
  <c r="AC13" i="11"/>
  <c r="AB13" i="11"/>
  <c r="AA13" i="11"/>
  <c r="Z13" i="11"/>
  <c r="Y13" i="11"/>
  <c r="T13" i="11"/>
  <c r="F13" i="11"/>
  <c r="G13" i="11" s="1"/>
  <c r="AD12" i="11"/>
  <c r="AC12" i="11"/>
  <c r="AB12" i="11"/>
  <c r="AA12" i="11"/>
  <c r="Z12" i="11"/>
  <c r="Y12" i="11"/>
  <c r="T12" i="11"/>
  <c r="F12" i="11"/>
  <c r="G12" i="11" s="1"/>
  <c r="AD10" i="11"/>
  <c r="AC10" i="11"/>
  <c r="AB10" i="11"/>
  <c r="AA10" i="11"/>
  <c r="Z10" i="11"/>
  <c r="Y10" i="11"/>
  <c r="T10" i="11"/>
  <c r="G10" i="11"/>
  <c r="F10" i="11"/>
  <c r="AD9" i="11"/>
  <c r="AC9" i="11"/>
  <c r="AB9" i="11"/>
  <c r="AA9" i="11"/>
  <c r="Z9" i="11"/>
  <c r="Y9" i="11"/>
  <c r="T9" i="11"/>
  <c r="F9" i="11"/>
  <c r="AD8" i="11"/>
  <c r="AC8" i="11"/>
  <c r="AB8" i="11"/>
  <c r="AA8" i="11"/>
  <c r="Z8" i="11"/>
  <c r="Y8" i="11"/>
  <c r="T8" i="11"/>
  <c r="F8" i="11"/>
  <c r="G8" i="11" s="1"/>
  <c r="AD7" i="11"/>
  <c r="AC7" i="11"/>
  <c r="AB7" i="11"/>
  <c r="AA7" i="11"/>
  <c r="Z7" i="11"/>
  <c r="Y7" i="11"/>
  <c r="T7" i="11"/>
  <c r="F7" i="11"/>
  <c r="G7" i="11" s="1"/>
  <c r="AD6" i="11"/>
  <c r="AC6" i="11"/>
  <c r="AB6" i="11"/>
  <c r="AA6" i="11"/>
  <c r="Z6" i="11"/>
  <c r="Y6" i="11"/>
  <c r="T6" i="11"/>
  <c r="F6" i="11"/>
  <c r="G6" i="11" s="1"/>
  <c r="AD5" i="11"/>
  <c r="AC5" i="11"/>
  <c r="AB5" i="11"/>
  <c r="AA5" i="11"/>
  <c r="Z5" i="11"/>
  <c r="Y5" i="11"/>
  <c r="T5" i="11"/>
  <c r="F5" i="11"/>
  <c r="G5" i="11" s="1"/>
  <c r="Z4" i="11"/>
  <c r="AA4" i="11"/>
  <c r="AB4" i="11"/>
  <c r="AC4" i="11"/>
  <c r="AD4" i="11"/>
  <c r="Y4" i="11"/>
  <c r="G56" i="11" l="1"/>
  <c r="H56" i="11"/>
  <c r="G51" i="11"/>
  <c r="U51" i="11" s="1"/>
  <c r="H51" i="11"/>
  <c r="G46" i="11"/>
  <c r="U46" i="11" s="1"/>
  <c r="H46" i="11"/>
  <c r="G43" i="11"/>
  <c r="U43" i="11" s="1"/>
  <c r="G40" i="11"/>
  <c r="H40" i="11"/>
  <c r="G55" i="11"/>
  <c r="U55" i="11" s="1"/>
  <c r="H55" i="11"/>
  <c r="G54" i="11"/>
  <c r="U54" i="11" s="1"/>
  <c r="G48" i="11"/>
  <c r="U48" i="11" s="1"/>
  <c r="H48" i="11"/>
  <c r="G42" i="11"/>
  <c r="U42" i="11" s="1"/>
  <c r="H42" i="11"/>
  <c r="U39" i="11"/>
  <c r="G59" i="11"/>
  <c r="U59" i="11" s="1"/>
  <c r="H59" i="11"/>
  <c r="G57" i="11"/>
  <c r="H57" i="11"/>
  <c r="G44" i="11"/>
  <c r="U44" i="11" s="1"/>
  <c r="H44" i="11"/>
  <c r="G41" i="11"/>
  <c r="U41" i="11" s="1"/>
  <c r="H41" i="11"/>
  <c r="G37" i="11"/>
  <c r="U37" i="11" s="1"/>
  <c r="H37" i="11"/>
  <c r="G36" i="11"/>
  <c r="U36" i="11" s="1"/>
  <c r="H36" i="11"/>
  <c r="G32" i="11"/>
  <c r="U32" i="11" s="1"/>
  <c r="H32" i="11"/>
  <c r="G30" i="11"/>
  <c r="H30" i="11"/>
  <c r="G28" i="11"/>
  <c r="U28" i="11" s="1"/>
  <c r="H28" i="11"/>
  <c r="G27" i="11"/>
  <c r="U27" i="11" s="1"/>
  <c r="G49" i="11"/>
  <c r="U49" i="11" s="1"/>
  <c r="H49" i="11"/>
  <c r="G25" i="11"/>
  <c r="H25" i="11"/>
  <c r="G24" i="11"/>
  <c r="U24" i="11" s="1"/>
  <c r="H24" i="11"/>
  <c r="G23" i="11"/>
  <c r="U23" i="11" s="1"/>
  <c r="H23" i="11"/>
  <c r="G22" i="11"/>
  <c r="H22" i="11"/>
  <c r="G21" i="11"/>
  <c r="U21" i="11" s="1"/>
  <c r="H21" i="11"/>
  <c r="G20" i="11"/>
  <c r="U20" i="11" s="1"/>
  <c r="H20" i="11"/>
  <c r="AA2" i="11"/>
  <c r="AB2" i="11"/>
  <c r="AC2" i="11"/>
  <c r="AD2" i="11"/>
  <c r="Y2" i="11"/>
  <c r="Z2" i="11"/>
  <c r="U56" i="11"/>
  <c r="U57" i="11"/>
  <c r="U58" i="11"/>
  <c r="U38" i="11"/>
  <c r="U40" i="11"/>
  <c r="U45" i="11"/>
  <c r="U18" i="11"/>
  <c r="U22" i="11"/>
  <c r="U25" i="11"/>
  <c r="U26" i="11"/>
  <c r="U29" i="11"/>
  <c r="U30" i="11"/>
  <c r="U31" i="11"/>
  <c r="U33" i="11"/>
  <c r="U16" i="11"/>
  <c r="U12" i="11"/>
  <c r="U13" i="11"/>
  <c r="U9" i="11"/>
  <c r="U5" i="11"/>
  <c r="U7" i="11"/>
  <c r="U6" i="11"/>
  <c r="U8" i="11"/>
  <c r="U10" i="11"/>
  <c r="AI60" i="9"/>
  <c r="AH60" i="9"/>
  <c r="AG60" i="9"/>
  <c r="AF60" i="9"/>
  <c r="AE60" i="9"/>
  <c r="AD60" i="9"/>
  <c r="AC60" i="9"/>
  <c r="AB60" i="9"/>
  <c r="AA60" i="9"/>
  <c r="Z60" i="9"/>
  <c r="AI59" i="9"/>
  <c r="AH59" i="9"/>
  <c r="AG59" i="9"/>
  <c r="AF59" i="9"/>
  <c r="AE59" i="9"/>
  <c r="AD59" i="9"/>
  <c r="AC59" i="9"/>
  <c r="AB59" i="9"/>
  <c r="AA59" i="9"/>
  <c r="Z59" i="9"/>
  <c r="AI58" i="9"/>
  <c r="AH58" i="9"/>
  <c r="AG58" i="9"/>
  <c r="AF58" i="9"/>
  <c r="AE58" i="9"/>
  <c r="AD58" i="9"/>
  <c r="AC58" i="9"/>
  <c r="AB58" i="9"/>
  <c r="AA58" i="9"/>
  <c r="Z58" i="9"/>
  <c r="AI57" i="9"/>
  <c r="AH57" i="9"/>
  <c r="AG57" i="9"/>
  <c r="AF57" i="9"/>
  <c r="AE57" i="9"/>
  <c r="AD57" i="9"/>
  <c r="AC57" i="9"/>
  <c r="AB57" i="9"/>
  <c r="AA57" i="9"/>
  <c r="Z57" i="9"/>
  <c r="AI56" i="9"/>
  <c r="AH56" i="9"/>
  <c r="AG56" i="9"/>
  <c r="AF56" i="9"/>
  <c r="AE56" i="9"/>
  <c r="AD56" i="9"/>
  <c r="AC56" i="9"/>
  <c r="AB56" i="9"/>
  <c r="AA56" i="9"/>
  <c r="Z56" i="9"/>
  <c r="AI55" i="9"/>
  <c r="AH55" i="9"/>
  <c r="AG55" i="9"/>
  <c r="AF55" i="9"/>
  <c r="AE55" i="9"/>
  <c r="AD55" i="9"/>
  <c r="AC55" i="9"/>
  <c r="AB55" i="9"/>
  <c r="AA55" i="9"/>
  <c r="Z55" i="9"/>
  <c r="AI54" i="9"/>
  <c r="AH54" i="9"/>
  <c r="AG54" i="9"/>
  <c r="AF54" i="9"/>
  <c r="AE54" i="9"/>
  <c r="AD54" i="9"/>
  <c r="AC54" i="9"/>
  <c r="AB54" i="9"/>
  <c r="AA54" i="9"/>
  <c r="Z54" i="9"/>
  <c r="AI52" i="9"/>
  <c r="AH52" i="9"/>
  <c r="AG52" i="9"/>
  <c r="AF52" i="9"/>
  <c r="AE52" i="9"/>
  <c r="AD52" i="9"/>
  <c r="AC52" i="9"/>
  <c r="AB52" i="9"/>
  <c r="AA52" i="9"/>
  <c r="Z52" i="9"/>
  <c r="AI51" i="9"/>
  <c r="AH51" i="9"/>
  <c r="AG51" i="9"/>
  <c r="AF51" i="9"/>
  <c r="AE51" i="9"/>
  <c r="AD51" i="9"/>
  <c r="AC51" i="9"/>
  <c r="AB51" i="9"/>
  <c r="AA51" i="9"/>
  <c r="Z51" i="9"/>
  <c r="AI49" i="9"/>
  <c r="AH49" i="9"/>
  <c r="AG49" i="9"/>
  <c r="AF49" i="9"/>
  <c r="AE49" i="9"/>
  <c r="AD49" i="9"/>
  <c r="AC49" i="9"/>
  <c r="AB49" i="9"/>
  <c r="AA49" i="9"/>
  <c r="Z49" i="9"/>
  <c r="AI48" i="9"/>
  <c r="AH48" i="9"/>
  <c r="AG48" i="9"/>
  <c r="AF48" i="9"/>
  <c r="AE48" i="9"/>
  <c r="AD48" i="9"/>
  <c r="AC48" i="9"/>
  <c r="AB48" i="9"/>
  <c r="AA48" i="9"/>
  <c r="Z48" i="9"/>
  <c r="AI47" i="9"/>
  <c r="AH47" i="9"/>
  <c r="AG47" i="9"/>
  <c r="AF47" i="9"/>
  <c r="AE47" i="9"/>
  <c r="AD47" i="9"/>
  <c r="AC47" i="9"/>
  <c r="AB47" i="9"/>
  <c r="AA47" i="9"/>
  <c r="Z47" i="9"/>
  <c r="AI46" i="9"/>
  <c r="AH46" i="9"/>
  <c r="AG46" i="9"/>
  <c r="AF46" i="9"/>
  <c r="AE46" i="9"/>
  <c r="AD46" i="9"/>
  <c r="AC46" i="9"/>
  <c r="AB46" i="9"/>
  <c r="AA46" i="9"/>
  <c r="Z46" i="9"/>
  <c r="AI45" i="9"/>
  <c r="AH45" i="9"/>
  <c r="AG45" i="9"/>
  <c r="AF45" i="9"/>
  <c r="AE45" i="9"/>
  <c r="AD45" i="9"/>
  <c r="AC45" i="9"/>
  <c r="AB45" i="9"/>
  <c r="AA45" i="9"/>
  <c r="Z45" i="9"/>
  <c r="AI44" i="9"/>
  <c r="AH44" i="9"/>
  <c r="AG44" i="9"/>
  <c r="AF44" i="9"/>
  <c r="AE44" i="9"/>
  <c r="AD44" i="9"/>
  <c r="AC44" i="9"/>
  <c r="AB44" i="9"/>
  <c r="AA44" i="9"/>
  <c r="Z44" i="9"/>
  <c r="AI43" i="9"/>
  <c r="AH43" i="9"/>
  <c r="AG43" i="9"/>
  <c r="AF43" i="9"/>
  <c r="AE43" i="9"/>
  <c r="AD43" i="9"/>
  <c r="AC43" i="9"/>
  <c r="AB43" i="9"/>
  <c r="AA43" i="9"/>
  <c r="Z43" i="9"/>
  <c r="AI42" i="9"/>
  <c r="AH42" i="9"/>
  <c r="AG42" i="9"/>
  <c r="AF42" i="9"/>
  <c r="AE42" i="9"/>
  <c r="AD42" i="9"/>
  <c r="AC42" i="9"/>
  <c r="AB42" i="9"/>
  <c r="AA42" i="9"/>
  <c r="Z42" i="9"/>
  <c r="AI41" i="9"/>
  <c r="AH41" i="9"/>
  <c r="AG41" i="9"/>
  <c r="AF41" i="9"/>
  <c r="AE41" i="9"/>
  <c r="AD41" i="9"/>
  <c r="AC41" i="9"/>
  <c r="AB41" i="9"/>
  <c r="AA41" i="9"/>
  <c r="Z41" i="9"/>
  <c r="AI40" i="9"/>
  <c r="AH40" i="9"/>
  <c r="AG40" i="9"/>
  <c r="AF40" i="9"/>
  <c r="AE40" i="9"/>
  <c r="AD40" i="9"/>
  <c r="AC40" i="9"/>
  <c r="AB40" i="9"/>
  <c r="AA40" i="9"/>
  <c r="Z40" i="9"/>
  <c r="AI39" i="9"/>
  <c r="AH39" i="9"/>
  <c r="AG39" i="9"/>
  <c r="AF39" i="9"/>
  <c r="AE39" i="9"/>
  <c r="AD39" i="9"/>
  <c r="AC39" i="9"/>
  <c r="AB39" i="9"/>
  <c r="AA39" i="9"/>
  <c r="Z39" i="9"/>
  <c r="AI38" i="9"/>
  <c r="AH38" i="9"/>
  <c r="AG38" i="9"/>
  <c r="AF38" i="9"/>
  <c r="AE38" i="9"/>
  <c r="AD38" i="9"/>
  <c r="AC38" i="9"/>
  <c r="AB38" i="9"/>
  <c r="AA38" i="9"/>
  <c r="Z38" i="9"/>
  <c r="AI37" i="9"/>
  <c r="AH37" i="9"/>
  <c r="AG37" i="9"/>
  <c r="AF37" i="9"/>
  <c r="AE37" i="9"/>
  <c r="AD37" i="9"/>
  <c r="AC37" i="9"/>
  <c r="AB37" i="9"/>
  <c r="AA37" i="9"/>
  <c r="Z37" i="9"/>
  <c r="AI36" i="9"/>
  <c r="AH36" i="9"/>
  <c r="AG36" i="9"/>
  <c r="AF36" i="9"/>
  <c r="AE36" i="9"/>
  <c r="AD36" i="9"/>
  <c r="AC36" i="9"/>
  <c r="AB36" i="9"/>
  <c r="AA36" i="9"/>
  <c r="Z36" i="9"/>
  <c r="AI35" i="9"/>
  <c r="AH35" i="9"/>
  <c r="AG35" i="9"/>
  <c r="AF35" i="9"/>
  <c r="AE35" i="9"/>
  <c r="AD35" i="9"/>
  <c r="AC35" i="9"/>
  <c r="AB35" i="9"/>
  <c r="AA35" i="9"/>
  <c r="Z35" i="9"/>
  <c r="AI33" i="9"/>
  <c r="AH33" i="9"/>
  <c r="AG33" i="9"/>
  <c r="AF33" i="9"/>
  <c r="AE33" i="9"/>
  <c r="AD33" i="9"/>
  <c r="AC33" i="9"/>
  <c r="AB33" i="9"/>
  <c r="AA33" i="9"/>
  <c r="Z33" i="9"/>
  <c r="AI32" i="9"/>
  <c r="AH32" i="9"/>
  <c r="AG32" i="9"/>
  <c r="AF32" i="9"/>
  <c r="AE32" i="9"/>
  <c r="AD32" i="9"/>
  <c r="AC32" i="9"/>
  <c r="AB32" i="9"/>
  <c r="AA32" i="9"/>
  <c r="Z32" i="9"/>
  <c r="AI31" i="9"/>
  <c r="AH31" i="9"/>
  <c r="AG31" i="9"/>
  <c r="AF31" i="9"/>
  <c r="AE31" i="9"/>
  <c r="AD31" i="9"/>
  <c r="AC31" i="9"/>
  <c r="AB31" i="9"/>
  <c r="AA31" i="9"/>
  <c r="Z31" i="9"/>
  <c r="AI30" i="9"/>
  <c r="AH30" i="9"/>
  <c r="AG30" i="9"/>
  <c r="AF30" i="9"/>
  <c r="AE30" i="9"/>
  <c r="AD30" i="9"/>
  <c r="AC30" i="9"/>
  <c r="AB30" i="9"/>
  <c r="AA30" i="9"/>
  <c r="Z30" i="9"/>
  <c r="AI29" i="9"/>
  <c r="AH29" i="9"/>
  <c r="AG29" i="9"/>
  <c r="AF29" i="9"/>
  <c r="AE29" i="9"/>
  <c r="AD29" i="9"/>
  <c r="AC29" i="9"/>
  <c r="AB29" i="9"/>
  <c r="AA29" i="9"/>
  <c r="Z29" i="9"/>
  <c r="AI28" i="9"/>
  <c r="AH28" i="9"/>
  <c r="AG28" i="9"/>
  <c r="AF28" i="9"/>
  <c r="AE28" i="9"/>
  <c r="AD28" i="9"/>
  <c r="AC28" i="9"/>
  <c r="AB28" i="9"/>
  <c r="AA28" i="9"/>
  <c r="Z28" i="9"/>
  <c r="AI27" i="9"/>
  <c r="AH27" i="9"/>
  <c r="AG27" i="9"/>
  <c r="AF27" i="9"/>
  <c r="AE27" i="9"/>
  <c r="AD27" i="9"/>
  <c r="AC27" i="9"/>
  <c r="AB27" i="9"/>
  <c r="AA27" i="9"/>
  <c r="Z27" i="9"/>
  <c r="AI26" i="9"/>
  <c r="AH26" i="9"/>
  <c r="AG26" i="9"/>
  <c r="AF26" i="9"/>
  <c r="AE26" i="9"/>
  <c r="AD26" i="9"/>
  <c r="AC26" i="9"/>
  <c r="AB26" i="9"/>
  <c r="AA26" i="9"/>
  <c r="Z26" i="9"/>
  <c r="AI25" i="9"/>
  <c r="AH25" i="9"/>
  <c r="AG25" i="9"/>
  <c r="AF25" i="9"/>
  <c r="AE25" i="9"/>
  <c r="AD25" i="9"/>
  <c r="AC25" i="9"/>
  <c r="AB25" i="9"/>
  <c r="AA25" i="9"/>
  <c r="Z25" i="9"/>
  <c r="AI24" i="9"/>
  <c r="AH24" i="9"/>
  <c r="AG24" i="9"/>
  <c r="AF24" i="9"/>
  <c r="AE24" i="9"/>
  <c r="AD24" i="9"/>
  <c r="AC24" i="9"/>
  <c r="AB24" i="9"/>
  <c r="AA24" i="9"/>
  <c r="Z24" i="9"/>
  <c r="AI23" i="9"/>
  <c r="AH23" i="9"/>
  <c r="AG23" i="9"/>
  <c r="AF23" i="9"/>
  <c r="AE23" i="9"/>
  <c r="AD23" i="9"/>
  <c r="AC23" i="9"/>
  <c r="AB23" i="9"/>
  <c r="AA23" i="9"/>
  <c r="Z23" i="9"/>
  <c r="AI22" i="9"/>
  <c r="AH22" i="9"/>
  <c r="AG22" i="9"/>
  <c r="AF22" i="9"/>
  <c r="AE22" i="9"/>
  <c r="AD22" i="9"/>
  <c r="AC22" i="9"/>
  <c r="AB22" i="9"/>
  <c r="AA22" i="9"/>
  <c r="Z22" i="9"/>
  <c r="AI21" i="9"/>
  <c r="AH21" i="9"/>
  <c r="AG21" i="9"/>
  <c r="AF21" i="9"/>
  <c r="AE21" i="9"/>
  <c r="AD21" i="9"/>
  <c r="AC21" i="9"/>
  <c r="AB21" i="9"/>
  <c r="AA21" i="9"/>
  <c r="Z21" i="9"/>
  <c r="AI20" i="9"/>
  <c r="AH20" i="9"/>
  <c r="AG20" i="9"/>
  <c r="AF20" i="9"/>
  <c r="AE20" i="9"/>
  <c r="AD20" i="9"/>
  <c r="AC20" i="9"/>
  <c r="AB20" i="9"/>
  <c r="AA20" i="9"/>
  <c r="Z20" i="9"/>
  <c r="AI19" i="9"/>
  <c r="AH19" i="9"/>
  <c r="AG19" i="9"/>
  <c r="AF19" i="9"/>
  <c r="AE19" i="9"/>
  <c r="AD19" i="9"/>
  <c r="AC19" i="9"/>
  <c r="AB19" i="9"/>
  <c r="AA19" i="9"/>
  <c r="Z19" i="9"/>
  <c r="AI18" i="9"/>
  <c r="AH18" i="9"/>
  <c r="AG18" i="9"/>
  <c r="AF18" i="9"/>
  <c r="AE18" i="9"/>
  <c r="AD18" i="9"/>
  <c r="AC18" i="9"/>
  <c r="AB18" i="9"/>
  <c r="AA18" i="9"/>
  <c r="Z18" i="9"/>
  <c r="AI16" i="9"/>
  <c r="AH16" i="9"/>
  <c r="AG16" i="9"/>
  <c r="AF16" i="9"/>
  <c r="AE16" i="9"/>
  <c r="AD16" i="9"/>
  <c r="AC16" i="9"/>
  <c r="AB16" i="9"/>
  <c r="AA16" i="9"/>
  <c r="Z16" i="9"/>
  <c r="AI14" i="9"/>
  <c r="AH14" i="9"/>
  <c r="AG14" i="9"/>
  <c r="AF14" i="9"/>
  <c r="AE14" i="9"/>
  <c r="AD14" i="9"/>
  <c r="AC14" i="9"/>
  <c r="AB14" i="9"/>
  <c r="AA14" i="9"/>
  <c r="Z14" i="9"/>
  <c r="AI13" i="9"/>
  <c r="AH13" i="9"/>
  <c r="AG13" i="9"/>
  <c r="AF13" i="9"/>
  <c r="AE13" i="9"/>
  <c r="AD13" i="9"/>
  <c r="AC13" i="9"/>
  <c r="AB13" i="9"/>
  <c r="AA13" i="9"/>
  <c r="Z13" i="9"/>
  <c r="AI12" i="9"/>
  <c r="AH12" i="9"/>
  <c r="AG12" i="9"/>
  <c r="AF12" i="9"/>
  <c r="AE12" i="9"/>
  <c r="AD12" i="9"/>
  <c r="AC12" i="9"/>
  <c r="AB12" i="9"/>
  <c r="AA12" i="9"/>
  <c r="Z12" i="9"/>
  <c r="AI10" i="9"/>
  <c r="AH10" i="9"/>
  <c r="AG10" i="9"/>
  <c r="AF10" i="9"/>
  <c r="AE10" i="9"/>
  <c r="AD10" i="9"/>
  <c r="AC10" i="9"/>
  <c r="AB10" i="9"/>
  <c r="AA10" i="9"/>
  <c r="Z10" i="9"/>
  <c r="AI9" i="9"/>
  <c r="AH9" i="9"/>
  <c r="AG9" i="9"/>
  <c r="AF9" i="9"/>
  <c r="AE9" i="9"/>
  <c r="AD9" i="9"/>
  <c r="AC9" i="9"/>
  <c r="AB9" i="9"/>
  <c r="AA9" i="9"/>
  <c r="Z9" i="9"/>
  <c r="AI8" i="9"/>
  <c r="AH8" i="9"/>
  <c r="AG8" i="9"/>
  <c r="AF8" i="9"/>
  <c r="AE8" i="9"/>
  <c r="AD8" i="9"/>
  <c r="AC8" i="9"/>
  <c r="AB8" i="9"/>
  <c r="AA8" i="9"/>
  <c r="Z8" i="9"/>
  <c r="AI7" i="9"/>
  <c r="AH7" i="9"/>
  <c r="AG7" i="9"/>
  <c r="AF7" i="9"/>
  <c r="AE7" i="9"/>
  <c r="AD7" i="9"/>
  <c r="AC7" i="9"/>
  <c r="AB7" i="9"/>
  <c r="AA7" i="9"/>
  <c r="Z7" i="9"/>
  <c r="AI6" i="9"/>
  <c r="AH6" i="9"/>
  <c r="AG6" i="9"/>
  <c r="AF6" i="9"/>
  <c r="AE6" i="9"/>
  <c r="AD6" i="9"/>
  <c r="AC6" i="9"/>
  <c r="AB6" i="9"/>
  <c r="AA6" i="9"/>
  <c r="Z6" i="9"/>
  <c r="AI5" i="9"/>
  <c r="AH5" i="9"/>
  <c r="AG5" i="9"/>
  <c r="AF5" i="9"/>
  <c r="AE5" i="9"/>
  <c r="AD5" i="9"/>
  <c r="AC5" i="9"/>
  <c r="AB5" i="9"/>
  <c r="AA5" i="9"/>
  <c r="Z5" i="9"/>
  <c r="F60" i="9"/>
  <c r="F59" i="9"/>
  <c r="F58" i="9"/>
  <c r="F57" i="9"/>
  <c r="F56" i="9"/>
  <c r="F55" i="9"/>
  <c r="F54" i="9"/>
  <c r="F51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6" i="9"/>
  <c r="F14" i="9"/>
  <c r="F13" i="9"/>
  <c r="F12" i="9"/>
  <c r="F10" i="9"/>
  <c r="F9" i="9"/>
  <c r="F8" i="9"/>
  <c r="F7" i="9"/>
  <c r="F6" i="9"/>
  <c r="F5" i="9"/>
  <c r="AI4" i="9"/>
  <c r="AH4" i="9"/>
  <c r="AG4" i="9"/>
  <c r="AF4" i="9"/>
  <c r="AE4" i="9"/>
  <c r="AD4" i="9"/>
  <c r="AC4" i="9"/>
  <c r="AB4" i="9"/>
  <c r="AA4" i="9"/>
  <c r="AA3" i="9"/>
  <c r="AB3" i="9"/>
  <c r="AC3" i="9"/>
  <c r="AD3" i="9"/>
  <c r="AE3" i="9"/>
  <c r="AF3" i="9"/>
  <c r="AG3" i="9"/>
  <c r="AH3" i="9"/>
  <c r="AI3" i="9"/>
  <c r="C33" i="16" l="1"/>
  <c r="A2" i="4" l="1"/>
  <c r="AW60" i="5" l="1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W4" i="5"/>
  <c r="AV4" i="5"/>
  <c r="AU4" i="5"/>
  <c r="E13" i="5" l="1"/>
  <c r="E15" i="5"/>
  <c r="E16" i="5"/>
  <c r="E18" i="5"/>
  <c r="E19" i="5"/>
  <c r="E12" i="5"/>
  <c r="E60" i="5" l="1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4" i="5"/>
  <c r="E11" i="5"/>
  <c r="E10" i="5"/>
  <c r="E9" i="5"/>
  <c r="E8" i="5"/>
  <c r="E7" i="5"/>
  <c r="E6" i="5"/>
  <c r="E5" i="5"/>
  <c r="C5" i="16" l="1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4" i="16"/>
  <c r="F2" i="4" l="1"/>
  <c r="AR4" i="5" l="1"/>
  <c r="AR3" i="5"/>
  <c r="AK4" i="5"/>
  <c r="AK3" i="5"/>
  <c r="F4" i="11" l="1"/>
  <c r="G4" i="11" s="1"/>
  <c r="N54" i="4" l="1"/>
  <c r="N42" i="4"/>
  <c r="N33" i="4"/>
  <c r="N25" i="4"/>
  <c r="N16" i="4"/>
  <c r="N41" i="4"/>
  <c r="N24" i="4"/>
  <c r="N14" i="4"/>
  <c r="N60" i="4"/>
  <c r="N40" i="4"/>
  <c r="N23" i="4"/>
  <c r="N4" i="4"/>
  <c r="N59" i="4"/>
  <c r="N39" i="4"/>
  <c r="N22" i="4"/>
  <c r="N47" i="4"/>
  <c r="N29" i="4"/>
  <c r="N10" i="4"/>
  <c r="N46" i="4"/>
  <c r="N28" i="4"/>
  <c r="N20" i="4"/>
  <c r="N56" i="4"/>
  <c r="N36" i="4"/>
  <c r="N19" i="4"/>
  <c r="N55" i="4"/>
  <c r="N43" i="4"/>
  <c r="N35" i="4"/>
  <c r="N26" i="4"/>
  <c r="N18" i="4"/>
  <c r="N7" i="4"/>
  <c r="N6" i="4"/>
  <c r="N51" i="4"/>
  <c r="N32" i="4"/>
  <c r="N5" i="4"/>
  <c r="N49" i="4"/>
  <c r="N31" i="4"/>
  <c r="N13" i="4"/>
  <c r="N48" i="4"/>
  <c r="N30" i="4"/>
  <c r="N12" i="4"/>
  <c r="N58" i="4"/>
  <c r="N38" i="4"/>
  <c r="N21" i="4"/>
  <c r="N57" i="4"/>
  <c r="N37" i="4"/>
  <c r="N9" i="4"/>
  <c r="N44" i="4"/>
  <c r="N27" i="4"/>
  <c r="N8" i="4"/>
  <c r="AT4" i="5"/>
  <c r="AS4" i="5"/>
  <c r="AQ4" i="5"/>
  <c r="AP4" i="5"/>
  <c r="AO4" i="5"/>
  <c r="AN4" i="5"/>
  <c r="AM4" i="5"/>
  <c r="AL4" i="5"/>
  <c r="AJ4" i="5"/>
  <c r="AI4" i="5"/>
  <c r="AH4" i="5"/>
  <c r="AG4" i="5"/>
  <c r="AF4" i="5"/>
  <c r="AG3" i="5"/>
  <c r="AH3" i="5"/>
  <c r="AI3" i="5"/>
  <c r="AJ3" i="5"/>
  <c r="AL3" i="5"/>
  <c r="AM3" i="5"/>
  <c r="AN3" i="5"/>
  <c r="AO3" i="5"/>
  <c r="AP3" i="5"/>
  <c r="AQ3" i="5"/>
  <c r="AS3" i="5"/>
  <c r="AT3" i="5"/>
  <c r="AU3" i="5"/>
  <c r="AV3" i="5"/>
  <c r="AW3" i="5"/>
  <c r="AF3" i="5"/>
  <c r="Z4" i="9"/>
  <c r="Z3" i="9"/>
  <c r="F4" i="9" l="1"/>
  <c r="F2" i="9"/>
  <c r="G28" i="9" l="1"/>
  <c r="M28" i="4" s="1"/>
  <c r="G16" i="9"/>
  <c r="M16" i="4" s="1"/>
  <c r="G9" i="9"/>
  <c r="M9" i="4" s="1"/>
  <c r="G25" i="9"/>
  <c r="M25" i="4" s="1"/>
  <c r="G6" i="9"/>
  <c r="M6" i="4" s="1"/>
  <c r="G33" i="9"/>
  <c r="M33" i="4" s="1"/>
  <c r="G13" i="9"/>
  <c r="M13" i="4" s="1"/>
  <c r="G20" i="9"/>
  <c r="M20" i="4" s="1"/>
  <c r="G14" i="9"/>
  <c r="M14" i="4" s="1"/>
  <c r="G22" i="9"/>
  <c r="M22" i="4" s="1"/>
  <c r="G42" i="9"/>
  <c r="M42" i="4" s="1"/>
  <c r="G59" i="9"/>
  <c r="M59" i="4" s="1"/>
  <c r="G36" i="9"/>
  <c r="M36" i="4" s="1"/>
  <c r="G24" i="9"/>
  <c r="M24" i="4" s="1"/>
  <c r="G41" i="9"/>
  <c r="M41" i="4" s="1"/>
  <c r="G51" i="9"/>
  <c r="M51" i="4" s="1"/>
  <c r="G10" i="9"/>
  <c r="M10" i="4" s="1"/>
  <c r="G44" i="9"/>
  <c r="M44" i="4" s="1"/>
  <c r="G29" i="9"/>
  <c r="M29" i="4" s="1"/>
  <c r="G49" i="9"/>
  <c r="M49" i="4" s="1"/>
  <c r="G46" i="9"/>
  <c r="M46" i="4" s="1"/>
  <c r="G18" i="9"/>
  <c r="M18" i="4" s="1"/>
  <c r="G55" i="9"/>
  <c r="M55" i="4" s="1"/>
  <c r="G32" i="9"/>
  <c r="M32" i="4" s="1"/>
  <c r="G60" i="9"/>
  <c r="M60" i="4" s="1"/>
  <c r="G7" i="9"/>
  <c r="M7" i="4" s="1"/>
  <c r="G35" i="9"/>
  <c r="M35" i="4" s="1"/>
  <c r="G30" i="9"/>
  <c r="M30" i="4" s="1"/>
  <c r="G38" i="9"/>
  <c r="M38" i="4" s="1"/>
  <c r="G31" i="9"/>
  <c r="M31" i="4" s="1"/>
  <c r="G26" i="9"/>
  <c r="M26" i="4" s="1"/>
  <c r="G43" i="9"/>
  <c r="M43" i="4" s="1"/>
  <c r="G37" i="9"/>
  <c r="M37" i="4" s="1"/>
  <c r="G57" i="9"/>
  <c r="M57" i="4" s="1"/>
  <c r="G39" i="9"/>
  <c r="M39" i="4" s="1"/>
  <c r="G47" i="9"/>
  <c r="M47" i="4" s="1"/>
  <c r="G54" i="9"/>
  <c r="M54" i="4" s="1"/>
  <c r="G45" i="9"/>
  <c r="M45" i="4" s="1"/>
  <c r="G21" i="9"/>
  <c r="M21" i="4" s="1"/>
  <c r="G58" i="9"/>
  <c r="M58" i="4" s="1"/>
  <c r="G40" i="9"/>
  <c r="M40" i="4" s="1"/>
  <c r="G8" i="9"/>
  <c r="M8" i="4" s="1"/>
  <c r="G12" i="9"/>
  <c r="M12" i="4" s="1"/>
  <c r="G56" i="9"/>
  <c r="M56" i="4" s="1"/>
  <c r="G5" i="9"/>
  <c r="M5" i="4" s="1"/>
  <c r="G48" i="9"/>
  <c r="M48" i="4" s="1"/>
  <c r="G23" i="9"/>
  <c r="M23" i="4" s="1"/>
  <c r="G27" i="9"/>
  <c r="M27" i="4" s="1"/>
  <c r="G19" i="9"/>
  <c r="M19" i="4" s="1"/>
  <c r="G4" i="9"/>
  <c r="AD1" i="5"/>
  <c r="E4" i="5" l="1"/>
  <c r="E2" i="5" l="1"/>
  <c r="F13" i="5" s="1"/>
  <c r="L13" i="4" s="1"/>
  <c r="F16" i="5" l="1"/>
  <c r="L16" i="4" s="1"/>
  <c r="F15" i="5"/>
  <c r="F19" i="5"/>
  <c r="L19" i="4" s="1"/>
  <c r="F12" i="5"/>
  <c r="L12" i="4" s="1"/>
  <c r="F18" i="5"/>
  <c r="F4" i="5"/>
  <c r="F33" i="5"/>
  <c r="L33" i="4" s="1"/>
  <c r="F51" i="5"/>
  <c r="L51" i="4" s="1"/>
  <c r="F48" i="5"/>
  <c r="F14" i="5"/>
  <c r="F31" i="5"/>
  <c r="F49" i="5"/>
  <c r="F45" i="5"/>
  <c r="F47" i="5"/>
  <c r="L47" i="4" s="1"/>
  <c r="F52" i="5"/>
  <c r="F35" i="5"/>
  <c r="L35" i="4" s="1"/>
  <c r="F60" i="5"/>
  <c r="L60" i="4" s="1"/>
  <c r="F43" i="5"/>
  <c r="L43" i="4" s="1"/>
  <c r="F37" i="5"/>
  <c r="L37" i="4" s="1"/>
  <c r="F42" i="5"/>
  <c r="F59" i="5"/>
  <c r="L59" i="4" s="1"/>
  <c r="F21" i="5"/>
  <c r="F54" i="5"/>
  <c r="F27" i="5"/>
  <c r="L27" i="4" s="1"/>
  <c r="F53" i="5"/>
  <c r="F10" i="5"/>
  <c r="F5" i="5"/>
  <c r="L5" i="4" s="1"/>
  <c r="F8" i="5"/>
  <c r="F34" i="5"/>
  <c r="F11" i="5"/>
  <c r="F56" i="5"/>
  <c r="F26" i="5"/>
  <c r="F46" i="5"/>
  <c r="F6" i="5"/>
  <c r="F23" i="5"/>
  <c r="L23" i="4" s="1"/>
  <c r="F41" i="5"/>
  <c r="L41" i="4" s="1"/>
  <c r="F29" i="5"/>
  <c r="F24" i="5"/>
  <c r="F50" i="5"/>
  <c r="F38" i="5"/>
  <c r="F36" i="5"/>
  <c r="F22" i="5"/>
  <c r="F58" i="5"/>
  <c r="F30" i="5"/>
  <c r="F9" i="5"/>
  <c r="L9" i="4" s="1"/>
  <c r="F39" i="5"/>
  <c r="F20" i="5"/>
  <c r="F44" i="5"/>
  <c r="AB16" i="4"/>
  <c r="F25" i="5"/>
  <c r="L25" i="4" s="1"/>
  <c r="F28" i="5"/>
  <c r="F32" i="5"/>
  <c r="F40" i="5"/>
  <c r="F55" i="5"/>
  <c r="L55" i="4" s="1"/>
  <c r="F57" i="5"/>
  <c r="F7" i="5"/>
  <c r="L7" i="4" s="1"/>
  <c r="L24" i="4" l="1"/>
  <c r="AB24" i="4" s="1"/>
  <c r="AB23" i="4"/>
  <c r="AC23" i="4" s="1"/>
  <c r="L21" i="4"/>
  <c r="AB21" i="4" s="1"/>
  <c r="AC21" i="4" s="1"/>
  <c r="L28" i="4"/>
  <c r="AB44" i="4"/>
  <c r="AC44" i="4" s="1"/>
  <c r="L42" i="4"/>
  <c r="AB42" i="4" s="1"/>
  <c r="AB47" i="4"/>
  <c r="AD47" i="4" s="1"/>
  <c r="L45" i="4"/>
  <c r="AB45" i="4" s="1"/>
  <c r="AC45" i="4" s="1"/>
  <c r="AB20" i="4"/>
  <c r="AD20" i="4" s="1"/>
  <c r="L18" i="4"/>
  <c r="AB18" i="4" s="1"/>
  <c r="AD18" i="4" s="1"/>
  <c r="AB60" i="4"/>
  <c r="AC60" i="4" s="1"/>
  <c r="L58" i="4"/>
  <c r="AB58" i="4" s="1"/>
  <c r="AB51" i="4"/>
  <c r="AC51" i="4" s="1"/>
  <c r="L49" i="4"/>
  <c r="AB49" i="4" s="1"/>
  <c r="AC49" i="4" s="1"/>
  <c r="L56" i="4"/>
  <c r="AB56" i="4" s="1"/>
  <c r="L54" i="4"/>
  <c r="AB54" i="4" s="1"/>
  <c r="L40" i="4"/>
  <c r="AB40" i="4" s="1"/>
  <c r="AB12" i="4"/>
  <c r="AC12" i="4" s="1"/>
  <c r="L29" i="4"/>
  <c r="AB29" i="4" s="1"/>
  <c r="AC29" i="4" s="1"/>
  <c r="L30" i="4"/>
  <c r="AB30" i="4" s="1"/>
  <c r="L8" i="4"/>
  <c r="AB8" i="4" s="1"/>
  <c r="L22" i="4"/>
  <c r="AB22" i="4" s="1"/>
  <c r="L6" i="4"/>
  <c r="AB6" i="4" s="1"/>
  <c r="AC6" i="4" s="1"/>
  <c r="AB33" i="4"/>
  <c r="AD33" i="4" s="1"/>
  <c r="L31" i="4"/>
  <c r="L44" i="4"/>
  <c r="L36" i="4"/>
  <c r="AB36" i="4" s="1"/>
  <c r="L46" i="4"/>
  <c r="L14" i="4"/>
  <c r="AB14" i="4" s="1"/>
  <c r="AE14" i="4" s="1"/>
  <c r="L20" i="4"/>
  <c r="AB41" i="4"/>
  <c r="AD41" i="4" s="1"/>
  <c r="L39" i="4"/>
  <c r="AB39" i="4" s="1"/>
  <c r="AC39" i="4" s="1"/>
  <c r="L32" i="4"/>
  <c r="AB59" i="4"/>
  <c r="AE59" i="4" s="1"/>
  <c r="L57" i="4"/>
  <c r="AB57" i="4" s="1"/>
  <c r="AC57" i="4" s="1"/>
  <c r="L38" i="4"/>
  <c r="AB38" i="4" s="1"/>
  <c r="L26" i="4"/>
  <c r="AB26" i="4" s="1"/>
  <c r="L48" i="4"/>
  <c r="L10" i="4"/>
  <c r="AB27" i="4"/>
  <c r="AC27" i="4" s="1"/>
  <c r="AC16" i="4"/>
  <c r="AE16" i="4"/>
  <c r="AD16" i="4"/>
  <c r="AB37" i="4"/>
  <c r="AC37" i="4" s="1"/>
  <c r="AB43" i="4"/>
  <c r="AC43" i="4" s="1"/>
  <c r="AB7" i="4"/>
  <c r="AC7" i="4" s="1"/>
  <c r="AB19" i="4"/>
  <c r="AC19" i="4" s="1"/>
  <c r="AB13" i="4"/>
  <c r="AC13" i="4" s="1"/>
  <c r="AB25" i="4"/>
  <c r="AC25" i="4" s="1"/>
  <c r="AB5" i="4"/>
  <c r="AC5" i="4" s="1"/>
  <c r="AB35" i="4"/>
  <c r="AC35" i="4" s="1"/>
  <c r="AB55" i="4"/>
  <c r="AC55" i="4" s="1"/>
  <c r="AB9" i="4"/>
  <c r="AC9" i="4" s="1"/>
  <c r="F2" i="11"/>
  <c r="AD12" i="4" l="1"/>
  <c r="AC47" i="4"/>
  <c r="AE51" i="4"/>
  <c r="AC56" i="4"/>
  <c r="AE56" i="4"/>
  <c r="AE33" i="4"/>
  <c r="AC20" i="4"/>
  <c r="AE18" i="4"/>
  <c r="AE20" i="4"/>
  <c r="AC33" i="4"/>
  <c r="AE60" i="4"/>
  <c r="AC59" i="4"/>
  <c r="AD56" i="4"/>
  <c r="AC14" i="4"/>
  <c r="AC8" i="4"/>
  <c r="AD8" i="4"/>
  <c r="AE8" i="4"/>
  <c r="AC58" i="4"/>
  <c r="AD58" i="4"/>
  <c r="AE40" i="4"/>
  <c r="AD40" i="4"/>
  <c r="AD26" i="4"/>
  <c r="AE26" i="4"/>
  <c r="AE12" i="4"/>
  <c r="AC40" i="4"/>
  <c r="AC26" i="4"/>
  <c r="AB28" i="4"/>
  <c r="AD28" i="4" s="1"/>
  <c r="AB46" i="4"/>
  <c r="AD60" i="4"/>
  <c r="AD44" i="4"/>
  <c r="AB48" i="4"/>
  <c r="AE44" i="4"/>
  <c r="AD59" i="4"/>
  <c r="AD51" i="4"/>
  <c r="AB31" i="4"/>
  <c r="AE31" i="4" s="1"/>
  <c r="AC54" i="4"/>
  <c r="AE54" i="4"/>
  <c r="AD54" i="4"/>
  <c r="AE30" i="4"/>
  <c r="AD30" i="4"/>
  <c r="AC30" i="4"/>
  <c r="AD38" i="4"/>
  <c r="AE38" i="4"/>
  <c r="AD22" i="4"/>
  <c r="AE22" i="4"/>
  <c r="AD36" i="4"/>
  <c r="AE36" i="4"/>
  <c r="AD24" i="4"/>
  <c r="AE24" i="4"/>
  <c r="AC24" i="4"/>
  <c r="AD42" i="4"/>
  <c r="AE42" i="4"/>
  <c r="AC42" i="4"/>
  <c r="AE41" i="4"/>
  <c r="AE47" i="4"/>
  <c r="AD14" i="4"/>
  <c r="AC36" i="4"/>
  <c r="AC41" i="4"/>
  <c r="AB32" i="4"/>
  <c r="AC38" i="4"/>
  <c r="AE58" i="4"/>
  <c r="AD23" i="4"/>
  <c r="AE6" i="4"/>
  <c r="AE23" i="4"/>
  <c r="AD6" i="4"/>
  <c r="AC18" i="4"/>
  <c r="AC22" i="4"/>
  <c r="AB10" i="4"/>
  <c r="AC10" i="4" s="1"/>
  <c r="AE29" i="4"/>
  <c r="AD29" i="4"/>
  <c r="AD21" i="4"/>
  <c r="AE21" i="4"/>
  <c r="AD35" i="4"/>
  <c r="AE35" i="4"/>
  <c r="AE5" i="4"/>
  <c r="AD5" i="4"/>
  <c r="AE19" i="4"/>
  <c r="AD19" i="4"/>
  <c r="AD37" i="4"/>
  <c r="AE37" i="4"/>
  <c r="AD13" i="4"/>
  <c r="AE13" i="4"/>
  <c r="AE49" i="4"/>
  <c r="AD49" i="4"/>
  <c r="AD25" i="4"/>
  <c r="AE25" i="4"/>
  <c r="AD7" i="4"/>
  <c r="AE7" i="4"/>
  <c r="AE39" i="4"/>
  <c r="AD39" i="4"/>
  <c r="AD45" i="4"/>
  <c r="AE45" i="4"/>
  <c r="AE43" i="4"/>
  <c r="AD43" i="4"/>
  <c r="AD27" i="4"/>
  <c r="AE27" i="4"/>
  <c r="AD57" i="4"/>
  <c r="AE57" i="4"/>
  <c r="AD55" i="4"/>
  <c r="AE55" i="4"/>
  <c r="AD9" i="4"/>
  <c r="AE9" i="4"/>
  <c r="T4" i="11"/>
  <c r="AC31" i="4" l="1"/>
  <c r="AD31" i="4"/>
  <c r="AE28" i="4"/>
  <c r="AD48" i="4"/>
  <c r="AE48" i="4"/>
  <c r="AD46" i="4"/>
  <c r="AE46" i="4"/>
  <c r="AC28" i="4"/>
  <c r="AC46" i="4"/>
  <c r="AC48" i="4"/>
  <c r="AE32" i="4"/>
  <c r="AD32" i="4"/>
  <c r="AC32" i="4"/>
  <c r="AD10" i="4"/>
  <c r="AE10" i="4"/>
  <c r="M4" i="4"/>
  <c r="U4" i="11"/>
  <c r="L4" i="4"/>
  <c r="AB4" i="4" l="1"/>
  <c r="AE4" i="4" s="1"/>
  <c r="AD4" i="4" l="1"/>
  <c r="AC4" i="4"/>
  <c r="F16" i="4" l="1"/>
  <c r="F51" i="4"/>
  <c r="F7" i="4"/>
  <c r="F5" i="4"/>
  <c r="F46" i="4"/>
  <c r="F28" i="4"/>
  <c r="F44" i="4"/>
  <c r="F9" i="4"/>
  <c r="F24" i="4"/>
  <c r="F21" i="4"/>
  <c r="F45" i="4"/>
  <c r="F18" i="4"/>
  <c r="F23" i="4"/>
  <c r="F31" i="4"/>
  <c r="F38" i="4"/>
  <c r="F47" i="4"/>
  <c r="F20" i="4"/>
  <c r="F55" i="4"/>
  <c r="F60" i="4"/>
  <c r="F36" i="4"/>
  <c r="U36" i="4" s="1"/>
  <c r="F42" i="4"/>
  <c r="U42" i="4" s="1"/>
  <c r="F25" i="4"/>
  <c r="F49" i="4"/>
  <c r="F14" i="4"/>
  <c r="F41" i="4"/>
  <c r="F26" i="4"/>
  <c r="F58" i="4"/>
  <c r="F12" i="4"/>
  <c r="F32" i="4"/>
  <c r="F29" i="4" l="1"/>
  <c r="S29" i="4" s="1"/>
  <c r="T29" i="4" s="1"/>
  <c r="F48" i="4"/>
  <c r="S48" i="4" s="1"/>
  <c r="T48" i="4" s="1"/>
  <c r="F39" i="4"/>
  <c r="S39" i="4" s="1"/>
  <c r="T39" i="4" s="1"/>
  <c r="F57" i="4"/>
  <c r="V57" i="4" s="1"/>
  <c r="F19" i="4"/>
  <c r="V19" i="4" s="1"/>
  <c r="F33" i="4"/>
  <c r="S33" i="4" s="1"/>
  <c r="T33" i="4" s="1"/>
  <c r="F10" i="4"/>
  <c r="Q10" i="4" s="1"/>
  <c r="R10" i="4" s="1"/>
  <c r="F40" i="4"/>
  <c r="S40" i="4" s="1"/>
  <c r="T40" i="4" s="1"/>
  <c r="F35" i="4"/>
  <c r="S35" i="4" s="1"/>
  <c r="T35" i="4" s="1"/>
  <c r="F22" i="4"/>
  <c r="V22" i="4" s="1"/>
  <c r="F54" i="4"/>
  <c r="S54" i="4" s="1"/>
  <c r="T54" i="4" s="1"/>
  <c r="F37" i="4"/>
  <c r="V37" i="4" s="1"/>
  <c r="F56" i="4"/>
  <c r="V56" i="4" s="1"/>
  <c r="F43" i="4"/>
  <c r="Q43" i="4" s="1"/>
  <c r="R43" i="4" s="1"/>
  <c r="F30" i="4"/>
  <c r="S30" i="4" s="1"/>
  <c r="T30" i="4" s="1"/>
  <c r="F59" i="4"/>
  <c r="V59" i="4" s="1"/>
  <c r="F13" i="4"/>
  <c r="V13" i="4" s="1"/>
  <c r="F27" i="4"/>
  <c r="V27" i="4" s="1"/>
  <c r="F6" i="4"/>
  <c r="S6" i="4" s="1"/>
  <c r="T6" i="4" s="1"/>
  <c r="F8" i="4"/>
  <c r="V8" i="4" s="1"/>
  <c r="Q31" i="4"/>
  <c r="R31" i="4" s="1"/>
  <c r="S31" i="4"/>
  <c r="T31" i="4" s="1"/>
  <c r="S9" i="4"/>
  <c r="T9" i="4" s="1"/>
  <c r="Q49" i="4"/>
  <c r="R49" i="4" s="1"/>
  <c r="S49" i="4"/>
  <c r="T49" i="4" s="1"/>
  <c r="Q23" i="4"/>
  <c r="R23" i="4" s="1"/>
  <c r="S23" i="4"/>
  <c r="T23" i="4" s="1"/>
  <c r="V46" i="4"/>
  <c r="S46" i="4"/>
  <c r="T46" i="4" s="1"/>
  <c r="Q58" i="4"/>
  <c r="R58" i="4" s="1"/>
  <c r="S58" i="4"/>
  <c r="T58" i="4" s="1"/>
  <c r="Q25" i="4"/>
  <c r="R25" i="4" s="1"/>
  <c r="S25" i="4"/>
  <c r="T25" i="4" s="1"/>
  <c r="Q20" i="4"/>
  <c r="R20" i="4" s="1"/>
  <c r="S20" i="4"/>
  <c r="T20" i="4" s="1"/>
  <c r="Q18" i="4"/>
  <c r="R18" i="4" s="1"/>
  <c r="S18" i="4"/>
  <c r="T18" i="4" s="1"/>
  <c r="S5" i="4"/>
  <c r="T5" i="4" s="1"/>
  <c r="S47" i="4"/>
  <c r="T47" i="4" s="1"/>
  <c r="V45" i="4"/>
  <c r="S45" i="4"/>
  <c r="T45" i="4" s="1"/>
  <c r="S7" i="4"/>
  <c r="T7" i="4" s="1"/>
  <c r="Q60" i="4"/>
  <c r="R60" i="4" s="1"/>
  <c r="S60" i="4"/>
  <c r="T60" i="4" s="1"/>
  <c r="Q55" i="4"/>
  <c r="R55" i="4" s="1"/>
  <c r="S55" i="4"/>
  <c r="T55" i="4" s="1"/>
  <c r="Q38" i="4"/>
  <c r="R38" i="4" s="1"/>
  <c r="S38" i="4"/>
  <c r="T38" i="4" s="1"/>
  <c r="S21" i="4"/>
  <c r="T21" i="4" s="1"/>
  <c r="V51" i="4"/>
  <c r="S51" i="4"/>
  <c r="T51" i="4" s="1"/>
  <c r="Q36" i="4"/>
  <c r="R36" i="4" s="1"/>
  <c r="S36" i="4"/>
  <c r="T36" i="4" s="1"/>
  <c r="S41" i="4"/>
  <c r="T41" i="4" s="1"/>
  <c r="S32" i="4"/>
  <c r="T32" i="4" s="1"/>
  <c r="Q14" i="4"/>
  <c r="R14" i="4" s="1"/>
  <c r="S14" i="4"/>
  <c r="T14" i="4" s="1"/>
  <c r="S28" i="4"/>
  <c r="T28" i="4" s="1"/>
  <c r="Q12" i="4"/>
  <c r="R12" i="4" s="1"/>
  <c r="S12" i="4"/>
  <c r="T12" i="4" s="1"/>
  <c r="S42" i="4"/>
  <c r="T42" i="4" s="1"/>
  <c r="V24" i="4"/>
  <c r="S24" i="4"/>
  <c r="T24" i="4" s="1"/>
  <c r="V16" i="4"/>
  <c r="S16" i="4"/>
  <c r="T16" i="4" s="1"/>
  <c r="Q26" i="4"/>
  <c r="R26" i="4" s="1"/>
  <c r="S26" i="4"/>
  <c r="T26" i="4" s="1"/>
  <c r="S44" i="4"/>
  <c r="T44" i="4" s="1"/>
  <c r="V5" i="4"/>
  <c r="V25" i="4"/>
  <c r="V7" i="4"/>
  <c r="Q16" i="4"/>
  <c r="R16" i="4" s="1"/>
  <c r="Q51" i="4"/>
  <c r="R51" i="4" s="1"/>
  <c r="V38" i="4"/>
  <c r="V58" i="4"/>
  <c r="V23" i="4"/>
  <c r="V18" i="4"/>
  <c r="Q5" i="4"/>
  <c r="R5" i="4" s="1"/>
  <c r="V20" i="4"/>
  <c r="Q46" i="4"/>
  <c r="R46" i="4" s="1"/>
  <c r="Q41" i="4"/>
  <c r="R41" i="4" s="1"/>
  <c r="V41" i="4"/>
  <c r="V49" i="4"/>
  <c r="V60" i="4"/>
  <c r="Q47" i="4"/>
  <c r="R47" i="4" s="1"/>
  <c r="V47" i="4"/>
  <c r="V14" i="4"/>
  <c r="Q7" i="4"/>
  <c r="R7" i="4" s="1"/>
  <c r="Q45" i="4"/>
  <c r="R45" i="4" s="1"/>
  <c r="Q9" i="4"/>
  <c r="R9" i="4" s="1"/>
  <c r="V12" i="4"/>
  <c r="Q28" i="4"/>
  <c r="R28" i="4" s="1"/>
  <c r="V42" i="4"/>
  <c r="V44" i="4"/>
  <c r="Q42" i="4"/>
  <c r="R42" i="4" s="1"/>
  <c r="Q44" i="4"/>
  <c r="R44" i="4" s="1"/>
  <c r="V32" i="4"/>
  <c r="V36" i="4"/>
  <c r="V55" i="4"/>
  <c r="Q24" i="4"/>
  <c r="R24" i="4" s="1"/>
  <c r="V31" i="4"/>
  <c r="V9" i="4"/>
  <c r="V26" i="4"/>
  <c r="V21" i="4"/>
  <c r="V28" i="4"/>
  <c r="Q32" i="4"/>
  <c r="R32" i="4" s="1"/>
  <c r="Q21" i="4"/>
  <c r="R21" i="4" s="1"/>
  <c r="F4" i="4"/>
  <c r="V48" i="4" l="1"/>
  <c r="V35" i="4"/>
  <c r="Q35" i="4"/>
  <c r="R35" i="4" s="1"/>
  <c r="Q22" i="4"/>
  <c r="R22" i="4" s="1"/>
  <c r="Q56" i="4"/>
  <c r="R56" i="4" s="1"/>
  <c r="Q13" i="4"/>
  <c r="R13" i="4" s="1"/>
  <c r="Q39" i="4"/>
  <c r="R39" i="4" s="1"/>
  <c r="Q29" i="4"/>
  <c r="R29" i="4" s="1"/>
  <c r="V29" i="4"/>
  <c r="V30" i="4"/>
  <c r="Q30" i="4"/>
  <c r="R30" i="4" s="1"/>
  <c r="V40" i="4"/>
  <c r="V43" i="4"/>
  <c r="S56" i="4"/>
  <c r="T56" i="4" s="1"/>
  <c r="S19" i="4"/>
  <c r="T19" i="4" s="1"/>
  <c r="Q27" i="4"/>
  <c r="R27" i="4" s="1"/>
  <c r="S13" i="4"/>
  <c r="T13" i="4" s="1"/>
  <c r="Q48" i="4"/>
  <c r="R48" i="4" s="1"/>
  <c r="Q33" i="4"/>
  <c r="R33" i="4" s="1"/>
  <c r="Q19" i="4"/>
  <c r="R19" i="4" s="1"/>
  <c r="V33" i="4"/>
  <c r="Q40" i="4"/>
  <c r="R40" i="4" s="1"/>
  <c r="S8" i="4"/>
  <c r="T8" i="4" s="1"/>
  <c r="S59" i="4"/>
  <c r="T59" i="4" s="1"/>
  <c r="S37" i="4"/>
  <c r="T37" i="4" s="1"/>
  <c r="S57" i="4"/>
  <c r="T57" i="4" s="1"/>
  <c r="Q57" i="4"/>
  <c r="R57" i="4" s="1"/>
  <c r="V10" i="4"/>
  <c r="S10" i="4"/>
  <c r="T10" i="4" s="1"/>
  <c r="Q54" i="4"/>
  <c r="R54" i="4" s="1"/>
  <c r="Q6" i="4"/>
  <c r="R6" i="4" s="1"/>
  <c r="Q59" i="4"/>
  <c r="R59" i="4" s="1"/>
  <c r="Q37" i="4"/>
  <c r="R37" i="4" s="1"/>
  <c r="S27" i="4"/>
  <c r="T27" i="4" s="1"/>
  <c r="S43" i="4"/>
  <c r="T43" i="4" s="1"/>
  <c r="S22" i="4"/>
  <c r="T22" i="4" s="1"/>
  <c r="V54" i="4"/>
  <c r="V39" i="4"/>
  <c r="Q8" i="4"/>
  <c r="R8" i="4" s="1"/>
  <c r="V6" i="4"/>
  <c r="G39" i="4"/>
  <c r="S4" i="4"/>
  <c r="T4" i="4" s="1"/>
  <c r="G49" i="4"/>
  <c r="G60" i="4"/>
  <c r="G47" i="4"/>
  <c r="G13" i="4"/>
  <c r="G21" i="4"/>
  <c r="G23" i="4"/>
  <c r="G56" i="4"/>
  <c r="G26" i="4"/>
  <c r="G9" i="4"/>
  <c r="G41" i="4"/>
  <c r="G40" i="4"/>
  <c r="G54" i="4"/>
  <c r="G6" i="4"/>
  <c r="G30" i="4"/>
  <c r="G35" i="4"/>
  <c r="G36" i="4"/>
  <c r="G32" i="4"/>
  <c r="G25" i="4"/>
  <c r="G14" i="4"/>
  <c r="G5" i="4"/>
  <c r="G8" i="4"/>
  <c r="G44" i="4"/>
  <c r="G19" i="4"/>
  <c r="G28" i="4"/>
  <c r="G31" i="4"/>
  <c r="G51" i="4"/>
  <c r="G20" i="4"/>
  <c r="G33" i="4"/>
  <c r="G22" i="4"/>
  <c r="G48" i="4"/>
  <c r="G59" i="4"/>
  <c r="G10" i="4"/>
  <c r="G57" i="4"/>
  <c r="G55" i="4"/>
  <c r="G46" i="4"/>
  <c r="G16" i="4"/>
  <c r="G37" i="4"/>
  <c r="G12" i="4"/>
  <c r="G24" i="4"/>
  <c r="G58" i="4"/>
  <c r="G43" i="4"/>
  <c r="G29" i="4"/>
  <c r="G27" i="4"/>
  <c r="G42" i="4"/>
  <c r="G45" i="4"/>
  <c r="G7" i="4"/>
  <c r="G18" i="4"/>
  <c r="G38" i="4"/>
  <c r="G4" i="4"/>
  <c r="V4" i="4"/>
  <c r="Q4" i="4"/>
  <c r="R4" i="4" s="1"/>
</calcChain>
</file>

<file path=xl/comments1.xml><?xml version="1.0" encoding="utf-8"?>
<comments xmlns="http://schemas.openxmlformats.org/spreadsheetml/2006/main">
  <authors>
    <author>Image</author>
  </authors>
  <commentList>
    <comment ref="AE3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Attendance quiz</t>
        </r>
      </text>
    </comment>
    <comment ref="AG3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Attendance</t>
        </r>
      </text>
    </comment>
    <comment ref="AF5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Took the exam from home (got 83%)  but was not in class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ILL … sent me notice</t>
        </r>
      </text>
    </comment>
    <comment ref="Y7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Excused -- Funeral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Excused -- Added late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Sick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Sick</t>
        </r>
      </text>
    </comment>
    <comment ref="N11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Sick</t>
        </r>
      </text>
    </comment>
    <comment ref="O11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Sick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Added late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Added late … remove this if it ends being a low score for her</t>
        </r>
      </text>
    </comment>
    <comment ref="S14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Sick</t>
        </r>
      </text>
    </comment>
    <comment ref="W14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Came late</t>
        </r>
      </text>
    </comment>
    <comment ref="AB14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Came late</t>
        </r>
      </text>
    </comment>
    <comment ref="AF14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Came late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Sick</t>
        </r>
      </text>
    </comment>
    <comment ref="Q17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Was NOT in class (took quiz from home).
Got a 0.2</t>
        </r>
      </text>
    </comment>
    <comment ref="R17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Sick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Sick</t>
        </r>
      </text>
    </comment>
    <comment ref="M21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Was NOT in class (took quiz from home).
Got a 0.77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Sick</t>
        </r>
      </text>
    </comment>
    <comment ref="AA24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Came late</t>
        </r>
      </text>
    </comment>
    <comment ref="T25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Was NOT in class (took quiz from home).
Got a 0.6</t>
        </r>
      </text>
    </comment>
    <comment ref="V25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Excused … brothers graduation</t>
        </r>
      </text>
    </comment>
    <comment ref="W25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Excused … brothers graduation</t>
        </r>
      </text>
    </comment>
    <comment ref="X25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Excused … brothers graduation</t>
        </r>
      </text>
    </comment>
    <comment ref="AC25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Bad breakup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Sick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Came late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Came late</t>
        </r>
      </text>
    </comment>
    <comment ref="Z26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Came late</t>
        </r>
      </text>
    </comment>
    <comment ref="AH26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Came late</t>
        </r>
      </text>
    </comment>
    <comment ref="AK26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Came late</t>
        </r>
      </text>
    </comment>
    <comment ref="AL26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Came late</t>
        </r>
      </text>
    </comment>
    <comment ref="AM26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Came late</t>
        </r>
      </text>
    </comment>
    <comment ref="Q28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Excused -- Soccer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Added late</t>
        </r>
      </text>
    </comment>
    <comment ref="I30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Added late</t>
        </r>
      </text>
    </comment>
    <comment ref="J30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Added late</t>
        </r>
      </text>
    </comment>
    <comment ref="AH30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Came late</t>
        </r>
      </text>
    </comment>
    <comment ref="AJ30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Came late</t>
        </r>
      </text>
    </comment>
    <comment ref="AM30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Came late</t>
        </r>
      </text>
    </comment>
    <comment ref="Q33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Was NOT in class (took quiz from home).
Got a 0.5</t>
        </r>
      </text>
    </comment>
    <comment ref="Z33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Came late</t>
        </r>
      </text>
    </comment>
    <comment ref="AF33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Excused … basketball</t>
        </r>
      </text>
    </comment>
    <comment ref="K34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Excused: Sick with nurse's note.</t>
        </r>
      </text>
    </comment>
    <comment ref="O34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Was NOT in class (took quiz from home).
Got a 1</t>
        </r>
      </text>
    </comment>
    <comment ref="Q35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Excused -- Soccer</t>
        </r>
      </text>
    </comment>
    <comment ref="U35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Excused -- Soccer</t>
        </r>
      </text>
    </comment>
    <comment ref="AD36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Excused … hockey</t>
        </r>
      </text>
    </comment>
    <comment ref="Q38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Sick</t>
        </r>
      </text>
    </comment>
    <comment ref="R38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Sick</t>
        </r>
      </text>
    </comment>
    <comment ref="N41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Sick</t>
        </r>
      </text>
    </comment>
    <comment ref="P41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Sick</t>
        </r>
      </text>
    </comment>
    <comment ref="T41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Sick</t>
        </r>
      </text>
    </comment>
    <comment ref="AB42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Came late</t>
        </r>
      </text>
    </comment>
    <comment ref="Q44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Was NOT in class (took quiz from home).
Got a 0.7</t>
        </r>
      </text>
    </comment>
    <comment ref="Z44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Came late</t>
        </r>
      </text>
    </comment>
    <comment ref="M46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Excused -- Volleyball</t>
        </r>
      </text>
    </comment>
    <comment ref="O49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Sick</t>
        </r>
      </text>
    </comment>
    <comment ref="U49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Came late</t>
        </r>
      </text>
    </comment>
    <comment ref="T51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Was NOT in class (took quiz from home).
Got a 0.6</t>
        </r>
      </text>
    </comment>
    <comment ref="H52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Excused -- Eye Problems (saw Doctor)</t>
        </r>
      </text>
    </comment>
    <comment ref="Q52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Sick</t>
        </r>
      </text>
    </comment>
    <comment ref="K53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Said she had some sort of doctor's appt.  Said she was going to take the exam on her phone but did not.</t>
        </r>
      </text>
    </comment>
    <comment ref="H54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Excused -- Housing issues (prior communication to me)</t>
        </r>
      </text>
    </comment>
    <comment ref="AK59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Was there, but no quiz was submitted.</t>
        </r>
      </text>
    </comment>
    <comment ref="M60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Sick</t>
        </r>
      </text>
    </comment>
  </commentList>
</comments>
</file>

<file path=xl/comments2.xml><?xml version="1.0" encoding="utf-8"?>
<comments xmlns="http://schemas.openxmlformats.org/spreadsheetml/2006/main">
  <authors>
    <author>Image</author>
  </authors>
  <commentList>
    <comment ref="I4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M6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Late</t>
        </r>
      </text>
    </comment>
    <comment ref="Q6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R6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U6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Q10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T10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U10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J11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K11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L11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M11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N11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O11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P11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P13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S13" authorId="0" shapeId="0">
      <text>
        <r>
          <rPr>
            <b/>
            <sz val="9"/>
            <color indexed="81"/>
            <rFont val="Tahoma"/>
            <charset val="1"/>
          </rPr>
          <t>Same R script as Jake and Austin</t>
        </r>
      </text>
    </comment>
    <comment ref="I14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Turned in very late</t>
        </r>
      </text>
    </comment>
    <comment ref="J14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Turned in very late</t>
        </r>
      </text>
    </comment>
    <comment ref="M14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Late</t>
        </r>
      </text>
    </comment>
    <comment ref="Q14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R14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S14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I15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Late … some confusion over what was due</t>
        </r>
      </text>
    </comment>
    <comment ref="M15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Late</t>
        </r>
      </text>
    </comment>
    <comment ref="J17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L17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M17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N17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O17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M19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S19" authorId="0" shapeId="0">
      <text>
        <r>
          <rPr>
            <b/>
            <sz val="9"/>
            <color indexed="81"/>
            <rFont val="Tahoma"/>
            <charset val="1"/>
          </rPr>
          <t>Same R script as Paden and Austin</t>
        </r>
      </text>
    </comment>
    <comment ref="U19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M20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Q20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U20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I21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Late</t>
        </r>
      </text>
    </comment>
    <comment ref="J21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Late</t>
        </r>
      </text>
    </comment>
    <comment ref="P21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S21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U21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J23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Handed in linear regression HW</t>
        </r>
      </text>
    </comment>
    <comment ref="O23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R23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P25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R25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J26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Late</t>
        </r>
      </text>
    </comment>
    <comment ref="L26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Late</t>
        </r>
      </text>
    </comment>
    <comment ref="P26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Q26" authorId="0" shapeId="0">
      <text>
        <r>
          <rPr>
            <b/>
            <sz val="9"/>
            <color indexed="81"/>
            <rFont val="Tahoma"/>
            <charset val="1"/>
          </rPr>
          <t>Late</t>
        </r>
      </text>
    </comment>
    <comment ref="R26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S28" authorId="0" shapeId="0">
      <text>
        <r>
          <rPr>
            <b/>
            <sz val="9"/>
            <color indexed="81"/>
            <rFont val="Tahoma"/>
            <charset val="1"/>
          </rPr>
          <t>Same R script as Jake and Paden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+5 for Thanksgiving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Turned in late b/c added late</t>
        </r>
      </text>
    </comment>
    <comment ref="I30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Turned in late b/c added late</t>
        </r>
      </text>
    </comment>
    <comment ref="J30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K30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N30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R30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Handed in late</t>
        </r>
      </text>
    </comment>
    <comment ref="S30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Handed in late</t>
        </r>
      </text>
    </comment>
    <comment ref="S31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T31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U31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P32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Warned about working with Abby Keller</t>
        </r>
      </text>
    </comment>
    <comment ref="R32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N33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P33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Originally 7/10, but too close to Nicole's (warned several times)</t>
        </r>
      </text>
    </comment>
    <comment ref="Q33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R33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S33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T33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U33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H34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Handed in late … said that he was sick</t>
        </r>
      </text>
    </comment>
    <comment ref="J34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K34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L34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M34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N34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P36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Handed in late.</t>
        </r>
      </text>
    </comment>
    <comment ref="Q36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Did not turn in HW .. put in 10 for computing final grade</t>
        </r>
      </text>
    </comment>
    <comment ref="T36" authorId="0" shapeId="0">
      <text>
        <r>
          <rPr>
            <sz val="9"/>
            <color indexed="81"/>
            <rFont val="Tahoma"/>
            <charset val="1"/>
          </rPr>
          <t>Did not turn in HW .. put in 10 for computing final grade</t>
        </r>
      </text>
    </comment>
    <comment ref="I37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Handed in wrong HW</t>
        </r>
      </text>
    </comment>
    <comment ref="K37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Allowed to redo</t>
        </r>
      </text>
    </comment>
    <comment ref="L38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Handed in late, has been sick</t>
        </r>
      </text>
    </comment>
    <comment ref="M38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N38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O38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P38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Q38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R38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S38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T38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U38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H39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Handed in 1.27-1.29 late (allowed to add late)</t>
        </r>
      </text>
    </comment>
    <comment ref="Q39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M40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Late</t>
        </r>
      </text>
    </comment>
    <comment ref="S40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M42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P42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Q42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R42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S42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T42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U42" authorId="0" shapeId="0">
      <text>
        <r>
          <rPr>
            <sz val="9"/>
            <color indexed="81"/>
            <rFont val="Tahoma"/>
            <charset val="1"/>
          </rPr>
          <t>Did not turn in HW .. put in 10 for computing final grade</t>
        </r>
      </text>
    </comment>
    <comment ref="P44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Originally 7/10, but too close to Danon's (warned several times)</t>
        </r>
      </text>
    </comment>
    <comment ref="Q44" authorId="0" shapeId="0">
      <text>
        <r>
          <rPr>
            <b/>
            <sz val="9"/>
            <color indexed="81"/>
            <rFont val="Tahoma"/>
            <charset val="1"/>
          </rPr>
          <t>Late</t>
        </r>
      </text>
    </comment>
    <comment ref="R44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Originally 7/10, but too close to Danon's (warned several times)</t>
        </r>
      </text>
    </comment>
    <comment ref="K45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Late</t>
        </r>
      </text>
    </comment>
    <comment ref="L45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Late</t>
        </r>
      </text>
    </comment>
    <comment ref="M45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Late</t>
        </r>
      </text>
    </comment>
    <comment ref="Q45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R45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Originally 7/10, but too close to Danon's (warned several times)</t>
        </r>
      </text>
    </comment>
    <comment ref="S45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T45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U45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P47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Warned about working with Nicole</t>
        </r>
      </text>
    </comment>
    <comment ref="K49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S49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U49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I50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K50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L50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M50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N50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O50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P50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I51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Late</t>
        </r>
      </text>
    </comment>
    <comment ref="Q51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R51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S51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U51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I53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K53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M53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N53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O53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P53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Q54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P55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Q55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R55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  <comment ref="P59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turn in HW</t>
        </r>
      </text>
    </comment>
  </commentList>
</comments>
</file>

<file path=xl/comments3.xml><?xml version="1.0" encoding="utf-8"?>
<comments xmlns="http://schemas.openxmlformats.org/spreadsheetml/2006/main">
  <authors>
    <author>Image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Image:</t>
        </r>
        <r>
          <rPr>
            <sz val="9"/>
            <color indexed="81"/>
            <rFont val="Tahoma"/>
            <family val="2"/>
          </rPr>
          <t xml:space="preserve">
Took late</t>
        </r>
      </text>
    </comment>
  </commentList>
</comments>
</file>

<file path=xl/sharedStrings.xml><?xml version="1.0" encoding="utf-8"?>
<sst xmlns="http://schemas.openxmlformats.org/spreadsheetml/2006/main" count="3119" uniqueCount="857">
  <si>
    <t>Athlete</t>
  </si>
  <si>
    <t>Last</t>
  </si>
  <si>
    <t>Percent</t>
  </si>
  <si>
    <t>Total</t>
  </si>
  <si>
    <t>Perc</t>
  </si>
  <si>
    <t>IVPPSS</t>
  </si>
  <si>
    <t>MT1</t>
  </si>
  <si>
    <t>MT2</t>
  </si>
  <si>
    <t>Final</t>
  </si>
  <si>
    <t>Curr</t>
  </si>
  <si>
    <t>Rank</t>
  </si>
  <si>
    <t>Must/Should Take</t>
  </si>
  <si>
    <t>Grade</t>
  </si>
  <si>
    <t>Fish</t>
  </si>
  <si>
    <t>ver</t>
  </si>
  <si>
    <t>Adj</t>
  </si>
  <si>
    <t>without</t>
  </si>
  <si>
    <t>Majors</t>
  </si>
  <si>
    <t>YIS</t>
  </si>
  <si>
    <t>Book</t>
  </si>
  <si>
    <t>+XC</t>
  </si>
  <si>
    <t>final grade rationale</t>
  </si>
  <si>
    <t>Sect</t>
  </si>
  <si>
    <t>F</t>
  </si>
  <si>
    <t>norm</t>
  </si>
  <si>
    <t>qUEDA</t>
  </si>
  <si>
    <t>cUEDA</t>
  </si>
  <si>
    <t>Reg</t>
  </si>
  <si>
    <t>diff</t>
  </si>
  <si>
    <t>Why</t>
  </si>
  <si>
    <t>Chi</t>
  </si>
  <si>
    <t>Benham</t>
  </si>
  <si>
    <t>Marian</t>
  </si>
  <si>
    <t>Boyd</t>
  </si>
  <si>
    <t>Steven</t>
  </si>
  <si>
    <t>Bussiere</t>
  </si>
  <si>
    <t>Lilah</t>
  </si>
  <si>
    <t>Cruz</t>
  </si>
  <si>
    <t>Lincoln</t>
  </si>
  <si>
    <t>Erstad</t>
  </si>
  <si>
    <t>Mattie</t>
  </si>
  <si>
    <t>Friesen</t>
  </si>
  <si>
    <t>Andrew</t>
  </si>
  <si>
    <t>Hilderbrand</t>
  </si>
  <si>
    <t>Ashley</t>
  </si>
  <si>
    <t>Sean</t>
  </si>
  <si>
    <t>Klockow</t>
  </si>
  <si>
    <t>Kollauf</t>
  </si>
  <si>
    <t>Daniel</t>
  </si>
  <si>
    <t>Larsen</t>
  </si>
  <si>
    <t>Macy</t>
  </si>
  <si>
    <t>Mead</t>
  </si>
  <si>
    <t>Jordan</t>
  </si>
  <si>
    <t>Medrano</t>
  </si>
  <si>
    <t>Rosalia</t>
  </si>
  <si>
    <t>Nelson</t>
  </si>
  <si>
    <t>Susan</t>
  </si>
  <si>
    <t>O'Neill</t>
  </si>
  <si>
    <t>Travis</t>
  </si>
  <si>
    <t>Pitman</t>
  </si>
  <si>
    <t>Cory</t>
  </si>
  <si>
    <t>Rhody</t>
  </si>
  <si>
    <t>Levi</t>
  </si>
  <si>
    <t>Romano</t>
  </si>
  <si>
    <t>Rossing</t>
  </si>
  <si>
    <t>Ethan</t>
  </si>
  <si>
    <t>Scholl</t>
  </si>
  <si>
    <t>Nora</t>
  </si>
  <si>
    <t>Smoniewski</t>
  </si>
  <si>
    <t>Clara</t>
  </si>
  <si>
    <t>Spieler-Sandberg</t>
  </si>
  <si>
    <t>Rose</t>
  </si>
  <si>
    <t>Swider</t>
  </si>
  <si>
    <t>Jessie</t>
  </si>
  <si>
    <t>Warfel</t>
  </si>
  <si>
    <t>Wendler</t>
  </si>
  <si>
    <t>Jeanette</t>
  </si>
  <si>
    <t>First</t>
  </si>
  <si>
    <t>Quiz</t>
  </si>
  <si>
    <t>Advisor</t>
  </si>
  <si>
    <t>Ben</t>
  </si>
  <si>
    <t>Dan</t>
  </si>
  <si>
    <t>Matt</t>
  </si>
  <si>
    <t>Stevie</t>
  </si>
  <si>
    <t>Jared</t>
  </si>
  <si>
    <t>B+</t>
  </si>
  <si>
    <t>D</t>
  </si>
  <si>
    <t>B-</t>
  </si>
  <si>
    <t>C</t>
  </si>
  <si>
    <t>B</t>
  </si>
  <si>
    <t>C-</t>
  </si>
  <si>
    <t>A</t>
  </si>
  <si>
    <t>A-</t>
  </si>
  <si>
    <t>C+</t>
  </si>
  <si>
    <t>Alexson</t>
  </si>
  <si>
    <t>Elizabeth</t>
  </si>
  <si>
    <t>Andreiko</t>
  </si>
  <si>
    <t>Katherine</t>
  </si>
  <si>
    <t>Augustyn</t>
  </si>
  <si>
    <t>Blow</t>
  </si>
  <si>
    <t>Erik</t>
  </si>
  <si>
    <t>Bodart</t>
  </si>
  <si>
    <t>Brandon</t>
  </si>
  <si>
    <t>Damiano</t>
  </si>
  <si>
    <t>Haugen</t>
  </si>
  <si>
    <t>Kia</t>
  </si>
  <si>
    <t>Isaac</t>
  </si>
  <si>
    <t>Grace</t>
  </si>
  <si>
    <t>Jarvis</t>
  </si>
  <si>
    <t>Madeline</t>
  </si>
  <si>
    <t>Jenkins</t>
  </si>
  <si>
    <t>Dylan</t>
  </si>
  <si>
    <t>Kline</t>
  </si>
  <si>
    <t>Eleesa</t>
  </si>
  <si>
    <t>Kreider</t>
  </si>
  <si>
    <t>Joseph</t>
  </si>
  <si>
    <t>Kukreti</t>
  </si>
  <si>
    <t>Supriya</t>
  </si>
  <si>
    <t>Kunath</t>
  </si>
  <si>
    <t>Nickolas</t>
  </si>
  <si>
    <t>Lavey</t>
  </si>
  <si>
    <t>Devin</t>
  </si>
  <si>
    <t>Lebeda</t>
  </si>
  <si>
    <t>Dalton</t>
  </si>
  <si>
    <t>Lepak</t>
  </si>
  <si>
    <t>Taylor</t>
  </si>
  <si>
    <t>Martinez</t>
  </si>
  <si>
    <t>Dominic</t>
  </si>
  <si>
    <t>Mulroy</t>
  </si>
  <si>
    <t>Olson</t>
  </si>
  <si>
    <t>Katie</t>
  </si>
  <si>
    <t>Persson</t>
  </si>
  <si>
    <t>Mattias</t>
  </si>
  <si>
    <t>Ristau</t>
  </si>
  <si>
    <t>Rebecca</t>
  </si>
  <si>
    <t>Runge</t>
  </si>
  <si>
    <t>Thole</t>
  </si>
  <si>
    <t>Weir</t>
  </si>
  <si>
    <t>Wiener</t>
  </si>
  <si>
    <t>Brianna</t>
  </si>
  <si>
    <t>Williams</t>
  </si>
  <si>
    <t>Jake</t>
  </si>
  <si>
    <t>Kayla</t>
  </si>
  <si>
    <t>Maggie</t>
  </si>
  <si>
    <t>Baumgarten</t>
  </si>
  <si>
    <t>Cassandra</t>
  </si>
  <si>
    <t>Browne</t>
  </si>
  <si>
    <t>Danielle</t>
  </si>
  <si>
    <t>Bruner</t>
  </si>
  <si>
    <t>Eckwright</t>
  </si>
  <si>
    <t>Kristen</t>
  </si>
  <si>
    <t>Fitzgerald</t>
  </si>
  <si>
    <t>Jaeckel</t>
  </si>
  <si>
    <t>Jessica</t>
  </si>
  <si>
    <t>Jones</t>
  </si>
  <si>
    <t>Anthony</t>
  </si>
  <si>
    <t>Keefer</t>
  </si>
  <si>
    <t>Nicholas</t>
  </si>
  <si>
    <t>Kennedy</t>
  </si>
  <si>
    <t>Theresa</t>
  </si>
  <si>
    <t>Koch</t>
  </si>
  <si>
    <t>Benjamin</t>
  </si>
  <si>
    <t>Malecha</t>
  </si>
  <si>
    <t>Carolyn</t>
  </si>
  <si>
    <t>Martin</t>
  </si>
  <si>
    <t>McCabe</t>
  </si>
  <si>
    <t>Shaun</t>
  </si>
  <si>
    <t>Menebroeker</t>
  </si>
  <si>
    <t>Ryan</t>
  </si>
  <si>
    <t>Minar</t>
  </si>
  <si>
    <t>Arthur</t>
  </si>
  <si>
    <t>Omot</t>
  </si>
  <si>
    <t>Marwa</t>
  </si>
  <si>
    <t>Raikes</t>
  </si>
  <si>
    <t>Reina</t>
  </si>
  <si>
    <t>Brigid</t>
  </si>
  <si>
    <t>Ross</t>
  </si>
  <si>
    <t>Courtney</t>
  </si>
  <si>
    <t>Shore</t>
  </si>
  <si>
    <t>Carmen</t>
  </si>
  <si>
    <t>Smith</t>
  </si>
  <si>
    <t>Jacob</t>
  </si>
  <si>
    <t>Thornley</t>
  </si>
  <si>
    <t>Kaylee</t>
  </si>
  <si>
    <t>Tijan</t>
  </si>
  <si>
    <t>Vosen</t>
  </si>
  <si>
    <t>Zelinske</t>
  </si>
  <si>
    <t>Keith</t>
  </si>
  <si>
    <t>Baker</t>
  </si>
  <si>
    <t>Ruby</t>
  </si>
  <si>
    <t>Belsky</t>
  </si>
  <si>
    <t>Blahnik</t>
  </si>
  <si>
    <t>Brown</t>
  </si>
  <si>
    <t>Nathan</t>
  </si>
  <si>
    <t>Diaz</t>
  </si>
  <si>
    <t>Adrian</t>
  </si>
  <si>
    <t>Flores</t>
  </si>
  <si>
    <t>Scott</t>
  </si>
  <si>
    <t>Gerrits</t>
  </si>
  <si>
    <t>Ginnery</t>
  </si>
  <si>
    <t>Caitlin</t>
  </si>
  <si>
    <t>Hasbargen</t>
  </si>
  <si>
    <t>Cody</t>
  </si>
  <si>
    <t>Hendrickson</t>
  </si>
  <si>
    <t>Houston</t>
  </si>
  <si>
    <t>Johnson</t>
  </si>
  <si>
    <t>Jolma</t>
  </si>
  <si>
    <t>Craig</t>
  </si>
  <si>
    <t>McNeel</t>
  </si>
  <si>
    <t>Paige</t>
  </si>
  <si>
    <t>Merton</t>
  </si>
  <si>
    <t>Nile</t>
  </si>
  <si>
    <t>Mohlman</t>
  </si>
  <si>
    <t>Moodie</t>
  </si>
  <si>
    <t>Sarah</t>
  </si>
  <si>
    <t>Charles</t>
  </si>
  <si>
    <t>Peat</t>
  </si>
  <si>
    <t>Phillips</t>
  </si>
  <si>
    <t>Alison</t>
  </si>
  <si>
    <t>Rakowski</t>
  </si>
  <si>
    <t>Elena</t>
  </si>
  <si>
    <t>Remacle</t>
  </si>
  <si>
    <t>Rheaume</t>
  </si>
  <si>
    <t>Gabrielle</t>
  </si>
  <si>
    <t>Riehle</t>
  </si>
  <si>
    <t>Dillon</t>
  </si>
  <si>
    <t>Shira</t>
  </si>
  <si>
    <t>Hunter</t>
  </si>
  <si>
    <t>Stewart</t>
  </si>
  <si>
    <t>Tillmann</t>
  </si>
  <si>
    <t>e-mail</t>
  </si>
  <si>
    <t>Haak</t>
  </si>
  <si>
    <t>Karrie</t>
  </si>
  <si>
    <t>Fiorio</t>
  </si>
  <si>
    <t>Hanna</t>
  </si>
  <si>
    <t>Ver</t>
  </si>
  <si>
    <t>Vars</t>
  </si>
  <si>
    <t>UEDAQ</t>
  </si>
  <si>
    <t>UEDAC</t>
  </si>
  <si>
    <t>T2</t>
  </si>
  <si>
    <t>BEDAQ</t>
  </si>
  <si>
    <t>why</t>
  </si>
  <si>
    <t>penalty</t>
  </si>
  <si>
    <t>Carlson</t>
  </si>
  <si>
    <t>Jadeen</t>
  </si>
  <si>
    <t>Earley</t>
  </si>
  <si>
    <t>Sierra</t>
  </si>
  <si>
    <t>Hartle</t>
  </si>
  <si>
    <t>Helms</t>
  </si>
  <si>
    <t>Hoffman</t>
  </si>
  <si>
    <t>Haley</t>
  </si>
  <si>
    <t>Hoge</t>
  </si>
  <si>
    <t>Sara</t>
  </si>
  <si>
    <t>KayDee</t>
  </si>
  <si>
    <t>Kiffer</t>
  </si>
  <si>
    <t>Kent</t>
  </si>
  <si>
    <t>Lee</t>
  </si>
  <si>
    <t>Alexandra</t>
  </si>
  <si>
    <t>Leighton</t>
  </si>
  <si>
    <t>Lorber</t>
  </si>
  <si>
    <t>Stephen</t>
  </si>
  <si>
    <t>Lourigan</t>
  </si>
  <si>
    <t>Celeste</t>
  </si>
  <si>
    <t>Mensah</t>
  </si>
  <si>
    <t>Pettit</t>
  </si>
  <si>
    <t>Rachel</t>
  </si>
  <si>
    <t>Stanfield</t>
  </si>
  <si>
    <t>Samantha</t>
  </si>
  <si>
    <t>Strom</t>
  </si>
  <si>
    <t>Kyle</t>
  </si>
  <si>
    <t>Tikalsky</t>
  </si>
  <si>
    <t>Valley</t>
  </si>
  <si>
    <t>Matthew</t>
  </si>
  <si>
    <t>Webking</t>
  </si>
  <si>
    <t>Jamieson</t>
  </si>
  <si>
    <t>Weyers</t>
  </si>
  <si>
    <t>Hayley</t>
  </si>
  <si>
    <t>Wuestenhagen</t>
  </si>
  <si>
    <t>Kert</t>
  </si>
  <si>
    <t>Yslas</t>
  </si>
  <si>
    <t>Ezequiel</t>
  </si>
  <si>
    <t>Zart</t>
  </si>
  <si>
    <t>Katy</t>
  </si>
  <si>
    <t>Sanora Kay</t>
  </si>
  <si>
    <t>Young Hoon</t>
  </si>
  <si>
    <t>Seth Kwaku Adjei</t>
  </si>
  <si>
    <t>Wirsing</t>
  </si>
  <si>
    <t>Molly</t>
  </si>
  <si>
    <t>Regress</t>
  </si>
  <si>
    <t>F12</t>
  </si>
  <si>
    <t>W13</t>
  </si>
  <si>
    <t>pre-F12</t>
  </si>
  <si>
    <t>Sem</t>
  </si>
  <si>
    <t>Blackford</t>
  </si>
  <si>
    <t>Catalano</t>
  </si>
  <si>
    <t>Charlotte</t>
  </si>
  <si>
    <t>Cattelino</t>
  </si>
  <si>
    <t>Amy</t>
  </si>
  <si>
    <t>Davis</t>
  </si>
  <si>
    <t>Bailey</t>
  </si>
  <si>
    <t>Drozd</t>
  </si>
  <si>
    <t>Kathleen</t>
  </si>
  <si>
    <t>Fischer</t>
  </si>
  <si>
    <t>Mikaela</t>
  </si>
  <si>
    <t>Hazek</t>
  </si>
  <si>
    <t>Howard</t>
  </si>
  <si>
    <t>Mitchell</t>
  </si>
  <si>
    <t>Huninghake</t>
  </si>
  <si>
    <t>Allison</t>
  </si>
  <si>
    <t>Lettman</t>
  </si>
  <si>
    <t>Mather</t>
  </si>
  <si>
    <t>Michna</t>
  </si>
  <si>
    <t>Melissa</t>
  </si>
  <si>
    <t>Minkel</t>
  </si>
  <si>
    <t>Mrnak</t>
  </si>
  <si>
    <t>Lucas</t>
  </si>
  <si>
    <t>Nagro</t>
  </si>
  <si>
    <t>Cassie</t>
  </si>
  <si>
    <t>Oldenborg</t>
  </si>
  <si>
    <t>Kimberly</t>
  </si>
  <si>
    <t>Olvera</t>
  </si>
  <si>
    <t>Marta</t>
  </si>
  <si>
    <t>Peltier</t>
  </si>
  <si>
    <t>Hugh</t>
  </si>
  <si>
    <t>Rickbeil</t>
  </si>
  <si>
    <t>Heather</t>
  </si>
  <si>
    <t>Ringhouse</t>
  </si>
  <si>
    <t>Zachary</t>
  </si>
  <si>
    <t>Whalen</t>
  </si>
  <si>
    <t>Woest</t>
  </si>
  <si>
    <t>Ian</t>
  </si>
  <si>
    <t>Woodie</t>
  </si>
  <si>
    <t>Andrews</t>
  </si>
  <si>
    <t>Eric</t>
  </si>
  <si>
    <t>Barker</t>
  </si>
  <si>
    <t>Ellias</t>
  </si>
  <si>
    <t>Shane</t>
  </si>
  <si>
    <t>Figueroa</t>
  </si>
  <si>
    <t>Louis</t>
  </si>
  <si>
    <t>Marissa</t>
  </si>
  <si>
    <t>Hanson</t>
  </si>
  <si>
    <t>Whitney</t>
  </si>
  <si>
    <t>Hartfiel</t>
  </si>
  <si>
    <t>Sally</t>
  </si>
  <si>
    <t>Hodgdon</t>
  </si>
  <si>
    <t>Mikayla</t>
  </si>
  <si>
    <t>Lints</t>
  </si>
  <si>
    <t>Abygail</t>
  </si>
  <si>
    <t>Mogged</t>
  </si>
  <si>
    <t>Moy</t>
  </si>
  <si>
    <t>David</t>
  </si>
  <si>
    <t>Noto</t>
  </si>
  <si>
    <t>Severson</t>
  </si>
  <si>
    <t>Patrick</t>
  </si>
  <si>
    <t>Skulan</t>
  </si>
  <si>
    <t>Sorenson</t>
  </si>
  <si>
    <t>Spinelli</t>
  </si>
  <si>
    <t>Stafford</t>
  </si>
  <si>
    <t>Dale</t>
  </si>
  <si>
    <t>Stiltjes</t>
  </si>
  <si>
    <t>Riley</t>
  </si>
  <si>
    <t>Tucker</t>
  </si>
  <si>
    <t>James</t>
  </si>
  <si>
    <t>Vondriska</t>
  </si>
  <si>
    <t>Meghan</t>
  </si>
  <si>
    <t>Windschitl</t>
  </si>
  <si>
    <t>Kaitlyn</t>
  </si>
  <si>
    <t>Zocher</t>
  </si>
  <si>
    <t>Erika</t>
  </si>
  <si>
    <t>Coulson</t>
  </si>
  <si>
    <t>Cate</t>
  </si>
  <si>
    <t>Mikulan</t>
  </si>
  <si>
    <t>Michael</t>
  </si>
  <si>
    <t>ExtraTime</t>
  </si>
  <si>
    <t>NoteTaking</t>
  </si>
  <si>
    <t>BookRecording</t>
  </si>
  <si>
    <t>QuietArea</t>
  </si>
  <si>
    <t>LRCHelp</t>
  </si>
  <si>
    <t>see me</t>
  </si>
  <si>
    <t>mcVar</t>
  </si>
  <si>
    <t>mcDefn</t>
  </si>
  <si>
    <t>mcVrblty</t>
  </si>
  <si>
    <t>mcUEDA</t>
  </si>
  <si>
    <t>mcNorm</t>
  </si>
  <si>
    <t>calcMean</t>
  </si>
  <si>
    <t>calcSD</t>
  </si>
  <si>
    <t>calcMDN</t>
  </si>
  <si>
    <t>calcIQR</t>
  </si>
  <si>
    <t>Prob</t>
  </si>
  <si>
    <t>SawTutor</t>
  </si>
  <si>
    <t>SeeMe</t>
  </si>
  <si>
    <t>change from average test score</t>
  </si>
  <si>
    <t>Avg</t>
  </si>
  <si>
    <t>L</t>
  </si>
  <si>
    <t>P</t>
  </si>
  <si>
    <t>R</t>
  </si>
  <si>
    <t>Notes</t>
  </si>
  <si>
    <t>D+</t>
  </si>
  <si>
    <t>F13</t>
  </si>
  <si>
    <t>HW</t>
  </si>
  <si>
    <t>Andersen</t>
  </si>
  <si>
    <t>Anderson</t>
  </si>
  <si>
    <t>Stephanie</t>
  </si>
  <si>
    <t>Bongey</t>
  </si>
  <si>
    <t>Jay</t>
  </si>
  <si>
    <t>Brock-Montgomery</t>
  </si>
  <si>
    <t>Devon</t>
  </si>
  <si>
    <t>Donaldson</t>
  </si>
  <si>
    <t>Emily</t>
  </si>
  <si>
    <t>Fisher</t>
  </si>
  <si>
    <t>Michaela</t>
  </si>
  <si>
    <t>Hagen</t>
  </si>
  <si>
    <t>Eva</t>
  </si>
  <si>
    <t>Hayes</t>
  </si>
  <si>
    <t>Nicole</t>
  </si>
  <si>
    <t>Hein</t>
  </si>
  <si>
    <t>Marina</t>
  </si>
  <si>
    <t>Jinks</t>
  </si>
  <si>
    <t>Koosmann</t>
  </si>
  <si>
    <t>Faye</t>
  </si>
  <si>
    <t>Kovach</t>
  </si>
  <si>
    <t>Leonard</t>
  </si>
  <si>
    <t>Malenfant</t>
  </si>
  <si>
    <t>Alec</t>
  </si>
  <si>
    <t>McCullough</t>
  </si>
  <si>
    <t>Casey</t>
  </si>
  <si>
    <t>Morris</t>
  </si>
  <si>
    <t>Montana</t>
  </si>
  <si>
    <t>Peterson</t>
  </si>
  <si>
    <t>Plucinski</t>
  </si>
  <si>
    <t>Martha</t>
  </si>
  <si>
    <t>Quinn</t>
  </si>
  <si>
    <t>Schmitz</t>
  </si>
  <si>
    <t>Solberg</t>
  </si>
  <si>
    <t>Jazmin</t>
  </si>
  <si>
    <t>Welnetz</t>
  </si>
  <si>
    <t>Wiechmann</t>
  </si>
  <si>
    <t>Lewis</t>
  </si>
  <si>
    <t>Wilken</t>
  </si>
  <si>
    <t>Winter</t>
  </si>
  <si>
    <t>Kara</t>
  </si>
  <si>
    <t>LeaveClassStress</t>
  </si>
  <si>
    <t>Calculator</t>
  </si>
  <si>
    <t>Morrissey</t>
  </si>
  <si>
    <t>John</t>
  </si>
  <si>
    <t>Ruberg</t>
  </si>
  <si>
    <t>Brooke</t>
  </si>
  <si>
    <t>Graetz</t>
  </si>
  <si>
    <t>saDist</t>
  </si>
  <si>
    <t>W14</t>
  </si>
  <si>
    <t>Score</t>
  </si>
  <si>
    <t>This will be copied to Quiz sheet</t>
  </si>
  <si>
    <t xml:space="preserve">  without formulas</t>
  </si>
  <si>
    <t>Paste results from google sheets here</t>
  </si>
  <si>
    <t>What is your last name?</t>
  </si>
  <si>
    <t>What is your e-mail address</t>
  </si>
  <si>
    <t>Total Points</t>
  </si>
  <si>
    <t>ID</t>
  </si>
  <si>
    <t>Beal</t>
  </si>
  <si>
    <t>DiMeglio</t>
  </si>
  <si>
    <t>Dunbar</t>
  </si>
  <si>
    <t>Hare</t>
  </si>
  <si>
    <t>Hoff</t>
  </si>
  <si>
    <t>Hannah</t>
  </si>
  <si>
    <t>Holevatz</t>
  </si>
  <si>
    <t>Curtis</t>
  </si>
  <si>
    <t>Keen</t>
  </si>
  <si>
    <t>Hailey</t>
  </si>
  <si>
    <t>McBride</t>
  </si>
  <si>
    <t>Megan</t>
  </si>
  <si>
    <t>McDonald</t>
  </si>
  <si>
    <t>Miracle</t>
  </si>
  <si>
    <t>Niermann</t>
  </si>
  <si>
    <t>Otte</t>
  </si>
  <si>
    <t>Will</t>
  </si>
  <si>
    <t>Pelsue</t>
  </si>
  <si>
    <t>Peters</t>
  </si>
  <si>
    <t>Trent</t>
  </si>
  <si>
    <t>Rethmann</t>
  </si>
  <si>
    <t>Laura</t>
  </si>
  <si>
    <t>Ring</t>
  </si>
  <si>
    <t>Amber</t>
  </si>
  <si>
    <t>Selle</t>
  </si>
  <si>
    <t>Alexander</t>
  </si>
  <si>
    <t>Sevilla</t>
  </si>
  <si>
    <t>Lily</t>
  </si>
  <si>
    <t>Sillery</t>
  </si>
  <si>
    <t>Wade</t>
  </si>
  <si>
    <t>Strickland</t>
  </si>
  <si>
    <t>Thelander</t>
  </si>
  <si>
    <t>Camille</t>
  </si>
  <si>
    <t>Vockley</t>
  </si>
  <si>
    <t>Ziehr</t>
  </si>
  <si>
    <t>Emerson</t>
  </si>
  <si>
    <t>sillew556@myemail.northland.edu</t>
  </si>
  <si>
    <t>Schmitty</t>
  </si>
  <si>
    <t>Tyler</t>
  </si>
  <si>
    <t>Ampe</t>
  </si>
  <si>
    <t>ampet055@myemail.northland.edu</t>
  </si>
  <si>
    <t>AJ</t>
  </si>
  <si>
    <t>Dani</t>
  </si>
  <si>
    <t>Max</t>
  </si>
  <si>
    <t>Niermb996@myemail.northland.edu</t>
  </si>
  <si>
    <t>Jazzy</t>
  </si>
  <si>
    <t>Hough Solomon</t>
  </si>
  <si>
    <t>Sport</t>
  </si>
  <si>
    <t>Section</t>
  </si>
  <si>
    <t>Aby</t>
  </si>
  <si>
    <t>ProdData</t>
  </si>
  <si>
    <t>IntroR</t>
  </si>
  <si>
    <t>Late</t>
  </si>
  <si>
    <t>Used</t>
  </si>
  <si>
    <t>QUEDA</t>
  </si>
  <si>
    <t>Ndist</t>
  </si>
  <si>
    <t>E</t>
  </si>
  <si>
    <t>mcPrData</t>
  </si>
  <si>
    <t>prData</t>
  </si>
  <si>
    <t>SAVblty</t>
  </si>
  <si>
    <t>SAExper</t>
  </si>
  <si>
    <t>CBEDA</t>
  </si>
  <si>
    <t>Lreg</t>
  </si>
  <si>
    <t>Sdist</t>
  </si>
  <si>
    <t>XC</t>
  </si>
  <si>
    <t>QBEDA</t>
  </si>
  <si>
    <t>mcInfer</t>
  </si>
  <si>
    <t>Infer</t>
  </si>
  <si>
    <t>saME</t>
  </si>
  <si>
    <t>XCn</t>
  </si>
  <si>
    <t>Xcbeta</t>
  </si>
  <si>
    <t>mcReg</t>
  </si>
  <si>
    <t>mcSmpD</t>
  </si>
  <si>
    <t>SmpD</t>
  </si>
  <si>
    <t>1Z</t>
  </si>
  <si>
    <t>1t</t>
  </si>
  <si>
    <t>2t</t>
  </si>
  <si>
    <t>chi2</t>
  </si>
  <si>
    <t>GOF</t>
  </si>
  <si>
    <t>K</t>
  </si>
  <si>
    <t>W16</t>
  </si>
  <si>
    <t>quiz</t>
  </si>
  <si>
    <t>diffq</t>
  </si>
  <si>
    <t>mt</t>
  </si>
  <si>
    <t>diffm</t>
  </si>
  <si>
    <t>mt1</t>
  </si>
  <si>
    <t>mt2</t>
  </si>
  <si>
    <t>Bonde</t>
  </si>
  <si>
    <t>Anna</t>
  </si>
  <si>
    <t>DeWitt</t>
  </si>
  <si>
    <t>Gorsky</t>
  </si>
  <si>
    <t>Ellen</t>
  </si>
  <si>
    <t>Hammes</t>
  </si>
  <si>
    <t>Hattie</t>
  </si>
  <si>
    <t>Klein</t>
  </si>
  <si>
    <t>Kottwitz</t>
  </si>
  <si>
    <t>Paden</t>
  </si>
  <si>
    <t>Manus</t>
  </si>
  <si>
    <t>Mason</t>
  </si>
  <si>
    <t>Merwin</t>
  </si>
  <si>
    <t>Moore</t>
  </si>
  <si>
    <t>Otto</t>
  </si>
  <si>
    <t>Cheyenne</t>
  </si>
  <si>
    <t>Parker</t>
  </si>
  <si>
    <t>Pichler</t>
  </si>
  <si>
    <t>Reynolds</t>
  </si>
  <si>
    <t>Jason</t>
  </si>
  <si>
    <t>Routheau</t>
  </si>
  <si>
    <t>Sellars</t>
  </si>
  <si>
    <t>Mary</t>
  </si>
  <si>
    <t>Sloyer</t>
  </si>
  <si>
    <t>Lauren</t>
  </si>
  <si>
    <t>Stuckart</t>
  </si>
  <si>
    <t>Austin</t>
  </si>
  <si>
    <t>Warosh</t>
  </si>
  <si>
    <t>Jack</t>
  </si>
  <si>
    <t>NC e-mail</t>
  </si>
  <si>
    <t>Other E-mail</t>
  </si>
  <si>
    <t>bondea640@myemail.northland.edu</t>
  </si>
  <si>
    <t>dewith435@myemail.northland.edu</t>
  </si>
  <si>
    <t>gorske757@myemail.northland.edu</t>
  </si>
  <si>
    <t>hammea697@myemail.northland.edu</t>
  </si>
  <si>
    <t>harek937@myemail.northland.edu</t>
  </si>
  <si>
    <t>hoffmh001@myemail.northland.edu</t>
  </si>
  <si>
    <t>kleinn619@myemail.northland.edu</t>
  </si>
  <si>
    <t>kottwp889@myemail.northland.edu</t>
  </si>
  <si>
    <t>manust548@myemail.northland.edu</t>
  </si>
  <si>
    <t>masonc009@myemail.northland.edu</t>
  </si>
  <si>
    <t>merwia415@myemail.northland.edu</t>
  </si>
  <si>
    <t>moorek969@myemail.northland.edu</t>
  </si>
  <si>
    <t>morrij699@myemail.northland.edu</t>
  </si>
  <si>
    <t>basketball_c_1996@hotmail.com</t>
  </si>
  <si>
    <t>parkem142@myemail.northland.edu</t>
  </si>
  <si>
    <t>pichlt199@myemail.northland.edu</t>
  </si>
  <si>
    <t>reynoj368@myemail.northland.edu</t>
  </si>
  <si>
    <t>routhj729@myemail.northland.edu</t>
  </si>
  <si>
    <t>sellam268@myemail.northland.edu</t>
  </si>
  <si>
    <t>laurensloyer@gmail.com</t>
  </si>
  <si>
    <t>stucka202@myemail.northland.edu</t>
  </si>
  <si>
    <t>warosj277@myemail.northland.edu</t>
  </si>
  <si>
    <t>william.boivin@mymail.nwtc.edu</t>
  </si>
  <si>
    <t>boreln234@myemail.northland.edu</t>
  </si>
  <si>
    <t>brownt981@myemail.northland.edu</t>
  </si>
  <si>
    <t>chrisa491@myemail.northland.edu</t>
  </si>
  <si>
    <t>cuseym412@myemail.northland.edu</t>
  </si>
  <si>
    <t>davist393@myemail.northland.edu</t>
  </si>
  <si>
    <t>dellik722@myemail.northland.edu</t>
  </si>
  <si>
    <t>lizziegh.enos@gmail.com</t>
  </si>
  <si>
    <t>freelj256@myemail.northland.edu</t>
  </si>
  <si>
    <t>hatfia865@myemail.northland.edu</t>
  </si>
  <si>
    <t>hirscs602@myemail.northland.edu</t>
  </si>
  <si>
    <t>honnee372@myemail.northland.edu</t>
  </si>
  <si>
    <t>hubern871@myemail.northland.edu</t>
  </si>
  <si>
    <t>huhtap305@myemail.northland.edu</t>
  </si>
  <si>
    <t>jehnj178@myemail.northland.edu</t>
  </si>
  <si>
    <t>kellea764@myemail.northland.edu</t>
  </si>
  <si>
    <t>knustj884@myemail.northland.edu</t>
  </si>
  <si>
    <t>kubicd962@myemail.northland.edu</t>
  </si>
  <si>
    <t>kurtzb075@myemail.northland.edu</t>
  </si>
  <si>
    <t>yourlifeisalayton@gmail.com</t>
  </si>
  <si>
    <t>mackis219@myemail.northland.edu</t>
  </si>
  <si>
    <t>niermb996@myemail.northland.edu</t>
  </si>
  <si>
    <t>polnoa538@myemail.northland.edu</t>
  </si>
  <si>
    <t>seifes152@myemail.northland.edu</t>
  </si>
  <si>
    <t>vaught419@myemail.northland.edu</t>
  </si>
  <si>
    <t>vuoria746@myemail.northland.edu</t>
  </si>
  <si>
    <t>weaven328@myemail.northland.edu</t>
  </si>
  <si>
    <t>welchr719@myemail.northland.edu</t>
  </si>
  <si>
    <t>wiedec341@myemail.northland.edu</t>
  </si>
  <si>
    <t>Boivin</t>
  </si>
  <si>
    <t>William</t>
  </si>
  <si>
    <t>Boreland</t>
  </si>
  <si>
    <t>Tristan</t>
  </si>
  <si>
    <t>Christianson</t>
  </si>
  <si>
    <t>Alyssa</t>
  </si>
  <si>
    <t>Cusey</t>
  </si>
  <si>
    <t>Thomas</t>
  </si>
  <si>
    <t>Dellich</t>
  </si>
  <si>
    <t>Kylee</t>
  </si>
  <si>
    <t>Enos</t>
  </si>
  <si>
    <t>Freele</t>
  </si>
  <si>
    <t>Jakob</t>
  </si>
  <si>
    <t>Hatfield</t>
  </si>
  <si>
    <t>Hirschberg</t>
  </si>
  <si>
    <t>Soren</t>
  </si>
  <si>
    <t>Honnef</t>
  </si>
  <si>
    <t>Huber</t>
  </si>
  <si>
    <t>Huhta</t>
  </si>
  <si>
    <t>Jehn</t>
  </si>
  <si>
    <t>Julia</t>
  </si>
  <si>
    <t>Keller</t>
  </si>
  <si>
    <t>Abby</t>
  </si>
  <si>
    <t>Knusta</t>
  </si>
  <si>
    <t>Jonathan</t>
  </si>
  <si>
    <t>Kubichek</t>
  </si>
  <si>
    <t>Kurtz</t>
  </si>
  <si>
    <t>Beth</t>
  </si>
  <si>
    <t>Layton</t>
  </si>
  <si>
    <t>Mackinaw</t>
  </si>
  <si>
    <t>Seamus</t>
  </si>
  <si>
    <t>Polnow</t>
  </si>
  <si>
    <t>Seifert</t>
  </si>
  <si>
    <t>Simon</t>
  </si>
  <si>
    <t>Vaughn</t>
  </si>
  <si>
    <t>Vuorinen</t>
  </si>
  <si>
    <t>Alex</t>
  </si>
  <si>
    <t>Weaver</t>
  </si>
  <si>
    <t>Welch</t>
  </si>
  <si>
    <t>Wieder</t>
  </si>
  <si>
    <t>Charlie</t>
  </si>
  <si>
    <t>hw</t>
  </si>
  <si>
    <t>diffh</t>
  </si>
  <si>
    <t>Junior</t>
  </si>
  <si>
    <t>Geology and Biology</t>
  </si>
  <si>
    <t>Derek Ogle</t>
  </si>
  <si>
    <t>No</t>
  </si>
  <si>
    <t>Tim</t>
  </si>
  <si>
    <t>Sophomore</t>
  </si>
  <si>
    <t>Geology</t>
  </si>
  <si>
    <t>Tom Fitz</t>
  </si>
  <si>
    <t>Yes</t>
  </si>
  <si>
    <t>Brandon Hofstedt</t>
  </si>
  <si>
    <t>Sarah Johnson</t>
  </si>
  <si>
    <t>Men's Baseball</t>
  </si>
  <si>
    <t>Business</t>
  </si>
  <si>
    <t>taylorryanpichler@gmail.com</t>
  </si>
  <si>
    <t>Freshman</t>
  </si>
  <si>
    <t>Biology and Natural Resources with an emphasis on wildlife ecology</t>
  </si>
  <si>
    <t>Sharon Anthony</t>
  </si>
  <si>
    <t>Psychology</t>
  </si>
  <si>
    <t>Matt O'Laughlin</t>
  </si>
  <si>
    <t>Environmental Geo-Science</t>
  </si>
  <si>
    <t>Forestry</t>
  </si>
  <si>
    <t>Men's Lacrosse</t>
  </si>
  <si>
    <t>Thryn</t>
  </si>
  <si>
    <t>ka.thryn.the.hare@gmail.com</t>
  </si>
  <si>
    <t>Biology</t>
  </si>
  <si>
    <t>Paula Anich</t>
  </si>
  <si>
    <t>Geoscience</t>
  </si>
  <si>
    <t>Natural Resources and Biology</t>
  </si>
  <si>
    <t>Andy Goyke</t>
  </si>
  <si>
    <t>Biology/ NRS- Wildlife</t>
  </si>
  <si>
    <t>Ecological Restoration</t>
  </si>
  <si>
    <t>jreyn7@gmail.com</t>
  </si>
  <si>
    <t>Business Management</t>
  </si>
  <si>
    <t>Men's Hockey</t>
  </si>
  <si>
    <t>Social Justice</t>
  </si>
  <si>
    <t>Angela Stroud</t>
  </si>
  <si>
    <t>Women's Hockey, Women's Softball</t>
  </si>
  <si>
    <t>Fisheries and WIldlife Ecology</t>
  </si>
  <si>
    <t>Sustainable Entrepreneurship of Buisness</t>
  </si>
  <si>
    <t>Women's Hockey, Women's Lacrosse</t>
  </si>
  <si>
    <t>sloyel869@myemail.northland.edu</t>
  </si>
  <si>
    <t>Natural Resources or Outdoor Education</t>
  </si>
  <si>
    <t>Men's Golf</t>
  </si>
  <si>
    <t>Men's Baseball, Men's Soccer</t>
  </si>
  <si>
    <t>Senior</t>
  </si>
  <si>
    <t>Biology/Chemistry</t>
  </si>
  <si>
    <t>Wendy Gorman</t>
  </si>
  <si>
    <t>Sustainable Community Development</t>
  </si>
  <si>
    <t>Men's Basketball</t>
  </si>
  <si>
    <t>Women's Volleyball</t>
  </si>
  <si>
    <t>huber33@icloud.com</t>
  </si>
  <si>
    <t>Biology/Pre-Nursing</t>
  </si>
  <si>
    <t>Women's Basketball, Women's Volleyball</t>
  </si>
  <si>
    <t>Biology and Secondary Education</t>
  </si>
  <si>
    <t>knustj884@my.email.northland.edu</t>
  </si>
  <si>
    <t>Natural Resources/Forestry</t>
  </si>
  <si>
    <t>paigetherage98@gmail.com</t>
  </si>
  <si>
    <t>undecided (biology, NR, Wildlife ecology)</t>
  </si>
  <si>
    <t>Erik Olsen</t>
  </si>
  <si>
    <t>Biology/Pre-Med</t>
  </si>
  <si>
    <t>Rudy Goldstein</t>
  </si>
  <si>
    <t>ibby500@yahoo.com</t>
  </si>
  <si>
    <t>NRS</t>
  </si>
  <si>
    <t>Erik Olson</t>
  </si>
  <si>
    <t>Psychology/Sociology</t>
  </si>
  <si>
    <t>Cynthia Belmont</t>
  </si>
  <si>
    <t>Rick Dowd</t>
  </si>
  <si>
    <t>Biology and Natural Resources</t>
  </si>
  <si>
    <t>Alissa Hulstrand</t>
  </si>
  <si>
    <t>Wydeven</t>
  </si>
  <si>
    <t>awydeven@northland.edu</t>
  </si>
  <si>
    <t>Other</t>
  </si>
  <si>
    <t>None</t>
  </si>
  <si>
    <t>Nate</t>
  </si>
  <si>
    <t>Lizziegh</t>
  </si>
  <si>
    <t>enose668@myemail.northland.edu</t>
  </si>
  <si>
    <t>Forestry and Ecological Restoration</t>
  </si>
  <si>
    <t>Jonathan Martin</t>
  </si>
  <si>
    <t>Women's Soccer</t>
  </si>
  <si>
    <t>withwilllifechanges@gmail.com</t>
  </si>
  <si>
    <t>Sociology and Sustainable Community Development</t>
  </si>
  <si>
    <t>tdavi635@hotmail.com</t>
  </si>
  <si>
    <t>forestry</t>
  </si>
  <si>
    <t>Alyx</t>
  </si>
  <si>
    <t>Ty</t>
  </si>
  <si>
    <t>Meteorology</t>
  </si>
  <si>
    <t>no</t>
  </si>
  <si>
    <t>yes</t>
  </si>
  <si>
    <t>Briggs</t>
  </si>
  <si>
    <t>briggd883@myemail.northland.edu</t>
  </si>
  <si>
    <t>Danon</t>
  </si>
  <si>
    <t>Chemistry and Mathematics</t>
  </si>
  <si>
    <t>Clayton Russell</t>
  </si>
  <si>
    <t>Women's Lacrosse</t>
  </si>
  <si>
    <t>Business-Management</t>
  </si>
  <si>
    <t>Dick Joyal</t>
  </si>
  <si>
    <t>M 9/12</t>
  </si>
  <si>
    <t>M 9/19</t>
  </si>
  <si>
    <t>M 9/26</t>
  </si>
  <si>
    <t>M 10/3</t>
  </si>
  <si>
    <t>Book2</t>
  </si>
  <si>
    <t>Russel Thorngate</t>
  </si>
  <si>
    <t>Annette Nelson</t>
  </si>
  <si>
    <t>Scott Grinnell</t>
  </si>
  <si>
    <t>PAID</t>
  </si>
  <si>
    <t>Maria</t>
  </si>
  <si>
    <t>Allyssa Hulstrand</t>
  </si>
  <si>
    <t>hansom186@myemail.northland.edu</t>
  </si>
  <si>
    <t>Sociology</t>
  </si>
  <si>
    <t>Kevin Schanning</t>
  </si>
  <si>
    <t>Sent e-mail notice on 11-Sep</t>
  </si>
  <si>
    <t>Larson</t>
  </si>
  <si>
    <t>Sativa</t>
  </si>
  <si>
    <t>larsos801@myemail.northland.edu</t>
  </si>
  <si>
    <t>Katie Stumpf</t>
  </si>
  <si>
    <t>Wilson</t>
  </si>
  <si>
    <t>Geoffrey</t>
  </si>
  <si>
    <t>gmwilson1285@yahoo.com</t>
  </si>
  <si>
    <t>wilsog630@myemail.northland.edu</t>
  </si>
  <si>
    <t>History</t>
  </si>
  <si>
    <t>Paul Shue</t>
  </si>
  <si>
    <t>Added late</t>
  </si>
  <si>
    <t>pts --&gt;</t>
  </si>
  <si>
    <t>sativarae77@gmail.com</t>
  </si>
  <si>
    <t>Why/IVPPSS</t>
  </si>
  <si>
    <t>Talked</t>
  </si>
  <si>
    <t>to about</t>
  </si>
  <si>
    <t>Partner</t>
  </si>
  <si>
    <t>Nicole Huber</t>
  </si>
  <si>
    <t>Danon Briggs</t>
  </si>
  <si>
    <t>SawProf</t>
  </si>
  <si>
    <t>Hannah Dewitt</t>
  </si>
  <si>
    <t>Cheyenne Otto</t>
  </si>
  <si>
    <t>Nathan Klein, Tyler Ampe?</t>
  </si>
  <si>
    <t>SAObs</t>
  </si>
  <si>
    <t>M</t>
  </si>
  <si>
    <t>YES</t>
  </si>
  <si>
    <t>BAD QUESTION</t>
  </si>
  <si>
    <t>DID</t>
  </si>
  <si>
    <t>BEDA</t>
  </si>
  <si>
    <t>Midterm Grades</t>
  </si>
  <si>
    <t>%</t>
  </si>
  <si>
    <t>Nathan Klein?</t>
  </si>
  <si>
    <t>Jake Morris; Ashley Hammes?</t>
  </si>
  <si>
    <t>W 10/19</t>
  </si>
  <si>
    <t>F 10/21</t>
  </si>
  <si>
    <t>CE2</t>
  </si>
  <si>
    <t>M 10/24</t>
  </si>
  <si>
    <t>davis</t>
  </si>
  <si>
    <t>Biology/writing</t>
  </si>
  <si>
    <t>M 10/31</t>
  </si>
  <si>
    <t>Abby Keller</t>
  </si>
  <si>
    <t>Nicole Boreland</t>
  </si>
  <si>
    <t>M 11/7</t>
  </si>
  <si>
    <t>W 11/16</t>
  </si>
  <si>
    <t>M 11/21</t>
  </si>
  <si>
    <t>M 11/28</t>
  </si>
  <si>
    <t>huber</t>
  </si>
  <si>
    <t>Confirmed</t>
  </si>
  <si>
    <t>Receipt</t>
  </si>
  <si>
    <t>yes - orally</t>
  </si>
  <si>
    <t>Vaught419@myemail.northland.edu</t>
  </si>
  <si>
    <t>M 12/5</t>
  </si>
  <si>
    <t>last day was 30-Nov</t>
  </si>
  <si>
    <t>boreland</t>
  </si>
  <si>
    <t>welch</t>
  </si>
  <si>
    <t>s</t>
  </si>
  <si>
    <t>weaver</t>
  </si>
  <si>
    <t>Thursday</t>
  </si>
  <si>
    <t>Perc2</t>
  </si>
  <si>
    <t>Completed</t>
  </si>
  <si>
    <t>Sum</t>
  </si>
  <si>
    <t>drop</t>
  </si>
  <si>
    <t># drop</t>
  </si>
  <si>
    <t>count</t>
  </si>
  <si>
    <t>Thursday -- talked on Mon about how she was preparing .. she assured me that she knew what the process was like, etc. She did not come with any R output.</t>
  </si>
  <si>
    <t>fina</t>
  </si>
  <si>
    <t>Came to final, turned it in without answering any questions</t>
  </si>
  <si>
    <t>Did not take final … said he is leaving NC</t>
  </si>
  <si>
    <t>Did not take … no communication</t>
  </si>
  <si>
    <t>Did not take … told me before hand</t>
  </si>
  <si>
    <t>F16</t>
  </si>
  <si>
    <t xml:space="preserve">Ignored MT2 … </t>
  </si>
  <si>
    <t>Ignored MT2 …</t>
  </si>
  <si>
    <t>Ignored MT2</t>
  </si>
  <si>
    <t>REPEAT</t>
  </si>
  <si>
    <t>Perseverance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</si>
</sst>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%"/>
    <numFmt numFmtId="165" formatCode="0.000"/>
    <numFmt numFmtId="166" formatCode="0%;[Red]\-0%"/>
    <numFmt numFmtId="167" formatCode="0.0%;[Red]\-0.0%"/>
    <numFmt numFmtId="168" formatCode="0.0"/>
  </numFmts>
  <fonts count="28" x14ac:knownFonts="1">
    <font>
      <sz val="10"/>
      <name val="Arial"/>
    </font>
    <font>
      <sz val="8"/>
      <name val="Arial"/>
      <family val="2"/>
    </font>
    <font>
      <sz val="11"/>
      <color theme="0" tint="-4.9989318521683403E-2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name val="Arial"/>
      <family val="2"/>
    </font>
    <font>
      <sz val="7"/>
      <name val="Arial"/>
      <family val="2"/>
    </font>
    <font>
      <sz val="7"/>
      <color rgb="FFE0525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theme="10"/>
      <name val="Arial"/>
    </font>
    <font>
      <sz val="11"/>
      <color theme="1" tint="0.499984740745262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1" tint="0.34998626667073579"/>
      <name val="Calibri"/>
      <family val="2"/>
      <scheme val="minor"/>
    </font>
    <font>
      <sz val="10"/>
      <color theme="1" tint="0.34998626667073579"/>
      <name val="Arial"/>
      <family val="2"/>
    </font>
    <font>
      <sz val="10"/>
      <color theme="1" tint="0.34998626667073579"/>
      <name val="Calibri"/>
      <family val="2"/>
      <scheme val="minor"/>
    </font>
    <font>
      <sz val="10"/>
      <color theme="1" tint="0.499984740745262"/>
      <name val="Arial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6">
    <xf numFmtId="0" fontId="0" fillId="0" borderId="0"/>
    <xf numFmtId="0" fontId="2" fillId="2" borderId="0"/>
    <xf numFmtId="9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9" fillId="5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45">
    <xf numFmtId="0" fontId="0" fillId="0" borderId="0" xfId="0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NumberFormat="1" applyFont="1" applyFill="1" applyBorder="1"/>
    <xf numFmtId="0" fontId="6" fillId="0" borderId="0" xfId="0" applyFont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11" fillId="0" borderId="0" xfId="0" applyFont="1" applyFill="1" applyBorder="1"/>
    <xf numFmtId="0" fontId="11" fillId="0" borderId="0" xfId="0" applyFont="1" applyFill="1" applyBorder="1" applyAlignment="1">
      <alignment horizontal="center"/>
    </xf>
    <xf numFmtId="164" fontId="5" fillId="0" borderId="0" xfId="0" applyNumberFormat="1" applyFont="1"/>
    <xf numFmtId="0" fontId="10" fillId="0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64" fontId="5" fillId="0" borderId="0" xfId="2" applyNumberFormat="1" applyFont="1"/>
    <xf numFmtId="9" fontId="5" fillId="0" borderId="0" xfId="2" applyFont="1"/>
    <xf numFmtId="164" fontId="5" fillId="0" borderId="0" xfId="2" applyNumberFormat="1" applyFont="1" applyFill="1" applyBorder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9" fontId="5" fillId="0" borderId="0" xfId="2" applyFont="1" applyFill="1" applyBorder="1"/>
    <xf numFmtId="0" fontId="8" fillId="0" borderId="0" xfId="0" applyFont="1" applyAlignment="1">
      <alignment horizontal="center"/>
    </xf>
    <xf numFmtId="0" fontId="0" fillId="0" borderId="0" xfId="0" applyAlignment="1"/>
    <xf numFmtId="0" fontId="12" fillId="0" borderId="1" xfId="0" applyFont="1" applyBorder="1" applyAlignment="1"/>
    <xf numFmtId="0" fontId="6" fillId="0" borderId="0" xfId="0" applyFont="1" applyAlignment="1"/>
    <xf numFmtId="2" fontId="7" fillId="0" borderId="0" xfId="0" applyNumberFormat="1" applyFont="1" applyFill="1" applyBorder="1"/>
    <xf numFmtId="0" fontId="13" fillId="0" borderId="1" xfId="0" applyFont="1" applyBorder="1" applyAlignment="1">
      <alignment wrapText="1"/>
    </xf>
    <xf numFmtId="0" fontId="13" fillId="0" borderId="1" xfId="0" applyFont="1" applyBorder="1" applyAlignment="1">
      <alignment horizontal="right" wrapText="1"/>
    </xf>
    <xf numFmtId="10" fontId="13" fillId="0" borderId="1" xfId="0" applyNumberFormat="1" applyFont="1" applyBorder="1" applyAlignment="1">
      <alignment horizontal="right" wrapText="1"/>
    </xf>
    <xf numFmtId="0" fontId="14" fillId="7" borderId="1" xfId="0" applyFont="1" applyFill="1" applyBorder="1" applyAlignment="1">
      <alignment wrapText="1"/>
    </xf>
    <xf numFmtId="0" fontId="14" fillId="7" borderId="1" xfId="0" applyFont="1" applyFill="1" applyBorder="1" applyAlignment="1">
      <alignment horizontal="right" wrapText="1"/>
    </xf>
    <xf numFmtId="10" fontId="14" fillId="7" borderId="1" xfId="0" applyNumberFormat="1" applyFont="1" applyFill="1" applyBorder="1" applyAlignment="1">
      <alignment horizontal="right" wrapText="1"/>
    </xf>
    <xf numFmtId="0" fontId="14" fillId="0" borderId="1" xfId="0" applyFont="1" applyBorder="1" applyAlignment="1">
      <alignment wrapText="1"/>
    </xf>
    <xf numFmtId="0" fontId="14" fillId="0" borderId="1" xfId="0" applyFont="1" applyBorder="1" applyAlignment="1">
      <alignment horizontal="right" wrapText="1"/>
    </xf>
    <xf numFmtId="10" fontId="14" fillId="0" borderId="1" xfId="0" applyNumberFormat="1" applyFont="1" applyBorder="1" applyAlignment="1">
      <alignment horizontal="right" wrapText="1"/>
    </xf>
    <xf numFmtId="0" fontId="13" fillId="7" borderId="1" xfId="0" applyFont="1" applyFill="1" applyBorder="1" applyAlignment="1">
      <alignment wrapText="1"/>
    </xf>
    <xf numFmtId="0" fontId="13" fillId="7" borderId="1" xfId="0" applyFont="1" applyFill="1" applyBorder="1" applyAlignment="1">
      <alignment horizontal="right" wrapText="1"/>
    </xf>
    <xf numFmtId="10" fontId="13" fillId="7" borderId="1" xfId="0" applyNumberFormat="1" applyFont="1" applyFill="1" applyBorder="1" applyAlignment="1">
      <alignment horizontal="right" wrapText="1"/>
    </xf>
    <xf numFmtId="2" fontId="7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/>
    <xf numFmtId="164" fontId="5" fillId="0" borderId="0" xfId="2" applyNumberFormat="1" applyFont="1" applyFill="1" applyBorder="1" applyAlignment="1">
      <alignment horizontal="center"/>
    </xf>
    <xf numFmtId="0" fontId="5" fillId="0" borderId="1" xfId="0" applyFont="1" applyBorder="1" applyAlignment="1"/>
    <xf numFmtId="0" fontId="3" fillId="0" borderId="0" xfId="0" applyFont="1" applyAlignment="1"/>
    <xf numFmtId="0" fontId="5" fillId="0" borderId="0" xfId="0" applyFont="1" applyAlignment="1"/>
    <xf numFmtId="0" fontId="5" fillId="0" borderId="2" xfId="0" applyFont="1" applyFill="1" applyBorder="1" applyAlignment="1"/>
    <xf numFmtId="0" fontId="5" fillId="0" borderId="0" xfId="0" applyFont="1" applyBorder="1" applyAlignment="1"/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wrapText="1"/>
    </xf>
    <xf numFmtId="0" fontId="7" fillId="0" borderId="0" xfId="0" applyFont="1"/>
    <xf numFmtId="0" fontId="19" fillId="7" borderId="1" xfId="5" applyFill="1" applyBorder="1" applyAlignment="1">
      <alignment wrapText="1"/>
    </xf>
    <xf numFmtId="0" fontId="5" fillId="8" borderId="0" xfId="0" applyFont="1" applyFill="1" applyAlignment="1"/>
    <xf numFmtId="0" fontId="5" fillId="8" borderId="0" xfId="0" applyFont="1" applyFill="1" applyAlignment="1">
      <alignment horizontal="left"/>
    </xf>
    <xf numFmtId="0" fontId="5" fillId="8" borderId="1" xfId="0" applyFont="1" applyFill="1" applyBorder="1" applyAlignment="1"/>
    <xf numFmtId="0" fontId="5" fillId="8" borderId="0" xfId="0" applyFont="1" applyFill="1" applyBorder="1"/>
    <xf numFmtId="164" fontId="5" fillId="8" borderId="0" xfId="0" applyNumberFormat="1" applyFont="1" applyFill="1"/>
    <xf numFmtId="0" fontId="5" fillId="8" borderId="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0" fontId="20" fillId="9" borderId="1" xfId="0" applyFont="1" applyFill="1" applyBorder="1" applyAlignment="1"/>
    <xf numFmtId="0" fontId="21" fillId="9" borderId="0" xfId="0" applyFont="1" applyFill="1" applyBorder="1" applyAlignment="1">
      <alignment horizontal="center"/>
    </xf>
    <xf numFmtId="0" fontId="21" fillId="9" borderId="0" xfId="0" applyFont="1" applyFill="1" applyBorder="1"/>
    <xf numFmtId="0" fontId="20" fillId="9" borderId="0" xfId="0" applyFont="1" applyFill="1"/>
    <xf numFmtId="0" fontId="20" fillId="10" borderId="0" xfId="0" applyFont="1" applyFill="1" applyAlignment="1"/>
    <xf numFmtId="0" fontId="20" fillId="10" borderId="0" xfId="0" applyFont="1" applyFill="1" applyAlignment="1">
      <alignment horizontal="left"/>
    </xf>
    <xf numFmtId="0" fontId="20" fillId="10" borderId="1" xfId="0" applyFont="1" applyFill="1" applyBorder="1" applyAlignment="1"/>
    <xf numFmtId="0" fontId="20" fillId="10" borderId="0" xfId="0" applyFont="1" applyFill="1" applyBorder="1"/>
    <xf numFmtId="164" fontId="20" fillId="10" borderId="0" xfId="0" applyNumberFormat="1" applyFont="1" applyFill="1"/>
    <xf numFmtId="0" fontId="20" fillId="10" borderId="0" xfId="0" applyFont="1" applyFill="1" applyBorder="1" applyAlignment="1">
      <alignment horizontal="center"/>
    </xf>
    <xf numFmtId="0" fontId="20" fillId="10" borderId="0" xfId="0" applyFont="1" applyFill="1"/>
    <xf numFmtId="2" fontId="25" fillId="9" borderId="0" xfId="0" applyNumberFormat="1" applyFont="1" applyFill="1" applyBorder="1"/>
    <xf numFmtId="0" fontId="25" fillId="9" borderId="0" xfId="0" applyFont="1" applyFill="1" applyBorder="1" applyAlignment="1">
      <alignment horizontal="center"/>
    </xf>
    <xf numFmtId="0" fontId="25" fillId="9" borderId="0" xfId="0" applyFont="1" applyFill="1" applyBorder="1"/>
    <xf numFmtId="2" fontId="21" fillId="9" borderId="0" xfId="0" applyNumberFormat="1" applyFont="1" applyFill="1" applyBorder="1"/>
    <xf numFmtId="164" fontId="20" fillId="9" borderId="0" xfId="2" applyNumberFormat="1" applyFont="1" applyFill="1"/>
    <xf numFmtId="9" fontId="20" fillId="9" borderId="0" xfId="2" applyFont="1" applyFill="1"/>
    <xf numFmtId="0" fontId="6" fillId="0" borderId="0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left"/>
    </xf>
    <xf numFmtId="0" fontId="5" fillId="0" borderId="0" xfId="0" applyFont="1" applyFill="1" applyBorder="1" applyAlignment="1"/>
    <xf numFmtId="0" fontId="20" fillId="9" borderId="0" xfId="0" applyFont="1" applyFill="1" applyBorder="1"/>
    <xf numFmtId="0" fontId="20" fillId="9" borderId="0" xfId="0" applyFont="1" applyFill="1" applyBorder="1" applyAlignment="1"/>
    <xf numFmtId="0" fontId="20" fillId="9" borderId="0" xfId="0" applyFont="1" applyFill="1" applyBorder="1" applyAlignment="1">
      <alignment horizontal="left"/>
    </xf>
    <xf numFmtId="164" fontId="20" fillId="9" borderId="0" xfId="2" applyNumberFormat="1" applyFont="1" applyFill="1" applyBorder="1"/>
    <xf numFmtId="0" fontId="20" fillId="9" borderId="0" xfId="0" applyFont="1" applyFill="1" applyBorder="1" applyAlignment="1">
      <alignment horizontal="center" vertical="center"/>
    </xf>
    <xf numFmtId="0" fontId="26" fillId="9" borderId="0" xfId="0" applyFont="1" applyFill="1"/>
    <xf numFmtId="0" fontId="20" fillId="9" borderId="0" xfId="0" applyFont="1" applyFill="1" applyAlignment="1">
      <alignment horizontal="center" vertical="center"/>
    </xf>
    <xf numFmtId="9" fontId="20" fillId="9" borderId="0" xfId="2" applyFont="1" applyFill="1" applyBorder="1"/>
    <xf numFmtId="0" fontId="27" fillId="11" borderId="0" xfId="0" applyFont="1" applyFill="1" applyAlignment="1">
      <alignment horizontal="center" vertical="center"/>
    </xf>
    <xf numFmtId="0" fontId="20" fillId="9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9" fontId="5" fillId="0" borderId="0" xfId="2" applyFont="1" applyBorder="1"/>
    <xf numFmtId="9" fontId="5" fillId="0" borderId="0" xfId="2" applyNumberFormat="1" applyFont="1" applyBorder="1"/>
    <xf numFmtId="0" fontId="8" fillId="0" borderId="0" xfId="0" applyFont="1" applyBorder="1"/>
    <xf numFmtId="0" fontId="23" fillId="9" borderId="0" xfId="0" applyFont="1" applyFill="1" applyBorder="1" applyAlignment="1"/>
    <xf numFmtId="0" fontId="23" fillId="9" borderId="0" xfId="0" applyFont="1" applyFill="1" applyBorder="1" applyAlignment="1">
      <alignment horizontal="left"/>
    </xf>
    <xf numFmtId="2" fontId="5" fillId="0" borderId="0" xfId="0" applyNumberFormat="1" applyFont="1" applyFill="1" applyBorder="1"/>
    <xf numFmtId="2" fontId="5" fillId="0" borderId="0" xfId="0" applyNumberFormat="1" applyFont="1" applyBorder="1"/>
    <xf numFmtId="0" fontId="0" fillId="0" borderId="0" xfId="0" applyBorder="1"/>
    <xf numFmtId="2" fontId="20" fillId="9" borderId="0" xfId="0" applyNumberFormat="1" applyFont="1" applyFill="1" applyBorder="1"/>
    <xf numFmtId="0" fontId="22" fillId="9" borderId="0" xfId="0" applyFont="1" applyFill="1" applyBorder="1"/>
    <xf numFmtId="0" fontId="23" fillId="9" borderId="0" xfId="0" applyFont="1" applyFill="1" applyBorder="1"/>
    <xf numFmtId="2" fontId="23" fillId="9" borderId="0" xfId="0" applyNumberFormat="1" applyFont="1" applyFill="1" applyBorder="1"/>
    <xf numFmtId="0" fontId="24" fillId="9" borderId="0" xfId="0" applyFont="1" applyFill="1" applyBorder="1"/>
    <xf numFmtId="9" fontId="20" fillId="9" borderId="0" xfId="2" applyNumberFormat="1" applyFont="1" applyFill="1" applyBorder="1"/>
    <xf numFmtId="0" fontId="7" fillId="0" borderId="0" xfId="0" applyFont="1" applyFill="1" applyBorder="1" applyAlignment="1">
      <alignment horizontal="right"/>
    </xf>
    <xf numFmtId="164" fontId="5" fillId="0" borderId="0" xfId="0" applyNumberFormat="1" applyFont="1" applyBorder="1"/>
    <xf numFmtId="164" fontId="5" fillId="0" borderId="0" xfId="2" applyNumberFormat="1" applyFont="1" applyBorder="1" applyAlignment="1">
      <alignment horizontal="center"/>
    </xf>
    <xf numFmtId="164" fontId="5" fillId="0" borderId="0" xfId="2" applyNumberFormat="1" applyFont="1" applyBorder="1"/>
    <xf numFmtId="164" fontId="5" fillId="0" borderId="0" xfId="0" applyNumberFormat="1" applyFont="1" applyBorder="1" applyAlignment="1">
      <alignment horizontal="center"/>
    </xf>
    <xf numFmtId="9" fontId="5" fillId="0" borderId="0" xfId="0" applyNumberFormat="1" applyFont="1" applyBorder="1"/>
    <xf numFmtId="167" fontId="5" fillId="0" borderId="0" xfId="0" applyNumberFormat="1" applyFont="1" applyBorder="1"/>
    <xf numFmtId="166" fontId="5" fillId="0" borderId="0" xfId="0" applyNumberFormat="1" applyFont="1" applyBorder="1"/>
    <xf numFmtId="9" fontId="20" fillId="9" borderId="0" xfId="0" applyNumberFormat="1" applyFont="1" applyFill="1" applyBorder="1"/>
    <xf numFmtId="164" fontId="20" fillId="9" borderId="0" xfId="0" applyNumberFormat="1" applyFont="1" applyFill="1" applyBorder="1"/>
    <xf numFmtId="167" fontId="20" fillId="9" borderId="0" xfId="0" applyNumberFormat="1" applyFont="1" applyFill="1" applyBorder="1"/>
    <xf numFmtId="166" fontId="20" fillId="9" borderId="0" xfId="0" applyNumberFormat="1" applyFont="1" applyFill="1" applyBorder="1"/>
    <xf numFmtId="168" fontId="5" fillId="0" borderId="0" xfId="2" applyNumberFormat="1" applyFont="1" applyFill="1" applyBorder="1"/>
    <xf numFmtId="0" fontId="6" fillId="0" borderId="0" xfId="0" applyFont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2" fontId="5" fillId="4" borderId="0" xfId="0" applyNumberFormat="1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2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2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2" fontId="5" fillId="0" borderId="0" xfId="2" applyNumberFormat="1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2" fontId="5" fillId="0" borderId="0" xfId="3" applyNumberFormat="1" applyFont="1" applyFill="1" applyAlignment="1">
      <alignment horizontal="left" vertical="center"/>
    </xf>
    <xf numFmtId="1" fontId="5" fillId="0" borderId="0" xfId="0" applyNumberFormat="1" applyFont="1" applyFill="1" applyAlignment="1">
      <alignment horizontal="left" vertical="center"/>
    </xf>
    <xf numFmtId="165" fontId="5" fillId="0" borderId="0" xfId="0" applyNumberFormat="1" applyFont="1" applyFill="1" applyAlignment="1">
      <alignment horizontal="left" vertical="center"/>
    </xf>
    <xf numFmtId="0" fontId="5" fillId="0" borderId="0" xfId="4" applyFont="1" applyFill="1" applyAlignment="1">
      <alignment horizontal="left" vertical="center"/>
    </xf>
    <xf numFmtId="2" fontId="5" fillId="0" borderId="0" xfId="4" applyNumberFormat="1" applyFont="1" applyFill="1" applyAlignment="1">
      <alignment horizontal="left" vertical="center"/>
    </xf>
    <xf numFmtId="1" fontId="6" fillId="0" borderId="0" xfId="0" applyNumberFormat="1" applyFont="1" applyFill="1" applyAlignment="1">
      <alignment horizontal="left" vertical="center"/>
    </xf>
    <xf numFmtId="1" fontId="5" fillId="0" borderId="0" xfId="3" applyNumberFormat="1" applyFont="1" applyFill="1" applyAlignment="1">
      <alignment horizontal="left" vertical="center"/>
    </xf>
    <xf numFmtId="1" fontId="5" fillId="0" borderId="0" xfId="4" applyNumberFormat="1" applyFont="1" applyFill="1" applyAlignment="1">
      <alignment horizontal="left" vertical="center"/>
    </xf>
    <xf numFmtId="1" fontId="5" fillId="4" borderId="0" xfId="0" applyNumberFormat="1" applyFont="1" applyFill="1" applyAlignment="1">
      <alignment horizontal="left" vertical="center"/>
    </xf>
    <xf numFmtId="9" fontId="10" fillId="0" borderId="0" xfId="2" applyFont="1" applyBorder="1"/>
  </cellXfs>
  <cellStyles count="6">
    <cellStyle name="Bad" xfId="4" builtinId="27"/>
    <cellStyle name="Dropped" xfId="1"/>
    <cellStyle name="Good" xfId="3" builtinId="26"/>
    <cellStyle name="Hyperlink" xfId="5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  <pageSetUpPr fitToPage="1"/>
  </sheetPr>
  <dimension ref="A1:AH60"/>
  <sheetViews>
    <sheetView tabSelected="1" zoomScale="90" zoomScaleNormal="90" workbookViewId="0">
      <pane xSplit="4" ySplit="3" topLeftCell="E33" activePane="bottomRight" state="frozen"/>
      <selection pane="topRight" activeCell="E1" sqref="E1"/>
      <selection pane="bottomLeft" activeCell="A3" sqref="A3"/>
      <selection pane="bottomRight" activeCell="H31" sqref="H31"/>
    </sheetView>
  </sheetViews>
  <sheetFormatPr defaultColWidth="9" defaultRowHeight="14" x14ac:dyDescent="0.3"/>
  <cols>
    <col min="1" max="2" width="4.6328125" style="80" customWidth="1"/>
    <col min="3" max="3" width="14" style="102" bestFit="1" customWidth="1"/>
    <col min="4" max="4" width="9.81640625" style="102" bestFit="1" customWidth="1"/>
    <col min="5" max="5" width="1.6328125" style="80" customWidth="1"/>
    <col min="6" max="6" width="6.7265625" style="110" customWidth="1"/>
    <col min="7" max="7" width="6" style="80" customWidth="1"/>
    <col min="8" max="8" width="6.08984375" style="94" bestFit="1" customWidth="1"/>
    <col min="9" max="9" width="1.36328125" style="80" customWidth="1"/>
    <col min="10" max="14" width="6" style="80" customWidth="1"/>
    <col min="15" max="15" width="6" style="110" customWidth="1"/>
    <col min="16" max="16" width="2.1796875" style="80" customWidth="1"/>
    <col min="17" max="20" width="7.08984375" style="80" customWidth="1"/>
    <col min="21" max="21" width="6.81640625" style="111" bestFit="1" customWidth="1"/>
    <col min="22" max="22" width="6.81640625" style="112" bestFit="1" customWidth="1"/>
    <col min="23" max="23" width="7.81640625" style="80" customWidth="1"/>
    <col min="24" max="24" width="1.90625" style="80" customWidth="1"/>
    <col min="25" max="25" width="8" style="80" bestFit="1" customWidth="1"/>
    <col min="26" max="26" width="7.08984375" style="80" bestFit="1" customWidth="1"/>
    <col min="27" max="27" width="1.453125" style="80" customWidth="1"/>
    <col min="28" max="31" width="5.81640625" style="80" customWidth="1"/>
    <col min="32" max="32" width="2.08984375" style="80" customWidth="1"/>
    <col min="33" max="34" width="6.08984375" style="80" customWidth="1"/>
    <col min="35" max="16384" width="9" style="80"/>
  </cols>
  <sheetData>
    <row r="1" spans="1:34" x14ac:dyDescent="0.3">
      <c r="C1" s="80"/>
      <c r="D1" s="80"/>
      <c r="J1" s="80">
        <v>1</v>
      </c>
      <c r="K1" s="80">
        <v>1</v>
      </c>
      <c r="L1" s="80">
        <v>1</v>
      </c>
      <c r="M1" s="80">
        <v>1</v>
      </c>
      <c r="N1" s="80">
        <v>1</v>
      </c>
    </row>
    <row r="2" spans="1:34" x14ac:dyDescent="0.3">
      <c r="A2" s="80">
        <f>SUM(A4:A60)</f>
        <v>50</v>
      </c>
      <c r="C2" s="80"/>
      <c r="D2" s="80"/>
      <c r="F2" s="110">
        <f>J2*J1+K2*K1+L2*L1+M2*M1+N2*N1</f>
        <v>1</v>
      </c>
      <c r="J2" s="80">
        <v>0.15</v>
      </c>
      <c r="K2" s="80">
        <v>0.15</v>
      </c>
      <c r="L2" s="80">
        <v>0.2</v>
      </c>
      <c r="M2" s="80">
        <v>0.2</v>
      </c>
      <c r="N2" s="80">
        <v>0.3</v>
      </c>
      <c r="Q2" s="111" t="s">
        <v>16</v>
      </c>
      <c r="AB2" s="80" t="s">
        <v>391</v>
      </c>
      <c r="AG2" s="80" t="s">
        <v>810</v>
      </c>
    </row>
    <row r="3" spans="1:34" x14ac:dyDescent="0.3">
      <c r="A3" s="80" t="s">
        <v>9</v>
      </c>
      <c r="B3" s="80" t="s">
        <v>22</v>
      </c>
      <c r="C3" s="80" t="s">
        <v>1</v>
      </c>
      <c r="D3" s="80" t="s">
        <v>77</v>
      </c>
      <c r="F3" s="113" t="s">
        <v>3</v>
      </c>
      <c r="G3" s="94" t="s">
        <v>10</v>
      </c>
      <c r="H3" s="94" t="s">
        <v>12</v>
      </c>
      <c r="I3" s="94"/>
      <c r="J3" s="94" t="s">
        <v>78</v>
      </c>
      <c r="K3" s="94" t="s">
        <v>399</v>
      </c>
      <c r="L3" s="94" t="s">
        <v>6</v>
      </c>
      <c r="M3" s="94" t="s">
        <v>7</v>
      </c>
      <c r="N3" s="94" t="s">
        <v>8</v>
      </c>
      <c r="O3" s="113" t="s">
        <v>522</v>
      </c>
      <c r="P3" s="94"/>
      <c r="Q3" s="94" t="s">
        <v>539</v>
      </c>
      <c r="R3" s="94" t="s">
        <v>540</v>
      </c>
      <c r="S3" s="94" t="s">
        <v>668</v>
      </c>
      <c r="T3" s="94" t="s">
        <v>669</v>
      </c>
      <c r="U3" s="111" t="s">
        <v>541</v>
      </c>
      <c r="V3" s="111" t="s">
        <v>542</v>
      </c>
      <c r="W3" s="94" t="s">
        <v>21</v>
      </c>
      <c r="X3" s="94"/>
      <c r="Y3" s="94" t="s">
        <v>389</v>
      </c>
      <c r="Z3" s="94" t="s">
        <v>800</v>
      </c>
      <c r="AB3" s="80" t="s">
        <v>392</v>
      </c>
      <c r="AC3" s="80" t="s">
        <v>543</v>
      </c>
      <c r="AD3" s="80" t="s">
        <v>544</v>
      </c>
      <c r="AE3" s="80" t="s">
        <v>846</v>
      </c>
      <c r="AG3" s="80" t="s">
        <v>811</v>
      </c>
    </row>
    <row r="4" spans="1:34" x14ac:dyDescent="0.3">
      <c r="A4" s="80">
        <v>1</v>
      </c>
      <c r="B4" s="50">
        <v>1</v>
      </c>
      <c r="C4" s="50" t="s">
        <v>497</v>
      </c>
      <c r="D4" s="50" t="s">
        <v>496</v>
      </c>
      <c r="F4" s="112">
        <f>(J4*$J$2+K4*$K$2+L4*$L$2+M4*$M$2+N4*$N$2)/$F$2+O4</f>
        <v>0.82405900731019222</v>
      </c>
      <c r="G4" s="80">
        <f>RANK(F4,$F$4:$F$60)</f>
        <v>18</v>
      </c>
      <c r="H4" s="94" t="s">
        <v>89</v>
      </c>
      <c r="J4" s="114">
        <f>Quiz!F4</f>
        <v>0.67046071428571441</v>
      </c>
      <c r="K4" s="114">
        <f>HW!E4</f>
        <v>0.84230769230769231</v>
      </c>
      <c r="L4" s="95">
        <f>'MT1'!F4</f>
        <v>0.91967213114754098</v>
      </c>
      <c r="M4" s="95">
        <f>'MT2'!G4</f>
        <v>0.69272727272727264</v>
      </c>
      <c r="N4" s="95">
        <f>Final!H4</f>
        <v>0.86554621848739499</v>
      </c>
      <c r="O4" s="112">
        <v>1.4999999999999999E-2</v>
      </c>
      <c r="Q4" s="110">
        <f>(F4*$F$2-J4*$J$2)/($F$2-$J$2)</f>
        <v>0.85116458843215892</v>
      </c>
      <c r="R4" s="115">
        <f>Q4-F4</f>
        <v>2.7105581121966704E-2</v>
      </c>
      <c r="S4" s="110">
        <f>($F4*$F$2-K4*$K$2)/($F$2-$K$2)</f>
        <v>0.82083865113416288</v>
      </c>
      <c r="T4" s="115">
        <f>S4-F4</f>
        <v>-3.2203561760293375E-3</v>
      </c>
      <c r="U4" s="110">
        <f t="shared" ref="U4:U10" si="0">($F4*$F$2-M4*$M$2)/($F$2-$M$2)</f>
        <v>0.85689194095592203</v>
      </c>
      <c r="V4" s="112">
        <f>IF(U4="","",U4-F4)</f>
        <v>3.2832933645729812E-2</v>
      </c>
      <c r="AB4" s="114">
        <f>AVERAGE(L4:N4)</f>
        <v>0.8259818741207362</v>
      </c>
      <c r="AC4" s="116">
        <f>(L4-$AB4)</f>
        <v>9.369025702680478E-2</v>
      </c>
      <c r="AD4" s="116">
        <f>(M4-$AB4)</f>
        <v>-0.13325460139346357</v>
      </c>
      <c r="AE4" s="116">
        <f>(N4-$AB4)</f>
        <v>3.9564344366658788E-2</v>
      </c>
      <c r="AG4" s="112">
        <v>0.66256149092055483</v>
      </c>
      <c r="AH4" s="80" t="s">
        <v>88</v>
      </c>
    </row>
    <row r="5" spans="1:34" x14ac:dyDescent="0.3">
      <c r="A5" s="80">
        <v>1</v>
      </c>
      <c r="B5" s="50">
        <v>1</v>
      </c>
      <c r="C5" s="81" t="s">
        <v>545</v>
      </c>
      <c r="D5" s="50" t="s">
        <v>546</v>
      </c>
      <c r="F5" s="112">
        <f t="shared" ref="F5:F10" si="1">(J5*$J$2+K5*$K$2+L5*$L$2+M5*$M$2+N5*$N$2)/$F$2+O5</f>
        <v>0.74946784143412026</v>
      </c>
      <c r="G5" s="80">
        <f t="shared" ref="G5:G60" si="2">RANK(F5,$F$4:$F$60)</f>
        <v>27</v>
      </c>
      <c r="H5" s="94" t="s">
        <v>93</v>
      </c>
      <c r="J5" s="114">
        <f>Quiz!F5</f>
        <v>0.8113392857142856</v>
      </c>
      <c r="K5" s="114">
        <f>HW!E5</f>
        <v>0.7846153846153846</v>
      </c>
      <c r="L5" s="95">
        <f>'MT1'!F5</f>
        <v>0.8245901639344263</v>
      </c>
      <c r="M5" s="144">
        <f>'MT2'!G5</f>
        <v>0.54090909090909089</v>
      </c>
      <c r="N5" s="95">
        <f>Final!H5</f>
        <v>0.78991596638655459</v>
      </c>
      <c r="O5" s="112"/>
      <c r="Q5" s="110">
        <f t="shared" ref="Q5:Q60" si="3">(F5*$F$2-J5*$J$2)/($F$2-$J$2)</f>
        <v>0.73854935126703236</v>
      </c>
      <c r="R5" s="115">
        <f t="shared" ref="R5:R60" si="4">Q5-F5</f>
        <v>-1.0918490167087902E-2</v>
      </c>
      <c r="S5" s="110">
        <f t="shared" ref="S5:S10" si="5">($F5*$F$2-K5*$K$2)/($F$2-$K$2)</f>
        <v>0.74326533381389726</v>
      </c>
      <c r="T5" s="115">
        <f t="shared" ref="T5:T60" si="6">S5-F5</f>
        <v>-6.2025076202230078E-3</v>
      </c>
      <c r="U5" s="110">
        <f t="shared" si="0"/>
        <v>0.80160752906537758</v>
      </c>
      <c r="V5" s="112">
        <f t="shared" ref="V5:V60" si="7">IF(U5="","",U5-F5)</f>
        <v>5.2139687631257314E-2</v>
      </c>
      <c r="W5" s="80" t="s">
        <v>854</v>
      </c>
      <c r="Y5" s="80">
        <v>2</v>
      </c>
      <c r="AB5" s="114">
        <f t="shared" ref="AB5:AB60" si="8">AVERAGE(L5:N5)</f>
        <v>0.71847174041002393</v>
      </c>
      <c r="AC5" s="116">
        <f t="shared" ref="AC5:AC60" si="9">(L5-$AB5)</f>
        <v>0.10611842352440237</v>
      </c>
      <c r="AD5" s="116">
        <f t="shared" ref="AD5:AD60" si="10">(M5-$AB5)</f>
        <v>-0.17756264950093303</v>
      </c>
      <c r="AE5" s="116">
        <f t="shared" ref="AE5:AE60" si="11">(N5-$AB5)</f>
        <v>7.1444225976530662E-2</v>
      </c>
      <c r="AG5" s="112">
        <v>0.7461319578814628</v>
      </c>
      <c r="AH5" s="80" t="s">
        <v>88</v>
      </c>
    </row>
    <row r="6" spans="1:34" x14ac:dyDescent="0.3">
      <c r="A6" s="80">
        <v>1</v>
      </c>
      <c r="B6" s="50">
        <v>1</v>
      </c>
      <c r="C6" s="81" t="s">
        <v>547</v>
      </c>
      <c r="D6" s="50" t="s">
        <v>463</v>
      </c>
      <c r="F6" s="112">
        <f t="shared" si="1"/>
        <v>0.5565109058383757</v>
      </c>
      <c r="G6" s="80">
        <f t="shared" si="2"/>
        <v>37</v>
      </c>
      <c r="H6" s="94" t="s">
        <v>86</v>
      </c>
      <c r="J6" s="114">
        <f>Quiz!F6</f>
        <v>0.60981071428571421</v>
      </c>
      <c r="K6" s="114">
        <f>HW!E6</f>
        <v>0.65769230769230769</v>
      </c>
      <c r="L6" s="95">
        <f>'MT1'!F6</f>
        <v>0.78688524590163933</v>
      </c>
      <c r="M6" s="95">
        <f>'MT2'!G6</f>
        <v>0.44</v>
      </c>
      <c r="N6" s="95">
        <f>Final!H6</f>
        <v>0.40336134453781514</v>
      </c>
      <c r="O6" s="112"/>
      <c r="Q6" s="110">
        <f t="shared" si="3"/>
        <v>0.5471050572888454</v>
      </c>
      <c r="R6" s="115">
        <f t="shared" si="4"/>
        <v>-9.4058485495303046E-3</v>
      </c>
      <c r="S6" s="110">
        <f t="shared" si="5"/>
        <v>0.5386553643347407</v>
      </c>
      <c r="T6" s="115">
        <f t="shared" si="6"/>
        <v>-1.7855541503634997E-2</v>
      </c>
      <c r="U6" s="110">
        <f t="shared" si="0"/>
        <v>0.58563863229796953</v>
      </c>
      <c r="V6" s="112">
        <f t="shared" si="7"/>
        <v>2.9127726459593828E-2</v>
      </c>
      <c r="Y6" s="80">
        <v>3</v>
      </c>
      <c r="AB6" s="114">
        <f t="shared" si="8"/>
        <v>0.5434155301464848</v>
      </c>
      <c r="AC6" s="116">
        <f t="shared" si="9"/>
        <v>0.24346971575515453</v>
      </c>
      <c r="AD6" s="116">
        <f t="shared" si="10"/>
        <v>-0.1034155301464848</v>
      </c>
      <c r="AE6" s="116">
        <f t="shared" si="11"/>
        <v>-0.14005418560866967</v>
      </c>
      <c r="AG6" s="112">
        <v>0.75607045989911725</v>
      </c>
      <c r="AH6" s="80" t="s">
        <v>88</v>
      </c>
    </row>
    <row r="7" spans="1:34" x14ac:dyDescent="0.3">
      <c r="A7" s="80">
        <v>1</v>
      </c>
      <c r="B7" s="50">
        <v>1</v>
      </c>
      <c r="C7" s="81" t="s">
        <v>548</v>
      </c>
      <c r="D7" s="50" t="s">
        <v>549</v>
      </c>
      <c r="F7" s="112">
        <f t="shared" si="1"/>
        <v>0.80039094752402851</v>
      </c>
      <c r="G7" s="80">
        <f t="shared" si="2"/>
        <v>21</v>
      </c>
      <c r="H7" s="94" t="s">
        <v>87</v>
      </c>
      <c r="J7" s="114">
        <f>Quiz!F7</f>
        <v>0.81090000000000007</v>
      </c>
      <c r="K7" s="114">
        <f>HW!E7</f>
        <v>0.81923076923076921</v>
      </c>
      <c r="L7" s="95">
        <f>'MT1'!F7</f>
        <v>0.86885245901639341</v>
      </c>
      <c r="M7" s="144">
        <f>'MT2'!G7</f>
        <v>0.65</v>
      </c>
      <c r="N7" s="95">
        <f>Final!H7</f>
        <v>0.84033613445378152</v>
      </c>
      <c r="O7" s="112"/>
      <c r="Q7" s="110">
        <f t="shared" si="3"/>
        <v>0.79853640885179822</v>
      </c>
      <c r="R7" s="115">
        <f t="shared" si="4"/>
        <v>-1.8545386722302881E-3</v>
      </c>
      <c r="S7" s="110">
        <f t="shared" si="5"/>
        <v>0.79706627310519196</v>
      </c>
      <c r="T7" s="115">
        <f t="shared" si="6"/>
        <v>-3.3246744188365485E-3</v>
      </c>
      <c r="U7" s="110">
        <f t="shared" si="0"/>
        <v>0.8379886844050356</v>
      </c>
      <c r="V7" s="112">
        <f t="shared" si="7"/>
        <v>3.7597736881007093E-2</v>
      </c>
      <c r="Y7" s="80">
        <v>2</v>
      </c>
      <c r="AB7" s="114">
        <f t="shared" si="8"/>
        <v>0.78639619782339165</v>
      </c>
      <c r="AC7" s="116">
        <f t="shared" si="9"/>
        <v>8.2456261193001756E-2</v>
      </c>
      <c r="AD7" s="116">
        <f t="shared" si="10"/>
        <v>-0.13639619782339163</v>
      </c>
      <c r="AE7" s="116">
        <f t="shared" si="11"/>
        <v>5.3939936630389873E-2</v>
      </c>
      <c r="AG7" s="112">
        <v>0.809355768221942</v>
      </c>
      <c r="AH7" s="80" t="s">
        <v>89</v>
      </c>
    </row>
    <row r="8" spans="1:34" x14ac:dyDescent="0.3">
      <c r="A8" s="80">
        <v>1</v>
      </c>
      <c r="B8" s="50">
        <v>1</v>
      </c>
      <c r="C8" s="81" t="s">
        <v>550</v>
      </c>
      <c r="D8" s="50" t="s">
        <v>44</v>
      </c>
      <c r="F8" s="112">
        <f t="shared" si="1"/>
        <v>0.84738382443617133</v>
      </c>
      <c r="G8" s="80">
        <f t="shared" si="2"/>
        <v>15</v>
      </c>
      <c r="H8" s="94" t="s">
        <v>89</v>
      </c>
      <c r="J8" s="114">
        <f>Quiz!F8</f>
        <v>0.9053607142857143</v>
      </c>
      <c r="K8" s="114">
        <f>HW!E8</f>
        <v>0.93076923076923079</v>
      </c>
      <c r="L8" s="95">
        <f>'MT1'!F8</f>
        <v>0.80737704918032782</v>
      </c>
      <c r="M8" s="95">
        <f>'MT2'!G8</f>
        <v>0.80454545454545456</v>
      </c>
      <c r="N8" s="95">
        <f>Final!H8</f>
        <v>0.83193277310924374</v>
      </c>
      <c r="O8" s="112"/>
      <c r="Q8" s="110">
        <f t="shared" si="3"/>
        <v>0.83715260858036966</v>
      </c>
      <c r="R8" s="115">
        <f t="shared" si="4"/>
        <v>-1.0231215855801667E-2</v>
      </c>
      <c r="S8" s="110">
        <f t="shared" si="5"/>
        <v>0.83266875273033736</v>
      </c>
      <c r="T8" s="115">
        <f t="shared" si="6"/>
        <v>-1.4715071705833971E-2</v>
      </c>
      <c r="U8" s="110">
        <f t="shared" si="0"/>
        <v>0.85809341690885055</v>
      </c>
      <c r="V8" s="112">
        <f t="shared" si="7"/>
        <v>1.0709592472679219E-2</v>
      </c>
      <c r="AB8" s="114">
        <f t="shared" si="8"/>
        <v>0.81461842561167541</v>
      </c>
      <c r="AC8" s="116">
        <f t="shared" si="9"/>
        <v>-7.2413764313475903E-3</v>
      </c>
      <c r="AD8" s="116">
        <f t="shared" si="10"/>
        <v>-1.0072971066220848E-2</v>
      </c>
      <c r="AE8" s="116">
        <f t="shared" si="11"/>
        <v>1.7314347497568328E-2</v>
      </c>
      <c r="AG8" s="112">
        <v>0.79598072736443881</v>
      </c>
      <c r="AH8" s="80" t="s">
        <v>87</v>
      </c>
    </row>
    <row r="9" spans="1:34" x14ac:dyDescent="0.3">
      <c r="A9" s="80">
        <v>1</v>
      </c>
      <c r="B9" s="50">
        <v>1</v>
      </c>
      <c r="C9" s="81" t="s">
        <v>340</v>
      </c>
      <c r="D9" s="50" t="s">
        <v>775</v>
      </c>
      <c r="F9" s="112">
        <f t="shared" si="1"/>
        <v>0.97624774606086095</v>
      </c>
      <c r="G9" s="80">
        <f t="shared" si="2"/>
        <v>1</v>
      </c>
      <c r="H9" s="94" t="s">
        <v>91</v>
      </c>
      <c r="J9" s="114">
        <f>Quiz!F9</f>
        <v>0.94562962962962971</v>
      </c>
      <c r="K9" s="114">
        <f>HW!E9</f>
        <v>0.9538461538461539</v>
      </c>
      <c r="L9" s="95">
        <f>'MT1'!F9</f>
        <v>0.99754098360655741</v>
      </c>
      <c r="M9" s="95">
        <f>'MT2'!G9</f>
        <v>0.95909090909090911</v>
      </c>
      <c r="N9" s="95">
        <f>Final!H9</f>
        <v>1</v>
      </c>
      <c r="O9" s="112"/>
      <c r="Q9" s="110">
        <f t="shared" si="3"/>
        <v>0.98165094307813705</v>
      </c>
      <c r="R9" s="115">
        <f t="shared" si="4"/>
        <v>5.4031970172760957E-3</v>
      </c>
      <c r="S9" s="110">
        <f t="shared" si="5"/>
        <v>0.98020096821639746</v>
      </c>
      <c r="T9" s="115">
        <f t="shared" si="6"/>
        <v>3.9532221555365066E-3</v>
      </c>
      <c r="U9" s="110">
        <f t="shared" si="0"/>
        <v>0.98053695530334883</v>
      </c>
      <c r="V9" s="112">
        <f t="shared" si="7"/>
        <v>4.2892092424878792E-3</v>
      </c>
      <c r="AB9" s="114">
        <f t="shared" si="8"/>
        <v>0.9855439642324888</v>
      </c>
      <c r="AC9" s="116">
        <f t="shared" si="9"/>
        <v>1.1997019374068607E-2</v>
      </c>
      <c r="AD9" s="116">
        <f t="shared" si="10"/>
        <v>-2.6453055141579696E-2</v>
      </c>
      <c r="AE9" s="116">
        <f t="shared" si="11"/>
        <v>1.4456035767511199E-2</v>
      </c>
      <c r="AG9" s="112">
        <v>0.92630556844262291</v>
      </c>
      <c r="AH9" s="80" t="s">
        <v>91</v>
      </c>
    </row>
    <row r="10" spans="1:34" x14ac:dyDescent="0.3">
      <c r="A10" s="80">
        <v>1</v>
      </c>
      <c r="B10" s="50">
        <v>1</v>
      </c>
      <c r="C10" s="81" t="s">
        <v>461</v>
      </c>
      <c r="D10" s="50" t="s">
        <v>692</v>
      </c>
      <c r="F10" s="112">
        <f t="shared" si="1"/>
        <v>0.40485292371562864</v>
      </c>
      <c r="G10" s="80">
        <f t="shared" si="2"/>
        <v>46</v>
      </c>
      <c r="H10" s="94" t="s">
        <v>23</v>
      </c>
      <c r="J10" s="114">
        <f>Quiz!F10</f>
        <v>0.15535714285714283</v>
      </c>
      <c r="K10" s="114">
        <f>HW!E10</f>
        <v>0.65384615384615385</v>
      </c>
      <c r="L10" s="95">
        <f>'MT1'!F10</f>
        <v>0.79918032786885251</v>
      </c>
      <c r="M10" s="95">
        <f>'MT2'!G10</f>
        <v>0.61818181818181817</v>
      </c>
      <c r="N10" s="95">
        <f>Final!H10</f>
        <v>0</v>
      </c>
      <c r="O10" s="112"/>
      <c r="Q10" s="110">
        <f t="shared" si="3"/>
        <v>0.4488815909259497</v>
      </c>
      <c r="R10" s="115">
        <f t="shared" si="4"/>
        <v>4.402866721032106E-2</v>
      </c>
      <c r="S10" s="110">
        <f t="shared" si="5"/>
        <v>0.36091294192788892</v>
      </c>
      <c r="T10" s="115">
        <f t="shared" si="6"/>
        <v>-4.3939981787739724E-2</v>
      </c>
      <c r="U10" s="110">
        <f t="shared" si="0"/>
        <v>0.35152070009908121</v>
      </c>
      <c r="V10" s="112">
        <f t="shared" si="7"/>
        <v>-5.3332223616547436E-2</v>
      </c>
      <c r="AB10" s="114">
        <f t="shared" si="8"/>
        <v>0.47245404868355689</v>
      </c>
      <c r="AC10" s="116">
        <f t="shared" si="9"/>
        <v>0.32672627918529562</v>
      </c>
      <c r="AD10" s="116">
        <f t="shared" si="10"/>
        <v>0.14572776949826127</v>
      </c>
      <c r="AE10" s="116">
        <f t="shared" si="11"/>
        <v>-0.47245404868355689</v>
      </c>
      <c r="AG10" s="112">
        <v>0.68704520807061797</v>
      </c>
      <c r="AH10" s="80" t="s">
        <v>89</v>
      </c>
    </row>
    <row r="11" spans="1:34" s="83" customFormat="1" x14ac:dyDescent="0.3">
      <c r="A11" s="83">
        <v>0</v>
      </c>
      <c r="B11" s="84">
        <v>1</v>
      </c>
      <c r="C11" s="85" t="s">
        <v>249</v>
      </c>
      <c r="D11" s="84" t="s">
        <v>551</v>
      </c>
      <c r="F11" s="86"/>
      <c r="H11" s="92"/>
      <c r="J11" s="117"/>
      <c r="K11" s="117"/>
      <c r="L11" s="90"/>
      <c r="M11" s="90"/>
      <c r="N11" s="90"/>
      <c r="O11" s="86"/>
      <c r="Q11" s="118"/>
      <c r="R11" s="119"/>
      <c r="S11" s="118"/>
      <c r="T11" s="119"/>
      <c r="U11" s="118"/>
      <c r="V11" s="86"/>
      <c r="AB11" s="117"/>
      <c r="AC11" s="120"/>
      <c r="AD11" s="120"/>
      <c r="AE11" s="120"/>
      <c r="AG11" s="86"/>
    </row>
    <row r="12" spans="1:34" x14ac:dyDescent="0.3">
      <c r="A12" s="80">
        <v>1</v>
      </c>
      <c r="B12" s="50">
        <v>1</v>
      </c>
      <c r="C12" s="81" t="s">
        <v>552</v>
      </c>
      <c r="D12" s="50" t="s">
        <v>193</v>
      </c>
      <c r="F12" s="112">
        <f t="shared" ref="F12:F14" si="12">(J12*$J$2+K12*$K$2+L12*$L$2+M12*$M$2+N12*$N$2)/$F$2+O12</f>
        <v>0.8989061422882807</v>
      </c>
      <c r="G12" s="80">
        <f t="shared" si="2"/>
        <v>9</v>
      </c>
      <c r="H12" s="94" t="s">
        <v>92</v>
      </c>
      <c r="J12" s="114">
        <f>Quiz!F12</f>
        <v>0.86709285714285722</v>
      </c>
      <c r="K12" s="114">
        <f>HW!E12</f>
        <v>0.91538461538461535</v>
      </c>
      <c r="L12" s="95">
        <f>'MT1'!F12</f>
        <v>0.94262295081967218</v>
      </c>
      <c r="M12" s="95">
        <f>'MT2'!G12</f>
        <v>0.95454545454545459</v>
      </c>
      <c r="N12" s="95">
        <f>Final!H12</f>
        <v>0.84033613445378152</v>
      </c>
      <c r="O12" s="112"/>
      <c r="Q12" s="110">
        <f t="shared" si="3"/>
        <v>0.90452025143159076</v>
      </c>
      <c r="R12" s="115">
        <f t="shared" si="4"/>
        <v>5.6141091433100643E-3</v>
      </c>
      <c r="S12" s="110">
        <f t="shared" ref="S12:S14" si="13">($F12*$F$2-K12*$K$2)/($F$2-$K$2)</f>
        <v>0.89599817644775104</v>
      </c>
      <c r="T12" s="115">
        <f t="shared" si="6"/>
        <v>-2.9079658405296582E-3</v>
      </c>
      <c r="U12" s="110">
        <f>($F12*$F$2-M12*$M$2)/($F$2-$M$2)</f>
        <v>0.88499631422398717</v>
      </c>
      <c r="V12" s="112">
        <f t="shared" si="7"/>
        <v>-1.3909828064293528E-2</v>
      </c>
      <c r="AB12" s="114">
        <f t="shared" si="8"/>
        <v>0.91250151327296936</v>
      </c>
      <c r="AC12" s="116">
        <f t="shared" si="9"/>
        <v>3.0121437546702823E-2</v>
      </c>
      <c r="AD12" s="116">
        <f t="shared" si="10"/>
        <v>4.204394127248523E-2</v>
      </c>
      <c r="AE12" s="116">
        <f t="shared" si="11"/>
        <v>-7.2165378819187831E-2</v>
      </c>
      <c r="AG12" s="112">
        <v>0.88924775725094585</v>
      </c>
      <c r="AH12" s="80" t="s">
        <v>92</v>
      </c>
    </row>
    <row r="13" spans="1:34" x14ac:dyDescent="0.3">
      <c r="A13" s="80">
        <v>1</v>
      </c>
      <c r="B13" s="50">
        <v>1</v>
      </c>
      <c r="C13" s="81" t="s">
        <v>553</v>
      </c>
      <c r="D13" s="50" t="s">
        <v>554</v>
      </c>
      <c r="F13" s="112">
        <f t="shared" si="12"/>
        <v>0.65084463851842467</v>
      </c>
      <c r="G13" s="80">
        <f t="shared" si="2"/>
        <v>34</v>
      </c>
      <c r="H13" s="94" t="s">
        <v>397</v>
      </c>
      <c r="J13" s="114">
        <f>Quiz!F13</f>
        <v>0.76321071428571419</v>
      </c>
      <c r="K13" s="114">
        <f>HW!E13</f>
        <v>0.86153846153846159</v>
      </c>
      <c r="L13" s="95">
        <f>'MT1'!F13</f>
        <v>0.7357377049180327</v>
      </c>
      <c r="M13" s="144">
        <f>'MT2'!G13</f>
        <v>0.35454545454545455</v>
      </c>
      <c r="N13" s="95">
        <f>Final!H13</f>
        <v>0.63025210084033612</v>
      </c>
      <c r="O13" s="112"/>
      <c r="Q13" s="110">
        <f t="shared" si="3"/>
        <v>0.63101533103007945</v>
      </c>
      <c r="R13" s="115">
        <f t="shared" si="4"/>
        <v>-1.9829307488345216E-2</v>
      </c>
      <c r="S13" s="110">
        <f t="shared" si="13"/>
        <v>0.61366337563253581</v>
      </c>
      <c r="T13" s="115">
        <f t="shared" si="6"/>
        <v>-3.7181262885888855E-2</v>
      </c>
      <c r="U13" s="110">
        <f>($F13*$F$2-M13*$M$2)/($F$2-$M$2)</f>
        <v>0.72491943451166718</v>
      </c>
      <c r="V13" s="112">
        <f t="shared" si="7"/>
        <v>7.4074795993242515E-2</v>
      </c>
      <c r="W13" s="80" t="s">
        <v>854</v>
      </c>
      <c r="AB13" s="114">
        <f t="shared" si="8"/>
        <v>0.57351175343460781</v>
      </c>
      <c r="AC13" s="116">
        <f t="shared" si="9"/>
        <v>0.16222595148342489</v>
      </c>
      <c r="AD13" s="116">
        <f t="shared" si="10"/>
        <v>-0.21896629888915325</v>
      </c>
      <c r="AE13" s="116">
        <f t="shared" si="11"/>
        <v>5.6740347405728309E-2</v>
      </c>
      <c r="AG13" s="112">
        <v>0.71929276658259766</v>
      </c>
      <c r="AH13" s="80" t="s">
        <v>88</v>
      </c>
    </row>
    <row r="14" spans="1:34" x14ac:dyDescent="0.3">
      <c r="A14" s="80">
        <v>1</v>
      </c>
      <c r="B14" s="50">
        <v>1</v>
      </c>
      <c r="C14" s="81" t="s">
        <v>781</v>
      </c>
      <c r="D14" s="50" t="s">
        <v>782</v>
      </c>
      <c r="F14" s="112">
        <f t="shared" si="12"/>
        <v>0.41610347122983088</v>
      </c>
      <c r="G14" s="80">
        <f t="shared" si="2"/>
        <v>44</v>
      </c>
      <c r="H14" s="94" t="s">
        <v>23</v>
      </c>
      <c r="J14" s="114">
        <f>Quiz!F14</f>
        <v>0.43963333333333338</v>
      </c>
      <c r="K14" s="114">
        <f>HW!E14</f>
        <v>0.5461538461538461</v>
      </c>
      <c r="L14" s="95">
        <f>'MT1'!F14</f>
        <v>0.71573770491803268</v>
      </c>
      <c r="M14" s="95">
        <f>'MT2'!G14</f>
        <v>0.43636363636363634</v>
      </c>
      <c r="N14" s="95">
        <f>Final!H14</f>
        <v>0.12605042016806722</v>
      </c>
      <c r="O14" s="112"/>
      <c r="Q14" s="110">
        <f t="shared" si="3"/>
        <v>0.41195114262333049</v>
      </c>
      <c r="R14" s="115">
        <f t="shared" si="4"/>
        <v>-4.1523286065003884E-3</v>
      </c>
      <c r="S14" s="110">
        <f t="shared" si="13"/>
        <v>0.39315340506676938</v>
      </c>
      <c r="T14" s="115">
        <f t="shared" si="6"/>
        <v>-2.29500661630615E-2</v>
      </c>
      <c r="U14" s="110">
        <f>($F14*$F$2-M14*$M$2)/($F$2-$M$2)</f>
        <v>0.41103842994637946</v>
      </c>
      <c r="V14" s="112">
        <f t="shared" si="7"/>
        <v>-5.0650412834514214E-3</v>
      </c>
      <c r="Y14" s="80">
        <v>2</v>
      </c>
      <c r="AB14" s="114">
        <f t="shared" si="8"/>
        <v>0.42605058714991206</v>
      </c>
      <c r="AC14" s="116">
        <f t="shared" si="9"/>
        <v>0.28968711776812062</v>
      </c>
      <c r="AD14" s="116">
        <f t="shared" si="10"/>
        <v>1.0313049213724279E-2</v>
      </c>
      <c r="AE14" s="116">
        <f t="shared" si="11"/>
        <v>-0.30000016698184484</v>
      </c>
      <c r="AG14" s="112">
        <v>0.5591411069672132</v>
      </c>
      <c r="AH14" s="80" t="s">
        <v>86</v>
      </c>
    </row>
    <row r="15" spans="1:34" s="83" customFormat="1" x14ac:dyDescent="0.3">
      <c r="A15" s="83">
        <v>0</v>
      </c>
      <c r="B15" s="84">
        <v>1</v>
      </c>
      <c r="C15" s="85" t="s">
        <v>555</v>
      </c>
      <c r="D15" s="84" t="s">
        <v>674</v>
      </c>
      <c r="F15" s="86"/>
      <c r="H15" s="92"/>
      <c r="J15" s="117"/>
      <c r="K15" s="117"/>
      <c r="L15" s="90"/>
      <c r="M15" s="90"/>
      <c r="N15" s="90"/>
      <c r="O15" s="86"/>
      <c r="Q15" s="118"/>
      <c r="R15" s="119"/>
      <c r="S15" s="118"/>
      <c r="T15" s="119"/>
      <c r="U15" s="118"/>
      <c r="V15" s="86"/>
      <c r="AB15" s="117"/>
      <c r="AC15" s="120"/>
      <c r="AD15" s="120"/>
      <c r="AE15" s="120"/>
      <c r="AG15" s="86"/>
    </row>
    <row r="16" spans="1:34" x14ac:dyDescent="0.3">
      <c r="A16" s="80">
        <v>1</v>
      </c>
      <c r="B16" s="50">
        <v>1</v>
      </c>
      <c r="C16" s="81" t="s">
        <v>556</v>
      </c>
      <c r="D16" s="50" t="s">
        <v>215</v>
      </c>
      <c r="F16" s="112">
        <f>(J16*$J$2+K16*$K$2+L16*$L$2+M16*$M$2+N16*$N$2)/$F$2+O16</f>
        <v>0.52148861936761404</v>
      </c>
      <c r="G16" s="80">
        <f t="shared" si="2"/>
        <v>39</v>
      </c>
      <c r="H16" s="94" t="s">
        <v>86</v>
      </c>
      <c r="J16" s="114">
        <f>Quiz!F16</f>
        <v>0.64886428571428556</v>
      </c>
      <c r="K16" s="114">
        <f>HW!E16</f>
        <v>0.72692307692307689</v>
      </c>
      <c r="L16" s="95">
        <f>'MT1'!F16</f>
        <v>0.58049180327868855</v>
      </c>
      <c r="M16" s="95">
        <f>'MT2'!G16</f>
        <v>0.39090909090909093</v>
      </c>
      <c r="N16" s="95">
        <f>Final!H16</f>
        <v>0.33613445378151263</v>
      </c>
      <c r="O16" s="112">
        <v>0.02</v>
      </c>
      <c r="Q16" s="110">
        <f t="shared" si="3"/>
        <v>0.49901056060055438</v>
      </c>
      <c r="R16" s="115">
        <f t="shared" si="4"/>
        <v>-2.2478058767059661E-2</v>
      </c>
      <c r="S16" s="110">
        <f>($F16*$F$2-K16*$K$2)/($F$2-$K$2)</f>
        <v>0.48523547979900294</v>
      </c>
      <c r="T16" s="115">
        <f t="shared" si="6"/>
        <v>-3.6253139568611092E-2</v>
      </c>
      <c r="U16" s="110">
        <f>($F16*$F$2-M16*$M$2)/($F$2-$M$2)</f>
        <v>0.55413350148224483</v>
      </c>
      <c r="V16" s="112">
        <f t="shared" si="7"/>
        <v>3.2644882114630791E-2</v>
      </c>
      <c r="W16" s="80" t="s">
        <v>856</v>
      </c>
      <c r="Y16" s="80">
        <v>7</v>
      </c>
      <c r="AB16" s="114">
        <f t="shared" si="8"/>
        <v>0.43584511598976405</v>
      </c>
      <c r="AC16" s="116">
        <f t="shared" si="9"/>
        <v>0.14464668728892449</v>
      </c>
      <c r="AD16" s="116">
        <f t="shared" si="10"/>
        <v>-4.4936025080673125E-2</v>
      </c>
      <c r="AE16" s="116">
        <f t="shared" si="11"/>
        <v>-9.9710662208251422E-2</v>
      </c>
      <c r="AG16" s="112">
        <v>0.5312259597730139</v>
      </c>
      <c r="AH16" s="80" t="s">
        <v>23</v>
      </c>
    </row>
    <row r="17" spans="1:34" s="83" customFormat="1" x14ac:dyDescent="0.3">
      <c r="A17" s="83">
        <v>0</v>
      </c>
      <c r="B17" s="84">
        <v>1</v>
      </c>
      <c r="C17" s="85" t="s">
        <v>557</v>
      </c>
      <c r="D17" s="84" t="s">
        <v>42</v>
      </c>
      <c r="F17" s="86"/>
      <c r="H17" s="92"/>
      <c r="J17" s="117"/>
      <c r="K17" s="117"/>
      <c r="L17" s="90"/>
      <c r="M17" s="90"/>
      <c r="N17" s="90"/>
      <c r="O17" s="86"/>
      <c r="Q17" s="118"/>
      <c r="R17" s="119"/>
      <c r="S17" s="118"/>
      <c r="T17" s="119"/>
      <c r="U17" s="118"/>
      <c r="V17" s="86"/>
      <c r="AB17" s="117"/>
      <c r="AC17" s="120"/>
      <c r="AD17" s="120"/>
      <c r="AE17" s="120"/>
      <c r="AG17" s="86"/>
      <c r="AH17" s="83" t="s">
        <v>23</v>
      </c>
    </row>
    <row r="18" spans="1:34" x14ac:dyDescent="0.3">
      <c r="A18" s="80">
        <v>1</v>
      </c>
      <c r="B18" s="50">
        <v>1</v>
      </c>
      <c r="C18" s="81" t="s">
        <v>558</v>
      </c>
      <c r="D18" s="50" t="s">
        <v>269</v>
      </c>
      <c r="F18" s="112">
        <f t="shared" ref="F18:F33" si="14">(J18*$J$2+K18*$K$2+L18*$L$2+M18*$M$2+N18*$N$2)/$F$2+O18</f>
        <v>0.7245711479154886</v>
      </c>
      <c r="G18" s="80">
        <f t="shared" si="2"/>
        <v>29</v>
      </c>
      <c r="H18" s="94" t="s">
        <v>88</v>
      </c>
      <c r="J18" s="114">
        <f>Quiz!F18</f>
        <v>0.85033928571428574</v>
      </c>
      <c r="K18" s="114">
        <f>HW!E18</f>
        <v>0.88076923076923075</v>
      </c>
      <c r="L18" s="95">
        <f>'MT1'!F18</f>
        <v>0.7270491803278688</v>
      </c>
      <c r="M18" s="95">
        <f>'MT2'!G18</f>
        <v>0.61772727272727268</v>
      </c>
      <c r="N18" s="95">
        <f>Final!H18</f>
        <v>0.57983193277310929</v>
      </c>
      <c r="O18" s="112">
        <v>2.1999999999999999E-2</v>
      </c>
      <c r="Q18" s="110">
        <f t="shared" si="3"/>
        <v>0.70237677065687742</v>
      </c>
      <c r="R18" s="115">
        <f t="shared" si="4"/>
        <v>-2.2194377258611175E-2</v>
      </c>
      <c r="S18" s="110">
        <f t="shared" ref="S18:S33" si="15">($F18*$F$2-K18*$K$2)/($F$2-$K$2)</f>
        <v>0.69700678035306352</v>
      </c>
      <c r="T18" s="115">
        <f t="shared" si="6"/>
        <v>-2.7564367562425085E-2</v>
      </c>
      <c r="U18" s="110">
        <f>($F18*$F$2-M18*$M$2)/($F$2-$M$2)</f>
        <v>0.75128211671254252</v>
      </c>
      <c r="V18" s="112">
        <f t="shared" si="7"/>
        <v>2.6710968797053924E-2</v>
      </c>
      <c r="AB18" s="114">
        <f t="shared" si="8"/>
        <v>0.64153612860941689</v>
      </c>
      <c r="AC18" s="116">
        <f t="shared" si="9"/>
        <v>8.5513051718451916E-2</v>
      </c>
      <c r="AD18" s="116">
        <f t="shared" si="10"/>
        <v>-2.3808855882144209E-2</v>
      </c>
      <c r="AE18" s="116">
        <f t="shared" si="11"/>
        <v>-6.1704195836307596E-2</v>
      </c>
      <c r="AG18" s="112">
        <v>0.70626458751576293</v>
      </c>
      <c r="AH18" s="80" t="s">
        <v>88</v>
      </c>
    </row>
    <row r="19" spans="1:34" x14ac:dyDescent="0.3">
      <c r="A19" s="80">
        <v>1</v>
      </c>
      <c r="B19" s="50">
        <v>1</v>
      </c>
      <c r="C19" s="81" t="s">
        <v>426</v>
      </c>
      <c r="D19" s="50" t="s">
        <v>141</v>
      </c>
      <c r="F19" s="112">
        <f t="shared" si="14"/>
        <v>0.55647358611253739</v>
      </c>
      <c r="G19" s="80">
        <f t="shared" si="2"/>
        <v>38</v>
      </c>
      <c r="H19" s="94" t="s">
        <v>86</v>
      </c>
      <c r="J19" s="114">
        <f>Quiz!F19</f>
        <v>0.56236428571428565</v>
      </c>
      <c r="K19" s="114">
        <f>HW!E19</f>
        <v>0.65</v>
      </c>
      <c r="L19" s="95">
        <f>'MT1'!F19</f>
        <v>0.54360655737704922</v>
      </c>
      <c r="M19" s="144">
        <f>'MT2'!G19</f>
        <v>0.24545454545454545</v>
      </c>
      <c r="N19" s="95">
        <f>Final!H19</f>
        <v>0.72268907563025209</v>
      </c>
      <c r="O19" s="112"/>
      <c r="Q19" s="110">
        <f t="shared" si="3"/>
        <v>0.55543405088869946</v>
      </c>
      <c r="R19" s="115">
        <f t="shared" si="4"/>
        <v>-1.0395352238379285E-3</v>
      </c>
      <c r="S19" s="110">
        <f t="shared" si="15"/>
        <v>0.5399689248382793</v>
      </c>
      <c r="T19" s="115">
        <f t="shared" si="6"/>
        <v>-1.6504661274258092E-2</v>
      </c>
      <c r="U19" s="110">
        <f t="shared" ref="U19:U33" si="16">($F19*$F$2-M19*$M$2)/($F$2-$M$2)</f>
        <v>0.63422834627703539</v>
      </c>
      <c r="V19" s="112">
        <f t="shared" si="7"/>
        <v>7.7754760164498005E-2</v>
      </c>
      <c r="W19" s="80" t="s">
        <v>853</v>
      </c>
      <c r="AB19" s="114">
        <f t="shared" si="8"/>
        <v>0.50391672615394889</v>
      </c>
      <c r="AC19" s="116">
        <f t="shared" si="9"/>
        <v>3.9689831223100325E-2</v>
      </c>
      <c r="AD19" s="116">
        <f t="shared" si="10"/>
        <v>-0.25846218069940341</v>
      </c>
      <c r="AE19" s="116">
        <f t="shared" si="11"/>
        <v>0.2187723494763032</v>
      </c>
      <c r="AG19" s="112">
        <v>0.55089969218158885</v>
      </c>
      <c r="AH19" s="80" t="s">
        <v>23</v>
      </c>
    </row>
    <row r="20" spans="1:34" x14ac:dyDescent="0.3">
      <c r="A20" s="80">
        <v>1</v>
      </c>
      <c r="B20" s="50">
        <v>1</v>
      </c>
      <c r="C20" s="81" t="s">
        <v>559</v>
      </c>
      <c r="D20" s="50" t="s">
        <v>560</v>
      </c>
      <c r="F20" s="112">
        <f t="shared" si="14"/>
        <v>0.39193403717184455</v>
      </c>
      <c r="G20" s="80">
        <f t="shared" si="2"/>
        <v>47</v>
      </c>
      <c r="H20" s="94" t="s">
        <v>23</v>
      </c>
      <c r="J20" s="114">
        <f>Quiz!F20</f>
        <v>0.70341071428571422</v>
      </c>
      <c r="K20" s="114">
        <f>HW!E20</f>
        <v>0.67692307692307696</v>
      </c>
      <c r="L20" s="95">
        <f>'MT1'!F20</f>
        <v>0.57377049180327866</v>
      </c>
      <c r="M20" s="95">
        <f>'MT2'!G20</f>
        <v>0.13636363636363635</v>
      </c>
      <c r="N20" s="95">
        <f>Final!H20</f>
        <v>0.14285714285714285</v>
      </c>
      <c r="O20" s="112"/>
      <c r="Q20" s="110">
        <f t="shared" si="3"/>
        <v>0.33696756473998524</v>
      </c>
      <c r="R20" s="115">
        <f t="shared" si="4"/>
        <v>-5.4966472431859315E-2</v>
      </c>
      <c r="S20" s="110">
        <f t="shared" si="15"/>
        <v>0.34164185368633299</v>
      </c>
      <c r="T20" s="115">
        <f t="shared" si="6"/>
        <v>-5.0292183485511566E-2</v>
      </c>
      <c r="U20" s="110">
        <f t="shared" si="16"/>
        <v>0.45582663737389656</v>
      </c>
      <c r="V20" s="112">
        <f t="shared" si="7"/>
        <v>6.3892600202052008E-2</v>
      </c>
      <c r="Y20" s="80">
        <v>3</v>
      </c>
      <c r="AB20" s="114">
        <f t="shared" si="8"/>
        <v>0.28433042367468597</v>
      </c>
      <c r="AC20" s="116">
        <f t="shared" si="9"/>
        <v>0.28944006812859269</v>
      </c>
      <c r="AD20" s="116">
        <f t="shared" si="10"/>
        <v>-0.14796678731104962</v>
      </c>
      <c r="AE20" s="116">
        <f t="shared" si="11"/>
        <v>-0.14147328081754312</v>
      </c>
      <c r="AG20" s="112">
        <v>0.62482595056746537</v>
      </c>
      <c r="AH20" s="80" t="s">
        <v>23</v>
      </c>
    </row>
    <row r="21" spans="1:34" x14ac:dyDescent="0.3">
      <c r="A21" s="80">
        <v>1</v>
      </c>
      <c r="B21" s="50">
        <v>1</v>
      </c>
      <c r="C21" s="81" t="s">
        <v>561</v>
      </c>
      <c r="D21" s="50" t="s">
        <v>556</v>
      </c>
      <c r="F21" s="112">
        <f t="shared" si="14"/>
        <v>0.4815301658695692</v>
      </c>
      <c r="G21" s="80">
        <f t="shared" si="2"/>
        <v>41</v>
      </c>
      <c r="H21" s="94" t="s">
        <v>23</v>
      </c>
      <c r="J21" s="114">
        <f>Quiz!F21</f>
        <v>0.27159642857142857</v>
      </c>
      <c r="K21" s="114">
        <f>HW!E21</f>
        <v>0.60384615384615381</v>
      </c>
      <c r="L21" s="95">
        <f>'MT1'!F21</f>
        <v>0.68032786885245899</v>
      </c>
      <c r="M21" s="95">
        <f>'MT2'!G21</f>
        <v>0.49090909090909091</v>
      </c>
      <c r="N21" s="95">
        <f>Final!H21</f>
        <v>0.38655462184873951</v>
      </c>
      <c r="O21" s="112"/>
      <c r="Q21" s="110">
        <f t="shared" si="3"/>
        <v>0.51857729598100577</v>
      </c>
      <c r="R21" s="115">
        <f t="shared" si="4"/>
        <v>3.7047130111436566E-2</v>
      </c>
      <c r="S21" s="110">
        <f t="shared" si="15"/>
        <v>0.45994499152076018</v>
      </c>
      <c r="T21" s="115">
        <f t="shared" si="6"/>
        <v>-2.1585174348809022E-2</v>
      </c>
      <c r="U21" s="110">
        <f t="shared" si="16"/>
        <v>0.47918543460968871</v>
      </c>
      <c r="V21" s="112">
        <f t="shared" si="7"/>
        <v>-2.3447312598804948E-3</v>
      </c>
      <c r="AB21" s="114">
        <f t="shared" si="8"/>
        <v>0.5192638605367631</v>
      </c>
      <c r="AC21" s="116">
        <f t="shared" si="9"/>
        <v>0.16106400831569589</v>
      </c>
      <c r="AD21" s="116">
        <f t="shared" si="10"/>
        <v>-2.8354769627672194E-2</v>
      </c>
      <c r="AE21" s="116">
        <f t="shared" si="11"/>
        <v>-0.13270923868802359</v>
      </c>
      <c r="AG21" s="112">
        <v>0.59172767061790665</v>
      </c>
      <c r="AH21" s="80" t="s">
        <v>86</v>
      </c>
    </row>
    <row r="22" spans="1:34" x14ac:dyDescent="0.3">
      <c r="A22" s="80">
        <v>1</v>
      </c>
      <c r="B22" s="50">
        <v>1</v>
      </c>
      <c r="C22" s="81" t="s">
        <v>562</v>
      </c>
      <c r="D22" s="50" t="s">
        <v>125</v>
      </c>
      <c r="F22" s="112">
        <f t="shared" si="14"/>
        <v>0.91678516508322916</v>
      </c>
      <c r="G22" s="80">
        <f t="shared" si="2"/>
        <v>7</v>
      </c>
      <c r="H22" s="94" t="s">
        <v>91</v>
      </c>
      <c r="J22" s="114">
        <f>Quiz!F22</f>
        <v>0.95950714285714278</v>
      </c>
      <c r="K22" s="114">
        <f>HW!E22</f>
        <v>0.94615384615384612</v>
      </c>
      <c r="L22" s="95">
        <f>'MT1'!F22</f>
        <v>0.97950819672131151</v>
      </c>
      <c r="M22" s="95">
        <f>'MT2'!G22</f>
        <v>0.92727272727272725</v>
      </c>
      <c r="N22" s="95">
        <f>Final!H22</f>
        <v>0.83193277310924374</v>
      </c>
      <c r="O22" s="112"/>
      <c r="Q22" s="110">
        <f t="shared" si="3"/>
        <v>0.90924599253489147</v>
      </c>
      <c r="R22" s="115">
        <f t="shared" si="4"/>
        <v>-7.5391725483376915E-3</v>
      </c>
      <c r="S22" s="110">
        <f t="shared" si="15"/>
        <v>0.91160245665900264</v>
      </c>
      <c r="T22" s="115">
        <f t="shared" si="6"/>
        <v>-5.1827084242265231E-3</v>
      </c>
      <c r="U22" s="110">
        <f t="shared" si="16"/>
        <v>0.91416327453585466</v>
      </c>
      <c r="V22" s="112">
        <f t="shared" si="7"/>
        <v>-2.6218905473744947E-3</v>
      </c>
      <c r="Z22" s="80">
        <v>1</v>
      </c>
      <c r="AB22" s="114">
        <f t="shared" si="8"/>
        <v>0.91290456570109413</v>
      </c>
      <c r="AC22" s="116">
        <f t="shared" si="9"/>
        <v>6.660363102021738E-2</v>
      </c>
      <c r="AD22" s="116">
        <f t="shared" si="10"/>
        <v>1.436816157163312E-2</v>
      </c>
      <c r="AE22" s="116">
        <f t="shared" si="11"/>
        <v>-8.0971792591850389E-2</v>
      </c>
      <c r="AG22" s="112">
        <v>0.94764593253467844</v>
      </c>
      <c r="AH22" s="80" t="s">
        <v>91</v>
      </c>
    </row>
    <row r="23" spans="1:34" x14ac:dyDescent="0.3">
      <c r="A23" s="80">
        <v>1</v>
      </c>
      <c r="B23" s="50">
        <v>1</v>
      </c>
      <c r="C23" s="81" t="s">
        <v>563</v>
      </c>
      <c r="D23" s="50" t="s">
        <v>564</v>
      </c>
      <c r="F23" s="112">
        <f t="shared" si="14"/>
        <v>0.43117127093133478</v>
      </c>
      <c r="G23" s="80">
        <f t="shared" si="2"/>
        <v>43</v>
      </c>
      <c r="H23" s="94" t="s">
        <v>23</v>
      </c>
      <c r="J23" s="114">
        <f>Quiz!F23</f>
        <v>0.53495357142857147</v>
      </c>
      <c r="K23" s="114">
        <f>HW!E23</f>
        <v>0.51923076923076927</v>
      </c>
      <c r="L23" s="95">
        <f>'MT1'!F23</f>
        <v>0.49180327868852458</v>
      </c>
      <c r="M23" s="95">
        <f>'MT2'!G23</f>
        <v>0.38181818181818183</v>
      </c>
      <c r="N23" s="95">
        <f>Final!H23</f>
        <v>0.32773109243697479</v>
      </c>
      <c r="O23" s="112"/>
      <c r="Q23" s="110">
        <f t="shared" si="3"/>
        <v>0.41285674731417538</v>
      </c>
      <c r="R23" s="115">
        <f t="shared" si="4"/>
        <v>-1.8314523617159406E-2</v>
      </c>
      <c r="S23" s="110">
        <f t="shared" si="15"/>
        <v>0.41563135946672869</v>
      </c>
      <c r="T23" s="115">
        <f t="shared" si="6"/>
        <v>-1.5539911464606093E-2</v>
      </c>
      <c r="U23" s="110">
        <f t="shared" si="16"/>
        <v>0.44350954320962299</v>
      </c>
      <c r="V23" s="112">
        <f t="shared" si="7"/>
        <v>1.2338272278288209E-2</v>
      </c>
      <c r="AB23" s="114">
        <f t="shared" si="8"/>
        <v>0.40045085098122707</v>
      </c>
      <c r="AC23" s="116">
        <f t="shared" si="9"/>
        <v>9.1352427707297512E-2</v>
      </c>
      <c r="AD23" s="116">
        <f t="shared" si="10"/>
        <v>-1.8632669163045235E-2</v>
      </c>
      <c r="AE23" s="116">
        <f t="shared" si="11"/>
        <v>-7.2719758544252278E-2</v>
      </c>
      <c r="AG23" s="112">
        <v>0.52108136532156368</v>
      </c>
      <c r="AH23" s="80" t="s">
        <v>23</v>
      </c>
    </row>
    <row r="24" spans="1:34" x14ac:dyDescent="0.3">
      <c r="A24" s="80">
        <v>1</v>
      </c>
      <c r="B24" s="50">
        <v>1</v>
      </c>
      <c r="C24" s="81" t="s">
        <v>565</v>
      </c>
      <c r="D24" s="50" t="s">
        <v>404</v>
      </c>
      <c r="F24" s="112">
        <f t="shared" si="14"/>
        <v>0.7670757396027309</v>
      </c>
      <c r="G24" s="80">
        <f t="shared" si="2"/>
        <v>23</v>
      </c>
      <c r="H24" s="94" t="s">
        <v>93</v>
      </c>
      <c r="J24" s="114">
        <f>Quiz!F24</f>
        <v>0.63362857142857132</v>
      </c>
      <c r="K24" s="114">
        <f>HW!E24</f>
        <v>0.85769230769230764</v>
      </c>
      <c r="L24" s="95">
        <f>'MT1'!F24</f>
        <v>0.99962295081967223</v>
      </c>
      <c r="M24" s="95">
        <f>'MT2'!G24</f>
        <v>0.87272727272727268</v>
      </c>
      <c r="N24" s="95">
        <f>Final!H24</f>
        <v>0.56302521008403361</v>
      </c>
      <c r="O24" s="112"/>
      <c r="Q24" s="110">
        <f t="shared" si="3"/>
        <v>0.7906252398687591</v>
      </c>
      <c r="R24" s="115">
        <f t="shared" si="4"/>
        <v>2.35495002660282E-2</v>
      </c>
      <c r="S24" s="110">
        <f t="shared" si="15"/>
        <v>0.75108458052809979</v>
      </c>
      <c r="T24" s="115">
        <f t="shared" si="6"/>
        <v>-1.5991159074631112E-2</v>
      </c>
      <c r="U24" s="110">
        <f t="shared" si="16"/>
        <v>0.74066285632159534</v>
      </c>
      <c r="V24" s="112">
        <f t="shared" si="7"/>
        <v>-2.6412883281135557E-2</v>
      </c>
      <c r="AB24" s="114">
        <f t="shared" si="8"/>
        <v>0.81179181121032629</v>
      </c>
      <c r="AC24" s="116">
        <f t="shared" si="9"/>
        <v>0.18783113960934594</v>
      </c>
      <c r="AD24" s="116">
        <f t="shared" si="10"/>
        <v>6.0935461516946399E-2</v>
      </c>
      <c r="AE24" s="116">
        <f t="shared" si="11"/>
        <v>-0.24876660112629267</v>
      </c>
      <c r="AG24" s="112">
        <v>0.82832268802017661</v>
      </c>
      <c r="AH24" s="80" t="s">
        <v>89</v>
      </c>
    </row>
    <row r="25" spans="1:34" x14ac:dyDescent="0.3">
      <c r="A25" s="80">
        <v>1</v>
      </c>
      <c r="B25" s="50">
        <v>1</v>
      </c>
      <c r="C25" s="81" t="s">
        <v>566</v>
      </c>
      <c r="D25" s="50" t="s">
        <v>567</v>
      </c>
      <c r="F25" s="112">
        <f t="shared" si="14"/>
        <v>0.74826253449660274</v>
      </c>
      <c r="G25" s="80">
        <f t="shared" si="2"/>
        <v>28</v>
      </c>
      <c r="H25" s="94" t="s">
        <v>88</v>
      </c>
      <c r="J25" s="114">
        <f>Quiz!F25</f>
        <v>0.63546071428571427</v>
      </c>
      <c r="K25" s="114">
        <f>HW!E25</f>
        <v>0.7038461538461539</v>
      </c>
      <c r="L25" s="95">
        <f>'MT1'!F25</f>
        <v>0.85049180327868845</v>
      </c>
      <c r="M25" s="95">
        <f>'MT2'!G25</f>
        <v>0.80272727272727273</v>
      </c>
      <c r="N25" s="95">
        <f>Final!H25</f>
        <v>0.68907563025210083</v>
      </c>
      <c r="O25" s="112">
        <v>0.01</v>
      </c>
      <c r="Q25" s="110">
        <f t="shared" si="3"/>
        <v>0.76816873806323005</v>
      </c>
      <c r="R25" s="115">
        <f t="shared" si="4"/>
        <v>1.9906203566627312E-2</v>
      </c>
      <c r="S25" s="110">
        <f t="shared" si="15"/>
        <v>0.75610071931727019</v>
      </c>
      <c r="T25" s="115">
        <f t="shared" si="6"/>
        <v>7.8381848206674487E-3</v>
      </c>
      <c r="U25" s="110">
        <f t="shared" si="16"/>
        <v>0.73464634993893518</v>
      </c>
      <c r="V25" s="112">
        <f t="shared" si="7"/>
        <v>-1.3616184557667554E-2</v>
      </c>
      <c r="AB25" s="114">
        <f t="shared" si="8"/>
        <v>0.78076490208602056</v>
      </c>
      <c r="AC25" s="116">
        <f t="shared" si="9"/>
        <v>6.9726901192667889E-2</v>
      </c>
      <c r="AD25" s="116">
        <f t="shared" si="10"/>
        <v>2.1962370641252171E-2</v>
      </c>
      <c r="AE25" s="116">
        <f t="shared" si="11"/>
        <v>-9.1689271833919728E-2</v>
      </c>
      <c r="AG25" s="112">
        <v>0.73819473669609081</v>
      </c>
      <c r="AH25" s="80" t="s">
        <v>88</v>
      </c>
    </row>
    <row r="26" spans="1:34" x14ac:dyDescent="0.3">
      <c r="A26" s="80">
        <v>1</v>
      </c>
      <c r="B26" s="50">
        <v>1</v>
      </c>
      <c r="C26" s="81" t="s">
        <v>486</v>
      </c>
      <c r="D26" s="50" t="s">
        <v>487</v>
      </c>
      <c r="F26" s="112">
        <f t="shared" si="14"/>
        <v>0.82003409016730622</v>
      </c>
      <c r="G26" s="80">
        <f t="shared" si="2"/>
        <v>20</v>
      </c>
      <c r="H26" s="94" t="s">
        <v>89</v>
      </c>
      <c r="J26" s="114">
        <f>Quiz!F26</f>
        <v>0.58038571428571439</v>
      </c>
      <c r="K26" s="114">
        <f>HW!E26</f>
        <v>0.75384615384615383</v>
      </c>
      <c r="L26" s="95">
        <f>'MT1'!F26</f>
        <v>0.98360655737704916</v>
      </c>
      <c r="M26" s="95">
        <f>'MT2'!G26</f>
        <v>0.75454545454545452</v>
      </c>
      <c r="N26" s="95">
        <f>Final!H26</f>
        <v>0.90756302521008403</v>
      </c>
      <c r="O26" s="112"/>
      <c r="Q26" s="110">
        <f t="shared" si="3"/>
        <v>0.86232498002876357</v>
      </c>
      <c r="R26" s="115">
        <f t="shared" si="4"/>
        <v>4.2290889861457348E-2</v>
      </c>
      <c r="S26" s="110">
        <f t="shared" si="15"/>
        <v>0.83171431422398023</v>
      </c>
      <c r="T26" s="115">
        <f t="shared" si="6"/>
        <v>1.1680224056674016E-2</v>
      </c>
      <c r="U26" s="110">
        <f t="shared" si="16"/>
        <v>0.83640624907276917</v>
      </c>
      <c r="V26" s="112">
        <f t="shared" si="7"/>
        <v>1.6372158905462952E-2</v>
      </c>
      <c r="AB26" s="114">
        <f t="shared" si="8"/>
        <v>0.88190501237752927</v>
      </c>
      <c r="AC26" s="116">
        <f t="shared" si="9"/>
        <v>0.10170154499951989</v>
      </c>
      <c r="AD26" s="116">
        <f t="shared" si="10"/>
        <v>-0.12735955783207475</v>
      </c>
      <c r="AE26" s="116">
        <f t="shared" si="11"/>
        <v>2.5658012832554755E-2</v>
      </c>
      <c r="AG26" s="112">
        <v>0.8675655537200504</v>
      </c>
      <c r="AH26" s="80" t="s">
        <v>89</v>
      </c>
    </row>
    <row r="27" spans="1:34" x14ac:dyDescent="0.3">
      <c r="A27" s="80">
        <v>1</v>
      </c>
      <c r="B27" s="50">
        <v>1</v>
      </c>
      <c r="C27" s="81" t="s">
        <v>568</v>
      </c>
      <c r="D27" s="50" t="s">
        <v>569</v>
      </c>
      <c r="F27" s="112">
        <f t="shared" si="14"/>
        <v>0.93909866676236009</v>
      </c>
      <c r="G27" s="80">
        <f t="shared" si="2"/>
        <v>2</v>
      </c>
      <c r="H27" s="94" t="s">
        <v>91</v>
      </c>
      <c r="J27" s="114">
        <f>Quiz!F27</f>
        <v>0.99642857142857133</v>
      </c>
      <c r="K27" s="114">
        <f>HW!E27</f>
        <v>0.96153846153846156</v>
      </c>
      <c r="L27" s="95">
        <f>'MT1'!F27</f>
        <v>0.98934426229508199</v>
      </c>
      <c r="M27" s="95">
        <f>'MT2'!G27</f>
        <v>0.82590909090909093</v>
      </c>
      <c r="N27" s="95">
        <f>Final!H27</f>
        <v>0.94117647058823528</v>
      </c>
      <c r="O27" s="112"/>
      <c r="Q27" s="110">
        <f t="shared" si="3"/>
        <v>0.92898162476244051</v>
      </c>
      <c r="R27" s="115">
        <f t="shared" si="4"/>
        <v>-1.0117041999919585E-2</v>
      </c>
      <c r="S27" s="110">
        <f t="shared" si="15"/>
        <v>0.93513870297834212</v>
      </c>
      <c r="T27" s="115">
        <f t="shared" si="6"/>
        <v>-3.9599637840179724E-3</v>
      </c>
      <c r="U27" s="110">
        <f t="shared" si="16"/>
        <v>0.9673960607256773</v>
      </c>
      <c r="V27" s="112">
        <f t="shared" si="7"/>
        <v>2.8297393963317208E-2</v>
      </c>
      <c r="Z27" s="80">
        <v>1</v>
      </c>
      <c r="AB27" s="114">
        <f t="shared" si="8"/>
        <v>0.91880994126413607</v>
      </c>
      <c r="AC27" s="116">
        <f t="shared" si="9"/>
        <v>7.0534321030945923E-2</v>
      </c>
      <c r="AD27" s="116">
        <f t="shared" si="10"/>
        <v>-9.2900850355045139E-2</v>
      </c>
      <c r="AE27" s="116">
        <f t="shared" si="11"/>
        <v>2.2366529324099216E-2</v>
      </c>
      <c r="AG27" s="112">
        <v>0.91444111261034045</v>
      </c>
      <c r="AH27" s="80" t="s">
        <v>91</v>
      </c>
    </row>
    <row r="28" spans="1:34" x14ac:dyDescent="0.3">
      <c r="A28" s="80">
        <v>1</v>
      </c>
      <c r="B28" s="50">
        <v>1</v>
      </c>
      <c r="C28" s="81" t="s">
        <v>570</v>
      </c>
      <c r="D28" s="50" t="s">
        <v>571</v>
      </c>
      <c r="F28" s="112">
        <f t="shared" si="14"/>
        <v>0.66104013987820276</v>
      </c>
      <c r="G28" s="80">
        <f t="shared" si="2"/>
        <v>33</v>
      </c>
      <c r="H28" s="94" t="s">
        <v>86</v>
      </c>
      <c r="J28" s="114">
        <f>Quiz!F28</f>
        <v>0.73996785714285707</v>
      </c>
      <c r="K28" s="114">
        <f>HW!E28</f>
        <v>0.82692307692307687</v>
      </c>
      <c r="L28" s="95">
        <f>'MT1'!F28</f>
        <v>0.64098360655737707</v>
      </c>
      <c r="M28" s="95">
        <f>'MT2'!G28</f>
        <v>0.594090909090909</v>
      </c>
      <c r="N28" s="95">
        <f>Final!H28</f>
        <v>0.59663865546218486</v>
      </c>
      <c r="O28" s="112"/>
      <c r="Q28" s="110">
        <f t="shared" si="3"/>
        <v>0.64711171918444022</v>
      </c>
      <c r="R28" s="115">
        <f t="shared" si="4"/>
        <v>-1.3928420693762544E-2</v>
      </c>
      <c r="S28" s="110">
        <f t="shared" si="15"/>
        <v>0.63176668039969552</v>
      </c>
      <c r="T28" s="115">
        <f t="shared" si="6"/>
        <v>-2.9273459478507236E-2</v>
      </c>
      <c r="U28" s="110">
        <f t="shared" si="16"/>
        <v>0.67777744757502612</v>
      </c>
      <c r="V28" s="112">
        <f t="shared" si="7"/>
        <v>1.6737307696823356E-2</v>
      </c>
      <c r="Z28" s="80">
        <v>1</v>
      </c>
      <c r="AB28" s="114">
        <f t="shared" si="8"/>
        <v>0.61057105703682357</v>
      </c>
      <c r="AC28" s="116">
        <f t="shared" si="9"/>
        <v>3.04125495205535E-2</v>
      </c>
      <c r="AD28" s="116">
        <f t="shared" si="10"/>
        <v>-1.6480147945914569E-2</v>
      </c>
      <c r="AE28" s="116">
        <f t="shared" si="11"/>
        <v>-1.3932401574638709E-2</v>
      </c>
      <c r="AG28" s="112">
        <v>0.64136569262295073</v>
      </c>
      <c r="AH28" s="80" t="s">
        <v>86</v>
      </c>
    </row>
    <row r="29" spans="1:34" x14ac:dyDescent="0.3">
      <c r="A29" s="80">
        <v>1</v>
      </c>
      <c r="B29" s="50">
        <v>1</v>
      </c>
      <c r="C29" s="81" t="s">
        <v>572</v>
      </c>
      <c r="D29" s="50" t="s">
        <v>573</v>
      </c>
      <c r="F29" s="112">
        <f t="shared" si="14"/>
        <v>0.82108954693570646</v>
      </c>
      <c r="G29" s="80">
        <f t="shared" si="2"/>
        <v>19</v>
      </c>
      <c r="H29" s="94" t="s">
        <v>89</v>
      </c>
      <c r="J29" s="114">
        <f>Quiz!F29</f>
        <v>0.90129285714285712</v>
      </c>
      <c r="K29" s="114">
        <f>HW!E29</f>
        <v>0.9538461538461539</v>
      </c>
      <c r="L29" s="95">
        <f>'MT1'!F29</f>
        <v>0.96065573770491797</v>
      </c>
      <c r="M29" s="95">
        <f>'MT2'!G29</f>
        <v>0.79545454545454541</v>
      </c>
      <c r="N29" s="95">
        <f>Final!H29</f>
        <v>0.6386554621848739</v>
      </c>
      <c r="O29" s="112"/>
      <c r="Q29" s="110">
        <f t="shared" si="3"/>
        <v>0.80693602160503286</v>
      </c>
      <c r="R29" s="115">
        <f t="shared" si="4"/>
        <v>-1.41535253306736E-2</v>
      </c>
      <c r="S29" s="110">
        <f t="shared" si="15"/>
        <v>0.79766191042209811</v>
      </c>
      <c r="T29" s="115">
        <f t="shared" si="6"/>
        <v>-2.3427636513608352E-2</v>
      </c>
      <c r="U29" s="110">
        <f t="shared" si="16"/>
        <v>0.82749829730599667</v>
      </c>
      <c r="V29" s="112">
        <f t="shared" si="7"/>
        <v>6.408750370290206E-3</v>
      </c>
      <c r="AB29" s="114">
        <f t="shared" si="8"/>
        <v>0.79825524844811246</v>
      </c>
      <c r="AC29" s="116">
        <f t="shared" si="9"/>
        <v>0.1624004892568055</v>
      </c>
      <c r="AD29" s="116">
        <f t="shared" si="10"/>
        <v>-2.8007029935670502E-3</v>
      </c>
      <c r="AE29" s="116">
        <f t="shared" si="11"/>
        <v>-0.15959978626323856</v>
      </c>
      <c r="AG29" s="112">
        <v>0.8497275796973518</v>
      </c>
      <c r="AH29" s="80" t="s">
        <v>89</v>
      </c>
    </row>
    <row r="30" spans="1:34" x14ac:dyDescent="0.3">
      <c r="A30" s="80">
        <v>1</v>
      </c>
      <c r="B30" s="50">
        <v>1</v>
      </c>
      <c r="C30" s="81" t="s">
        <v>785</v>
      </c>
      <c r="D30" s="50" t="s">
        <v>786</v>
      </c>
      <c r="F30" s="112">
        <f t="shared" si="14"/>
        <v>0.57589618959208588</v>
      </c>
      <c r="G30" s="80">
        <f t="shared" si="2"/>
        <v>36</v>
      </c>
      <c r="H30" s="94" t="s">
        <v>86</v>
      </c>
      <c r="J30" s="114">
        <f>Quiz!F30</f>
        <v>0.30199200000000004</v>
      </c>
      <c r="K30" s="114">
        <f>HW!E30</f>
        <v>0.65769230769230769</v>
      </c>
      <c r="L30" s="95">
        <f>'MT1'!F30</f>
        <v>0.49180327868852458</v>
      </c>
      <c r="M30" s="95">
        <f>'MT2'!G30</f>
        <v>0.60909090909090913</v>
      </c>
      <c r="N30" s="95">
        <f>Final!H30</f>
        <v>0.70588235294117652</v>
      </c>
      <c r="O30" s="112"/>
      <c r="Q30" s="110">
        <f t="shared" si="3"/>
        <v>0.62423222304951287</v>
      </c>
      <c r="R30" s="115">
        <f t="shared" si="4"/>
        <v>4.8336033457426986E-2</v>
      </c>
      <c r="S30" s="110">
        <f t="shared" si="15"/>
        <v>0.56146158051557615</v>
      </c>
      <c r="T30" s="115">
        <f t="shared" si="6"/>
        <v>-1.443460907650973E-2</v>
      </c>
      <c r="U30" s="110">
        <f t="shared" si="16"/>
        <v>0.56759750971737999</v>
      </c>
      <c r="V30" s="112">
        <f t="shared" si="7"/>
        <v>-8.2986798747058943E-3</v>
      </c>
      <c r="Z30" s="80">
        <v>3</v>
      </c>
      <c r="AB30" s="114">
        <f t="shared" si="8"/>
        <v>0.60225884690687004</v>
      </c>
      <c r="AC30" s="116">
        <f t="shared" si="9"/>
        <v>-0.11045556821834546</v>
      </c>
      <c r="AD30" s="116">
        <f t="shared" si="10"/>
        <v>6.8320621840390894E-3</v>
      </c>
      <c r="AE30" s="116">
        <f t="shared" si="11"/>
        <v>0.10362350603430648</v>
      </c>
      <c r="AG30" s="112">
        <v>0.43943162147540982</v>
      </c>
      <c r="AH30" s="80" t="s">
        <v>23</v>
      </c>
    </row>
    <row r="31" spans="1:34" x14ac:dyDescent="0.3">
      <c r="A31" s="80">
        <v>1</v>
      </c>
      <c r="B31" s="50">
        <v>2</v>
      </c>
      <c r="C31" s="81" t="s">
        <v>627</v>
      </c>
      <c r="D31" s="50" t="s">
        <v>628</v>
      </c>
      <c r="F31" s="112">
        <f t="shared" si="14"/>
        <v>0.44268518262475232</v>
      </c>
      <c r="G31" s="80">
        <f t="shared" si="2"/>
        <v>42</v>
      </c>
      <c r="H31" s="94" t="s">
        <v>23</v>
      </c>
      <c r="J31" s="114">
        <f>Quiz!F31</f>
        <v>0.59150357142857146</v>
      </c>
      <c r="K31" s="114">
        <f>HW!E31</f>
        <v>0.63076923076923075</v>
      </c>
      <c r="L31" s="95">
        <f>'MT1'!F31</f>
        <v>0.69672131147540983</v>
      </c>
      <c r="M31" s="95">
        <f>'MT2'!G31</f>
        <v>0.6</v>
      </c>
      <c r="N31" s="95">
        <f>Final!H31</f>
        <v>0</v>
      </c>
      <c r="O31" s="112"/>
      <c r="Q31" s="110">
        <f t="shared" si="3"/>
        <v>0.41642311401231369</v>
      </c>
      <c r="R31" s="115">
        <f t="shared" si="4"/>
        <v>-2.6262068612438627E-2</v>
      </c>
      <c r="S31" s="110">
        <f t="shared" si="15"/>
        <v>0.40949388001102083</v>
      </c>
      <c r="T31" s="115">
        <f t="shared" si="6"/>
        <v>-3.3191302613731488E-2</v>
      </c>
      <c r="U31" s="110">
        <f t="shared" si="16"/>
        <v>0.4033564782809404</v>
      </c>
      <c r="V31" s="112">
        <f t="shared" si="7"/>
        <v>-3.9328704343811915E-2</v>
      </c>
      <c r="Y31" s="80">
        <v>2</v>
      </c>
      <c r="Z31" s="80">
        <v>1</v>
      </c>
      <c r="AB31" s="114">
        <f t="shared" si="8"/>
        <v>0.43224043715846988</v>
      </c>
      <c r="AC31" s="116">
        <f t="shared" si="9"/>
        <v>0.26448087431693995</v>
      </c>
      <c r="AD31" s="116">
        <f t="shared" si="10"/>
        <v>0.1677595628415301</v>
      </c>
      <c r="AE31" s="116">
        <f t="shared" si="11"/>
        <v>-0.43224043715846988</v>
      </c>
      <c r="AG31" s="112">
        <v>0.68119209931543867</v>
      </c>
      <c r="AH31" s="80" t="s">
        <v>88</v>
      </c>
    </row>
    <row r="32" spans="1:34" x14ac:dyDescent="0.3">
      <c r="A32" s="80">
        <v>1</v>
      </c>
      <c r="B32" s="50">
        <v>2</v>
      </c>
      <c r="C32" s="81" t="s">
        <v>629</v>
      </c>
      <c r="D32" s="82" t="s">
        <v>414</v>
      </c>
      <c r="F32" s="112">
        <f t="shared" si="14"/>
        <v>0.7763579457030434</v>
      </c>
      <c r="G32" s="80">
        <f t="shared" si="2"/>
        <v>22</v>
      </c>
      <c r="H32" s="94" t="s">
        <v>93</v>
      </c>
      <c r="J32" s="114">
        <f>Quiz!F32</f>
        <v>0.80735357142857134</v>
      </c>
      <c r="K32" s="114">
        <f>HW!E32</f>
        <v>0.83846153846153848</v>
      </c>
      <c r="L32" s="95">
        <f>'MT1'!F32</f>
        <v>0.87049180327868847</v>
      </c>
      <c r="M32" s="144">
        <f>'MT2'!G32</f>
        <v>0.6172727272727272</v>
      </c>
      <c r="N32" s="95">
        <f>Final!H32</f>
        <v>0.77310924369747902</v>
      </c>
      <c r="O32" s="112"/>
      <c r="Q32" s="110">
        <f t="shared" si="3"/>
        <v>0.77088812939853846</v>
      </c>
      <c r="R32" s="115">
        <f t="shared" si="4"/>
        <v>-5.4698163045049375E-3</v>
      </c>
      <c r="S32" s="110">
        <f t="shared" si="15"/>
        <v>0.76539848815742662</v>
      </c>
      <c r="T32" s="115">
        <f t="shared" si="6"/>
        <v>-1.095945754561678E-2</v>
      </c>
      <c r="U32" s="110">
        <f t="shared" si="16"/>
        <v>0.81612925031062233</v>
      </c>
      <c r="V32" s="112">
        <f t="shared" si="7"/>
        <v>3.9771304607578939E-2</v>
      </c>
      <c r="Y32" s="80">
        <v>1</v>
      </c>
      <c r="AB32" s="114">
        <f t="shared" si="8"/>
        <v>0.75362459141629812</v>
      </c>
      <c r="AC32" s="116">
        <f t="shared" si="9"/>
        <v>0.11686721186239035</v>
      </c>
      <c r="AD32" s="116">
        <f t="shared" si="10"/>
        <v>-0.13635186414357092</v>
      </c>
      <c r="AE32" s="116">
        <f t="shared" si="11"/>
        <v>1.9484652281180903E-2</v>
      </c>
      <c r="AG32" s="112">
        <v>0.7460905828499369</v>
      </c>
      <c r="AH32" s="80" t="s">
        <v>88</v>
      </c>
    </row>
    <row r="33" spans="1:34" x14ac:dyDescent="0.3">
      <c r="A33" s="80">
        <v>1</v>
      </c>
      <c r="B33" s="50">
        <v>2</v>
      </c>
      <c r="C33" s="81" t="s">
        <v>758</v>
      </c>
      <c r="D33" s="82" t="s">
        <v>760</v>
      </c>
      <c r="F33" s="112">
        <f t="shared" si="14"/>
        <v>0.27578358891108889</v>
      </c>
      <c r="G33" s="80">
        <f t="shared" si="2"/>
        <v>50</v>
      </c>
      <c r="H33" s="94" t="s">
        <v>23</v>
      </c>
      <c r="J33" s="114">
        <f>Quiz!F33</f>
        <v>0.46200714285714284</v>
      </c>
      <c r="K33" s="114">
        <f>HW!E33</f>
        <v>0.3923076923076923</v>
      </c>
      <c r="L33" s="95">
        <f>'MT1'!F33</f>
        <v>0.52</v>
      </c>
      <c r="M33" s="95">
        <f>'MT2'!G33</f>
        <v>0.21818181818181817</v>
      </c>
      <c r="N33" s="95">
        <f>Final!H33</f>
        <v>0</v>
      </c>
      <c r="O33" s="112"/>
      <c r="Q33" s="110">
        <f t="shared" si="3"/>
        <v>0.24292060880296173</v>
      </c>
      <c r="R33" s="115">
        <f t="shared" si="4"/>
        <v>-3.286298010812716E-2</v>
      </c>
      <c r="S33" s="110">
        <f t="shared" si="15"/>
        <v>0.25522051184110006</v>
      </c>
      <c r="T33" s="115">
        <f t="shared" si="6"/>
        <v>-2.0563077069988833E-2</v>
      </c>
      <c r="U33" s="110">
        <f t="shared" si="16"/>
        <v>0.29018403159340656</v>
      </c>
      <c r="V33" s="112">
        <f t="shared" si="7"/>
        <v>1.440044268231766E-2</v>
      </c>
      <c r="AB33" s="114">
        <f t="shared" si="8"/>
        <v>0.24606060606060606</v>
      </c>
      <c r="AC33" s="116">
        <f t="shared" si="9"/>
        <v>0.27393939393939393</v>
      </c>
      <c r="AD33" s="116">
        <f t="shared" si="10"/>
        <v>-2.7878787878787892E-2</v>
      </c>
      <c r="AE33" s="116">
        <f t="shared" si="11"/>
        <v>-0.24606060606060606</v>
      </c>
      <c r="AG33" s="112">
        <v>0.56639307692307694</v>
      </c>
      <c r="AH33" s="80" t="s">
        <v>23</v>
      </c>
    </row>
    <row r="34" spans="1:34" s="83" customFormat="1" x14ac:dyDescent="0.3">
      <c r="A34" s="83">
        <v>0</v>
      </c>
      <c r="B34" s="84">
        <v>2</v>
      </c>
      <c r="C34" s="85" t="s">
        <v>192</v>
      </c>
      <c r="D34" s="84" t="s">
        <v>630</v>
      </c>
      <c r="F34" s="86"/>
      <c r="H34" s="92"/>
      <c r="J34" s="117"/>
      <c r="K34" s="117"/>
      <c r="L34" s="90"/>
      <c r="M34" s="90"/>
      <c r="N34" s="90"/>
      <c r="O34" s="86"/>
      <c r="Q34" s="118"/>
      <c r="R34" s="119"/>
      <c r="S34" s="118"/>
      <c r="T34" s="119"/>
      <c r="U34" s="118"/>
      <c r="V34" s="86"/>
      <c r="AB34" s="117"/>
      <c r="AC34" s="120"/>
      <c r="AD34" s="120"/>
      <c r="AE34" s="120"/>
      <c r="AG34" s="86">
        <v>0.43877925696721309</v>
      </c>
      <c r="AH34" s="83" t="s">
        <v>23</v>
      </c>
    </row>
    <row r="35" spans="1:34" x14ac:dyDescent="0.3">
      <c r="A35" s="80">
        <v>1</v>
      </c>
      <c r="B35" s="50">
        <v>2</v>
      </c>
      <c r="C35" s="81" t="s">
        <v>631</v>
      </c>
      <c r="D35" s="50" t="s">
        <v>632</v>
      </c>
      <c r="F35" s="112">
        <f t="shared" ref="F35:F49" si="17">(J35*$J$2+K35*$K$2+L35*$L$2+M35*$M$2+N35*$N$2)/$F$2+O35</f>
        <v>0.93512034253114285</v>
      </c>
      <c r="G35" s="80">
        <f t="shared" si="2"/>
        <v>3</v>
      </c>
      <c r="H35" s="94" t="s">
        <v>91</v>
      </c>
      <c r="J35" s="114">
        <f>Quiz!F35</f>
        <v>0.9285714285714286</v>
      </c>
      <c r="K35" s="114">
        <f>HW!E35</f>
        <v>0.9538461538461539</v>
      </c>
      <c r="L35" s="95">
        <f>'MT1'!F35</f>
        <v>0.93032786885245899</v>
      </c>
      <c r="M35" s="95">
        <f>'MT2'!G35</f>
        <v>0.90909090909090906</v>
      </c>
      <c r="N35" s="95">
        <f>Final!H35</f>
        <v>0.94957983193277307</v>
      </c>
      <c r="O35" s="112"/>
      <c r="Q35" s="110">
        <f t="shared" si="3"/>
        <v>0.93627603322991593</v>
      </c>
      <c r="R35" s="115">
        <f t="shared" si="4"/>
        <v>1.1556906987730819E-3</v>
      </c>
      <c r="S35" s="110">
        <f t="shared" ref="S35:S49" si="18">($F35*$F$2-K35*$K$2)/($F$2-$K$2)</f>
        <v>0.93181578759319972</v>
      </c>
      <c r="T35" s="115">
        <f t="shared" si="6"/>
        <v>-3.3045549379431272E-3</v>
      </c>
      <c r="U35" s="110">
        <f t="shared" ref="U35:U49" si="19">($F35*$F$2-M35*$M$2)/($F$2-$M$2)</f>
        <v>0.94162770089120129</v>
      </c>
      <c r="V35" s="112">
        <f t="shared" si="7"/>
        <v>6.5073583600584461E-3</v>
      </c>
      <c r="Z35" s="80">
        <v>1</v>
      </c>
      <c r="AB35" s="114">
        <f t="shared" si="8"/>
        <v>0.92966620329204697</v>
      </c>
      <c r="AC35" s="116">
        <f t="shared" si="9"/>
        <v>6.6166556041202806E-4</v>
      </c>
      <c r="AD35" s="116">
        <f t="shared" si="10"/>
        <v>-2.0575294201137906E-2</v>
      </c>
      <c r="AE35" s="116">
        <f t="shared" si="11"/>
        <v>1.99136286407261E-2</v>
      </c>
      <c r="AG35" s="112">
        <v>0.95188114754098363</v>
      </c>
      <c r="AH35" s="80" t="s">
        <v>91</v>
      </c>
    </row>
    <row r="36" spans="1:34" x14ac:dyDescent="0.3">
      <c r="A36" s="80">
        <v>1</v>
      </c>
      <c r="B36" s="50">
        <v>2</v>
      </c>
      <c r="C36" s="81" t="s">
        <v>633</v>
      </c>
      <c r="D36" s="50" t="s">
        <v>143</v>
      </c>
      <c r="F36" s="112">
        <f t="shared" si="17"/>
        <v>0.51425326943066574</v>
      </c>
      <c r="G36" s="80">
        <f t="shared" si="2"/>
        <v>40</v>
      </c>
      <c r="H36" s="94" t="s">
        <v>23</v>
      </c>
      <c r="J36" s="114">
        <f>Quiz!F36</f>
        <v>0.71279999999999988</v>
      </c>
      <c r="K36" s="114">
        <f>HW!E36</f>
        <v>0.85384615384615381</v>
      </c>
      <c r="L36" s="95">
        <f>'MT1'!F36</f>
        <v>0.28688524590163933</v>
      </c>
      <c r="M36" s="95">
        <f>'MT2'!G36</f>
        <v>0.39090909090909093</v>
      </c>
      <c r="N36" s="95">
        <f>Final!H36</f>
        <v>0.47899159663865548</v>
      </c>
      <c r="O36" s="112"/>
      <c r="Q36" s="110">
        <f t="shared" si="3"/>
        <v>0.47921561109490091</v>
      </c>
      <c r="R36" s="115">
        <f t="shared" si="4"/>
        <v>-3.5037658335764832E-2</v>
      </c>
      <c r="S36" s="110">
        <f t="shared" si="18"/>
        <v>0.45432511335734432</v>
      </c>
      <c r="T36" s="115">
        <f t="shared" si="6"/>
        <v>-5.9928156073321415E-2</v>
      </c>
      <c r="U36" s="110">
        <f t="shared" si="19"/>
        <v>0.54508931406105943</v>
      </c>
      <c r="V36" s="112">
        <f t="shared" si="7"/>
        <v>3.0836044630393689E-2</v>
      </c>
      <c r="Y36" s="80">
        <v>1</v>
      </c>
      <c r="AB36" s="114">
        <f t="shared" si="8"/>
        <v>0.38559531114979523</v>
      </c>
      <c r="AC36" s="116">
        <f t="shared" si="9"/>
        <v>-9.8710065248155898E-2</v>
      </c>
      <c r="AD36" s="116">
        <f t="shared" si="10"/>
        <v>5.3137797592957003E-3</v>
      </c>
      <c r="AE36" s="116">
        <f t="shared" si="11"/>
        <v>9.3396285488860253E-2</v>
      </c>
      <c r="AG36" s="112">
        <v>0.54757705220680952</v>
      </c>
      <c r="AH36" s="80" t="s">
        <v>23</v>
      </c>
    </row>
    <row r="37" spans="1:34" x14ac:dyDescent="0.3">
      <c r="A37" s="80">
        <v>1</v>
      </c>
      <c r="B37" s="50">
        <v>2</v>
      </c>
      <c r="C37" s="81" t="s">
        <v>298</v>
      </c>
      <c r="D37" s="50" t="s">
        <v>634</v>
      </c>
      <c r="F37" s="112">
        <f t="shared" si="17"/>
        <v>0.8756955804333082</v>
      </c>
      <c r="G37" s="80">
        <f t="shared" si="2"/>
        <v>12</v>
      </c>
      <c r="H37" s="94" t="s">
        <v>85</v>
      </c>
      <c r="J37" s="114">
        <f>Quiz!F37</f>
        <v>0.85427500000000012</v>
      </c>
      <c r="K37" s="114">
        <f>HW!E37</f>
        <v>0.90384615384615385</v>
      </c>
      <c r="L37" s="95">
        <f>'MT1'!F37</f>
        <v>0.88114754098360659</v>
      </c>
      <c r="M37" s="95">
        <f>'MT2'!G37</f>
        <v>0.83</v>
      </c>
      <c r="N37" s="95">
        <f>Final!H37</f>
        <v>0.89915966386554624</v>
      </c>
      <c r="O37" s="112"/>
      <c r="Q37" s="110">
        <f t="shared" si="3"/>
        <v>0.8794756828627156</v>
      </c>
      <c r="R37" s="115">
        <f t="shared" si="4"/>
        <v>3.7801024294074059E-3</v>
      </c>
      <c r="S37" s="110">
        <f t="shared" si="18"/>
        <v>0.87072783218398253</v>
      </c>
      <c r="T37" s="115">
        <f t="shared" si="6"/>
        <v>-4.9677482493256653E-3</v>
      </c>
      <c r="U37" s="110">
        <f t="shared" si="19"/>
        <v>0.88711947554163517</v>
      </c>
      <c r="V37" s="112">
        <f t="shared" si="7"/>
        <v>1.1423895108326976E-2</v>
      </c>
      <c r="Y37" s="80">
        <v>2</v>
      </c>
      <c r="AB37" s="114">
        <f t="shared" si="8"/>
        <v>0.8701024016163843</v>
      </c>
      <c r="AC37" s="116">
        <f t="shared" si="9"/>
        <v>1.104513936722229E-2</v>
      </c>
      <c r="AD37" s="116">
        <f t="shared" si="10"/>
        <v>-4.0102401616384342E-2</v>
      </c>
      <c r="AE37" s="116">
        <f t="shared" si="11"/>
        <v>2.9057262249161941E-2</v>
      </c>
      <c r="AG37" s="112">
        <v>0.81092022408575026</v>
      </c>
      <c r="AH37" s="80" t="s">
        <v>89</v>
      </c>
    </row>
    <row r="38" spans="1:34" x14ac:dyDescent="0.3">
      <c r="A38" s="80">
        <v>1</v>
      </c>
      <c r="B38" s="50">
        <v>2</v>
      </c>
      <c r="C38" s="81" t="s">
        <v>635</v>
      </c>
      <c r="D38" s="50" t="s">
        <v>636</v>
      </c>
      <c r="F38" s="112">
        <f t="shared" si="17"/>
        <v>0.37734404681384193</v>
      </c>
      <c r="G38" s="80">
        <f t="shared" si="2"/>
        <v>48</v>
      </c>
      <c r="H38" s="94" t="s">
        <v>23</v>
      </c>
      <c r="J38" s="114">
        <f>Quiz!F38</f>
        <v>0.34623571428571431</v>
      </c>
      <c r="K38" s="114">
        <f>HW!E38</f>
        <v>0.30769230769230771</v>
      </c>
      <c r="L38" s="95">
        <f>'MT1'!F38</f>
        <v>0.95081967213114749</v>
      </c>
      <c r="M38" s="95">
        <f>'MT2'!G38</f>
        <v>0.44545454545454544</v>
      </c>
      <c r="N38" s="95">
        <f>Final!H38</f>
        <v>0</v>
      </c>
      <c r="O38" s="112"/>
      <c r="Q38" s="110">
        <f t="shared" si="3"/>
        <v>0.38283375255409979</v>
      </c>
      <c r="R38" s="115">
        <f t="shared" si="4"/>
        <v>5.4897057402578664E-3</v>
      </c>
      <c r="S38" s="110">
        <f t="shared" si="18"/>
        <v>0.38963553018823033</v>
      </c>
      <c r="T38" s="115">
        <f t="shared" si="6"/>
        <v>1.2291483374388401E-2</v>
      </c>
      <c r="U38" s="110">
        <f t="shared" si="19"/>
        <v>0.36031642215366599</v>
      </c>
      <c r="V38" s="112">
        <f t="shared" si="7"/>
        <v>-1.7027624660175933E-2</v>
      </c>
      <c r="AB38" s="114">
        <f t="shared" si="8"/>
        <v>0.46542473919523103</v>
      </c>
      <c r="AC38" s="116">
        <f t="shared" si="9"/>
        <v>0.48539493293591646</v>
      </c>
      <c r="AD38" s="116">
        <f t="shared" si="10"/>
        <v>-1.9970193740685593E-2</v>
      </c>
      <c r="AE38" s="116">
        <f t="shared" si="11"/>
        <v>-0.46542473919523103</v>
      </c>
      <c r="AG38" s="112">
        <v>0.74017640731399759</v>
      </c>
      <c r="AH38" s="80" t="s">
        <v>89</v>
      </c>
    </row>
    <row r="39" spans="1:34" x14ac:dyDescent="0.3">
      <c r="A39" s="80">
        <v>1</v>
      </c>
      <c r="B39" s="50">
        <v>2</v>
      </c>
      <c r="C39" s="81" t="s">
        <v>637</v>
      </c>
      <c r="D39" s="50" t="s">
        <v>744</v>
      </c>
      <c r="F39" s="112">
        <f t="shared" si="17"/>
        <v>0.83813092279706791</v>
      </c>
      <c r="G39" s="80">
        <f t="shared" si="2"/>
        <v>16</v>
      </c>
      <c r="H39" s="94" t="s">
        <v>89</v>
      </c>
      <c r="J39" s="114">
        <f>Quiz!F39</f>
        <v>0.91122142857142852</v>
      </c>
      <c r="K39" s="114">
        <f>HW!E39</f>
        <v>0.88461538461538458</v>
      </c>
      <c r="L39" s="95">
        <f>'MT1'!F39</f>
        <v>0.84836065573770492</v>
      </c>
      <c r="M39" s="95">
        <f>'MT2'!G39</f>
        <v>0.77272727272727271</v>
      </c>
      <c r="N39" s="95">
        <f>Final!H39</f>
        <v>0.81512605042016806</v>
      </c>
      <c r="O39" s="112"/>
      <c r="Q39" s="110">
        <f t="shared" si="3"/>
        <v>0.82523259824865136</v>
      </c>
      <c r="R39" s="115">
        <f t="shared" si="4"/>
        <v>-1.2898324548416551E-2</v>
      </c>
      <c r="S39" s="110">
        <f t="shared" si="18"/>
        <v>0.82992778247618859</v>
      </c>
      <c r="T39" s="115">
        <f t="shared" si="6"/>
        <v>-8.2031403208793208E-3</v>
      </c>
      <c r="U39" s="110">
        <f t="shared" si="19"/>
        <v>0.85448183531451671</v>
      </c>
      <c r="V39" s="112">
        <f t="shared" si="7"/>
        <v>1.6350912517448801E-2</v>
      </c>
      <c r="Y39" s="80">
        <v>1</v>
      </c>
      <c r="AB39" s="114">
        <f t="shared" si="8"/>
        <v>0.81207132629504863</v>
      </c>
      <c r="AC39" s="116">
        <f t="shared" si="9"/>
        <v>3.6289329442656282E-2</v>
      </c>
      <c r="AD39" s="116">
        <f t="shared" si="10"/>
        <v>-3.9344053567775927E-2</v>
      </c>
      <c r="AE39" s="116">
        <f t="shared" si="11"/>
        <v>3.0547241251194235E-3</v>
      </c>
      <c r="AG39" s="112">
        <v>0.84007440844892811</v>
      </c>
      <c r="AH39" s="80" t="s">
        <v>89</v>
      </c>
    </row>
    <row r="40" spans="1:34" x14ac:dyDescent="0.3">
      <c r="A40" s="80">
        <v>1</v>
      </c>
      <c r="B40" s="50">
        <v>2</v>
      </c>
      <c r="C40" s="81" t="s">
        <v>638</v>
      </c>
      <c r="D40" s="50" t="s">
        <v>639</v>
      </c>
      <c r="F40" s="112">
        <f t="shared" si="17"/>
        <v>0.90463390336038119</v>
      </c>
      <c r="G40" s="80">
        <f t="shared" si="2"/>
        <v>8</v>
      </c>
      <c r="H40" s="94" t="s">
        <v>92</v>
      </c>
      <c r="J40" s="114">
        <f>Quiz!F40</f>
        <v>0.91006428571428566</v>
      </c>
      <c r="K40" s="114">
        <f>HW!E40</f>
        <v>0.7846153846153846</v>
      </c>
      <c r="L40" s="95">
        <f>'MT1'!F40</f>
        <v>0.98114754098360657</v>
      </c>
      <c r="M40" s="95">
        <f>'MT2'!G40</f>
        <v>0.92227272727272724</v>
      </c>
      <c r="N40" s="95">
        <f>Final!H40</f>
        <v>0.89915966386554624</v>
      </c>
      <c r="O40" s="112"/>
      <c r="Q40" s="110">
        <f t="shared" si="3"/>
        <v>0.9036756005920451</v>
      </c>
      <c r="R40" s="115">
        <f t="shared" si="4"/>
        <v>-9.5830276833608341E-4</v>
      </c>
      <c r="S40" s="110">
        <f t="shared" si="18"/>
        <v>0.92581364196243943</v>
      </c>
      <c r="T40" s="115">
        <f t="shared" si="6"/>
        <v>2.117973860205824E-2</v>
      </c>
      <c r="U40" s="110">
        <f t="shared" si="19"/>
        <v>0.90022419738229464</v>
      </c>
      <c r="V40" s="112">
        <f t="shared" si="7"/>
        <v>-4.4097059780865422E-3</v>
      </c>
      <c r="AB40" s="114">
        <f t="shared" si="8"/>
        <v>0.93419331070729328</v>
      </c>
      <c r="AC40" s="116">
        <f t="shared" si="9"/>
        <v>4.6954230276313291E-2</v>
      </c>
      <c r="AD40" s="116">
        <f t="shared" si="10"/>
        <v>-1.1920583434566034E-2</v>
      </c>
      <c r="AE40" s="116">
        <f t="shared" si="11"/>
        <v>-3.5033646841747035E-2</v>
      </c>
      <c r="AG40" s="112">
        <v>0.80768623177805798</v>
      </c>
      <c r="AH40" s="80" t="s">
        <v>89</v>
      </c>
    </row>
    <row r="41" spans="1:34" x14ac:dyDescent="0.3">
      <c r="A41" s="80">
        <v>1</v>
      </c>
      <c r="B41" s="50">
        <v>2</v>
      </c>
      <c r="C41" s="81" t="s">
        <v>640</v>
      </c>
      <c r="D41" s="50" t="s">
        <v>753</v>
      </c>
      <c r="F41" s="112">
        <f t="shared" si="17"/>
        <v>0.69646194661534211</v>
      </c>
      <c r="G41" s="80">
        <f t="shared" si="2"/>
        <v>31</v>
      </c>
      <c r="H41" s="94" t="s">
        <v>88</v>
      </c>
      <c r="J41" s="114">
        <f>Quiz!F41</f>
        <v>0.62568214285714274</v>
      </c>
      <c r="K41" s="114">
        <f>HW!E41</f>
        <v>0.75769230769230766</v>
      </c>
      <c r="L41" s="95">
        <f>'MT1'!F41</f>
        <v>0.82377049180327866</v>
      </c>
      <c r="M41" s="95">
        <f>'MT2'!G41</f>
        <v>0.6</v>
      </c>
      <c r="N41" s="95">
        <f>Final!H41</f>
        <v>0.68067226890756305</v>
      </c>
      <c r="O41" s="112"/>
      <c r="Q41" s="110">
        <f t="shared" si="3"/>
        <v>0.70895250021973033</v>
      </c>
      <c r="R41" s="115">
        <f t="shared" si="4"/>
        <v>1.2490553604388221E-2</v>
      </c>
      <c r="S41" s="110">
        <f t="shared" si="18"/>
        <v>0.68565658877823066</v>
      </c>
      <c r="T41" s="115">
        <f t="shared" si="6"/>
        <v>-1.0805357837111451E-2</v>
      </c>
      <c r="U41" s="110">
        <f t="shared" si="19"/>
        <v>0.72057743326917756</v>
      </c>
      <c r="V41" s="112">
        <f t="shared" si="7"/>
        <v>2.411548665383545E-2</v>
      </c>
      <c r="Z41" s="80">
        <v>2</v>
      </c>
      <c r="AB41" s="114">
        <f t="shared" si="8"/>
        <v>0.70148092023694719</v>
      </c>
      <c r="AC41" s="116">
        <f t="shared" si="9"/>
        <v>0.12228957156633147</v>
      </c>
      <c r="AD41" s="116">
        <f t="shared" si="10"/>
        <v>-0.10148092023694721</v>
      </c>
      <c r="AE41" s="116">
        <f t="shared" si="11"/>
        <v>-2.0808651329384142E-2</v>
      </c>
      <c r="AG41" s="112">
        <v>0.70311142749054223</v>
      </c>
      <c r="AH41" s="80" t="s">
        <v>88</v>
      </c>
    </row>
    <row r="42" spans="1:34" x14ac:dyDescent="0.3">
      <c r="A42" s="80">
        <v>1</v>
      </c>
      <c r="B42" s="50">
        <v>2</v>
      </c>
      <c r="C42" s="81" t="s">
        <v>641</v>
      </c>
      <c r="D42" s="50" t="s">
        <v>642</v>
      </c>
      <c r="F42" s="112">
        <f t="shared" si="17"/>
        <v>0.58164809982086385</v>
      </c>
      <c r="G42" s="80">
        <f t="shared" si="2"/>
        <v>35</v>
      </c>
      <c r="H42" s="94" t="s">
        <v>86</v>
      </c>
      <c r="J42" s="114">
        <f>Quiz!F42</f>
        <v>0.48526785714285708</v>
      </c>
      <c r="K42" s="114">
        <f>HW!E42</f>
        <v>0.56923076923076921</v>
      </c>
      <c r="L42" s="95">
        <f>'MT1'!F42</f>
        <v>0.78688524590163933</v>
      </c>
      <c r="M42" s="95">
        <f>'MT2'!G42</f>
        <v>0.53636363636363638</v>
      </c>
      <c r="N42" s="95">
        <f>Final!H42</f>
        <v>0.52941176470588236</v>
      </c>
      <c r="O42" s="112"/>
      <c r="Q42" s="110">
        <f t="shared" si="3"/>
        <v>0.59865637794051207</v>
      </c>
      <c r="R42" s="115">
        <f t="shared" si="4"/>
        <v>1.7008278119648224E-2</v>
      </c>
      <c r="S42" s="110">
        <f t="shared" si="18"/>
        <v>0.58383939345440994</v>
      </c>
      <c r="T42" s="115">
        <f t="shared" si="6"/>
        <v>2.1912936335460875E-3</v>
      </c>
      <c r="U42" s="110">
        <f t="shared" si="19"/>
        <v>0.59296921568517069</v>
      </c>
      <c r="V42" s="112">
        <f t="shared" si="7"/>
        <v>1.1321115864306841E-2</v>
      </c>
      <c r="AB42" s="114">
        <f t="shared" si="8"/>
        <v>0.61755354899038606</v>
      </c>
      <c r="AC42" s="116">
        <f t="shared" si="9"/>
        <v>0.16933169691125327</v>
      </c>
      <c r="AD42" s="116">
        <f t="shared" si="10"/>
        <v>-8.1189912626749683E-2</v>
      </c>
      <c r="AE42" s="116">
        <f t="shared" si="11"/>
        <v>-8.8141784284503699E-2</v>
      </c>
      <c r="AG42" s="112">
        <v>0.74589929066834804</v>
      </c>
      <c r="AH42" s="80" t="s">
        <v>88</v>
      </c>
    </row>
    <row r="43" spans="1:34" x14ac:dyDescent="0.3">
      <c r="A43" s="80">
        <v>1</v>
      </c>
      <c r="B43" s="50">
        <v>2</v>
      </c>
      <c r="C43" s="81" t="s">
        <v>643</v>
      </c>
      <c r="D43" s="50" t="s">
        <v>408</v>
      </c>
      <c r="F43" s="112">
        <f t="shared" si="17"/>
        <v>0.89417581541650248</v>
      </c>
      <c r="G43" s="80">
        <f t="shared" si="2"/>
        <v>11</v>
      </c>
      <c r="H43" s="94" t="s">
        <v>92</v>
      </c>
      <c r="J43" s="114">
        <f>Quiz!F43</f>
        <v>0.92379285714285708</v>
      </c>
      <c r="K43" s="114">
        <f>HW!E43</f>
        <v>0.93846153846153846</v>
      </c>
      <c r="L43" s="95">
        <f>'MT1'!F43</f>
        <v>0.95901639344262291</v>
      </c>
      <c r="M43" s="95">
        <f>'MT2'!G43</f>
        <v>0.8672727272727272</v>
      </c>
      <c r="N43" s="95">
        <f>Final!H43</f>
        <v>0.83193277310924374</v>
      </c>
      <c r="O43" s="112"/>
      <c r="Q43" s="110">
        <f t="shared" si="3"/>
        <v>0.8889492786412635</v>
      </c>
      <c r="R43" s="115">
        <f t="shared" si="4"/>
        <v>-5.226536775238988E-3</v>
      </c>
      <c r="S43" s="110">
        <f t="shared" si="18"/>
        <v>0.88636068782031974</v>
      </c>
      <c r="T43" s="115">
        <f t="shared" si="6"/>
        <v>-7.8151275961827471E-3</v>
      </c>
      <c r="U43" s="110">
        <f t="shared" si="19"/>
        <v>0.90090158745244631</v>
      </c>
      <c r="V43" s="112">
        <f t="shared" si="7"/>
        <v>6.7257720359438222E-3</v>
      </c>
      <c r="AB43" s="114">
        <f t="shared" si="8"/>
        <v>0.88607396460819798</v>
      </c>
      <c r="AC43" s="116">
        <f t="shared" si="9"/>
        <v>7.2942428834424922E-2</v>
      </c>
      <c r="AD43" s="116">
        <f t="shared" si="10"/>
        <v>-1.8801237335470788E-2</v>
      </c>
      <c r="AE43" s="116">
        <f t="shared" si="11"/>
        <v>-5.4141191498954244E-2</v>
      </c>
      <c r="AG43" s="112">
        <v>0.89735638814627994</v>
      </c>
      <c r="AH43" s="80" t="s">
        <v>91</v>
      </c>
    </row>
    <row r="44" spans="1:34" x14ac:dyDescent="0.3">
      <c r="A44" s="80">
        <v>1</v>
      </c>
      <c r="B44" s="50">
        <v>2</v>
      </c>
      <c r="C44" s="81" t="s">
        <v>644</v>
      </c>
      <c r="D44" s="50" t="s">
        <v>414</v>
      </c>
      <c r="F44" s="112">
        <f t="shared" si="17"/>
        <v>0.41485545787264816</v>
      </c>
      <c r="G44" s="80">
        <f t="shared" si="2"/>
        <v>45</v>
      </c>
      <c r="H44" s="94" t="s">
        <v>23</v>
      </c>
      <c r="J44" s="114">
        <f>Quiz!F44</f>
        <v>0.61443928571428574</v>
      </c>
      <c r="K44" s="114">
        <f>HW!E44</f>
        <v>0.58461538461538465</v>
      </c>
      <c r="L44" s="95">
        <f>'MT1'!F44</f>
        <v>0.61918032786885258</v>
      </c>
      <c r="M44" s="95">
        <f>'MT2'!G44</f>
        <v>0.40454545454545454</v>
      </c>
      <c r="N44" s="95">
        <f>Final!H44</f>
        <v>0.10084033613445378</v>
      </c>
      <c r="O44" s="112"/>
      <c r="Q44" s="110">
        <f t="shared" si="3"/>
        <v>0.3796347823711827</v>
      </c>
      <c r="R44" s="115">
        <f t="shared" si="4"/>
        <v>-3.5220675501465459E-2</v>
      </c>
      <c r="S44" s="110">
        <f t="shared" si="18"/>
        <v>0.38489782374157705</v>
      </c>
      <c r="T44" s="115">
        <f t="shared" si="6"/>
        <v>-2.9957634131071109E-2</v>
      </c>
      <c r="U44" s="110">
        <f t="shared" si="19"/>
        <v>0.41743295870444652</v>
      </c>
      <c r="V44" s="112">
        <f t="shared" si="7"/>
        <v>2.5775008317983628E-3</v>
      </c>
      <c r="Y44" s="80">
        <v>2</v>
      </c>
      <c r="AB44" s="114">
        <f t="shared" si="8"/>
        <v>0.37485537284958698</v>
      </c>
      <c r="AC44" s="116">
        <f t="shared" si="9"/>
        <v>0.2443249550192656</v>
      </c>
      <c r="AD44" s="116">
        <f t="shared" si="10"/>
        <v>2.9690081695867565E-2</v>
      </c>
      <c r="AE44" s="116">
        <f t="shared" si="11"/>
        <v>-0.27401503671513316</v>
      </c>
      <c r="AG44" s="112">
        <v>0.61305585422446407</v>
      </c>
      <c r="AH44" s="80" t="s">
        <v>23</v>
      </c>
    </row>
    <row r="45" spans="1:34" x14ac:dyDescent="0.3">
      <c r="A45" s="80">
        <v>1</v>
      </c>
      <c r="B45" s="50">
        <v>2</v>
      </c>
      <c r="C45" s="81" t="s">
        <v>645</v>
      </c>
      <c r="D45" s="50" t="s">
        <v>209</v>
      </c>
      <c r="F45" s="112">
        <f t="shared" si="17"/>
        <v>0.35087725770131512</v>
      </c>
      <c r="G45" s="80">
        <f t="shared" si="2"/>
        <v>49</v>
      </c>
      <c r="H45" s="94" t="s">
        <v>23</v>
      </c>
      <c r="J45" s="114">
        <f>Quiz!F45</f>
        <v>0.65569285714285719</v>
      </c>
      <c r="K45" s="114">
        <f>HW!E45</f>
        <v>0.43846153846153846</v>
      </c>
      <c r="L45" s="95">
        <f>'MT1'!F45</f>
        <v>0.63377049180327871</v>
      </c>
      <c r="M45" s="95">
        <f>'MT2'!G45</f>
        <v>0.3</v>
      </c>
      <c r="N45" s="95">
        <f>Final!H45</f>
        <v>0</v>
      </c>
      <c r="O45" s="112"/>
      <c r="Q45" s="110">
        <f t="shared" si="3"/>
        <v>0.29708626956457235</v>
      </c>
      <c r="R45" s="115">
        <f t="shared" si="4"/>
        <v>-5.3790988136742768E-2</v>
      </c>
      <c r="S45" s="110">
        <f t="shared" si="18"/>
        <v>0.33542120815539339</v>
      </c>
      <c r="T45" s="115">
        <f t="shared" si="6"/>
        <v>-1.5456049545921724E-2</v>
      </c>
      <c r="U45" s="110">
        <f t="shared" si="19"/>
        <v>0.36359657212664387</v>
      </c>
      <c r="V45" s="112">
        <f t="shared" si="7"/>
        <v>1.2719314425328754E-2</v>
      </c>
      <c r="W45" s="80" t="s">
        <v>833</v>
      </c>
      <c r="Y45" s="80">
        <v>1</v>
      </c>
      <c r="Z45" s="80">
        <v>1</v>
      </c>
      <c r="AB45" s="114">
        <f t="shared" si="8"/>
        <v>0.31125683060109294</v>
      </c>
      <c r="AC45" s="116">
        <f t="shared" si="9"/>
        <v>0.32251366120218578</v>
      </c>
      <c r="AD45" s="116">
        <f t="shared" si="10"/>
        <v>-1.1256830601092949E-2</v>
      </c>
      <c r="AE45" s="116">
        <f t="shared" si="11"/>
        <v>-0.31125683060109294</v>
      </c>
      <c r="AG45" s="112">
        <v>0.58181196595208073</v>
      </c>
      <c r="AH45" s="80" t="s">
        <v>23</v>
      </c>
    </row>
    <row r="46" spans="1:34" x14ac:dyDescent="0.3">
      <c r="A46" s="80">
        <v>1</v>
      </c>
      <c r="B46" s="50">
        <v>2</v>
      </c>
      <c r="C46" s="81" t="s">
        <v>646</v>
      </c>
      <c r="D46" s="50" t="s">
        <v>647</v>
      </c>
      <c r="F46" s="112">
        <f t="shared" si="17"/>
        <v>0.93386436427964514</v>
      </c>
      <c r="G46" s="80">
        <f t="shared" si="2"/>
        <v>4</v>
      </c>
      <c r="H46" s="94" t="s">
        <v>91</v>
      </c>
      <c r="J46" s="114">
        <f>Quiz!F46</f>
        <v>0.95918214285714287</v>
      </c>
      <c r="K46" s="114">
        <f>HW!E46</f>
        <v>0.92307692307692313</v>
      </c>
      <c r="L46" s="95">
        <f>'MT1'!F46</f>
        <v>0.92622950819672134</v>
      </c>
      <c r="M46" s="95">
        <f>'MT2'!G46</f>
        <v>0.88181818181818183</v>
      </c>
      <c r="N46" s="95">
        <f>Final!H46</f>
        <v>0.96638655462184875</v>
      </c>
      <c r="O46" s="112"/>
      <c r="Q46" s="110">
        <f t="shared" si="3"/>
        <v>0.92939652100126313</v>
      </c>
      <c r="R46" s="115">
        <f t="shared" si="4"/>
        <v>-4.467843278382011E-3</v>
      </c>
      <c r="S46" s="110">
        <f t="shared" si="18"/>
        <v>0.93576803037424328</v>
      </c>
      <c r="T46" s="115">
        <f t="shared" si="6"/>
        <v>1.9036660945981332E-3</v>
      </c>
      <c r="U46" s="110">
        <f t="shared" si="19"/>
        <v>0.94687590989501091</v>
      </c>
      <c r="V46" s="112">
        <f t="shared" si="7"/>
        <v>1.3011545615365772E-2</v>
      </c>
      <c r="AB46" s="114">
        <f t="shared" si="8"/>
        <v>0.92481141487891738</v>
      </c>
      <c r="AC46" s="116">
        <f t="shared" si="9"/>
        <v>1.418093317803959E-3</v>
      </c>
      <c r="AD46" s="116">
        <f t="shared" si="10"/>
        <v>-4.2993233060735547E-2</v>
      </c>
      <c r="AE46" s="116">
        <f t="shared" si="11"/>
        <v>4.1575139742931366E-2</v>
      </c>
      <c r="AG46" s="112">
        <v>0.93696397827868849</v>
      </c>
      <c r="AH46" s="80" t="s">
        <v>91</v>
      </c>
    </row>
    <row r="47" spans="1:34" x14ac:dyDescent="0.3">
      <c r="A47" s="80">
        <v>1</v>
      </c>
      <c r="B47" s="50">
        <v>2</v>
      </c>
      <c r="C47" s="81" t="s">
        <v>648</v>
      </c>
      <c r="D47" s="50" t="s">
        <v>649</v>
      </c>
      <c r="F47" s="112">
        <f t="shared" si="17"/>
        <v>0.92977749917392161</v>
      </c>
      <c r="G47" s="80">
        <f t="shared" si="2"/>
        <v>5</v>
      </c>
      <c r="H47" s="94" t="s">
        <v>91</v>
      </c>
      <c r="J47" s="114">
        <f>Quiz!F47</f>
        <v>0.91477142857142868</v>
      </c>
      <c r="K47" s="114">
        <f>HW!E47</f>
        <v>0.95769230769230773</v>
      </c>
      <c r="L47" s="95">
        <f>'MT1'!F47</f>
        <v>0.95901639344262291</v>
      </c>
      <c r="M47" s="95">
        <f>'MT2'!G47</f>
        <v>0.88636363636363635</v>
      </c>
      <c r="N47" s="95">
        <f>Final!H47</f>
        <v>0.9327731092436975</v>
      </c>
      <c r="O47" s="112"/>
      <c r="Q47" s="110">
        <f t="shared" si="3"/>
        <v>0.93242562928024386</v>
      </c>
      <c r="R47" s="115">
        <f t="shared" si="4"/>
        <v>2.6481301063222551E-3</v>
      </c>
      <c r="S47" s="110">
        <f t="shared" si="18"/>
        <v>0.92485135649420647</v>
      </c>
      <c r="T47" s="115">
        <f t="shared" si="6"/>
        <v>-4.9261426797151397E-3</v>
      </c>
      <c r="U47" s="110">
        <f t="shared" si="19"/>
        <v>0.94063096487649289</v>
      </c>
      <c r="V47" s="112">
        <f t="shared" si="7"/>
        <v>1.0853465702571286E-2</v>
      </c>
      <c r="AB47" s="114">
        <f t="shared" si="8"/>
        <v>0.9260510463499857</v>
      </c>
      <c r="AC47" s="116">
        <f t="shared" si="9"/>
        <v>3.2965347092637209E-2</v>
      </c>
      <c r="AD47" s="116">
        <f t="shared" si="10"/>
        <v>-3.9687409986349342E-2</v>
      </c>
      <c r="AE47" s="116">
        <f t="shared" si="11"/>
        <v>6.7220628937117999E-3</v>
      </c>
      <c r="AG47" s="112">
        <v>0.93255590353089535</v>
      </c>
      <c r="AH47" s="80" t="s">
        <v>91</v>
      </c>
    </row>
    <row r="48" spans="1:34" x14ac:dyDescent="0.3">
      <c r="A48" s="80">
        <v>1</v>
      </c>
      <c r="B48" s="50">
        <v>2</v>
      </c>
      <c r="C48" s="81" t="s">
        <v>650</v>
      </c>
      <c r="D48" s="50" t="s">
        <v>651</v>
      </c>
      <c r="F48" s="112">
        <f t="shared" si="17"/>
        <v>0.9223946541814021</v>
      </c>
      <c r="G48" s="80">
        <f t="shared" si="2"/>
        <v>6</v>
      </c>
      <c r="H48" s="94" t="s">
        <v>91</v>
      </c>
      <c r="J48" s="114">
        <f>Quiz!F48</f>
        <v>0.88863571428571453</v>
      </c>
      <c r="K48" s="114">
        <f>HW!E48</f>
        <v>0.94615384615384612</v>
      </c>
      <c r="L48" s="95">
        <f>'MT1'!F48</f>
        <v>0.96065573770491797</v>
      </c>
      <c r="M48" s="95">
        <f>'MT2'!G48</f>
        <v>0.81909090909090909</v>
      </c>
      <c r="N48" s="95">
        <f>Final!H48</f>
        <v>0.89075630252100846</v>
      </c>
      <c r="O48" s="112">
        <v>2.4E-2</v>
      </c>
      <c r="Q48" s="110">
        <f t="shared" si="3"/>
        <v>0.92835211416299401</v>
      </c>
      <c r="R48" s="115">
        <f t="shared" si="4"/>
        <v>5.9574599815919171E-3</v>
      </c>
      <c r="S48" s="110">
        <f t="shared" si="18"/>
        <v>0.91820185559802958</v>
      </c>
      <c r="T48" s="115">
        <f t="shared" si="6"/>
        <v>-4.1927985833725145E-3</v>
      </c>
      <c r="U48" s="110">
        <f t="shared" si="19"/>
        <v>0.94822059045402529</v>
      </c>
      <c r="V48" s="112">
        <f t="shared" si="7"/>
        <v>2.5825936272623196E-2</v>
      </c>
      <c r="Y48" s="80">
        <v>7</v>
      </c>
      <c r="Z48" s="80">
        <v>5</v>
      </c>
      <c r="AB48" s="114">
        <f t="shared" si="8"/>
        <v>0.89016764977227847</v>
      </c>
      <c r="AC48" s="116">
        <f t="shared" si="9"/>
        <v>7.0488087932639498E-2</v>
      </c>
      <c r="AD48" s="116">
        <f t="shared" si="10"/>
        <v>-7.1076740681369377E-2</v>
      </c>
      <c r="AE48" s="116">
        <f t="shared" si="11"/>
        <v>5.8865274872998974E-4</v>
      </c>
      <c r="AG48" s="112">
        <v>0.82008244123581342</v>
      </c>
      <c r="AH48" s="80" t="s">
        <v>89</v>
      </c>
    </row>
    <row r="49" spans="1:34" x14ac:dyDescent="0.3">
      <c r="A49" s="80">
        <v>1</v>
      </c>
      <c r="B49" s="50">
        <v>2</v>
      </c>
      <c r="C49" s="81" t="s">
        <v>652</v>
      </c>
      <c r="D49" s="50" t="s">
        <v>147</v>
      </c>
      <c r="F49" s="112">
        <f t="shared" si="17"/>
        <v>0.72134476275652981</v>
      </c>
      <c r="G49" s="80">
        <f t="shared" si="2"/>
        <v>30</v>
      </c>
      <c r="H49" s="94" t="s">
        <v>88</v>
      </c>
      <c r="J49" s="114">
        <f>Quiz!F49</f>
        <v>0.70759285714285725</v>
      </c>
      <c r="K49" s="114">
        <f>HW!E49</f>
        <v>0.71923076923076923</v>
      </c>
      <c r="L49" s="95">
        <f>'MT1'!F49</f>
        <v>0.9670491803278688</v>
      </c>
      <c r="M49" s="95">
        <f>'MT2'!G49</f>
        <v>0.58636363636363631</v>
      </c>
      <c r="N49" s="95">
        <f>Final!H49</f>
        <v>0.65546218487394958</v>
      </c>
      <c r="O49" s="112"/>
      <c r="Q49" s="110">
        <f t="shared" si="3"/>
        <v>0.72377156962953082</v>
      </c>
      <c r="R49" s="115">
        <f t="shared" si="4"/>
        <v>2.4268068730010084E-3</v>
      </c>
      <c r="S49" s="110">
        <f t="shared" si="18"/>
        <v>0.7217178204375464</v>
      </c>
      <c r="T49" s="115">
        <f t="shared" si="6"/>
        <v>3.7305768101658643E-4</v>
      </c>
      <c r="U49" s="110">
        <f t="shared" si="19"/>
        <v>0.75509004435475313</v>
      </c>
      <c r="V49" s="112">
        <f t="shared" si="7"/>
        <v>3.374528159822332E-2</v>
      </c>
      <c r="AB49" s="114">
        <f t="shared" si="8"/>
        <v>0.73629166718848493</v>
      </c>
      <c r="AC49" s="116">
        <f t="shared" si="9"/>
        <v>0.23075751313938386</v>
      </c>
      <c r="AD49" s="116">
        <f t="shared" si="10"/>
        <v>-0.14992803082484862</v>
      </c>
      <c r="AE49" s="116">
        <f t="shared" si="11"/>
        <v>-8.082948231453535E-2</v>
      </c>
      <c r="AG49" s="112">
        <v>0.78318894136191686</v>
      </c>
      <c r="AH49" s="80" t="s">
        <v>89</v>
      </c>
    </row>
    <row r="50" spans="1:34" s="83" customFormat="1" x14ac:dyDescent="0.3">
      <c r="A50" s="83">
        <v>0</v>
      </c>
      <c r="B50" s="84">
        <v>2</v>
      </c>
      <c r="C50" s="85" t="s">
        <v>653</v>
      </c>
      <c r="D50" s="84" t="s">
        <v>654</v>
      </c>
      <c r="F50" s="86"/>
      <c r="H50" s="92"/>
      <c r="J50" s="117"/>
      <c r="K50" s="117"/>
      <c r="L50" s="90"/>
      <c r="M50" s="90"/>
      <c r="N50" s="90"/>
      <c r="O50" s="86"/>
      <c r="Q50" s="118"/>
      <c r="R50" s="119"/>
      <c r="S50" s="118"/>
      <c r="T50" s="119"/>
      <c r="U50" s="118"/>
      <c r="V50" s="86"/>
      <c r="AB50" s="117"/>
      <c r="AC50" s="120"/>
      <c r="AD50" s="120"/>
      <c r="AE50" s="120"/>
      <c r="AG50" s="86"/>
    </row>
    <row r="51" spans="1:34" x14ac:dyDescent="0.3">
      <c r="A51" s="80">
        <v>1</v>
      </c>
      <c r="B51" s="50">
        <v>2</v>
      </c>
      <c r="C51" s="81" t="s">
        <v>655</v>
      </c>
      <c r="D51" s="50" t="s">
        <v>193</v>
      </c>
      <c r="F51" s="112">
        <f>(J51*$J$2+K51*$K$2+L51*$L$2+M51*$M$2+N51*$N$2)/$F$2+O51</f>
        <v>0.75665534569817849</v>
      </c>
      <c r="G51" s="80">
        <f t="shared" si="2"/>
        <v>24</v>
      </c>
      <c r="H51" s="94" t="s">
        <v>88</v>
      </c>
      <c r="J51" s="114">
        <f>Quiz!F51</f>
        <v>0.53657857142857146</v>
      </c>
      <c r="K51" s="114">
        <f>HW!E51</f>
        <v>0.68076923076923079</v>
      </c>
      <c r="L51" s="95">
        <f>'MT1'!F51</f>
        <v>0.87278688524590164</v>
      </c>
      <c r="M51" s="95">
        <f>'MT2'!G51</f>
        <v>0.8</v>
      </c>
      <c r="N51" s="95">
        <f>Final!H51</f>
        <v>0.79831932773109249</v>
      </c>
      <c r="O51" s="112"/>
      <c r="Q51" s="110">
        <f t="shared" si="3"/>
        <v>0.79549242351046212</v>
      </c>
      <c r="R51" s="115">
        <f t="shared" si="4"/>
        <v>3.8837077812283627E-2</v>
      </c>
      <c r="S51" s="110">
        <f t="shared" ref="S51" si="20">($F51*$F$2-K51*$K$2)/($F$2-$K$2)</f>
        <v>0.77004701303858103</v>
      </c>
      <c r="T51" s="115">
        <f t="shared" si="6"/>
        <v>1.3391667340402535E-2</v>
      </c>
      <c r="U51" s="110">
        <f>($F51*$F$2-M51*$M$2)/($F$2-$M$2)</f>
        <v>0.74581918212272302</v>
      </c>
      <c r="V51" s="112">
        <f t="shared" si="7"/>
        <v>-1.0836163575455471E-2</v>
      </c>
      <c r="AB51" s="114">
        <f t="shared" si="8"/>
        <v>0.82370207099233139</v>
      </c>
      <c r="AC51" s="116">
        <f t="shared" si="9"/>
        <v>4.9084814253570253E-2</v>
      </c>
      <c r="AD51" s="116">
        <f t="shared" si="10"/>
        <v>-2.3702070992331348E-2</v>
      </c>
      <c r="AE51" s="116">
        <f t="shared" si="11"/>
        <v>-2.5382743261238905E-2</v>
      </c>
      <c r="AG51" s="112">
        <v>0.78773887937308595</v>
      </c>
      <c r="AH51" s="80" t="s">
        <v>87</v>
      </c>
    </row>
    <row r="52" spans="1:34" s="83" customFormat="1" x14ac:dyDescent="0.3">
      <c r="A52" s="83">
        <v>0</v>
      </c>
      <c r="B52" s="84">
        <v>2</v>
      </c>
      <c r="C52" s="85" t="s">
        <v>656</v>
      </c>
      <c r="D52" s="84" t="s">
        <v>657</v>
      </c>
      <c r="F52" s="86"/>
      <c r="H52" s="92"/>
      <c r="J52" s="117"/>
      <c r="K52" s="117"/>
      <c r="L52" s="90"/>
      <c r="M52" s="90"/>
      <c r="N52" s="90"/>
      <c r="O52" s="86"/>
      <c r="Q52" s="118"/>
      <c r="R52" s="119"/>
      <c r="S52" s="118"/>
      <c r="T52" s="119"/>
      <c r="U52" s="118"/>
      <c r="V52" s="86"/>
      <c r="AB52" s="117"/>
      <c r="AC52" s="120"/>
      <c r="AD52" s="120"/>
      <c r="AE52" s="120"/>
      <c r="AG52" s="86">
        <v>0.49323432090163932</v>
      </c>
      <c r="AH52" s="83" t="s">
        <v>23</v>
      </c>
    </row>
    <row r="53" spans="1:34" s="83" customFormat="1" x14ac:dyDescent="0.3">
      <c r="A53" s="83">
        <v>0</v>
      </c>
      <c r="B53" s="84">
        <v>2</v>
      </c>
      <c r="C53" s="85" t="s">
        <v>472</v>
      </c>
      <c r="D53" s="84" t="s">
        <v>446</v>
      </c>
      <c r="F53" s="86"/>
      <c r="H53" s="92"/>
      <c r="J53" s="117"/>
      <c r="K53" s="117"/>
      <c r="L53" s="90"/>
      <c r="M53" s="90"/>
      <c r="N53" s="90"/>
      <c r="O53" s="86"/>
      <c r="Q53" s="118"/>
      <c r="R53" s="119"/>
      <c r="S53" s="118"/>
      <c r="T53" s="119"/>
      <c r="U53" s="118"/>
      <c r="V53" s="86"/>
      <c r="AB53" s="117"/>
      <c r="AC53" s="120"/>
      <c r="AD53" s="120"/>
      <c r="AE53" s="120"/>
      <c r="AG53" s="86">
        <v>0.52000789243379564</v>
      </c>
      <c r="AH53" s="83" t="s">
        <v>23</v>
      </c>
    </row>
    <row r="54" spans="1:34" x14ac:dyDescent="0.3">
      <c r="A54" s="80">
        <v>1</v>
      </c>
      <c r="B54" s="50">
        <v>2</v>
      </c>
      <c r="C54" s="81" t="s">
        <v>658</v>
      </c>
      <c r="D54" s="50" t="s">
        <v>571</v>
      </c>
      <c r="F54" s="112">
        <f t="shared" ref="F54:F60" si="21">(J54*$J$2+K54*$K$2+L54*$L$2+M54*$M$2+N54*$N$2)/$F$2+O54</f>
        <v>0.67049923100257725</v>
      </c>
      <c r="G54" s="80">
        <f t="shared" si="2"/>
        <v>32</v>
      </c>
      <c r="H54" s="94" t="s">
        <v>88</v>
      </c>
      <c r="J54" s="114">
        <f>Quiz!F54</f>
        <v>0.48830370370370374</v>
      </c>
      <c r="K54" s="114">
        <f>HW!E54</f>
        <v>0.80384615384615388</v>
      </c>
      <c r="L54" s="95">
        <f>'MT1'!F54</f>
        <v>0.84426229508196726</v>
      </c>
      <c r="M54" s="144">
        <f>'MT2'!G54</f>
        <v>0.41727272727272724</v>
      </c>
      <c r="N54" s="95">
        <f>Final!H54</f>
        <v>0.74789915966386555</v>
      </c>
      <c r="O54" s="112"/>
      <c r="Q54" s="110">
        <f t="shared" si="3"/>
        <v>0.7026513828788491</v>
      </c>
      <c r="R54" s="115">
        <f t="shared" si="4"/>
        <v>3.2152151876271851E-2</v>
      </c>
      <c r="S54" s="110">
        <f t="shared" ref="S54:S60" si="22">($F54*$F$2-K54*$K$2)/($F$2-$K$2)</f>
        <v>0.64696742108900485</v>
      </c>
      <c r="T54" s="115">
        <f t="shared" si="6"/>
        <v>-2.3531809913572399E-2</v>
      </c>
      <c r="U54" s="110">
        <f t="shared" ref="U54:U60" si="23">($F54*$F$2-M54*$M$2)/($F$2-$M$2)</f>
        <v>0.73380585693503975</v>
      </c>
      <c r="V54" s="112">
        <f t="shared" si="7"/>
        <v>6.3306625932462501E-2</v>
      </c>
      <c r="W54" s="80" t="s">
        <v>852</v>
      </c>
      <c r="Y54" s="80">
        <v>5</v>
      </c>
      <c r="AB54" s="114">
        <f t="shared" si="8"/>
        <v>0.66981139400618661</v>
      </c>
      <c r="AC54" s="116">
        <f t="shared" si="9"/>
        <v>0.17445090107578065</v>
      </c>
      <c r="AD54" s="116">
        <f t="shared" si="10"/>
        <v>-0.25253866673345937</v>
      </c>
      <c r="AE54" s="116">
        <f t="shared" si="11"/>
        <v>7.8087765657678943E-2</v>
      </c>
      <c r="AG54" s="112">
        <v>0.73486586803278686</v>
      </c>
      <c r="AH54" s="80" t="s">
        <v>87</v>
      </c>
    </row>
    <row r="55" spans="1:34" x14ac:dyDescent="0.3">
      <c r="A55" s="80">
        <v>1</v>
      </c>
      <c r="B55" s="50">
        <v>2</v>
      </c>
      <c r="C55" s="81" t="s">
        <v>659</v>
      </c>
      <c r="D55" s="50" t="s">
        <v>660</v>
      </c>
      <c r="F55" s="112">
        <f t="shared" si="21"/>
        <v>0.75457399910118816</v>
      </c>
      <c r="G55" s="80">
        <f t="shared" si="2"/>
        <v>25</v>
      </c>
      <c r="H55" s="94" t="s">
        <v>93</v>
      </c>
      <c r="J55" s="114">
        <f>Quiz!F55</f>
        <v>0.69510000000000005</v>
      </c>
      <c r="K55" s="114">
        <f>HW!E55</f>
        <v>0.59615384615384615</v>
      </c>
      <c r="L55" s="95">
        <f>'MT1'!F55</f>
        <v>0.86065573770491799</v>
      </c>
      <c r="M55" s="144">
        <f>'MT2'!G55</f>
        <v>0.6454545454545455</v>
      </c>
      <c r="N55" s="95">
        <f>Final!H55</f>
        <v>0.86554621848739499</v>
      </c>
      <c r="O55" s="112"/>
      <c r="Q55" s="110">
        <f t="shared" si="3"/>
        <v>0.76506941070728018</v>
      </c>
      <c r="R55" s="115">
        <f t="shared" si="4"/>
        <v>1.049541160609202E-2</v>
      </c>
      <c r="S55" s="110">
        <f t="shared" si="22"/>
        <v>0.78253049668013086</v>
      </c>
      <c r="T55" s="115">
        <f t="shared" si="6"/>
        <v>2.7956497578942696E-2</v>
      </c>
      <c r="U55" s="110">
        <f t="shared" si="23"/>
        <v>0.78185386251284872</v>
      </c>
      <c r="V55" s="112">
        <f t="shared" si="7"/>
        <v>2.7279863411660554E-2</v>
      </c>
      <c r="W55" s="80" t="s">
        <v>852</v>
      </c>
      <c r="Y55" s="80">
        <v>4</v>
      </c>
      <c r="AB55" s="114">
        <f t="shared" si="8"/>
        <v>0.79055216721561949</v>
      </c>
      <c r="AC55" s="116">
        <f t="shared" si="9"/>
        <v>7.0103570489298495E-2</v>
      </c>
      <c r="AD55" s="116">
        <f t="shared" si="10"/>
        <v>-0.14509762176107399</v>
      </c>
      <c r="AE55" s="116">
        <f t="shared" si="11"/>
        <v>7.4994051271775497E-2</v>
      </c>
      <c r="AG55" s="112">
        <v>0.78017945662042876</v>
      </c>
      <c r="AH55" s="80" t="s">
        <v>87</v>
      </c>
    </row>
    <row r="56" spans="1:34" x14ac:dyDescent="0.3">
      <c r="A56" s="80">
        <v>1</v>
      </c>
      <c r="B56" s="50">
        <v>2</v>
      </c>
      <c r="C56" s="81" t="s">
        <v>661</v>
      </c>
      <c r="D56" s="50" t="s">
        <v>754</v>
      </c>
      <c r="F56" s="112">
        <f t="shared" si="21"/>
        <v>0.896815059246443</v>
      </c>
      <c r="G56" s="80">
        <f t="shared" si="2"/>
        <v>10</v>
      </c>
      <c r="H56" s="94" t="s">
        <v>92</v>
      </c>
      <c r="J56" s="114">
        <f>Quiz!F56</f>
        <v>0.92638571428571426</v>
      </c>
      <c r="K56" s="114">
        <f>HW!E56</f>
        <v>0.90384615384615385</v>
      </c>
      <c r="L56" s="95">
        <f>'MT1'!F56</f>
        <v>0.95622950819672137</v>
      </c>
      <c r="M56" s="95">
        <f>'MT2'!G56</f>
        <v>0.90727272727272723</v>
      </c>
      <c r="N56" s="95">
        <f>Final!H56</f>
        <v>0.83193277310924374</v>
      </c>
      <c r="O56" s="112"/>
      <c r="Q56" s="110">
        <f t="shared" si="3"/>
        <v>0.89159670835715987</v>
      </c>
      <c r="R56" s="115">
        <f t="shared" si="4"/>
        <v>-5.2183508892831298E-3</v>
      </c>
      <c r="S56" s="110">
        <f t="shared" si="22"/>
        <v>0.89557427784649413</v>
      </c>
      <c r="T56" s="115">
        <f t="shared" si="6"/>
        <v>-1.2407813999488759E-3</v>
      </c>
      <c r="U56" s="110">
        <f t="shared" si="23"/>
        <v>0.89420064223987195</v>
      </c>
      <c r="V56" s="112">
        <f t="shared" si="7"/>
        <v>-2.614417006571057E-3</v>
      </c>
      <c r="Z56" s="80">
        <v>1</v>
      </c>
      <c r="AB56" s="114">
        <f t="shared" si="8"/>
        <v>0.89847833619289741</v>
      </c>
      <c r="AC56" s="116">
        <f t="shared" si="9"/>
        <v>5.7751172003823958E-2</v>
      </c>
      <c r="AD56" s="116">
        <f t="shared" si="10"/>
        <v>8.7943910798298219E-3</v>
      </c>
      <c r="AE56" s="116">
        <f t="shared" si="11"/>
        <v>-6.6545563083653669E-2</v>
      </c>
      <c r="AG56" s="112">
        <v>0.8804182725094577</v>
      </c>
      <c r="AH56" s="80" t="s">
        <v>92</v>
      </c>
    </row>
    <row r="57" spans="1:34" x14ac:dyDescent="0.3">
      <c r="A57" s="80">
        <v>1</v>
      </c>
      <c r="B57" s="50">
        <v>2</v>
      </c>
      <c r="C57" s="81" t="s">
        <v>662</v>
      </c>
      <c r="D57" s="50" t="s">
        <v>663</v>
      </c>
      <c r="F57" s="112">
        <f t="shared" si="21"/>
        <v>0.82581876315102454</v>
      </c>
      <c r="G57" s="80">
        <f t="shared" si="2"/>
        <v>17</v>
      </c>
      <c r="H57" s="94" t="s">
        <v>89</v>
      </c>
      <c r="J57" s="114">
        <f>Quiz!F57</f>
        <v>0.84847142857142865</v>
      </c>
      <c r="K57" s="114">
        <f>HW!E57</f>
        <v>0.86923076923076925</v>
      </c>
      <c r="L57" s="95">
        <f>'MT1'!F57</f>
        <v>0.77213114754098355</v>
      </c>
      <c r="M57" s="95">
        <f>'MT2'!G57</f>
        <v>0.80818181818181811</v>
      </c>
      <c r="N57" s="95">
        <f>Final!H57</f>
        <v>0.84033613445378152</v>
      </c>
      <c r="O57" s="112"/>
      <c r="Q57" s="110">
        <f t="shared" si="3"/>
        <v>0.82182123395918849</v>
      </c>
      <c r="R57" s="115">
        <f t="shared" si="4"/>
        <v>-3.9975291918360467E-3</v>
      </c>
      <c r="S57" s="110">
        <f t="shared" si="22"/>
        <v>0.8181578209016579</v>
      </c>
      <c r="T57" s="115">
        <f t="shared" si="6"/>
        <v>-7.6609422493666424E-3</v>
      </c>
      <c r="U57" s="110">
        <f t="shared" si="23"/>
        <v>0.83022799939332614</v>
      </c>
      <c r="V57" s="112">
        <f t="shared" si="7"/>
        <v>4.4092362423016063E-3</v>
      </c>
      <c r="Y57" s="80">
        <v>4</v>
      </c>
      <c r="Z57" s="80">
        <v>1</v>
      </c>
      <c r="AB57" s="114">
        <f t="shared" si="8"/>
        <v>0.80688303339219436</v>
      </c>
      <c r="AC57" s="116">
        <f t="shared" si="9"/>
        <v>-3.4751885851210806E-2</v>
      </c>
      <c r="AD57" s="116">
        <f t="shared" si="10"/>
        <v>1.2987847896237525E-3</v>
      </c>
      <c r="AE57" s="116">
        <f t="shared" si="11"/>
        <v>3.3453101061587165E-2</v>
      </c>
      <c r="AG57" s="112">
        <v>0.74633769747793188</v>
      </c>
      <c r="AH57" s="80" t="s">
        <v>88</v>
      </c>
    </row>
    <row r="58" spans="1:34" x14ac:dyDescent="0.3">
      <c r="A58" s="80">
        <v>1</v>
      </c>
      <c r="B58" s="50">
        <v>2</v>
      </c>
      <c r="C58" s="81" t="s">
        <v>664</v>
      </c>
      <c r="D58" s="50" t="s">
        <v>743</v>
      </c>
      <c r="F58" s="112">
        <f t="shared" si="21"/>
        <v>0.8703819656657229</v>
      </c>
      <c r="G58" s="80">
        <f t="shared" si="2"/>
        <v>13</v>
      </c>
      <c r="H58" s="94" t="s">
        <v>85</v>
      </c>
      <c r="J58" s="114">
        <f>Quiz!F58</f>
        <v>0.80612499999999998</v>
      </c>
      <c r="K58" s="114">
        <f>HW!E58</f>
        <v>0.83846153846153848</v>
      </c>
      <c r="L58" s="95">
        <f>'MT1'!F58</f>
        <v>0.98114754098360657</v>
      </c>
      <c r="M58" s="95">
        <f>'MT2'!G58</f>
        <v>0.87681818181818183</v>
      </c>
      <c r="N58" s="95">
        <f>Final!H58</f>
        <v>0.84033613445378152</v>
      </c>
      <c r="O58" s="112"/>
      <c r="Q58" s="110">
        <f t="shared" si="3"/>
        <v>0.88172143019496818</v>
      </c>
      <c r="R58" s="115">
        <f t="shared" si="4"/>
        <v>1.133946452924528E-2</v>
      </c>
      <c r="S58" s="110">
        <f t="shared" si="22"/>
        <v>0.87601498223116725</v>
      </c>
      <c r="T58" s="115">
        <f t="shared" si="6"/>
        <v>5.6330165654443487E-3</v>
      </c>
      <c r="U58" s="110">
        <f t="shared" si="23"/>
        <v>0.86877291162760806</v>
      </c>
      <c r="V58" s="112">
        <f t="shared" si="7"/>
        <v>-1.6090540381148433E-3</v>
      </c>
      <c r="Z58" s="80">
        <v>1</v>
      </c>
      <c r="AB58" s="114">
        <f t="shared" si="8"/>
        <v>0.89943395241852331</v>
      </c>
      <c r="AC58" s="116">
        <f t="shared" si="9"/>
        <v>8.1713588565083262E-2</v>
      </c>
      <c r="AD58" s="116">
        <f t="shared" si="10"/>
        <v>-2.2615770600341478E-2</v>
      </c>
      <c r="AE58" s="116">
        <f t="shared" si="11"/>
        <v>-5.9097817964741783E-2</v>
      </c>
      <c r="AG58" s="112">
        <v>0.83758687023959644</v>
      </c>
      <c r="AH58" s="80" t="s">
        <v>89</v>
      </c>
    </row>
    <row r="59" spans="1:34" x14ac:dyDescent="0.3">
      <c r="A59" s="80">
        <v>1</v>
      </c>
      <c r="B59" s="50">
        <v>2</v>
      </c>
      <c r="C59" s="81" t="s">
        <v>665</v>
      </c>
      <c r="D59" s="50" t="s">
        <v>168</v>
      </c>
      <c r="F59" s="112">
        <f t="shared" si="21"/>
        <v>0.85699718210189024</v>
      </c>
      <c r="G59" s="80">
        <f t="shared" si="2"/>
        <v>14</v>
      </c>
      <c r="H59" s="94" t="s">
        <v>89</v>
      </c>
      <c r="J59" s="114">
        <f>Quiz!F59</f>
        <v>0.81484999999999996</v>
      </c>
      <c r="K59" s="114">
        <f>HW!E59</f>
        <v>0.78076923076923077</v>
      </c>
      <c r="L59" s="95">
        <f>'MT1'!F59</f>
        <v>0.93704918032786888</v>
      </c>
      <c r="M59" s="95">
        <f>'MT2'!G59</f>
        <v>0.77727272727272723</v>
      </c>
      <c r="N59" s="95">
        <f>Final!H59</f>
        <v>0.91596638655462181</v>
      </c>
      <c r="O59" s="112"/>
      <c r="Q59" s="110">
        <f t="shared" si="3"/>
        <v>0.864434920119871</v>
      </c>
      <c r="R59" s="115">
        <f t="shared" si="4"/>
        <v>7.4377380179807551E-3</v>
      </c>
      <c r="S59" s="110">
        <f t="shared" si="22"/>
        <v>0.87044917351353601</v>
      </c>
      <c r="T59" s="115">
        <f t="shared" si="6"/>
        <v>1.345199141164577E-2</v>
      </c>
      <c r="U59" s="110">
        <f t="shared" si="23"/>
        <v>0.87692829580918086</v>
      </c>
      <c r="V59" s="112">
        <f t="shared" si="7"/>
        <v>1.9931113707290615E-2</v>
      </c>
      <c r="Y59" s="80">
        <v>4</v>
      </c>
      <c r="Z59" s="80">
        <v>4</v>
      </c>
      <c r="AB59" s="114">
        <f t="shared" si="8"/>
        <v>0.87676276471840586</v>
      </c>
      <c r="AC59" s="116">
        <f t="shared" si="9"/>
        <v>6.0286415609463018E-2</v>
      </c>
      <c r="AD59" s="116">
        <f t="shared" si="10"/>
        <v>-9.9490037445678636E-2</v>
      </c>
      <c r="AE59" s="116">
        <f t="shared" si="11"/>
        <v>3.9203621836215952E-2</v>
      </c>
      <c r="AG59" s="112">
        <v>0.79024977213114755</v>
      </c>
      <c r="AH59" s="80" t="s">
        <v>89</v>
      </c>
    </row>
    <row r="60" spans="1:34" x14ac:dyDescent="0.3">
      <c r="A60" s="80">
        <v>1</v>
      </c>
      <c r="B60" s="50">
        <v>2</v>
      </c>
      <c r="C60" s="81" t="s">
        <v>666</v>
      </c>
      <c r="D60" s="50" t="s">
        <v>667</v>
      </c>
      <c r="F60" s="112">
        <f t="shared" si="21"/>
        <v>0.75025219333583482</v>
      </c>
      <c r="G60" s="80">
        <f t="shared" si="2"/>
        <v>26</v>
      </c>
      <c r="H60" s="94" t="s">
        <v>88</v>
      </c>
      <c r="J60" s="114">
        <f>Quiz!F60</f>
        <v>0.8210964285714285</v>
      </c>
      <c r="K60" s="114">
        <f>HW!E60</f>
        <v>0.88461538461538458</v>
      </c>
      <c r="L60" s="95">
        <f>'MT1'!F60</f>
        <v>0.78278688524590168</v>
      </c>
      <c r="M60" s="95">
        <f>'MT2'!G60</f>
        <v>0.66818181818181821</v>
      </c>
      <c r="N60" s="95">
        <f>Final!H60</f>
        <v>0.68067226890756305</v>
      </c>
      <c r="O60" s="112"/>
      <c r="Q60" s="110">
        <f t="shared" si="3"/>
        <v>0.73775026947073008</v>
      </c>
      <c r="R60" s="115">
        <f t="shared" si="4"/>
        <v>-1.2501923865104736E-2</v>
      </c>
      <c r="S60" s="110">
        <f t="shared" si="22"/>
        <v>0.72654104193356139</v>
      </c>
      <c r="T60" s="115">
        <f t="shared" si="6"/>
        <v>-2.3711151402273423E-2</v>
      </c>
      <c r="U60" s="110">
        <f t="shared" si="23"/>
        <v>0.77076978712433886</v>
      </c>
      <c r="V60" s="112">
        <f t="shared" si="7"/>
        <v>2.051759378850404E-2</v>
      </c>
      <c r="AB60" s="114">
        <f t="shared" si="8"/>
        <v>0.71054699077842765</v>
      </c>
      <c r="AC60" s="116">
        <f t="shared" si="9"/>
        <v>7.2239894467474031E-2</v>
      </c>
      <c r="AD60" s="116">
        <f t="shared" si="10"/>
        <v>-4.2365172596609435E-2</v>
      </c>
      <c r="AE60" s="116">
        <f t="shared" si="11"/>
        <v>-2.9874721870864596E-2</v>
      </c>
      <c r="AG60" s="112">
        <v>0.79250123871374534</v>
      </c>
      <c r="AH60" s="80" t="s">
        <v>89</v>
      </c>
    </row>
  </sheetData>
  <phoneticPr fontId="1" type="noConversion"/>
  <printOptions horizontalCentered="1" verticalCentered="1" gridLines="1"/>
  <pageMargins left="0.5" right="0.5" top="0.5" bottom="0.5" header="0.5" footer="0.5"/>
  <pageSetup scale="5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60"/>
  <sheetViews>
    <sheetView zoomScaleNormal="100" workbookViewId="0">
      <pane xSplit="7" ySplit="3" topLeftCell="H4" activePane="bottomRight" state="frozen"/>
      <selection pane="topRight" activeCell="K1" sqref="K1"/>
      <selection pane="bottomLeft" activeCell="A4" sqref="A4"/>
      <selection pane="bottomRight" activeCell="A3" sqref="A3"/>
    </sheetView>
  </sheetViews>
  <sheetFormatPr defaultColWidth="9.08984375" defaultRowHeight="14" x14ac:dyDescent="0.3"/>
  <cols>
    <col min="1" max="1" width="4.08984375" style="1" bestFit="1" customWidth="1"/>
    <col min="2" max="2" width="12.36328125" style="1" bestFit="1" customWidth="1"/>
    <col min="3" max="3" width="10.1796875" style="1" bestFit="1" customWidth="1"/>
    <col min="4" max="4" width="1.81640625" style="1" customWidth="1"/>
    <col min="5" max="6" width="5.81640625" style="1" customWidth="1"/>
    <col min="7" max="7" width="1.453125" style="1" customWidth="1"/>
    <col min="8" max="36" width="5" style="1" customWidth="1"/>
    <col min="37" max="39" width="6.26953125" style="1" bestFit="1" customWidth="1"/>
    <col min="40" max="16384" width="9.08984375" style="1"/>
  </cols>
  <sheetData>
    <row r="1" spans="1:39" x14ac:dyDescent="0.3">
      <c r="E1" s="1" t="s">
        <v>844</v>
      </c>
      <c r="F1" s="1">
        <f>COUNT(H4:AM4)</f>
        <v>32</v>
      </c>
      <c r="I1" s="1" t="s">
        <v>766</v>
      </c>
      <c r="L1" s="1" t="s">
        <v>767</v>
      </c>
      <c r="O1" s="1" t="s">
        <v>768</v>
      </c>
      <c r="R1" s="1" t="s">
        <v>769</v>
      </c>
      <c r="S1" s="1" t="s">
        <v>769</v>
      </c>
      <c r="U1" s="1" t="s">
        <v>814</v>
      </c>
      <c r="V1" s="1" t="s">
        <v>815</v>
      </c>
      <c r="W1" s="1" t="s">
        <v>817</v>
      </c>
      <c r="Z1" s="1" t="s">
        <v>820</v>
      </c>
      <c r="AC1" s="1" t="s">
        <v>823</v>
      </c>
      <c r="AE1" s="1" t="s">
        <v>824</v>
      </c>
      <c r="AG1" s="1" t="s">
        <v>825</v>
      </c>
      <c r="AH1" s="1" t="s">
        <v>826</v>
      </c>
      <c r="AK1" s="1" t="s">
        <v>832</v>
      </c>
    </row>
    <row r="2" spans="1:39" x14ac:dyDescent="0.3">
      <c r="E2" s="2" t="s">
        <v>842</v>
      </c>
      <c r="F2" s="2">
        <v>4</v>
      </c>
      <c r="G2" s="2"/>
      <c r="V2" s="1" t="s">
        <v>816</v>
      </c>
    </row>
    <row r="3" spans="1:39" s="10" customFormat="1" x14ac:dyDescent="0.3">
      <c r="A3" s="93" t="s">
        <v>22</v>
      </c>
      <c r="B3" s="93" t="s">
        <v>1</v>
      </c>
      <c r="C3" s="93" t="s">
        <v>77</v>
      </c>
      <c r="E3" s="10" t="s">
        <v>4</v>
      </c>
      <c r="F3" s="10" t="s">
        <v>839</v>
      </c>
      <c r="H3" s="10">
        <v>2</v>
      </c>
      <c r="I3" s="10">
        <v>3</v>
      </c>
      <c r="J3" s="10">
        <v>4</v>
      </c>
      <c r="K3" s="10">
        <v>5</v>
      </c>
      <c r="L3" s="10">
        <v>6</v>
      </c>
      <c r="M3" s="10">
        <v>7</v>
      </c>
      <c r="N3" s="10">
        <v>8</v>
      </c>
      <c r="O3" s="10">
        <v>9</v>
      </c>
      <c r="P3" s="10">
        <v>10</v>
      </c>
      <c r="Q3" s="10">
        <v>11</v>
      </c>
      <c r="R3" s="10">
        <v>12</v>
      </c>
      <c r="S3" s="10">
        <v>13</v>
      </c>
      <c r="T3" s="10">
        <v>14</v>
      </c>
      <c r="U3" s="10">
        <v>15</v>
      </c>
      <c r="V3" s="10">
        <v>16</v>
      </c>
      <c r="W3" s="10">
        <v>17</v>
      </c>
      <c r="X3" s="10">
        <v>18</v>
      </c>
      <c r="Y3" s="10">
        <v>19</v>
      </c>
      <c r="Z3" s="10">
        <v>20</v>
      </c>
      <c r="AA3" s="10">
        <v>21</v>
      </c>
      <c r="AB3" s="10">
        <v>22</v>
      </c>
      <c r="AC3" s="10">
        <v>23</v>
      </c>
      <c r="AD3" s="10">
        <v>24</v>
      </c>
      <c r="AE3" s="10">
        <v>25</v>
      </c>
      <c r="AF3" s="10">
        <v>26</v>
      </c>
      <c r="AG3" s="10">
        <v>27</v>
      </c>
      <c r="AH3" s="10">
        <v>28</v>
      </c>
      <c r="AI3" s="10">
        <v>29</v>
      </c>
      <c r="AJ3" s="10">
        <v>30</v>
      </c>
      <c r="AK3" s="10">
        <v>31</v>
      </c>
      <c r="AL3" s="10">
        <v>32</v>
      </c>
      <c r="AM3" s="10">
        <v>33</v>
      </c>
    </row>
    <row r="4" spans="1:39" s="80" customFormat="1" x14ac:dyDescent="0.3">
      <c r="A4" s="50">
        <v>1</v>
      </c>
      <c r="B4" s="50" t="s">
        <v>497</v>
      </c>
      <c r="C4" s="50" t="s">
        <v>496</v>
      </c>
      <c r="E4" s="100">
        <f>SUM(H4:AM4)/$F$1</f>
        <v>0.59290312500000009</v>
      </c>
      <c r="F4" s="100">
        <f>(SUM(H4:AM4)-SMALL(H4:AM4,1)-SMALL(H4:AM4,2)-SMALL(H4:AM4,3)-SMALL(H4:AM4,4))/($F$1-$F$2)</f>
        <v>0.67046071428571441</v>
      </c>
      <c r="H4" s="101">
        <v>1</v>
      </c>
      <c r="I4" s="101">
        <v>0.85709999999999997</v>
      </c>
      <c r="J4" s="101">
        <v>0.2727</v>
      </c>
      <c r="K4" s="101">
        <v>0.5</v>
      </c>
      <c r="L4" s="101">
        <v>0</v>
      </c>
      <c r="M4" s="102">
        <v>0.53849999999999998</v>
      </c>
      <c r="N4" s="102">
        <v>0.33329999999999999</v>
      </c>
      <c r="O4" s="102">
        <v>0.6</v>
      </c>
      <c r="P4" s="101">
        <v>0.4</v>
      </c>
      <c r="Q4" s="102">
        <v>0.7</v>
      </c>
      <c r="R4" s="102">
        <v>1</v>
      </c>
      <c r="S4" s="101">
        <v>0.28570000000000001</v>
      </c>
      <c r="T4" s="101">
        <v>0.2</v>
      </c>
      <c r="U4" s="102">
        <v>0.75</v>
      </c>
      <c r="V4" s="101">
        <v>0.5</v>
      </c>
      <c r="W4" s="101">
        <v>0</v>
      </c>
      <c r="X4" s="101">
        <v>0.25</v>
      </c>
      <c r="Y4" s="101">
        <v>0.33329999999999999</v>
      </c>
      <c r="Z4" s="101">
        <v>0.83330000000000004</v>
      </c>
      <c r="AA4" s="101">
        <v>0.66669999999999996</v>
      </c>
      <c r="AB4" s="101">
        <v>0</v>
      </c>
      <c r="AC4" s="102">
        <v>0.28570000000000001</v>
      </c>
      <c r="AD4" s="102">
        <v>1</v>
      </c>
      <c r="AE4" s="101">
        <v>1</v>
      </c>
      <c r="AF4" s="101">
        <v>1</v>
      </c>
      <c r="AG4" s="101">
        <v>1</v>
      </c>
      <c r="AH4" s="101">
        <v>1</v>
      </c>
      <c r="AI4" s="101">
        <v>1</v>
      </c>
      <c r="AJ4" s="101">
        <v>0.33329999999999999</v>
      </c>
      <c r="AK4" s="80">
        <v>0.5</v>
      </c>
      <c r="AL4" s="80">
        <v>0.83330000000000004</v>
      </c>
      <c r="AM4" s="80">
        <v>1</v>
      </c>
    </row>
    <row r="5" spans="1:39" x14ac:dyDescent="0.3">
      <c r="A5" s="50">
        <v>1</v>
      </c>
      <c r="B5" s="81" t="s">
        <v>545</v>
      </c>
      <c r="C5" s="50" t="s">
        <v>546</v>
      </c>
      <c r="E5" s="100">
        <f t="shared" ref="E5:E10" si="0">SUM(H5:AM5)/$F$1</f>
        <v>0.7239843749999999</v>
      </c>
      <c r="F5" s="100">
        <f t="shared" ref="F5:F10" si="1">(SUM(H5:AM5)-SMALL(H5:AM5,1)-SMALL(H5:AM5,2)-SMALL(H5:AM5,3)-SMALL(H5:AM5,4))/($F$1-$F$2)</f>
        <v>0.8113392857142856</v>
      </c>
      <c r="H5" s="1">
        <v>1</v>
      </c>
      <c r="I5" s="1">
        <v>1</v>
      </c>
      <c r="J5" s="1">
        <v>0.36359999999999998</v>
      </c>
      <c r="K5" s="1">
        <v>0.75</v>
      </c>
      <c r="L5" s="1">
        <v>0.25</v>
      </c>
      <c r="M5" s="102">
        <v>0.53849999999999998</v>
      </c>
      <c r="N5" s="102">
        <v>0.66669999999999996</v>
      </c>
      <c r="O5" s="102">
        <v>1</v>
      </c>
      <c r="P5" s="1">
        <v>0.2</v>
      </c>
      <c r="Q5" s="102">
        <v>0.9</v>
      </c>
      <c r="R5" s="102">
        <v>0.66669999999999996</v>
      </c>
      <c r="S5" s="1">
        <v>0.85709999999999997</v>
      </c>
      <c r="T5" s="1">
        <v>0.8</v>
      </c>
      <c r="U5" s="102">
        <v>0</v>
      </c>
      <c r="V5" s="1">
        <v>0.3</v>
      </c>
      <c r="W5" s="1">
        <v>0.625</v>
      </c>
      <c r="X5" s="1">
        <v>1</v>
      </c>
      <c r="Y5" s="1">
        <v>0.33329999999999999</v>
      </c>
      <c r="Z5" s="1">
        <v>0.83330000000000004</v>
      </c>
      <c r="AA5" s="1">
        <v>1</v>
      </c>
      <c r="AB5" s="1">
        <v>0.5</v>
      </c>
      <c r="AC5" s="102">
        <v>1</v>
      </c>
      <c r="AD5" s="102">
        <v>0.83330000000000004</v>
      </c>
      <c r="AE5" s="1">
        <v>1</v>
      </c>
      <c r="AF5" s="1">
        <v>0</v>
      </c>
      <c r="AG5" s="1">
        <v>1</v>
      </c>
      <c r="AH5" s="1">
        <v>1</v>
      </c>
      <c r="AI5" s="1">
        <v>0.75</v>
      </c>
      <c r="AJ5" s="1">
        <v>1</v>
      </c>
      <c r="AK5" s="1">
        <v>1</v>
      </c>
      <c r="AL5" s="1">
        <v>1</v>
      </c>
      <c r="AM5" s="1">
        <v>1</v>
      </c>
    </row>
    <row r="6" spans="1:39" x14ac:dyDescent="0.3">
      <c r="A6" s="50">
        <v>1</v>
      </c>
      <c r="B6" s="81" t="s">
        <v>547</v>
      </c>
      <c r="C6" s="50" t="s">
        <v>463</v>
      </c>
      <c r="E6" s="100">
        <f t="shared" si="0"/>
        <v>0.53358437499999989</v>
      </c>
      <c r="F6" s="100">
        <f t="shared" si="1"/>
        <v>0.60981071428571421</v>
      </c>
      <c r="H6" s="1">
        <v>0.8</v>
      </c>
      <c r="I6" s="1">
        <v>0.71430000000000005</v>
      </c>
      <c r="J6" s="1">
        <v>0.63639999999999997</v>
      </c>
      <c r="K6" s="1">
        <v>1</v>
      </c>
      <c r="L6" s="1">
        <v>0.25</v>
      </c>
      <c r="M6" s="102">
        <v>0.76919999999999999</v>
      </c>
      <c r="N6" s="102">
        <v>0.66669999999999996</v>
      </c>
      <c r="O6" s="102">
        <v>0.6</v>
      </c>
      <c r="P6" s="1">
        <v>1</v>
      </c>
      <c r="Q6" s="102">
        <v>0.3</v>
      </c>
      <c r="R6" s="102">
        <v>0.66669999999999996</v>
      </c>
      <c r="S6" s="1">
        <v>0.57140000000000002</v>
      </c>
      <c r="T6" s="1">
        <v>0.6</v>
      </c>
      <c r="U6" s="102">
        <v>0.75</v>
      </c>
      <c r="V6" s="1">
        <v>0</v>
      </c>
      <c r="W6" s="1">
        <v>1</v>
      </c>
      <c r="X6" s="1">
        <v>1</v>
      </c>
      <c r="Y6" s="1">
        <v>0</v>
      </c>
      <c r="Z6" s="1">
        <v>1</v>
      </c>
      <c r="AA6" s="1">
        <v>0.33329999999999999</v>
      </c>
      <c r="AB6" s="1">
        <v>0.75</v>
      </c>
      <c r="AC6" s="102">
        <v>0</v>
      </c>
      <c r="AD6" s="102">
        <v>0</v>
      </c>
      <c r="AE6" s="1">
        <v>1</v>
      </c>
      <c r="AF6" s="1">
        <v>0.83330000000000004</v>
      </c>
      <c r="AG6" s="1">
        <v>0</v>
      </c>
      <c r="AH6" s="1">
        <v>0.5</v>
      </c>
      <c r="AI6" s="1">
        <v>0</v>
      </c>
      <c r="AJ6" s="1">
        <v>0</v>
      </c>
      <c r="AK6" s="1">
        <v>0.16669999999999999</v>
      </c>
      <c r="AL6" s="1">
        <v>0.16669999999999999</v>
      </c>
      <c r="AM6" s="1">
        <v>1</v>
      </c>
    </row>
    <row r="7" spans="1:39" x14ac:dyDescent="0.3">
      <c r="A7" s="50">
        <v>1</v>
      </c>
      <c r="B7" s="81" t="s">
        <v>548</v>
      </c>
      <c r="C7" s="50" t="s">
        <v>549</v>
      </c>
      <c r="E7" s="100">
        <f t="shared" si="0"/>
        <v>0.70953750000000004</v>
      </c>
      <c r="F7" s="100">
        <f t="shared" si="1"/>
        <v>0.81090000000000007</v>
      </c>
      <c r="H7" s="1">
        <v>0.8</v>
      </c>
      <c r="I7" s="1">
        <v>0</v>
      </c>
      <c r="J7" s="1">
        <v>0.72729999999999995</v>
      </c>
      <c r="K7" s="1">
        <v>1</v>
      </c>
      <c r="L7" s="1">
        <v>1</v>
      </c>
      <c r="M7" s="102">
        <v>0.92310000000000003</v>
      </c>
      <c r="N7" s="102">
        <v>1</v>
      </c>
      <c r="O7" s="102">
        <v>1</v>
      </c>
      <c r="P7" s="1">
        <v>0</v>
      </c>
      <c r="Q7" s="102">
        <v>0.8</v>
      </c>
      <c r="R7" s="102">
        <v>0.66669999999999996</v>
      </c>
      <c r="S7" s="1">
        <v>0.85709999999999997</v>
      </c>
      <c r="T7" s="1">
        <v>0.8</v>
      </c>
      <c r="U7" s="102">
        <v>1</v>
      </c>
      <c r="V7" s="1">
        <v>1</v>
      </c>
      <c r="W7" s="1">
        <v>1</v>
      </c>
      <c r="X7" s="1">
        <v>1</v>
      </c>
      <c r="Y7" s="1">
        <v>0</v>
      </c>
      <c r="Z7" s="1">
        <v>0.66669999999999996</v>
      </c>
      <c r="AA7" s="1">
        <v>0</v>
      </c>
      <c r="AB7" s="1">
        <v>0.5</v>
      </c>
      <c r="AC7" s="102">
        <v>0.71430000000000005</v>
      </c>
      <c r="AD7" s="102">
        <v>0.5</v>
      </c>
      <c r="AE7" s="1">
        <v>1</v>
      </c>
      <c r="AF7" s="1">
        <v>0.83330000000000004</v>
      </c>
      <c r="AG7" s="1">
        <v>0</v>
      </c>
      <c r="AH7" s="1">
        <v>1</v>
      </c>
      <c r="AI7" s="1">
        <v>0.75</v>
      </c>
      <c r="AJ7" s="1">
        <v>0.66669999999999996</v>
      </c>
      <c r="AK7" s="1">
        <v>0.5</v>
      </c>
      <c r="AL7" s="1">
        <v>1</v>
      </c>
      <c r="AM7" s="1">
        <v>1</v>
      </c>
    </row>
    <row r="8" spans="1:39" x14ac:dyDescent="0.3">
      <c r="A8" s="50">
        <v>1</v>
      </c>
      <c r="B8" s="81" t="s">
        <v>550</v>
      </c>
      <c r="C8" s="50" t="s">
        <v>44</v>
      </c>
      <c r="E8" s="100">
        <f t="shared" si="0"/>
        <v>0.81562812500000004</v>
      </c>
      <c r="F8" s="100">
        <f t="shared" si="1"/>
        <v>0.9053607142857143</v>
      </c>
      <c r="H8" s="1">
        <v>1</v>
      </c>
      <c r="I8" s="1">
        <v>0.57140000000000002</v>
      </c>
      <c r="J8" s="1">
        <v>0.63639999999999997</v>
      </c>
      <c r="K8" s="1">
        <v>1</v>
      </c>
      <c r="L8" s="1">
        <v>0.25</v>
      </c>
      <c r="M8" s="102">
        <v>0.69230000000000003</v>
      </c>
      <c r="N8" s="102">
        <v>1</v>
      </c>
      <c r="O8" s="102">
        <v>1</v>
      </c>
      <c r="P8" s="1">
        <v>1</v>
      </c>
      <c r="Q8" s="102">
        <v>0.9</v>
      </c>
      <c r="R8" s="102">
        <v>0.66669999999999996</v>
      </c>
      <c r="S8" s="1">
        <v>0</v>
      </c>
      <c r="T8" s="1">
        <v>0.8</v>
      </c>
      <c r="U8" s="102">
        <v>0.75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0.83330000000000004</v>
      </c>
      <c r="AB8" s="1">
        <v>0.75</v>
      </c>
      <c r="AC8" s="102">
        <v>1</v>
      </c>
      <c r="AD8" s="102">
        <v>1</v>
      </c>
      <c r="AE8" s="1">
        <v>1</v>
      </c>
      <c r="AF8" s="1">
        <v>1</v>
      </c>
      <c r="AG8" s="1">
        <v>1</v>
      </c>
      <c r="AH8" s="1">
        <v>0.5</v>
      </c>
      <c r="AI8" s="1">
        <v>0.75</v>
      </c>
      <c r="AJ8" s="1">
        <v>0</v>
      </c>
      <c r="AK8" s="1">
        <v>1</v>
      </c>
      <c r="AL8" s="1">
        <v>1</v>
      </c>
      <c r="AM8" s="1">
        <v>1</v>
      </c>
    </row>
    <row r="9" spans="1:39" x14ac:dyDescent="0.3">
      <c r="A9" s="50">
        <v>1</v>
      </c>
      <c r="B9" s="81" t="s">
        <v>340</v>
      </c>
      <c r="C9" s="50" t="s">
        <v>775</v>
      </c>
      <c r="E9" s="100">
        <f>SUM(H9:AM9)/($F$1-1)</f>
        <v>0.87603225806451623</v>
      </c>
      <c r="F9" s="100">
        <f>(SUM(H9:AM9)-SMALL(H9:AM9,1)-SMALL(H9:AM9,2)-SMALL(H9:AM9,3)-SMALL(H9:AM9,4))/($F$1-$F$2-1)</f>
        <v>0.94562962962962971</v>
      </c>
      <c r="I9" s="1">
        <v>1</v>
      </c>
      <c r="J9" s="1">
        <v>0.72729999999999995</v>
      </c>
      <c r="K9" s="1">
        <v>1</v>
      </c>
      <c r="L9" s="1">
        <v>1</v>
      </c>
      <c r="M9" s="102">
        <v>1</v>
      </c>
      <c r="N9" s="102">
        <v>1</v>
      </c>
      <c r="O9" s="102">
        <v>1</v>
      </c>
      <c r="P9" s="1">
        <v>1</v>
      </c>
      <c r="Q9" s="102">
        <v>0.9</v>
      </c>
      <c r="R9" s="102">
        <v>0.66669999999999996</v>
      </c>
      <c r="S9" s="1">
        <v>0.85709999999999997</v>
      </c>
      <c r="T9" s="1">
        <v>1</v>
      </c>
      <c r="U9" s="102">
        <v>1</v>
      </c>
      <c r="V9" s="1">
        <v>1</v>
      </c>
      <c r="W9" s="1">
        <v>0.625</v>
      </c>
      <c r="X9" s="1">
        <v>1</v>
      </c>
      <c r="Y9" s="1">
        <v>1</v>
      </c>
      <c r="Z9" s="1">
        <v>1</v>
      </c>
      <c r="AA9" s="1">
        <v>0.33329999999999999</v>
      </c>
      <c r="AB9" s="1">
        <v>0.75</v>
      </c>
      <c r="AC9" s="102">
        <v>0.71430000000000005</v>
      </c>
      <c r="AD9" s="102">
        <v>1</v>
      </c>
      <c r="AE9" s="1">
        <v>1</v>
      </c>
      <c r="AF9" s="1">
        <v>0.83330000000000004</v>
      </c>
      <c r="AG9" s="1">
        <v>1</v>
      </c>
      <c r="AH9" s="1">
        <v>0.75</v>
      </c>
      <c r="AI9" s="1">
        <v>1</v>
      </c>
      <c r="AJ9" s="1">
        <v>0</v>
      </c>
      <c r="AK9" s="1">
        <v>1</v>
      </c>
      <c r="AL9" s="1">
        <v>1</v>
      </c>
      <c r="AM9" s="1">
        <v>1</v>
      </c>
    </row>
    <row r="10" spans="1:39" x14ac:dyDescent="0.3">
      <c r="A10" s="50">
        <v>1</v>
      </c>
      <c r="B10" s="81" t="s">
        <v>461</v>
      </c>
      <c r="C10" s="50" t="s">
        <v>692</v>
      </c>
      <c r="E10" s="100">
        <f t="shared" si="0"/>
        <v>0.13593749999999999</v>
      </c>
      <c r="F10" s="100">
        <f t="shared" si="1"/>
        <v>0.15535714285714283</v>
      </c>
      <c r="H10" s="1">
        <v>0.6</v>
      </c>
      <c r="I10" s="1">
        <v>1</v>
      </c>
      <c r="J10" s="1">
        <v>0</v>
      </c>
      <c r="K10" s="1">
        <v>0.75</v>
      </c>
      <c r="L10" s="1">
        <v>1</v>
      </c>
      <c r="M10" s="102">
        <v>0</v>
      </c>
      <c r="N10" s="102">
        <v>0</v>
      </c>
      <c r="O10" s="102">
        <v>1</v>
      </c>
      <c r="P10" s="1">
        <v>0</v>
      </c>
      <c r="Q10" s="1">
        <v>0</v>
      </c>
      <c r="R10" s="102">
        <v>0</v>
      </c>
      <c r="S10" s="1">
        <v>0</v>
      </c>
      <c r="T10" s="1">
        <v>0</v>
      </c>
      <c r="U10" s="102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02">
        <v>0</v>
      </c>
      <c r="AD10" s="102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</row>
    <row r="11" spans="1:39" s="83" customFormat="1" x14ac:dyDescent="0.3">
      <c r="A11" s="84">
        <v>1</v>
      </c>
      <c r="B11" s="85" t="s">
        <v>249</v>
      </c>
      <c r="C11" s="84" t="s">
        <v>551</v>
      </c>
      <c r="E11" s="103"/>
      <c r="F11" s="103"/>
      <c r="H11" s="83">
        <v>0.6</v>
      </c>
      <c r="I11" s="83">
        <v>0.85709999999999997</v>
      </c>
      <c r="J11" s="83">
        <v>0.90910000000000002</v>
      </c>
      <c r="K11" s="83">
        <v>0.5</v>
      </c>
      <c r="L11" s="83">
        <v>0</v>
      </c>
      <c r="M11" s="83">
        <v>0</v>
      </c>
      <c r="N11" s="83">
        <v>0</v>
      </c>
      <c r="O11" s="83">
        <v>0</v>
      </c>
      <c r="P11" s="83">
        <v>0.2</v>
      </c>
      <c r="Q11" s="104">
        <v>0.8</v>
      </c>
      <c r="R11" s="104">
        <v>0.66669999999999996</v>
      </c>
      <c r="S11" s="83">
        <v>0</v>
      </c>
      <c r="T11" s="83">
        <v>0.8</v>
      </c>
      <c r="U11" s="104">
        <v>1</v>
      </c>
      <c r="V11" s="83">
        <v>0</v>
      </c>
      <c r="W11" s="83">
        <v>0.5</v>
      </c>
      <c r="X11" s="83">
        <v>0</v>
      </c>
      <c r="Y11" s="83">
        <v>0</v>
      </c>
      <c r="Z11" s="83">
        <v>0</v>
      </c>
      <c r="AA11" s="83">
        <v>0</v>
      </c>
    </row>
    <row r="12" spans="1:39" x14ac:dyDescent="0.3">
      <c r="A12" s="50">
        <v>1</v>
      </c>
      <c r="B12" s="81" t="s">
        <v>552</v>
      </c>
      <c r="C12" s="50" t="s">
        <v>193</v>
      </c>
      <c r="E12" s="100">
        <f t="shared" ref="E12:E13" si="2">SUM(H12:AM12)/$F$1</f>
        <v>0.78735000000000011</v>
      </c>
      <c r="F12" s="100">
        <f t="shared" ref="F12:F13" si="3">(SUM(H12:AM12)-SMALL(H12:AM12,1)-SMALL(H12:AM12,2)-SMALL(H12:AM12,3)-SMALL(H12:AM12,4))/($F$1-$F$2)</f>
        <v>0.86709285714285722</v>
      </c>
      <c r="H12" s="1">
        <v>1</v>
      </c>
      <c r="I12" s="1">
        <v>0.71430000000000005</v>
      </c>
      <c r="J12" s="1">
        <v>0.90910000000000002</v>
      </c>
      <c r="K12" s="1">
        <v>1</v>
      </c>
      <c r="L12" s="1">
        <v>0.25</v>
      </c>
      <c r="M12" s="102">
        <v>0.92310000000000003</v>
      </c>
      <c r="N12" s="102">
        <v>0.33329999999999999</v>
      </c>
      <c r="O12" s="102">
        <v>1</v>
      </c>
      <c r="P12" s="1">
        <v>1</v>
      </c>
      <c r="Q12" s="102">
        <v>1</v>
      </c>
      <c r="R12" s="102">
        <v>0.66669999999999996</v>
      </c>
      <c r="S12" s="1">
        <v>1</v>
      </c>
      <c r="T12" s="1">
        <v>0.8</v>
      </c>
      <c r="U12" s="102">
        <v>1</v>
      </c>
      <c r="V12" s="1">
        <v>0.7</v>
      </c>
      <c r="W12" s="1">
        <v>0.625</v>
      </c>
      <c r="X12" s="1">
        <v>1</v>
      </c>
      <c r="Y12" s="1">
        <v>1</v>
      </c>
      <c r="Z12" s="1">
        <v>1</v>
      </c>
      <c r="AA12" s="1">
        <v>1</v>
      </c>
      <c r="AB12" s="1">
        <v>0.75</v>
      </c>
      <c r="AC12" s="102">
        <v>0.85709999999999997</v>
      </c>
      <c r="AD12" s="102">
        <v>1</v>
      </c>
      <c r="AE12" s="1">
        <v>1</v>
      </c>
      <c r="AF12" s="1">
        <v>0.83330000000000004</v>
      </c>
      <c r="AG12" s="1">
        <v>0</v>
      </c>
      <c r="AH12" s="1">
        <v>0.5</v>
      </c>
      <c r="AI12" s="1">
        <v>0.5</v>
      </c>
      <c r="AJ12" s="1">
        <v>0.33329999999999999</v>
      </c>
      <c r="AK12" s="1">
        <v>0.5</v>
      </c>
      <c r="AL12" s="1">
        <v>1</v>
      </c>
      <c r="AM12" s="1">
        <v>1</v>
      </c>
    </row>
    <row r="13" spans="1:39" x14ac:dyDescent="0.3">
      <c r="A13" s="50">
        <v>1</v>
      </c>
      <c r="B13" s="81" t="s">
        <v>553</v>
      </c>
      <c r="C13" s="50" t="s">
        <v>554</v>
      </c>
      <c r="E13" s="100">
        <f t="shared" si="2"/>
        <v>0.68603749999999997</v>
      </c>
      <c r="F13" s="100">
        <f t="shared" si="3"/>
        <v>0.76321071428571419</v>
      </c>
      <c r="H13" s="1">
        <v>0.8</v>
      </c>
      <c r="I13" s="1">
        <v>0</v>
      </c>
      <c r="J13" s="1">
        <v>0.81820000000000004</v>
      </c>
      <c r="K13" s="1">
        <v>0.75</v>
      </c>
      <c r="L13" s="1">
        <v>0.25</v>
      </c>
      <c r="M13" s="102">
        <v>0.92310000000000003</v>
      </c>
      <c r="N13" s="102">
        <v>0.33329999999999999</v>
      </c>
      <c r="O13" s="102">
        <v>0.8</v>
      </c>
      <c r="P13" s="1">
        <v>0.6</v>
      </c>
      <c r="Q13" s="102">
        <v>0.9</v>
      </c>
      <c r="R13" s="102">
        <v>1</v>
      </c>
      <c r="S13" s="1">
        <v>0.71430000000000005</v>
      </c>
      <c r="T13" s="1">
        <v>0.8</v>
      </c>
      <c r="U13" s="102">
        <v>1</v>
      </c>
      <c r="V13" s="1">
        <v>0.8</v>
      </c>
      <c r="W13" s="1">
        <v>1</v>
      </c>
      <c r="X13" s="1">
        <v>0.5</v>
      </c>
      <c r="Y13" s="1">
        <v>1</v>
      </c>
      <c r="Z13" s="1">
        <v>0.66669999999999996</v>
      </c>
      <c r="AA13" s="1">
        <v>0.83330000000000004</v>
      </c>
      <c r="AB13" s="1">
        <v>0.75</v>
      </c>
      <c r="AC13" s="102">
        <v>0.71430000000000005</v>
      </c>
      <c r="AD13" s="102">
        <v>0.83330000000000004</v>
      </c>
      <c r="AE13" s="1">
        <v>1</v>
      </c>
      <c r="AF13" s="1">
        <v>0.66669999999999996</v>
      </c>
      <c r="AG13" s="1">
        <v>0</v>
      </c>
      <c r="AH13" s="1">
        <v>0.5</v>
      </c>
      <c r="AI13" s="1">
        <v>0.5</v>
      </c>
      <c r="AJ13" s="1">
        <v>0.66669999999999996</v>
      </c>
      <c r="AK13" s="1">
        <v>0.66669999999999996</v>
      </c>
      <c r="AL13" s="1">
        <v>0.33329999999999999</v>
      </c>
      <c r="AM13" s="1">
        <v>0.83330000000000004</v>
      </c>
    </row>
    <row r="14" spans="1:39" x14ac:dyDescent="0.3">
      <c r="A14" s="50">
        <v>1</v>
      </c>
      <c r="B14" s="81" t="s">
        <v>781</v>
      </c>
      <c r="C14" s="50" t="s">
        <v>782</v>
      </c>
      <c r="E14" s="100">
        <f>SUM(H14:AM14)/($F$1-1)</f>
        <v>0.38290645161290326</v>
      </c>
      <c r="F14" s="100">
        <f>(SUM(H14:AM14)-SMALL(H14:AM14,1)-SMALL(H14:AM14,2)-SMALL(H14:AM14,3)-SMALL(H14:AM14,4))/($F$1-$F$2-1)</f>
        <v>0.43963333333333338</v>
      </c>
      <c r="I14" s="1">
        <v>0.71430000000000005</v>
      </c>
      <c r="J14" s="1">
        <v>0.18179999999999999</v>
      </c>
      <c r="K14" s="1">
        <v>0.25</v>
      </c>
      <c r="L14" s="1">
        <v>0</v>
      </c>
      <c r="M14" s="102">
        <v>0.76919999999999999</v>
      </c>
      <c r="N14" s="102">
        <v>0.66669999999999996</v>
      </c>
      <c r="O14" s="102">
        <v>0.2</v>
      </c>
      <c r="P14" s="1">
        <v>0.2</v>
      </c>
      <c r="Q14" s="102">
        <v>1</v>
      </c>
      <c r="R14" s="102">
        <v>0.33329999999999999</v>
      </c>
      <c r="S14" s="1">
        <v>0</v>
      </c>
      <c r="T14" s="1">
        <v>0.4</v>
      </c>
      <c r="U14" s="102">
        <v>0.75</v>
      </c>
      <c r="V14" s="1">
        <v>0</v>
      </c>
      <c r="W14" s="1">
        <v>0</v>
      </c>
      <c r="X14" s="1">
        <v>0.75</v>
      </c>
      <c r="Y14" s="1">
        <v>0.66669999999999996</v>
      </c>
      <c r="Z14" s="1">
        <v>0</v>
      </c>
      <c r="AA14" s="1">
        <v>0</v>
      </c>
      <c r="AB14" s="1">
        <v>0</v>
      </c>
      <c r="AC14" s="102">
        <v>0.57140000000000002</v>
      </c>
      <c r="AD14" s="102">
        <v>0</v>
      </c>
      <c r="AE14" s="1">
        <v>1</v>
      </c>
      <c r="AF14" s="1">
        <v>0</v>
      </c>
      <c r="AG14" s="1">
        <v>1</v>
      </c>
      <c r="AH14" s="1">
        <v>0.75</v>
      </c>
      <c r="AI14" s="1">
        <v>0</v>
      </c>
      <c r="AJ14" s="1">
        <v>0.33329999999999999</v>
      </c>
      <c r="AK14" s="1">
        <v>0.66669999999999996</v>
      </c>
      <c r="AL14" s="1">
        <v>0</v>
      </c>
      <c r="AM14" s="1">
        <v>0.66669999999999996</v>
      </c>
    </row>
    <row r="15" spans="1:39" s="83" customFormat="1" x14ac:dyDescent="0.3">
      <c r="A15" s="84">
        <v>1</v>
      </c>
      <c r="B15" s="85" t="s">
        <v>555</v>
      </c>
      <c r="C15" s="84" t="s">
        <v>674</v>
      </c>
      <c r="E15" s="103"/>
      <c r="F15" s="103"/>
      <c r="H15" s="83">
        <v>0.2</v>
      </c>
      <c r="I15" s="83">
        <v>0.42859999999999998</v>
      </c>
      <c r="J15" s="83">
        <v>0.2727</v>
      </c>
      <c r="K15" s="83">
        <v>0.25</v>
      </c>
      <c r="L15" s="83">
        <v>0.25</v>
      </c>
      <c r="M15" s="104">
        <v>0.46150000000000002</v>
      </c>
      <c r="N15" s="104">
        <v>0.33329999999999999</v>
      </c>
      <c r="O15" s="104">
        <v>0.2</v>
      </c>
      <c r="P15" s="83">
        <v>0</v>
      </c>
      <c r="Q15" s="104">
        <v>0.2</v>
      </c>
      <c r="R15" s="104">
        <v>1</v>
      </c>
      <c r="S15" s="83">
        <v>0.28570000000000001</v>
      </c>
      <c r="T15" s="83">
        <v>0.4</v>
      </c>
      <c r="U15" s="104">
        <v>0.25</v>
      </c>
      <c r="V15" s="83">
        <v>0.8</v>
      </c>
      <c r="W15" s="83">
        <v>0.25</v>
      </c>
      <c r="X15" s="83">
        <v>0.5</v>
      </c>
      <c r="Y15" s="83">
        <v>0.66669999999999996</v>
      </c>
      <c r="Z15" s="83">
        <v>0.16669999999999999</v>
      </c>
    </row>
    <row r="16" spans="1:39" x14ac:dyDescent="0.3">
      <c r="A16" s="50">
        <v>1</v>
      </c>
      <c r="B16" s="81" t="s">
        <v>556</v>
      </c>
      <c r="C16" s="50" t="s">
        <v>215</v>
      </c>
      <c r="E16" s="100">
        <f>SUM(H16:AM16)/$F$1</f>
        <v>0.5708812499999999</v>
      </c>
      <c r="F16" s="100">
        <f>(SUM(H16:AM16)-SMALL(H16:AM16,1)-SMALL(H16:AM16,2)-SMALL(H16:AM16,3)-SMALL(H16:AM16,4))/($F$1-$F$2)</f>
        <v>0.64886428571428556</v>
      </c>
      <c r="H16" s="1">
        <v>1</v>
      </c>
      <c r="I16" s="1">
        <v>0.85709999999999997</v>
      </c>
      <c r="J16" s="1">
        <v>0.45450000000000002</v>
      </c>
      <c r="K16" s="1">
        <v>0</v>
      </c>
      <c r="L16" s="1">
        <v>0.25</v>
      </c>
      <c r="M16" s="102">
        <v>0.46150000000000002</v>
      </c>
      <c r="N16" s="102">
        <v>0.33329999999999999</v>
      </c>
      <c r="O16" s="102">
        <v>0.4</v>
      </c>
      <c r="P16" s="1">
        <v>0.2</v>
      </c>
      <c r="Q16" s="102">
        <v>0.1</v>
      </c>
      <c r="R16" s="102">
        <v>0.33329999999999999</v>
      </c>
      <c r="S16" s="1">
        <v>0.57140000000000002</v>
      </c>
      <c r="T16" s="1">
        <v>0.2</v>
      </c>
      <c r="U16" s="102">
        <v>0.5</v>
      </c>
      <c r="V16" s="1">
        <v>0</v>
      </c>
      <c r="W16" s="1">
        <v>0.5</v>
      </c>
      <c r="X16" s="1">
        <v>1</v>
      </c>
      <c r="Y16" s="1">
        <v>0.66669999999999996</v>
      </c>
      <c r="Z16" s="1">
        <v>0.83330000000000004</v>
      </c>
      <c r="AA16" s="1">
        <v>0.83330000000000004</v>
      </c>
      <c r="AB16" s="1">
        <v>0.75</v>
      </c>
      <c r="AC16" s="102">
        <v>0.85709999999999997</v>
      </c>
      <c r="AD16" s="102">
        <v>1</v>
      </c>
      <c r="AE16" s="1">
        <v>1</v>
      </c>
      <c r="AF16" s="1">
        <v>0.83330000000000004</v>
      </c>
      <c r="AG16" s="1">
        <v>1</v>
      </c>
      <c r="AH16" s="1">
        <v>0.5</v>
      </c>
      <c r="AI16" s="1">
        <v>0.5</v>
      </c>
      <c r="AJ16" s="1">
        <v>0.66669999999999996</v>
      </c>
      <c r="AK16" s="1">
        <v>0</v>
      </c>
      <c r="AL16" s="1">
        <v>0.66669999999999996</v>
      </c>
      <c r="AM16" s="1">
        <v>1</v>
      </c>
    </row>
    <row r="17" spans="1:39" s="83" customFormat="1" x14ac:dyDescent="0.3">
      <c r="A17" s="84">
        <v>1</v>
      </c>
      <c r="B17" s="85" t="s">
        <v>557</v>
      </c>
      <c r="C17" s="84" t="s">
        <v>42</v>
      </c>
      <c r="E17" s="103"/>
      <c r="F17" s="103"/>
      <c r="H17" s="83">
        <v>0.8</v>
      </c>
      <c r="I17" s="83">
        <v>0.57140000000000002</v>
      </c>
      <c r="J17" s="83">
        <v>0</v>
      </c>
      <c r="K17" s="83">
        <v>0.5</v>
      </c>
      <c r="L17" s="83">
        <v>1</v>
      </c>
      <c r="M17" s="104">
        <v>0.76919999999999999</v>
      </c>
      <c r="N17" s="104">
        <v>0</v>
      </c>
      <c r="O17" s="83">
        <v>0</v>
      </c>
      <c r="P17" s="83">
        <v>0.4</v>
      </c>
      <c r="Q17" s="104">
        <v>0</v>
      </c>
      <c r="R17" s="83">
        <v>0</v>
      </c>
      <c r="S17" s="83">
        <v>0</v>
      </c>
      <c r="T17" s="83">
        <v>0</v>
      </c>
    </row>
    <row r="18" spans="1:39" x14ac:dyDescent="0.3">
      <c r="A18" s="50">
        <v>1</v>
      </c>
      <c r="B18" s="81" t="s">
        <v>558</v>
      </c>
      <c r="C18" s="50" t="s">
        <v>269</v>
      </c>
      <c r="E18" s="100">
        <f t="shared" ref="E18:E33" si="4">SUM(H18:AM18)/$F$1</f>
        <v>0.767484375</v>
      </c>
      <c r="F18" s="100">
        <f t="shared" ref="F18:F33" si="5">(SUM(H18:AM18)-SMALL(H18:AM18,1)-SMALL(H18:AM18,2)-SMALL(H18:AM18,3)-SMALL(H18:AM18,4))/($F$1-$F$2)</f>
        <v>0.85033928571428574</v>
      </c>
      <c r="H18" s="1">
        <v>0.8</v>
      </c>
      <c r="I18" s="1">
        <v>0.85709999999999997</v>
      </c>
      <c r="J18" s="1">
        <v>0.81820000000000004</v>
      </c>
      <c r="K18" s="1">
        <v>1</v>
      </c>
      <c r="L18" s="1">
        <v>0.25</v>
      </c>
      <c r="M18" s="102">
        <v>0.84619999999999995</v>
      </c>
      <c r="N18" s="102">
        <v>0.33329999999999999</v>
      </c>
      <c r="O18" s="102">
        <v>1</v>
      </c>
      <c r="P18" s="1">
        <v>0.2</v>
      </c>
      <c r="Q18" s="102">
        <v>0.9</v>
      </c>
      <c r="R18" s="102">
        <v>0.66669999999999996</v>
      </c>
      <c r="S18" s="1">
        <v>0.57140000000000002</v>
      </c>
      <c r="T18" s="1">
        <v>0.6</v>
      </c>
      <c r="U18" s="102">
        <v>1</v>
      </c>
      <c r="V18" s="1">
        <v>0.3</v>
      </c>
      <c r="W18" s="1">
        <v>1</v>
      </c>
      <c r="X18" s="1">
        <v>1</v>
      </c>
      <c r="Y18" s="1">
        <v>1</v>
      </c>
      <c r="Z18" s="1">
        <v>1</v>
      </c>
      <c r="AA18" s="1">
        <v>0.83330000000000004</v>
      </c>
      <c r="AB18" s="1">
        <v>1</v>
      </c>
      <c r="AC18" s="102">
        <v>1</v>
      </c>
      <c r="AD18" s="102">
        <v>1</v>
      </c>
      <c r="AE18" s="1">
        <v>1</v>
      </c>
      <c r="AF18" s="1">
        <v>0.5</v>
      </c>
      <c r="AG18" s="1">
        <v>0</v>
      </c>
      <c r="AH18" s="1">
        <v>0.75</v>
      </c>
      <c r="AI18" s="1">
        <v>1</v>
      </c>
      <c r="AJ18" s="1">
        <v>0.33329999999999999</v>
      </c>
      <c r="AK18" s="1">
        <v>1</v>
      </c>
      <c r="AL18" s="1">
        <v>1</v>
      </c>
      <c r="AM18" s="1">
        <v>1</v>
      </c>
    </row>
    <row r="19" spans="1:39" x14ac:dyDescent="0.3">
      <c r="A19" s="50">
        <v>1</v>
      </c>
      <c r="B19" s="81" t="s">
        <v>426</v>
      </c>
      <c r="C19" s="50" t="s">
        <v>141</v>
      </c>
      <c r="E19" s="100">
        <f t="shared" si="4"/>
        <v>0.49206874999999994</v>
      </c>
      <c r="F19" s="100">
        <f t="shared" si="5"/>
        <v>0.56236428571428565</v>
      </c>
      <c r="H19" s="1">
        <v>0.6</v>
      </c>
      <c r="I19" s="1">
        <v>0.85709999999999997</v>
      </c>
      <c r="J19" s="1">
        <v>0.63639999999999997</v>
      </c>
      <c r="K19" s="1">
        <v>0.5</v>
      </c>
      <c r="L19" s="1">
        <v>0.25</v>
      </c>
      <c r="M19" s="102">
        <v>0.92310000000000003</v>
      </c>
      <c r="N19" s="1">
        <v>0</v>
      </c>
      <c r="O19" s="102">
        <v>0.8</v>
      </c>
      <c r="P19" s="1">
        <v>0.2</v>
      </c>
      <c r="Q19" s="102">
        <v>1</v>
      </c>
      <c r="R19" s="102">
        <v>1</v>
      </c>
      <c r="S19" s="1">
        <v>0.71430000000000005</v>
      </c>
      <c r="T19" s="1">
        <v>0</v>
      </c>
      <c r="U19" s="102">
        <v>0.75</v>
      </c>
      <c r="V19" s="1">
        <v>0.7</v>
      </c>
      <c r="W19" s="1">
        <v>0.375</v>
      </c>
      <c r="X19" s="1">
        <v>0.5</v>
      </c>
      <c r="Y19" s="1">
        <v>0</v>
      </c>
      <c r="Z19" s="1">
        <v>0.33329999999999999</v>
      </c>
      <c r="AA19" s="1">
        <v>0.33329999999999999</v>
      </c>
      <c r="AB19" s="1">
        <v>0</v>
      </c>
      <c r="AC19" s="102">
        <v>0.85709999999999997</v>
      </c>
      <c r="AD19" s="102">
        <v>0.83330000000000004</v>
      </c>
      <c r="AE19" s="1">
        <v>1</v>
      </c>
      <c r="AF19" s="1">
        <v>0</v>
      </c>
      <c r="AG19" s="1">
        <v>0</v>
      </c>
      <c r="AH19" s="1">
        <v>0.5</v>
      </c>
      <c r="AI19" s="1">
        <v>0.75</v>
      </c>
      <c r="AJ19" s="1">
        <v>0.33329999999999999</v>
      </c>
      <c r="AK19" s="1">
        <v>0.66669999999999996</v>
      </c>
      <c r="AL19" s="1">
        <v>0.33329999999999999</v>
      </c>
      <c r="AM19" s="1">
        <v>0</v>
      </c>
    </row>
    <row r="20" spans="1:39" x14ac:dyDescent="0.3">
      <c r="A20" s="50">
        <v>1</v>
      </c>
      <c r="B20" s="81" t="s">
        <v>559</v>
      </c>
      <c r="C20" s="50" t="s">
        <v>560</v>
      </c>
      <c r="E20" s="100">
        <f t="shared" si="4"/>
        <v>0.61548437499999997</v>
      </c>
      <c r="F20" s="100">
        <f t="shared" si="5"/>
        <v>0.70341071428571422</v>
      </c>
      <c r="H20" s="1">
        <v>0.8</v>
      </c>
      <c r="I20" s="1">
        <v>0.85709999999999997</v>
      </c>
      <c r="J20" s="1">
        <v>0.81820000000000004</v>
      </c>
      <c r="K20" s="1">
        <v>1</v>
      </c>
      <c r="L20" s="1">
        <v>0.25</v>
      </c>
      <c r="M20" s="102">
        <v>0.61539999999999995</v>
      </c>
      <c r="N20" s="102">
        <v>1</v>
      </c>
      <c r="O20" s="102">
        <v>0.2</v>
      </c>
      <c r="P20" s="1">
        <v>0.2</v>
      </c>
      <c r="Q20" s="102">
        <v>0.7</v>
      </c>
      <c r="R20" s="102">
        <v>0.66669999999999996</v>
      </c>
      <c r="S20" s="1">
        <v>0.57140000000000002</v>
      </c>
      <c r="T20" s="1">
        <v>0.6</v>
      </c>
      <c r="U20" s="102">
        <v>1</v>
      </c>
      <c r="V20" s="1">
        <v>1</v>
      </c>
      <c r="W20" s="1">
        <v>1</v>
      </c>
      <c r="X20" s="1">
        <v>1</v>
      </c>
      <c r="Y20" s="1">
        <v>1</v>
      </c>
      <c r="Z20" s="1">
        <v>0.83330000000000004</v>
      </c>
      <c r="AA20" s="1">
        <v>0.66669999999999996</v>
      </c>
      <c r="AB20" s="1">
        <v>0.5</v>
      </c>
      <c r="AC20" s="102">
        <v>0</v>
      </c>
      <c r="AD20" s="102">
        <v>0</v>
      </c>
      <c r="AE20" s="1">
        <v>1</v>
      </c>
      <c r="AF20" s="1">
        <v>0.66669999999999996</v>
      </c>
      <c r="AG20" s="1">
        <v>0</v>
      </c>
      <c r="AH20" s="1">
        <v>0.5</v>
      </c>
      <c r="AI20" s="1">
        <v>0.75</v>
      </c>
      <c r="AJ20" s="1">
        <v>0</v>
      </c>
      <c r="AK20" s="1">
        <v>0.16669999999999999</v>
      </c>
      <c r="AL20" s="1">
        <v>0.33329999999999999</v>
      </c>
      <c r="AM20" s="1">
        <v>1</v>
      </c>
    </row>
    <row r="21" spans="1:39" x14ac:dyDescent="0.3">
      <c r="A21" s="50">
        <v>1</v>
      </c>
      <c r="B21" s="81" t="s">
        <v>561</v>
      </c>
      <c r="C21" s="50" t="s">
        <v>556</v>
      </c>
      <c r="E21" s="100">
        <f t="shared" si="4"/>
        <v>0.23764687500000001</v>
      </c>
      <c r="F21" s="100">
        <f t="shared" si="5"/>
        <v>0.27159642857142857</v>
      </c>
      <c r="H21" s="1">
        <v>0</v>
      </c>
      <c r="I21" s="1">
        <v>0.57140000000000002</v>
      </c>
      <c r="J21" s="1">
        <v>0</v>
      </c>
      <c r="K21" s="1">
        <v>0.25</v>
      </c>
      <c r="L21" s="1">
        <v>0.25</v>
      </c>
      <c r="M21" s="102">
        <v>0</v>
      </c>
      <c r="N21" s="102">
        <v>1</v>
      </c>
      <c r="O21" s="102">
        <v>0.4</v>
      </c>
      <c r="P21" s="1">
        <v>1</v>
      </c>
      <c r="Q21" s="102">
        <v>0.3</v>
      </c>
      <c r="R21" s="102">
        <v>1</v>
      </c>
      <c r="S21" s="1">
        <v>0.57140000000000002</v>
      </c>
      <c r="T21" s="1">
        <v>0</v>
      </c>
      <c r="U21" s="102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0.33329999999999999</v>
      </c>
      <c r="AB21" s="1">
        <v>0.25</v>
      </c>
      <c r="AC21" s="102">
        <v>0.42859999999999998</v>
      </c>
      <c r="AD21" s="102">
        <v>0</v>
      </c>
      <c r="AE21" s="1">
        <v>1</v>
      </c>
      <c r="AF21" s="1">
        <v>0</v>
      </c>
      <c r="AG21" s="1">
        <v>0</v>
      </c>
      <c r="AH21" s="1">
        <v>0</v>
      </c>
      <c r="AI21" s="1">
        <v>0.25</v>
      </c>
      <c r="AJ21" s="1">
        <v>0</v>
      </c>
      <c r="AK21" s="1">
        <v>0</v>
      </c>
      <c r="AL21" s="1">
        <v>0</v>
      </c>
      <c r="AM21" s="1">
        <v>0</v>
      </c>
    </row>
    <row r="22" spans="1:39" x14ac:dyDescent="0.3">
      <c r="A22" s="50">
        <v>1</v>
      </c>
      <c r="B22" s="81" t="s">
        <v>562</v>
      </c>
      <c r="C22" s="50" t="s">
        <v>125</v>
      </c>
      <c r="E22" s="100">
        <f t="shared" si="4"/>
        <v>0.89165312499999994</v>
      </c>
      <c r="F22" s="100">
        <f t="shared" si="5"/>
        <v>0.95950714285714278</v>
      </c>
      <c r="H22" s="1">
        <v>1</v>
      </c>
      <c r="I22" s="1">
        <v>1</v>
      </c>
      <c r="J22" s="1">
        <v>0.90910000000000002</v>
      </c>
      <c r="K22" s="1">
        <v>1</v>
      </c>
      <c r="L22" s="1">
        <v>1</v>
      </c>
      <c r="M22" s="102">
        <v>1</v>
      </c>
      <c r="N22" s="102">
        <v>1</v>
      </c>
      <c r="O22" s="102">
        <v>1</v>
      </c>
      <c r="P22" s="1">
        <v>1</v>
      </c>
      <c r="Q22" s="102">
        <v>1</v>
      </c>
      <c r="R22" s="102">
        <v>0.33329999999999999</v>
      </c>
      <c r="S22" s="1">
        <v>0.85709999999999997</v>
      </c>
      <c r="T22" s="1">
        <v>1</v>
      </c>
      <c r="U22" s="102">
        <v>1</v>
      </c>
      <c r="V22" s="1">
        <v>1</v>
      </c>
      <c r="W22" s="1">
        <v>1</v>
      </c>
      <c r="X22" s="1">
        <v>0.75</v>
      </c>
      <c r="Y22" s="1">
        <v>0.66669999999999996</v>
      </c>
      <c r="Z22" s="1">
        <v>1</v>
      </c>
      <c r="AA22" s="1">
        <v>1</v>
      </c>
      <c r="AB22" s="1">
        <v>1</v>
      </c>
      <c r="AC22" s="102">
        <v>0.85</v>
      </c>
      <c r="AD22" s="102">
        <v>1</v>
      </c>
      <c r="AE22" s="1">
        <v>1</v>
      </c>
      <c r="AF22" s="1">
        <v>1</v>
      </c>
      <c r="AG22" s="1">
        <v>0</v>
      </c>
      <c r="AH22" s="1">
        <v>0.75</v>
      </c>
      <c r="AI22" s="1">
        <v>0.75</v>
      </c>
      <c r="AJ22" s="1">
        <v>0.66669999999999996</v>
      </c>
      <c r="AK22" s="1">
        <v>1</v>
      </c>
      <c r="AL22" s="1">
        <v>1</v>
      </c>
      <c r="AM22" s="1">
        <v>1</v>
      </c>
    </row>
    <row r="23" spans="1:39" x14ac:dyDescent="0.3">
      <c r="A23" s="50">
        <v>1</v>
      </c>
      <c r="B23" s="81" t="s">
        <v>563</v>
      </c>
      <c r="C23" s="50" t="s">
        <v>564</v>
      </c>
      <c r="E23" s="100">
        <f t="shared" si="4"/>
        <v>0.46808437500000005</v>
      </c>
      <c r="F23" s="100">
        <f t="shared" si="5"/>
        <v>0.53495357142857147</v>
      </c>
      <c r="H23" s="1">
        <v>0.6</v>
      </c>
      <c r="I23" s="1">
        <v>1</v>
      </c>
      <c r="J23" s="1">
        <v>9.0899999999999995E-2</v>
      </c>
      <c r="K23" s="1">
        <v>0.75</v>
      </c>
      <c r="L23" s="1">
        <v>0.25</v>
      </c>
      <c r="M23" s="102">
        <v>0.46150000000000002</v>
      </c>
      <c r="N23" s="102">
        <v>0.66669999999999996</v>
      </c>
      <c r="O23" s="102">
        <v>1</v>
      </c>
      <c r="P23" s="1">
        <v>0.6</v>
      </c>
      <c r="Q23" s="102">
        <v>0.7</v>
      </c>
      <c r="R23" s="102">
        <v>1</v>
      </c>
      <c r="S23" s="1">
        <v>0.42859999999999998</v>
      </c>
      <c r="T23" s="1">
        <v>0.8</v>
      </c>
      <c r="U23" s="102">
        <v>0.75</v>
      </c>
      <c r="V23" s="1">
        <v>0</v>
      </c>
      <c r="W23" s="1">
        <v>0.25</v>
      </c>
      <c r="X23" s="1">
        <v>0.25</v>
      </c>
      <c r="Y23" s="1">
        <v>0</v>
      </c>
      <c r="Z23" s="1">
        <v>0.83330000000000004</v>
      </c>
      <c r="AA23" s="1">
        <v>0.5</v>
      </c>
      <c r="AB23" s="1">
        <v>0.5</v>
      </c>
      <c r="AC23" s="102">
        <v>0.71430000000000005</v>
      </c>
      <c r="AD23" s="102">
        <v>0.66669999999999996</v>
      </c>
      <c r="AE23" s="1">
        <v>0</v>
      </c>
      <c r="AF23" s="1">
        <v>0</v>
      </c>
      <c r="AG23" s="1">
        <v>0</v>
      </c>
      <c r="AH23" s="1">
        <v>0.5</v>
      </c>
      <c r="AI23" s="1">
        <v>0.5</v>
      </c>
      <c r="AJ23" s="1">
        <v>0</v>
      </c>
      <c r="AK23" s="1">
        <v>0.66669999999999996</v>
      </c>
      <c r="AL23" s="1">
        <v>0</v>
      </c>
      <c r="AM23" s="1">
        <v>0.5</v>
      </c>
    </row>
    <row r="24" spans="1:39" x14ac:dyDescent="0.3">
      <c r="A24" s="50">
        <v>1</v>
      </c>
      <c r="B24" s="81" t="s">
        <v>565</v>
      </c>
      <c r="C24" s="50" t="s">
        <v>404</v>
      </c>
      <c r="E24" s="100">
        <f t="shared" si="4"/>
        <v>0.55442499999999995</v>
      </c>
      <c r="F24" s="100">
        <f t="shared" si="5"/>
        <v>0.63362857142857132</v>
      </c>
      <c r="H24" s="1">
        <v>1</v>
      </c>
      <c r="I24" s="1">
        <v>0.71430000000000005</v>
      </c>
      <c r="J24" s="1">
        <v>0.72729999999999995</v>
      </c>
      <c r="K24" s="1">
        <v>0.25</v>
      </c>
      <c r="L24" s="1">
        <v>1</v>
      </c>
      <c r="M24" s="102">
        <v>1</v>
      </c>
      <c r="N24" s="102">
        <v>0</v>
      </c>
      <c r="O24" s="102">
        <v>1</v>
      </c>
      <c r="P24" s="1">
        <v>0.8</v>
      </c>
      <c r="Q24" s="102">
        <v>0.9</v>
      </c>
      <c r="R24" s="102">
        <v>1</v>
      </c>
      <c r="S24" s="1">
        <v>0</v>
      </c>
      <c r="T24" s="1">
        <v>0.6</v>
      </c>
      <c r="U24" s="102">
        <v>0.75</v>
      </c>
      <c r="V24" s="1">
        <v>0</v>
      </c>
      <c r="W24" s="1">
        <v>0</v>
      </c>
      <c r="X24" s="1">
        <v>0.75</v>
      </c>
      <c r="Y24" s="1">
        <v>0.66669999999999996</v>
      </c>
      <c r="Z24" s="1">
        <v>0.33329999999999999</v>
      </c>
      <c r="AA24" s="1">
        <v>0</v>
      </c>
      <c r="AB24" s="1">
        <v>0.5</v>
      </c>
      <c r="AC24" s="102">
        <v>0</v>
      </c>
      <c r="AD24" s="102">
        <v>0.16669999999999999</v>
      </c>
      <c r="AE24" s="1">
        <v>0</v>
      </c>
      <c r="AF24" s="1">
        <v>0.33329999999999999</v>
      </c>
      <c r="AG24" s="1">
        <v>1</v>
      </c>
      <c r="AH24" s="1">
        <v>0</v>
      </c>
      <c r="AI24" s="1">
        <v>0.75</v>
      </c>
      <c r="AJ24" s="1">
        <v>0.66669999999999996</v>
      </c>
      <c r="AK24" s="1">
        <v>0.83330000000000004</v>
      </c>
      <c r="AL24" s="1">
        <v>1</v>
      </c>
      <c r="AM24" s="1">
        <v>1</v>
      </c>
    </row>
    <row r="25" spans="1:39" x14ac:dyDescent="0.3">
      <c r="A25" s="50">
        <v>1</v>
      </c>
      <c r="B25" s="81" t="s">
        <v>566</v>
      </c>
      <c r="C25" s="50" t="s">
        <v>567</v>
      </c>
      <c r="E25" s="100">
        <f t="shared" si="4"/>
        <v>0.55602812499999998</v>
      </c>
      <c r="F25" s="100">
        <f t="shared" si="5"/>
        <v>0.63546071428571427</v>
      </c>
      <c r="H25" s="1">
        <v>1</v>
      </c>
      <c r="I25" s="1">
        <v>0.85709999999999997</v>
      </c>
      <c r="J25" s="1">
        <v>0.81820000000000004</v>
      </c>
      <c r="K25" s="1">
        <v>0.75</v>
      </c>
      <c r="L25" s="1">
        <v>1</v>
      </c>
      <c r="M25" s="102">
        <v>0.84619999999999995</v>
      </c>
      <c r="N25" s="102">
        <v>0.33329999999999999</v>
      </c>
      <c r="O25" s="102">
        <v>0.4</v>
      </c>
      <c r="P25" s="1">
        <v>0.8</v>
      </c>
      <c r="Q25" s="102">
        <v>0</v>
      </c>
      <c r="R25" s="102">
        <v>1</v>
      </c>
      <c r="S25" s="1">
        <v>0.57140000000000002</v>
      </c>
      <c r="T25" s="102">
        <v>0</v>
      </c>
      <c r="U25" s="102">
        <v>0.75</v>
      </c>
      <c r="V25" s="1">
        <v>0</v>
      </c>
      <c r="W25" s="1">
        <v>0</v>
      </c>
      <c r="X25" s="1">
        <v>0</v>
      </c>
      <c r="Y25" s="1">
        <v>1</v>
      </c>
      <c r="Z25" s="1">
        <v>0.5</v>
      </c>
      <c r="AA25" s="1">
        <v>1</v>
      </c>
      <c r="AB25" s="1">
        <v>1</v>
      </c>
      <c r="AC25" s="1">
        <v>0</v>
      </c>
      <c r="AD25" s="102">
        <v>0.83330000000000004</v>
      </c>
      <c r="AE25" s="1">
        <v>1</v>
      </c>
      <c r="AF25" s="1">
        <v>0.66669999999999996</v>
      </c>
      <c r="AG25" s="1">
        <v>0</v>
      </c>
      <c r="AH25" s="1">
        <v>0.75</v>
      </c>
      <c r="AI25" s="1">
        <v>0.75</v>
      </c>
      <c r="AJ25" s="1">
        <v>0</v>
      </c>
      <c r="AK25" s="1">
        <v>0.66669999999999996</v>
      </c>
      <c r="AL25" s="1">
        <v>0</v>
      </c>
      <c r="AM25" s="1">
        <v>0.5</v>
      </c>
    </row>
    <row r="26" spans="1:39" x14ac:dyDescent="0.3">
      <c r="A26" s="50">
        <v>1</v>
      </c>
      <c r="B26" s="81" t="s">
        <v>486</v>
      </c>
      <c r="C26" s="50" t="s">
        <v>487</v>
      </c>
      <c r="E26" s="100">
        <f t="shared" si="4"/>
        <v>0.50783750000000005</v>
      </c>
      <c r="F26" s="100">
        <f t="shared" si="5"/>
        <v>0.58038571428571439</v>
      </c>
      <c r="H26" s="1">
        <v>1</v>
      </c>
      <c r="I26" s="1">
        <v>1</v>
      </c>
      <c r="J26" s="1">
        <v>0.90910000000000002</v>
      </c>
      <c r="K26" s="1">
        <v>1</v>
      </c>
      <c r="L26" s="1">
        <v>0.75</v>
      </c>
      <c r="M26" s="102">
        <v>1</v>
      </c>
      <c r="N26" s="1">
        <v>0</v>
      </c>
      <c r="O26" s="102">
        <v>1</v>
      </c>
      <c r="P26" s="1">
        <v>1</v>
      </c>
      <c r="Q26" s="102">
        <v>0.8</v>
      </c>
      <c r="R26" s="102">
        <v>1</v>
      </c>
      <c r="S26" s="1">
        <v>1</v>
      </c>
      <c r="T26" s="1">
        <v>0</v>
      </c>
      <c r="U26" s="102">
        <v>0.75</v>
      </c>
      <c r="V26" s="1">
        <v>0</v>
      </c>
      <c r="W26" s="1">
        <v>0.625</v>
      </c>
      <c r="X26" s="1">
        <v>0</v>
      </c>
      <c r="Y26" s="1">
        <v>0.66669999999999996</v>
      </c>
      <c r="Z26" s="1">
        <v>0</v>
      </c>
      <c r="AA26" s="1">
        <v>0</v>
      </c>
      <c r="AB26" s="1">
        <v>0.75</v>
      </c>
      <c r="AC26" s="102">
        <v>1</v>
      </c>
      <c r="AD26" s="102">
        <v>0</v>
      </c>
      <c r="AE26" s="1">
        <v>1</v>
      </c>
      <c r="AF26" s="1">
        <v>0</v>
      </c>
      <c r="AG26" s="1">
        <v>0</v>
      </c>
      <c r="AH26" s="1">
        <v>0</v>
      </c>
      <c r="AI26" s="1">
        <v>1</v>
      </c>
      <c r="AJ26" s="1">
        <v>0</v>
      </c>
      <c r="AK26" s="1">
        <v>0</v>
      </c>
      <c r="AL26" s="1">
        <v>0</v>
      </c>
      <c r="AM26" s="1">
        <v>0</v>
      </c>
    </row>
    <row r="27" spans="1:39" x14ac:dyDescent="0.3">
      <c r="A27" s="50">
        <v>1</v>
      </c>
      <c r="B27" s="81" t="s">
        <v>568</v>
      </c>
      <c r="C27" s="50" t="s">
        <v>569</v>
      </c>
      <c r="E27" s="100">
        <f t="shared" si="4"/>
        <v>0.94460312499999999</v>
      </c>
      <c r="F27" s="100">
        <f t="shared" si="5"/>
        <v>0.99642857142857133</v>
      </c>
      <c r="H27" s="1">
        <v>1</v>
      </c>
      <c r="I27" s="1">
        <v>1</v>
      </c>
      <c r="J27" s="1">
        <v>0.72729999999999995</v>
      </c>
      <c r="K27" s="1">
        <v>1</v>
      </c>
      <c r="L27" s="1">
        <v>1</v>
      </c>
      <c r="M27" s="102">
        <v>1</v>
      </c>
      <c r="N27" s="102">
        <v>1</v>
      </c>
      <c r="O27" s="102">
        <v>0.8</v>
      </c>
      <c r="P27" s="1">
        <v>1</v>
      </c>
      <c r="Q27" s="102">
        <v>0.9</v>
      </c>
      <c r="R27" s="102">
        <v>1</v>
      </c>
      <c r="S27" s="1">
        <v>1</v>
      </c>
      <c r="T27" s="1">
        <v>0.8</v>
      </c>
      <c r="U27" s="102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02">
        <v>1</v>
      </c>
      <c r="AD27" s="102">
        <v>1</v>
      </c>
      <c r="AE27" s="1">
        <v>1</v>
      </c>
      <c r="AF27" s="1">
        <v>1</v>
      </c>
      <c r="AG27" s="1">
        <v>0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</row>
    <row r="28" spans="1:39" x14ac:dyDescent="0.3">
      <c r="A28" s="50">
        <v>1</v>
      </c>
      <c r="B28" s="81" t="s">
        <v>570</v>
      </c>
      <c r="C28" s="50" t="s">
        <v>571</v>
      </c>
      <c r="E28" s="100">
        <f t="shared" si="4"/>
        <v>0.65528437499999992</v>
      </c>
      <c r="F28" s="100">
        <f t="shared" si="5"/>
        <v>0.73996785714285707</v>
      </c>
      <c r="H28" s="1">
        <v>0.8</v>
      </c>
      <c r="I28" s="1">
        <v>0.71430000000000005</v>
      </c>
      <c r="J28" s="1">
        <v>0.54549999999999998</v>
      </c>
      <c r="K28" s="1">
        <v>0.25</v>
      </c>
      <c r="L28" s="1">
        <v>1</v>
      </c>
      <c r="M28" s="102">
        <v>0.84619999999999995</v>
      </c>
      <c r="N28" s="102">
        <v>0</v>
      </c>
      <c r="O28" s="102">
        <v>1</v>
      </c>
      <c r="P28" s="1">
        <v>0.8</v>
      </c>
      <c r="Q28" s="102"/>
      <c r="R28" s="102">
        <v>0.66669999999999996</v>
      </c>
      <c r="S28" s="1">
        <v>0.71430000000000005</v>
      </c>
      <c r="T28" s="1">
        <v>0.6</v>
      </c>
      <c r="U28" s="102">
        <v>0.75</v>
      </c>
      <c r="V28" s="1">
        <v>0.8</v>
      </c>
      <c r="W28" s="1">
        <v>0.625</v>
      </c>
      <c r="X28" s="1">
        <v>0.75</v>
      </c>
      <c r="Y28" s="1">
        <v>0.66669999999999996</v>
      </c>
      <c r="Z28" s="1">
        <v>1</v>
      </c>
      <c r="AA28" s="1">
        <v>0</v>
      </c>
      <c r="AB28" s="1">
        <v>0.75</v>
      </c>
      <c r="AC28" s="102">
        <v>0.85709999999999997</v>
      </c>
      <c r="AD28" s="102">
        <v>0.83330000000000004</v>
      </c>
      <c r="AE28" s="1">
        <v>1</v>
      </c>
      <c r="AF28" s="1">
        <v>0.83330000000000004</v>
      </c>
      <c r="AG28" s="1">
        <v>0</v>
      </c>
      <c r="AH28" s="1">
        <v>0.5</v>
      </c>
      <c r="AI28" s="1">
        <v>0.5</v>
      </c>
      <c r="AJ28" s="1">
        <v>0.66669999999999996</v>
      </c>
      <c r="AK28" s="1">
        <v>0.83330000000000004</v>
      </c>
      <c r="AL28" s="1">
        <v>0.66669999999999996</v>
      </c>
      <c r="AM28" s="1">
        <v>1</v>
      </c>
    </row>
    <row r="29" spans="1:39" x14ac:dyDescent="0.3">
      <c r="A29" s="50">
        <v>1</v>
      </c>
      <c r="B29" s="81" t="s">
        <v>572</v>
      </c>
      <c r="C29" s="50" t="s">
        <v>573</v>
      </c>
      <c r="E29" s="100">
        <f t="shared" si="4"/>
        <v>0.81857812500000005</v>
      </c>
      <c r="F29" s="100">
        <f t="shared" si="5"/>
        <v>0.90129285714285712</v>
      </c>
      <c r="H29" s="1">
        <v>1</v>
      </c>
      <c r="I29" s="1">
        <v>1</v>
      </c>
      <c r="J29" s="1">
        <v>0.90910000000000002</v>
      </c>
      <c r="K29" s="1">
        <v>0.75</v>
      </c>
      <c r="L29" s="1">
        <v>1</v>
      </c>
      <c r="M29" s="102">
        <v>0.84619999999999995</v>
      </c>
      <c r="N29" s="102">
        <v>1</v>
      </c>
      <c r="O29" s="102">
        <v>1</v>
      </c>
      <c r="P29" s="1">
        <v>0</v>
      </c>
      <c r="Q29" s="102">
        <v>0.8</v>
      </c>
      <c r="R29" s="102">
        <v>0.33329999999999999</v>
      </c>
      <c r="S29" s="1">
        <v>0.85709999999999997</v>
      </c>
      <c r="T29" s="1">
        <v>0.8</v>
      </c>
      <c r="U29" s="102">
        <v>0.75</v>
      </c>
      <c r="V29" s="1">
        <v>1</v>
      </c>
      <c r="W29" s="1">
        <v>0.125</v>
      </c>
      <c r="X29" s="1">
        <v>1</v>
      </c>
      <c r="Y29" s="1">
        <v>0.66669999999999996</v>
      </c>
      <c r="Z29" s="1">
        <v>1</v>
      </c>
      <c r="AA29" s="1">
        <v>0.5</v>
      </c>
      <c r="AB29" s="1">
        <v>0.75</v>
      </c>
      <c r="AC29" s="102">
        <v>0.85709999999999997</v>
      </c>
      <c r="AD29" s="102">
        <v>1</v>
      </c>
      <c r="AE29" s="1">
        <v>1</v>
      </c>
      <c r="AF29" s="1">
        <v>1</v>
      </c>
      <c r="AG29" s="1">
        <v>1</v>
      </c>
      <c r="AH29" s="1">
        <v>0.5</v>
      </c>
      <c r="AI29" s="1">
        <v>0.75</v>
      </c>
      <c r="AJ29" s="1">
        <v>1</v>
      </c>
      <c r="AK29" s="1">
        <v>1</v>
      </c>
      <c r="AL29" s="1">
        <v>1</v>
      </c>
      <c r="AM29" s="1">
        <v>1</v>
      </c>
    </row>
    <row r="30" spans="1:39" x14ac:dyDescent="0.3">
      <c r="A30" s="50">
        <v>1</v>
      </c>
      <c r="B30" s="81" t="s">
        <v>785</v>
      </c>
      <c r="C30" s="50" t="s">
        <v>786</v>
      </c>
      <c r="E30" s="100">
        <f>SUM(H30:AM30)/($F$1-3)</f>
        <v>0.26033793103448277</v>
      </c>
      <c r="F30" s="100">
        <f>(SUM(H30:AM30)-SMALL(H30:AM30,1)-SMALL(H30:AM30,2)-SMALL(H30:AM30,3)-SMALL(H30:AM30,4))/($F$1-$F$2-3)</f>
        <v>0.30199200000000004</v>
      </c>
      <c r="K30" s="1">
        <v>0.25</v>
      </c>
      <c r="L30" s="1">
        <v>0</v>
      </c>
      <c r="M30" s="102">
        <v>0.23080000000000001</v>
      </c>
      <c r="N30" s="102">
        <v>0.33329999999999999</v>
      </c>
      <c r="O30" s="102">
        <v>0.8</v>
      </c>
      <c r="P30" s="1">
        <v>1</v>
      </c>
      <c r="Q30" s="102">
        <v>0</v>
      </c>
      <c r="R30" s="102">
        <v>0</v>
      </c>
      <c r="S30" s="1">
        <v>0</v>
      </c>
      <c r="T30" s="1">
        <v>0.4</v>
      </c>
      <c r="U30" s="102">
        <v>0.25</v>
      </c>
      <c r="V30" s="1">
        <v>0</v>
      </c>
      <c r="W30" s="1">
        <v>0.25</v>
      </c>
      <c r="X30" s="1">
        <v>0</v>
      </c>
      <c r="Y30" s="1">
        <v>0.33329999999999999</v>
      </c>
      <c r="Z30" s="1">
        <v>0.66669999999999996</v>
      </c>
      <c r="AA30" s="1">
        <v>0.33329999999999999</v>
      </c>
      <c r="AB30" s="1">
        <v>0</v>
      </c>
      <c r="AC30" s="102">
        <v>0.28570000000000001</v>
      </c>
      <c r="AD30" s="102">
        <v>0.66669999999999996</v>
      </c>
      <c r="AE30" s="1">
        <v>1</v>
      </c>
      <c r="AF30" s="1">
        <v>0</v>
      </c>
      <c r="AG30" s="1">
        <v>0</v>
      </c>
      <c r="AH30" s="1">
        <v>0</v>
      </c>
      <c r="AI30" s="1">
        <v>0.75</v>
      </c>
      <c r="AJ30" s="1">
        <v>0</v>
      </c>
      <c r="AK30" s="1">
        <v>0</v>
      </c>
      <c r="AL30" s="1">
        <v>0</v>
      </c>
      <c r="AM30" s="1">
        <v>0</v>
      </c>
    </row>
    <row r="31" spans="1:39" x14ac:dyDescent="0.3">
      <c r="A31" s="50">
        <v>2</v>
      </c>
      <c r="B31" s="81" t="s">
        <v>627</v>
      </c>
      <c r="C31" s="50" t="s">
        <v>628</v>
      </c>
      <c r="E31" s="100">
        <f t="shared" si="4"/>
        <v>0.51756562500000003</v>
      </c>
      <c r="F31" s="100">
        <f t="shared" si="5"/>
        <v>0.59150357142857146</v>
      </c>
      <c r="H31" s="1">
        <v>0.8</v>
      </c>
      <c r="I31" s="1">
        <v>0.71430000000000005</v>
      </c>
      <c r="J31" s="1">
        <v>0.63639999999999997</v>
      </c>
      <c r="K31" s="1">
        <v>0.75</v>
      </c>
      <c r="L31" s="1">
        <v>0.25</v>
      </c>
      <c r="M31" s="102">
        <v>0.46150000000000002</v>
      </c>
      <c r="N31" s="102">
        <v>0.33329999999999999</v>
      </c>
      <c r="O31" s="102">
        <v>0.8</v>
      </c>
      <c r="P31" s="1">
        <v>0.4</v>
      </c>
      <c r="Q31" s="102">
        <v>0.7</v>
      </c>
      <c r="R31" s="102">
        <v>1</v>
      </c>
      <c r="S31" s="1">
        <v>0.57140000000000002</v>
      </c>
      <c r="T31" s="1">
        <v>0.8</v>
      </c>
      <c r="U31" s="102">
        <v>0.25</v>
      </c>
      <c r="V31" s="1">
        <v>0</v>
      </c>
      <c r="W31" s="1">
        <v>0.5</v>
      </c>
      <c r="X31" s="1">
        <v>0.5</v>
      </c>
      <c r="Y31" s="1">
        <v>1</v>
      </c>
      <c r="Z31" s="1">
        <v>0.33329999999999999</v>
      </c>
      <c r="AA31" s="1">
        <v>0</v>
      </c>
      <c r="AB31" s="1">
        <v>0.75</v>
      </c>
      <c r="AC31" s="102">
        <v>0.42859999999999998</v>
      </c>
      <c r="AD31" s="102">
        <v>0.33329999999999999</v>
      </c>
      <c r="AE31" s="1">
        <v>1</v>
      </c>
      <c r="AF31" s="1">
        <v>0.66669999999999996</v>
      </c>
      <c r="AG31" s="1">
        <v>0</v>
      </c>
      <c r="AH31" s="1">
        <v>1</v>
      </c>
      <c r="AI31" s="1">
        <v>0.75</v>
      </c>
      <c r="AJ31" s="1">
        <v>0</v>
      </c>
      <c r="AK31" s="1">
        <v>0.83330000000000004</v>
      </c>
      <c r="AL31" s="1">
        <v>0</v>
      </c>
      <c r="AM31" s="1">
        <v>0</v>
      </c>
    </row>
    <row r="32" spans="1:39" x14ac:dyDescent="0.3">
      <c r="A32" s="50">
        <v>2</v>
      </c>
      <c r="B32" s="81" t="s">
        <v>629</v>
      </c>
      <c r="C32" s="82" t="s">
        <v>414</v>
      </c>
      <c r="E32" s="100">
        <f t="shared" si="4"/>
        <v>0.70643437499999995</v>
      </c>
      <c r="F32" s="100">
        <f t="shared" si="5"/>
        <v>0.80735357142857134</v>
      </c>
      <c r="H32" s="1">
        <v>1</v>
      </c>
      <c r="I32" s="1">
        <v>0.71430000000000005</v>
      </c>
      <c r="J32" s="1">
        <v>1</v>
      </c>
      <c r="K32" s="1">
        <v>1</v>
      </c>
      <c r="L32" s="1">
        <v>0.25</v>
      </c>
      <c r="M32" s="102">
        <v>0.3846</v>
      </c>
      <c r="N32" s="102">
        <v>1</v>
      </c>
      <c r="O32" s="102">
        <v>0.6</v>
      </c>
      <c r="P32" s="1">
        <v>0.2</v>
      </c>
      <c r="Q32" s="102">
        <v>1</v>
      </c>
      <c r="R32" s="102">
        <v>0.33329999999999999</v>
      </c>
      <c r="S32" s="1">
        <v>0</v>
      </c>
      <c r="T32" s="1">
        <v>0.8</v>
      </c>
      <c r="U32" s="102">
        <v>0.75</v>
      </c>
      <c r="V32" s="1">
        <v>0.8</v>
      </c>
      <c r="W32" s="1">
        <v>0</v>
      </c>
      <c r="X32" s="1">
        <v>0.75</v>
      </c>
      <c r="Y32" s="1">
        <v>1</v>
      </c>
      <c r="Z32" s="1">
        <v>0.83330000000000004</v>
      </c>
      <c r="AA32" s="1">
        <v>0.83330000000000004</v>
      </c>
      <c r="AB32" s="1">
        <v>1</v>
      </c>
      <c r="AC32" s="102">
        <v>0.85709999999999997</v>
      </c>
      <c r="AD32" s="102">
        <v>0.83330000000000004</v>
      </c>
      <c r="AE32" s="1">
        <v>1</v>
      </c>
      <c r="AF32" s="1">
        <v>0</v>
      </c>
      <c r="AG32" s="1">
        <v>1</v>
      </c>
      <c r="AH32" s="1">
        <v>0</v>
      </c>
      <c r="AI32" s="1">
        <v>1</v>
      </c>
      <c r="AJ32" s="1">
        <v>1</v>
      </c>
      <c r="AK32" s="1">
        <v>0.66669999999999996</v>
      </c>
      <c r="AL32" s="1">
        <v>1</v>
      </c>
      <c r="AM32" s="1">
        <v>1</v>
      </c>
    </row>
    <row r="33" spans="1:39" x14ac:dyDescent="0.3">
      <c r="A33" s="50">
        <v>2</v>
      </c>
      <c r="B33" s="81" t="s">
        <v>758</v>
      </c>
      <c r="C33" s="82" t="s">
        <v>760</v>
      </c>
      <c r="E33" s="100">
        <f t="shared" si="4"/>
        <v>0.40425624999999998</v>
      </c>
      <c r="F33" s="100">
        <f t="shared" si="5"/>
        <v>0.46200714285714284</v>
      </c>
      <c r="H33" s="1">
        <v>0.6</v>
      </c>
      <c r="I33" s="1">
        <v>0.42859999999999998</v>
      </c>
      <c r="J33" s="1">
        <v>0.81820000000000004</v>
      </c>
      <c r="K33" s="1">
        <v>0.5</v>
      </c>
      <c r="L33" s="1">
        <v>0.25</v>
      </c>
      <c r="M33" s="102">
        <v>0.3846</v>
      </c>
      <c r="N33" s="102">
        <v>1</v>
      </c>
      <c r="O33" s="102">
        <v>0.8</v>
      </c>
      <c r="P33" s="1">
        <v>0.4</v>
      </c>
      <c r="Q33" s="102">
        <v>0</v>
      </c>
      <c r="R33" s="102">
        <v>1</v>
      </c>
      <c r="S33" s="1">
        <v>0.42859999999999998</v>
      </c>
      <c r="T33" s="1">
        <v>0.6</v>
      </c>
      <c r="U33" s="102">
        <v>0.25</v>
      </c>
      <c r="V33" s="1">
        <v>0</v>
      </c>
      <c r="W33" s="1">
        <v>1</v>
      </c>
      <c r="X33" s="1">
        <v>0.75</v>
      </c>
      <c r="Y33" s="1">
        <v>0</v>
      </c>
      <c r="Z33" s="1">
        <v>0</v>
      </c>
      <c r="AA33" s="1">
        <v>0.33329999999999999</v>
      </c>
      <c r="AB33" s="1">
        <v>0.25</v>
      </c>
      <c r="AC33" s="102">
        <v>0.1429</v>
      </c>
      <c r="AD33" s="102">
        <v>0</v>
      </c>
      <c r="AE33" s="1">
        <v>0</v>
      </c>
      <c r="AG33" s="1">
        <v>1</v>
      </c>
      <c r="AH33" s="1">
        <v>0.5</v>
      </c>
      <c r="AI33" s="1">
        <v>0.5</v>
      </c>
      <c r="AJ33" s="1">
        <v>0</v>
      </c>
      <c r="AK33" s="1">
        <v>0.33329999999999999</v>
      </c>
      <c r="AL33" s="1">
        <v>0.5</v>
      </c>
      <c r="AM33" s="1">
        <v>0.16669999999999999</v>
      </c>
    </row>
    <row r="34" spans="1:39" s="105" customFormat="1" x14ac:dyDescent="0.3">
      <c r="A34" s="98">
        <v>2</v>
      </c>
      <c r="B34" s="99" t="s">
        <v>192</v>
      </c>
      <c r="C34" s="98" t="s">
        <v>630</v>
      </c>
      <c r="E34" s="106"/>
      <c r="F34" s="106"/>
      <c r="H34" s="105">
        <v>1</v>
      </c>
      <c r="I34" s="105">
        <v>0.57140000000000002</v>
      </c>
      <c r="J34" s="105">
        <v>0.63639999999999997</v>
      </c>
      <c r="L34" s="105">
        <v>0.25</v>
      </c>
      <c r="M34" s="107">
        <v>0</v>
      </c>
      <c r="N34" s="107">
        <v>0.33329999999999999</v>
      </c>
      <c r="O34" s="107">
        <v>0</v>
      </c>
      <c r="P34" s="105">
        <v>0</v>
      </c>
      <c r="Q34" s="107">
        <v>0</v>
      </c>
      <c r="R34" s="107">
        <v>1</v>
      </c>
      <c r="S34" s="105">
        <v>0</v>
      </c>
      <c r="T34" s="105">
        <v>0.6</v>
      </c>
      <c r="U34" s="107">
        <v>0.75</v>
      </c>
      <c r="V34" s="105">
        <v>0</v>
      </c>
      <c r="W34" s="105">
        <v>0</v>
      </c>
      <c r="X34" s="105">
        <v>0</v>
      </c>
      <c r="AC34" s="83"/>
      <c r="AD34" s="83"/>
    </row>
    <row r="35" spans="1:39" x14ac:dyDescent="0.3">
      <c r="A35" s="50">
        <v>2</v>
      </c>
      <c r="B35" s="81" t="s">
        <v>631</v>
      </c>
      <c r="C35" s="50" t="s">
        <v>632</v>
      </c>
      <c r="E35" s="100">
        <f t="shared" ref="E35:E49" si="6">SUM(H35:AM35)/$F$1</f>
        <v>0.921875</v>
      </c>
      <c r="F35" s="100">
        <f t="shared" ref="F35:F49" si="7">(SUM(H35:AM35)-SMALL(H35:AM35,1)-SMALL(H35:AM35,2)-SMALL(H35:AM35,3)-SMALL(H35:AM35,4))/($F$1-$F$2)</f>
        <v>0.9285714285714286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02">
        <v>1</v>
      </c>
      <c r="N35" s="102">
        <v>1</v>
      </c>
      <c r="O35" s="102">
        <v>1</v>
      </c>
      <c r="P35" s="1">
        <v>1</v>
      </c>
      <c r="Q35" s="102"/>
      <c r="R35" s="102">
        <v>1</v>
      </c>
      <c r="S35" s="1">
        <v>1</v>
      </c>
      <c r="T35" s="1">
        <v>1</v>
      </c>
      <c r="U35" s="102"/>
      <c r="V35" s="1">
        <v>0.5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02">
        <v>1</v>
      </c>
      <c r="AD35" s="102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</row>
    <row r="36" spans="1:39" x14ac:dyDescent="0.3">
      <c r="A36" s="50">
        <v>2</v>
      </c>
      <c r="B36" s="81" t="s">
        <v>633</v>
      </c>
      <c r="C36" s="50" t="s">
        <v>143</v>
      </c>
      <c r="E36" s="100">
        <f t="shared" si="6"/>
        <v>0.62369999999999992</v>
      </c>
      <c r="F36" s="100">
        <f t="shared" si="7"/>
        <v>0.71279999999999988</v>
      </c>
      <c r="H36" s="1">
        <v>1</v>
      </c>
      <c r="I36" s="1">
        <v>0.57140000000000002</v>
      </c>
      <c r="J36" s="1">
        <v>1</v>
      </c>
      <c r="K36" s="1">
        <v>1</v>
      </c>
      <c r="L36" s="1">
        <v>0.25</v>
      </c>
      <c r="M36" s="102">
        <v>0</v>
      </c>
      <c r="N36" s="102">
        <v>1</v>
      </c>
      <c r="O36" s="102">
        <v>0.6</v>
      </c>
      <c r="P36" s="1">
        <v>0.2</v>
      </c>
      <c r="Q36" s="102">
        <v>0.7</v>
      </c>
      <c r="R36" s="102">
        <v>0.66669999999999996</v>
      </c>
      <c r="S36" s="1">
        <v>0.71430000000000005</v>
      </c>
      <c r="T36" s="1">
        <v>0.8</v>
      </c>
      <c r="U36" s="102">
        <v>0.75</v>
      </c>
      <c r="V36" s="1">
        <v>0.7</v>
      </c>
      <c r="W36" s="1">
        <v>0.625</v>
      </c>
      <c r="X36" s="1">
        <v>1</v>
      </c>
      <c r="Y36" s="1">
        <v>1</v>
      </c>
      <c r="Z36" s="1">
        <v>0.83330000000000004</v>
      </c>
      <c r="AA36" s="1">
        <v>1</v>
      </c>
      <c r="AB36" s="1">
        <v>1</v>
      </c>
      <c r="AC36" s="102">
        <v>0.71430000000000005</v>
      </c>
      <c r="AD36" s="1">
        <v>0</v>
      </c>
      <c r="AE36" s="1">
        <v>0</v>
      </c>
      <c r="AF36" s="1">
        <v>0.66669999999999996</v>
      </c>
      <c r="AG36" s="1">
        <v>0</v>
      </c>
      <c r="AH36" s="1">
        <v>1</v>
      </c>
      <c r="AI36" s="1">
        <v>0</v>
      </c>
      <c r="AJ36" s="1">
        <v>0</v>
      </c>
      <c r="AK36" s="1">
        <v>0.5</v>
      </c>
      <c r="AL36" s="1">
        <v>0.66669999999999996</v>
      </c>
      <c r="AM36" s="1">
        <v>1</v>
      </c>
    </row>
    <row r="37" spans="1:39" x14ac:dyDescent="0.3">
      <c r="A37" s="50">
        <v>2</v>
      </c>
      <c r="B37" s="81" t="s">
        <v>298</v>
      </c>
      <c r="C37" s="50" t="s">
        <v>634</v>
      </c>
      <c r="E37" s="100">
        <f t="shared" si="6"/>
        <v>0.77613437500000015</v>
      </c>
      <c r="F37" s="100">
        <f t="shared" si="7"/>
        <v>0.85427500000000012</v>
      </c>
      <c r="H37" s="1">
        <v>0.8</v>
      </c>
      <c r="I37" s="1">
        <v>0.85709999999999997</v>
      </c>
      <c r="J37" s="1">
        <v>0.81820000000000004</v>
      </c>
      <c r="K37" s="1">
        <v>0.75</v>
      </c>
      <c r="L37" s="1">
        <v>0.25</v>
      </c>
      <c r="M37" s="102">
        <v>0.92310000000000003</v>
      </c>
      <c r="N37" s="102">
        <v>0.33329999999999999</v>
      </c>
      <c r="O37" s="102">
        <v>1</v>
      </c>
      <c r="P37" s="1">
        <v>0.6</v>
      </c>
      <c r="Q37" s="102">
        <v>0.8</v>
      </c>
      <c r="R37" s="102">
        <v>0.66669999999999996</v>
      </c>
      <c r="S37" s="1">
        <v>0.71430000000000005</v>
      </c>
      <c r="T37" s="1">
        <v>0.8</v>
      </c>
      <c r="U37" s="102">
        <v>1</v>
      </c>
      <c r="V37" s="1">
        <v>1</v>
      </c>
      <c r="W37" s="1">
        <v>0</v>
      </c>
      <c r="X37" s="1">
        <v>0.5</v>
      </c>
      <c r="Y37" s="1">
        <v>1</v>
      </c>
      <c r="Z37" s="1">
        <v>1</v>
      </c>
      <c r="AA37" s="1">
        <v>0.83330000000000004</v>
      </c>
      <c r="AB37" s="1">
        <v>1</v>
      </c>
      <c r="AC37" s="102">
        <v>0.85709999999999997</v>
      </c>
      <c r="AD37" s="102">
        <v>1</v>
      </c>
      <c r="AE37" s="1">
        <v>1</v>
      </c>
      <c r="AF37" s="1">
        <v>0.83330000000000004</v>
      </c>
      <c r="AG37" s="1">
        <v>1</v>
      </c>
      <c r="AH37" s="1">
        <v>0.75</v>
      </c>
      <c r="AI37" s="1">
        <v>0.75</v>
      </c>
      <c r="AJ37" s="1">
        <v>0.33329999999999999</v>
      </c>
      <c r="AK37" s="1">
        <v>0.83330000000000004</v>
      </c>
      <c r="AL37" s="1">
        <v>1</v>
      </c>
      <c r="AM37" s="1">
        <v>0.83330000000000004</v>
      </c>
    </row>
    <row r="38" spans="1:39" x14ac:dyDescent="0.3">
      <c r="A38" s="50">
        <v>2</v>
      </c>
      <c r="B38" s="81" t="s">
        <v>635</v>
      </c>
      <c r="C38" s="50" t="s">
        <v>636</v>
      </c>
      <c r="E38" s="100">
        <f t="shared" si="6"/>
        <v>0.30295625000000004</v>
      </c>
      <c r="F38" s="100">
        <f t="shared" si="7"/>
        <v>0.34623571428571431</v>
      </c>
      <c r="H38" s="1">
        <v>0.8</v>
      </c>
      <c r="I38" s="1">
        <v>1</v>
      </c>
      <c r="J38" s="1">
        <v>0.90910000000000002</v>
      </c>
      <c r="K38" s="1">
        <v>0.25</v>
      </c>
      <c r="L38" s="1">
        <v>0.25</v>
      </c>
      <c r="M38" s="102">
        <v>0.84619999999999995</v>
      </c>
      <c r="N38" s="102">
        <v>1</v>
      </c>
      <c r="O38" s="102">
        <v>0.4</v>
      </c>
      <c r="P38" s="1">
        <v>1</v>
      </c>
      <c r="Q38" s="1">
        <v>0</v>
      </c>
      <c r="R38" s="1">
        <v>0</v>
      </c>
      <c r="S38" s="1">
        <v>0.28570000000000001</v>
      </c>
      <c r="T38" s="1">
        <v>0.4</v>
      </c>
      <c r="U38" s="102">
        <v>0</v>
      </c>
      <c r="V38" s="1">
        <v>0</v>
      </c>
      <c r="W38" s="1">
        <v>0.375</v>
      </c>
      <c r="X38" s="1">
        <v>0.75</v>
      </c>
      <c r="Y38" s="1">
        <v>0</v>
      </c>
      <c r="Z38" s="1">
        <v>0</v>
      </c>
      <c r="AA38" s="1">
        <v>0</v>
      </c>
      <c r="AB38" s="1">
        <v>0</v>
      </c>
      <c r="AC38" s="102">
        <v>0.42859999999999998</v>
      </c>
      <c r="AD38" s="102">
        <v>0</v>
      </c>
      <c r="AE38" s="1">
        <v>1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</row>
    <row r="39" spans="1:39" x14ac:dyDescent="0.3">
      <c r="A39" s="50">
        <v>2</v>
      </c>
      <c r="B39" s="81" t="s">
        <v>637</v>
      </c>
      <c r="C39" s="50" t="s">
        <v>744</v>
      </c>
      <c r="E39" s="100">
        <f t="shared" si="6"/>
        <v>0.82388125000000001</v>
      </c>
      <c r="F39" s="100">
        <f t="shared" si="7"/>
        <v>0.91122142857142852</v>
      </c>
      <c r="H39" s="1">
        <v>0.8</v>
      </c>
      <c r="I39" s="1">
        <v>0.71430000000000005</v>
      </c>
      <c r="J39" s="1">
        <v>0.63639999999999997</v>
      </c>
      <c r="K39" s="1">
        <v>0.75</v>
      </c>
      <c r="L39" s="1">
        <v>0.25</v>
      </c>
      <c r="M39" s="102">
        <v>0.92310000000000003</v>
      </c>
      <c r="N39" s="102">
        <v>1</v>
      </c>
      <c r="O39" s="102">
        <v>0.6</v>
      </c>
      <c r="P39" s="1">
        <v>1</v>
      </c>
      <c r="Q39" s="102">
        <v>1</v>
      </c>
      <c r="R39" s="102">
        <v>1</v>
      </c>
      <c r="S39" s="1">
        <v>0.85709999999999997</v>
      </c>
      <c r="T39" s="1">
        <v>1</v>
      </c>
      <c r="U39" s="102">
        <v>1</v>
      </c>
      <c r="V39" s="1">
        <v>1</v>
      </c>
      <c r="W39" s="1">
        <v>1</v>
      </c>
      <c r="X39" s="1">
        <v>1</v>
      </c>
      <c r="Y39" s="1">
        <v>0.66669999999999996</v>
      </c>
      <c r="Z39" s="1">
        <v>0.83330000000000004</v>
      </c>
      <c r="AA39" s="1">
        <v>0</v>
      </c>
      <c r="AB39" s="1">
        <v>0.75</v>
      </c>
      <c r="AC39" s="102">
        <v>1</v>
      </c>
      <c r="AD39" s="102">
        <v>1</v>
      </c>
      <c r="AE39" s="1">
        <v>1</v>
      </c>
      <c r="AF39" s="1">
        <v>1</v>
      </c>
      <c r="AG39" s="1">
        <v>1</v>
      </c>
      <c r="AH39" s="1">
        <v>1</v>
      </c>
      <c r="AI39" s="1">
        <v>0.75</v>
      </c>
      <c r="AJ39" s="1">
        <v>1</v>
      </c>
      <c r="AK39" s="1">
        <v>1</v>
      </c>
      <c r="AL39" s="1">
        <v>0</v>
      </c>
      <c r="AM39" s="1">
        <v>0.83330000000000004</v>
      </c>
    </row>
    <row r="40" spans="1:39" x14ac:dyDescent="0.3">
      <c r="A40" s="50">
        <v>2</v>
      </c>
      <c r="B40" s="81" t="s">
        <v>638</v>
      </c>
      <c r="C40" s="50" t="s">
        <v>639</v>
      </c>
      <c r="E40" s="100">
        <f t="shared" si="6"/>
        <v>0.81453437500000003</v>
      </c>
      <c r="F40" s="100">
        <f t="shared" si="7"/>
        <v>0.91006428571428566</v>
      </c>
      <c r="H40" s="1">
        <v>1</v>
      </c>
      <c r="I40" s="1">
        <v>1</v>
      </c>
      <c r="J40" s="1">
        <v>0.81820000000000004</v>
      </c>
      <c r="K40" s="1">
        <v>0.75</v>
      </c>
      <c r="L40" s="1">
        <v>0.25</v>
      </c>
      <c r="M40" s="102">
        <v>0.92310000000000003</v>
      </c>
      <c r="N40" s="102">
        <v>0.66669999999999996</v>
      </c>
      <c r="O40" s="102">
        <v>1</v>
      </c>
      <c r="P40" s="1">
        <v>1</v>
      </c>
      <c r="Q40" s="102">
        <v>1</v>
      </c>
      <c r="R40" s="102">
        <v>0.66669999999999996</v>
      </c>
      <c r="S40" s="1">
        <v>0.85709999999999997</v>
      </c>
      <c r="T40" s="1">
        <v>0.8</v>
      </c>
      <c r="U40" s="102">
        <v>0.75</v>
      </c>
      <c r="V40" s="1">
        <v>0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02">
        <v>1</v>
      </c>
      <c r="AD40" s="102">
        <v>1</v>
      </c>
      <c r="AE40" s="1">
        <v>1</v>
      </c>
      <c r="AF40" s="1">
        <v>1</v>
      </c>
      <c r="AG40" s="1">
        <v>1</v>
      </c>
      <c r="AH40" s="1">
        <v>1</v>
      </c>
      <c r="AI40" s="1">
        <v>0.75</v>
      </c>
      <c r="AJ40" s="1">
        <v>0.33329999999999999</v>
      </c>
      <c r="AK40" s="1">
        <v>1</v>
      </c>
      <c r="AL40" s="1">
        <v>0.5</v>
      </c>
      <c r="AM40" s="1">
        <v>0</v>
      </c>
    </row>
    <row r="41" spans="1:39" x14ac:dyDescent="0.3">
      <c r="A41" s="50">
        <v>2</v>
      </c>
      <c r="B41" s="81" t="s">
        <v>640</v>
      </c>
      <c r="C41" s="50" t="s">
        <v>753</v>
      </c>
      <c r="E41" s="100">
        <f t="shared" si="6"/>
        <v>0.54747187499999994</v>
      </c>
      <c r="F41" s="100">
        <f t="shared" si="7"/>
        <v>0.62568214285714274</v>
      </c>
      <c r="H41" s="1">
        <v>0.8</v>
      </c>
      <c r="I41" s="1">
        <v>1</v>
      </c>
      <c r="J41" s="1">
        <v>0.81820000000000004</v>
      </c>
      <c r="K41" s="1">
        <v>0.5</v>
      </c>
      <c r="L41" s="1">
        <v>0.25</v>
      </c>
      <c r="M41" s="102">
        <v>0.84619999999999995</v>
      </c>
      <c r="N41" s="1">
        <v>0</v>
      </c>
      <c r="O41" s="102">
        <v>0.6</v>
      </c>
      <c r="P41" s="1">
        <v>0</v>
      </c>
      <c r="Q41" s="102">
        <v>1</v>
      </c>
      <c r="R41" s="102">
        <v>0.33329999999999999</v>
      </c>
      <c r="S41" s="1">
        <v>0.71430000000000005</v>
      </c>
      <c r="T41" s="1">
        <v>0</v>
      </c>
      <c r="U41" s="102">
        <v>0.75</v>
      </c>
      <c r="V41" s="1">
        <v>0.3</v>
      </c>
      <c r="W41" s="1">
        <v>1</v>
      </c>
      <c r="X41" s="1">
        <v>1</v>
      </c>
      <c r="Y41" s="1">
        <v>0.66669999999999996</v>
      </c>
      <c r="Z41" s="1">
        <v>1</v>
      </c>
      <c r="AA41" s="1">
        <v>0.83330000000000004</v>
      </c>
      <c r="AB41" s="1">
        <v>0</v>
      </c>
      <c r="AC41" s="102">
        <v>0.85709999999999997</v>
      </c>
      <c r="AD41" s="102">
        <v>0</v>
      </c>
      <c r="AE41" s="1">
        <v>1</v>
      </c>
      <c r="AF41" s="1">
        <v>0.66669999999999996</v>
      </c>
      <c r="AG41" s="1">
        <v>0</v>
      </c>
      <c r="AH41" s="1">
        <v>0</v>
      </c>
      <c r="AI41" s="1">
        <v>0.25</v>
      </c>
      <c r="AJ41" s="1">
        <v>0.33329999999999999</v>
      </c>
      <c r="AK41" s="1">
        <v>1</v>
      </c>
      <c r="AL41" s="1">
        <v>0</v>
      </c>
      <c r="AM41" s="1">
        <v>1</v>
      </c>
    </row>
    <row r="42" spans="1:39" x14ac:dyDescent="0.3">
      <c r="A42" s="50">
        <v>2</v>
      </c>
      <c r="B42" s="81" t="s">
        <v>641</v>
      </c>
      <c r="C42" s="50" t="s">
        <v>642</v>
      </c>
      <c r="E42" s="100">
        <f t="shared" si="6"/>
        <v>0.42460937499999996</v>
      </c>
      <c r="F42" s="100">
        <f t="shared" si="7"/>
        <v>0.48526785714285708</v>
      </c>
      <c r="H42" s="1">
        <v>1</v>
      </c>
      <c r="I42" s="1">
        <v>1</v>
      </c>
      <c r="J42" s="1">
        <v>0.36359999999999998</v>
      </c>
      <c r="K42" s="1">
        <v>0.5</v>
      </c>
      <c r="L42" s="1">
        <v>1</v>
      </c>
      <c r="M42" s="102">
        <v>0.3846</v>
      </c>
      <c r="N42" s="102">
        <v>0.66669999999999996</v>
      </c>
      <c r="O42" s="102">
        <v>0.6</v>
      </c>
      <c r="P42" s="1">
        <v>0.8</v>
      </c>
      <c r="Q42" s="102">
        <v>0.6</v>
      </c>
      <c r="R42" s="102">
        <v>0.33329999999999999</v>
      </c>
      <c r="S42" s="1">
        <v>0.71430000000000005</v>
      </c>
      <c r="T42" s="1">
        <v>0.8</v>
      </c>
      <c r="U42" s="102">
        <v>0.5</v>
      </c>
      <c r="V42" s="1">
        <v>0.7</v>
      </c>
      <c r="W42" s="1">
        <v>0.375</v>
      </c>
      <c r="X42" s="1">
        <v>0.75</v>
      </c>
      <c r="Y42" s="1">
        <v>0.66669999999999996</v>
      </c>
      <c r="Z42" s="1">
        <v>0</v>
      </c>
      <c r="AA42" s="1">
        <v>0</v>
      </c>
      <c r="AB42" s="1">
        <v>0</v>
      </c>
      <c r="AC42" s="102">
        <v>0</v>
      </c>
      <c r="AD42" s="102">
        <v>0</v>
      </c>
      <c r="AE42" s="1">
        <v>0</v>
      </c>
      <c r="AF42" s="1">
        <v>0</v>
      </c>
      <c r="AG42" s="1">
        <v>0</v>
      </c>
      <c r="AH42" s="1">
        <v>0.75</v>
      </c>
      <c r="AI42" s="1">
        <v>0.75</v>
      </c>
      <c r="AJ42" s="1">
        <v>0.33329999999999999</v>
      </c>
      <c r="AK42" s="1">
        <v>0</v>
      </c>
      <c r="AL42" s="1">
        <v>0</v>
      </c>
      <c r="AM42" s="1">
        <v>0</v>
      </c>
    </row>
    <row r="43" spans="1:39" x14ac:dyDescent="0.3">
      <c r="A43" s="50">
        <v>2</v>
      </c>
      <c r="B43" s="81" t="s">
        <v>643</v>
      </c>
      <c r="C43" s="50" t="s">
        <v>408</v>
      </c>
      <c r="E43" s="100">
        <f t="shared" si="6"/>
        <v>0.86827500000000002</v>
      </c>
      <c r="F43" s="100">
        <f t="shared" si="7"/>
        <v>0.92379285714285708</v>
      </c>
      <c r="H43" s="1">
        <v>0.6</v>
      </c>
      <c r="I43" s="1">
        <v>0.57140000000000002</v>
      </c>
      <c r="J43" s="1">
        <v>0.90910000000000002</v>
      </c>
      <c r="K43" s="1">
        <v>1</v>
      </c>
      <c r="L43" s="1">
        <v>1</v>
      </c>
      <c r="M43" s="102">
        <v>0.46150000000000002</v>
      </c>
      <c r="N43" s="102">
        <v>1</v>
      </c>
      <c r="O43" s="102">
        <v>1</v>
      </c>
      <c r="P43" s="1">
        <v>0.8</v>
      </c>
      <c r="Q43" s="102">
        <v>1</v>
      </c>
      <c r="R43" s="102">
        <v>0.66669999999999996</v>
      </c>
      <c r="S43" s="1">
        <v>0.85709999999999997</v>
      </c>
      <c r="T43" s="1">
        <v>0.8</v>
      </c>
      <c r="U43" s="102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0.83330000000000004</v>
      </c>
      <c r="AB43" s="1">
        <v>1</v>
      </c>
      <c r="AC43" s="102">
        <v>0.28570000000000001</v>
      </c>
      <c r="AD43" s="102">
        <v>0.83330000000000004</v>
      </c>
      <c r="AE43" s="1">
        <v>1</v>
      </c>
      <c r="AF43" s="1">
        <v>1</v>
      </c>
      <c r="AG43" s="1">
        <v>1</v>
      </c>
      <c r="AH43" s="1">
        <v>0.75</v>
      </c>
      <c r="AI43" s="1">
        <v>0.75</v>
      </c>
      <c r="AJ43" s="1">
        <v>0.66669999999999996</v>
      </c>
      <c r="AK43" s="1">
        <v>1</v>
      </c>
      <c r="AL43" s="1">
        <v>1</v>
      </c>
      <c r="AM43" s="1">
        <v>1</v>
      </c>
    </row>
    <row r="44" spans="1:39" x14ac:dyDescent="0.3">
      <c r="A44" s="50">
        <v>2</v>
      </c>
      <c r="B44" s="81" t="s">
        <v>644</v>
      </c>
      <c r="C44" s="50" t="s">
        <v>414</v>
      </c>
      <c r="E44" s="100">
        <f t="shared" si="6"/>
        <v>0.537634375</v>
      </c>
      <c r="F44" s="100">
        <f t="shared" si="7"/>
        <v>0.61443928571428574</v>
      </c>
      <c r="H44" s="1">
        <v>0.6</v>
      </c>
      <c r="I44" s="1">
        <v>0.71430000000000005</v>
      </c>
      <c r="J44" s="1">
        <v>0.81820000000000004</v>
      </c>
      <c r="K44" s="1">
        <v>0.5</v>
      </c>
      <c r="L44" s="1">
        <v>0.25</v>
      </c>
      <c r="M44" s="102">
        <v>0.53849999999999998</v>
      </c>
      <c r="N44" s="102">
        <v>1</v>
      </c>
      <c r="O44" s="102">
        <v>0.8</v>
      </c>
      <c r="P44" s="1">
        <v>0.6</v>
      </c>
      <c r="Q44" s="102">
        <v>0</v>
      </c>
      <c r="R44" s="102">
        <v>1</v>
      </c>
      <c r="S44" s="1">
        <v>0.57140000000000002</v>
      </c>
      <c r="T44" s="1">
        <v>0.8</v>
      </c>
      <c r="U44" s="102">
        <v>0.75</v>
      </c>
      <c r="V44" s="1">
        <v>0</v>
      </c>
      <c r="W44" s="1">
        <v>1</v>
      </c>
      <c r="X44" s="1">
        <v>0.75</v>
      </c>
      <c r="Y44" s="1">
        <v>0</v>
      </c>
      <c r="Z44" s="1">
        <v>0</v>
      </c>
      <c r="AA44" s="1">
        <v>0.16669999999999999</v>
      </c>
      <c r="AB44" s="1">
        <v>0.5</v>
      </c>
      <c r="AC44" s="102">
        <v>0.42859999999999998</v>
      </c>
      <c r="AD44" s="102">
        <v>0</v>
      </c>
      <c r="AE44" s="1">
        <v>0</v>
      </c>
      <c r="AF44" s="1">
        <v>0</v>
      </c>
      <c r="AG44" s="1">
        <v>1</v>
      </c>
      <c r="AH44" s="1">
        <v>0.75</v>
      </c>
      <c r="AI44" s="1">
        <v>1</v>
      </c>
      <c r="AJ44" s="1">
        <v>0.33329999999999999</v>
      </c>
      <c r="AK44" s="1">
        <v>0.5</v>
      </c>
      <c r="AL44" s="1">
        <v>0.83330000000000004</v>
      </c>
      <c r="AM44" s="1">
        <v>1</v>
      </c>
    </row>
    <row r="45" spans="1:39" x14ac:dyDescent="0.3">
      <c r="A45" s="50">
        <v>2</v>
      </c>
      <c r="B45" s="81" t="s">
        <v>645</v>
      </c>
      <c r="C45" s="50" t="s">
        <v>209</v>
      </c>
      <c r="E45" s="100">
        <f t="shared" si="6"/>
        <v>0.57373125000000003</v>
      </c>
      <c r="F45" s="100">
        <f t="shared" si="7"/>
        <v>0.65569285714285719</v>
      </c>
      <c r="H45" s="1">
        <v>1</v>
      </c>
      <c r="I45" s="1">
        <v>0.57140000000000002</v>
      </c>
      <c r="J45" s="1">
        <v>0.81820000000000004</v>
      </c>
      <c r="K45" s="1">
        <v>0.25</v>
      </c>
      <c r="L45" s="1">
        <v>0.25</v>
      </c>
      <c r="M45" s="102">
        <v>0.69230000000000003</v>
      </c>
      <c r="N45" s="102">
        <v>0.33329999999999999</v>
      </c>
      <c r="O45" s="102">
        <v>0.6</v>
      </c>
      <c r="P45" s="1">
        <v>0</v>
      </c>
      <c r="Q45" s="102">
        <v>0.7</v>
      </c>
      <c r="R45" s="102">
        <v>0.66669999999999996</v>
      </c>
      <c r="S45" s="1">
        <v>0.85709999999999997</v>
      </c>
      <c r="T45" s="1">
        <v>0.4</v>
      </c>
      <c r="U45" s="102">
        <v>1</v>
      </c>
      <c r="V45" s="1">
        <v>0.5</v>
      </c>
      <c r="W45" s="1">
        <v>0.625</v>
      </c>
      <c r="X45" s="1">
        <v>1</v>
      </c>
      <c r="Y45" s="1">
        <v>1</v>
      </c>
      <c r="Z45" s="1">
        <v>0.66669999999999996</v>
      </c>
      <c r="AA45" s="1">
        <v>0.66669999999999996</v>
      </c>
      <c r="AB45" s="1">
        <v>0.5</v>
      </c>
      <c r="AC45" s="102">
        <v>0.42859999999999998</v>
      </c>
      <c r="AD45" s="102">
        <v>1</v>
      </c>
      <c r="AE45" s="1">
        <v>1</v>
      </c>
      <c r="AF45" s="1">
        <v>0.16669999999999999</v>
      </c>
      <c r="AG45" s="1">
        <v>0</v>
      </c>
      <c r="AH45" s="1">
        <v>0.75</v>
      </c>
      <c r="AI45" s="1">
        <v>0.75</v>
      </c>
      <c r="AJ45" s="1">
        <v>0.66669999999999996</v>
      </c>
      <c r="AK45" s="1">
        <v>0.5</v>
      </c>
      <c r="AL45" s="1">
        <v>0</v>
      </c>
      <c r="AM45" s="1">
        <v>0</v>
      </c>
    </row>
    <row r="46" spans="1:39" x14ac:dyDescent="0.3">
      <c r="A46" s="50">
        <v>2</v>
      </c>
      <c r="B46" s="81" t="s">
        <v>646</v>
      </c>
      <c r="C46" s="50" t="s">
        <v>647</v>
      </c>
      <c r="E46" s="100">
        <f t="shared" si="6"/>
        <v>0.88615937499999997</v>
      </c>
      <c r="F46" s="100">
        <f t="shared" si="7"/>
        <v>0.95918214285714287</v>
      </c>
      <c r="H46" s="1">
        <v>1</v>
      </c>
      <c r="I46" s="1">
        <v>1</v>
      </c>
      <c r="J46" s="1">
        <v>1</v>
      </c>
      <c r="K46" s="1">
        <v>1</v>
      </c>
      <c r="L46" s="1">
        <v>0.75</v>
      </c>
      <c r="M46" s="1">
        <v>0</v>
      </c>
      <c r="N46" s="102">
        <v>1</v>
      </c>
      <c r="O46" s="102">
        <v>1</v>
      </c>
      <c r="P46" s="1">
        <v>1</v>
      </c>
      <c r="Q46" s="102">
        <v>1</v>
      </c>
      <c r="R46" s="102">
        <v>1</v>
      </c>
      <c r="S46" s="1">
        <v>0.85709999999999997</v>
      </c>
      <c r="T46" s="1">
        <v>1</v>
      </c>
      <c r="U46" s="102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02">
        <v>1</v>
      </c>
      <c r="AD46" s="102">
        <v>1</v>
      </c>
      <c r="AE46" s="1">
        <v>1</v>
      </c>
      <c r="AF46" s="1">
        <v>1</v>
      </c>
      <c r="AG46" s="1">
        <v>0</v>
      </c>
      <c r="AH46" s="1">
        <v>0.75</v>
      </c>
      <c r="AI46" s="1">
        <v>1</v>
      </c>
      <c r="AK46" s="1">
        <v>1</v>
      </c>
      <c r="AL46" s="1">
        <v>1</v>
      </c>
      <c r="AM46" s="1">
        <v>1</v>
      </c>
    </row>
    <row r="47" spans="1:39" x14ac:dyDescent="0.3">
      <c r="A47" s="50">
        <v>2</v>
      </c>
      <c r="B47" s="81" t="s">
        <v>648</v>
      </c>
      <c r="C47" s="50" t="s">
        <v>649</v>
      </c>
      <c r="E47" s="100">
        <f t="shared" si="6"/>
        <v>0.80042500000000005</v>
      </c>
      <c r="F47" s="100">
        <f t="shared" si="7"/>
        <v>0.91477142857142868</v>
      </c>
      <c r="H47" s="1">
        <v>1</v>
      </c>
      <c r="I47" s="1">
        <v>1</v>
      </c>
      <c r="J47" s="1">
        <v>1</v>
      </c>
      <c r="K47" s="1">
        <v>0.75</v>
      </c>
      <c r="L47" s="1">
        <v>0.75</v>
      </c>
      <c r="M47" s="102">
        <v>0.92310000000000003</v>
      </c>
      <c r="N47" s="102">
        <v>0.66669999999999996</v>
      </c>
      <c r="O47" s="102">
        <v>1</v>
      </c>
      <c r="P47" s="1">
        <v>1</v>
      </c>
      <c r="Q47" s="102">
        <v>0.9</v>
      </c>
      <c r="R47" s="102">
        <v>0.66669999999999996</v>
      </c>
      <c r="S47" s="1">
        <v>1</v>
      </c>
      <c r="T47" s="1">
        <v>0.8</v>
      </c>
      <c r="U47" s="102">
        <v>1</v>
      </c>
      <c r="V47" s="1">
        <v>0.8</v>
      </c>
      <c r="W47" s="1">
        <v>1</v>
      </c>
      <c r="X47" s="1">
        <v>1</v>
      </c>
      <c r="Y47" s="1">
        <v>1</v>
      </c>
      <c r="Z47" s="1">
        <v>1</v>
      </c>
      <c r="AA47" s="1">
        <v>0.66669999999999996</v>
      </c>
      <c r="AB47" s="1">
        <v>0</v>
      </c>
      <c r="AC47" s="102">
        <v>0.85709999999999997</v>
      </c>
      <c r="AD47" s="102">
        <v>0.83330000000000004</v>
      </c>
      <c r="AE47" s="1">
        <v>0</v>
      </c>
      <c r="AF47" s="1">
        <v>0</v>
      </c>
      <c r="AG47" s="1">
        <v>0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</row>
    <row r="48" spans="1:39" x14ac:dyDescent="0.3">
      <c r="A48" s="50">
        <v>2</v>
      </c>
      <c r="B48" s="81" t="s">
        <v>650</v>
      </c>
      <c r="C48" s="50" t="s">
        <v>651</v>
      </c>
      <c r="E48" s="100">
        <f t="shared" si="6"/>
        <v>0.82078437500000012</v>
      </c>
      <c r="F48" s="100">
        <f t="shared" si="7"/>
        <v>0.88863571428571453</v>
      </c>
      <c r="H48" s="1">
        <v>0.8</v>
      </c>
      <c r="I48" s="1">
        <v>0.85709999999999997</v>
      </c>
      <c r="J48" s="1">
        <v>0.45450000000000002</v>
      </c>
      <c r="K48" s="1">
        <v>0.25</v>
      </c>
      <c r="L48" s="1">
        <v>1</v>
      </c>
      <c r="M48" s="102">
        <v>1</v>
      </c>
      <c r="N48" s="102">
        <v>0.66669999999999996</v>
      </c>
      <c r="O48" s="102">
        <v>1</v>
      </c>
      <c r="P48" s="1">
        <v>0.4</v>
      </c>
      <c r="Q48" s="102">
        <v>0.9</v>
      </c>
      <c r="R48" s="102">
        <v>0.33329999999999999</v>
      </c>
      <c r="S48" s="1">
        <v>0.71430000000000005</v>
      </c>
      <c r="T48" s="1">
        <v>0.4</v>
      </c>
      <c r="U48" s="102">
        <v>1</v>
      </c>
      <c r="V48" s="1">
        <v>0.9</v>
      </c>
      <c r="W48" s="1">
        <v>0.875</v>
      </c>
      <c r="X48" s="1">
        <v>0.75</v>
      </c>
      <c r="Y48" s="1">
        <v>1</v>
      </c>
      <c r="Z48" s="1">
        <v>0.83330000000000004</v>
      </c>
      <c r="AA48" s="1">
        <v>0.83330000000000004</v>
      </c>
      <c r="AB48" s="1">
        <v>1</v>
      </c>
      <c r="AC48" s="102">
        <v>0.71430000000000005</v>
      </c>
      <c r="AD48" s="102">
        <v>0.83330000000000004</v>
      </c>
      <c r="AE48" s="1">
        <v>1</v>
      </c>
      <c r="AF48" s="1">
        <v>1</v>
      </c>
      <c r="AG48" s="1">
        <v>1</v>
      </c>
      <c r="AH48" s="1">
        <v>0.75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</row>
    <row r="49" spans="1:39" x14ac:dyDescent="0.3">
      <c r="A49" s="50">
        <v>2</v>
      </c>
      <c r="B49" s="81" t="s">
        <v>652</v>
      </c>
      <c r="C49" s="50" t="s">
        <v>147</v>
      </c>
      <c r="E49" s="100">
        <f t="shared" si="6"/>
        <v>0.6191437500000001</v>
      </c>
      <c r="F49" s="100">
        <f t="shared" si="7"/>
        <v>0.70759285714285725</v>
      </c>
      <c r="H49" s="1">
        <v>1</v>
      </c>
      <c r="I49" s="1">
        <v>0.85709999999999997</v>
      </c>
      <c r="J49" s="1">
        <v>0.81820000000000004</v>
      </c>
      <c r="K49" s="1">
        <v>0</v>
      </c>
      <c r="L49" s="1">
        <v>0.25</v>
      </c>
      <c r="M49" s="102">
        <v>0.92310000000000003</v>
      </c>
      <c r="N49" s="102">
        <v>1</v>
      </c>
      <c r="O49" s="1">
        <v>0</v>
      </c>
      <c r="P49" s="1">
        <v>0.6</v>
      </c>
      <c r="Q49" s="102">
        <v>0.8</v>
      </c>
      <c r="R49" s="102">
        <v>1</v>
      </c>
      <c r="S49" s="1">
        <v>0.85709999999999997</v>
      </c>
      <c r="T49" s="1">
        <v>0.6</v>
      </c>
      <c r="U49" s="1">
        <v>0</v>
      </c>
      <c r="V49" s="1">
        <v>1</v>
      </c>
      <c r="W49" s="1">
        <v>1</v>
      </c>
      <c r="X49" s="1">
        <v>1</v>
      </c>
      <c r="Y49" s="1">
        <v>0.66669999999999996</v>
      </c>
      <c r="Z49" s="1">
        <v>0</v>
      </c>
      <c r="AA49" s="1">
        <v>0.83330000000000004</v>
      </c>
      <c r="AB49" s="1">
        <v>0.75</v>
      </c>
      <c r="AC49" s="102">
        <v>0.85709999999999997</v>
      </c>
      <c r="AD49" s="102">
        <v>0.66669999999999996</v>
      </c>
      <c r="AE49" s="1">
        <v>1</v>
      </c>
      <c r="AF49" s="1">
        <v>0</v>
      </c>
      <c r="AG49" s="1">
        <v>0</v>
      </c>
      <c r="AH49" s="1">
        <v>0.5</v>
      </c>
      <c r="AI49" s="1">
        <v>1</v>
      </c>
      <c r="AJ49" s="1">
        <v>0.33329999999999999</v>
      </c>
      <c r="AK49" s="1">
        <v>0.66669999999999996</v>
      </c>
      <c r="AL49" s="1">
        <v>0.83330000000000004</v>
      </c>
      <c r="AM49" s="1">
        <v>0</v>
      </c>
    </row>
    <row r="50" spans="1:39" s="83" customFormat="1" x14ac:dyDescent="0.3">
      <c r="A50" s="84">
        <v>2</v>
      </c>
      <c r="B50" s="85" t="s">
        <v>653</v>
      </c>
      <c r="C50" s="84" t="s">
        <v>654</v>
      </c>
      <c r="E50" s="103"/>
      <c r="F50" s="103"/>
      <c r="H50" s="83">
        <v>0.4</v>
      </c>
      <c r="I50" s="83">
        <v>0.42859999999999998</v>
      </c>
      <c r="J50" s="83">
        <v>0.54549999999999998</v>
      </c>
      <c r="K50" s="83">
        <v>0</v>
      </c>
      <c r="L50" s="83">
        <v>0.25</v>
      </c>
      <c r="M50" s="104">
        <v>0</v>
      </c>
      <c r="N50" s="104">
        <v>0.33329999999999999</v>
      </c>
      <c r="O50" s="104">
        <v>0.8</v>
      </c>
      <c r="P50" s="83">
        <v>0</v>
      </c>
      <c r="Q50" s="104">
        <v>0.3</v>
      </c>
      <c r="R50" s="104">
        <v>0.33329999999999999</v>
      </c>
      <c r="S50" s="83">
        <v>0.42859999999999998</v>
      </c>
      <c r="T50" s="83">
        <v>0</v>
      </c>
      <c r="U50" s="104">
        <v>0</v>
      </c>
      <c r="V50" s="83">
        <v>0</v>
      </c>
      <c r="W50" s="83">
        <v>0</v>
      </c>
      <c r="X50" s="83">
        <v>0</v>
      </c>
      <c r="Y50" s="83">
        <v>0</v>
      </c>
      <c r="Z50" s="83">
        <v>0</v>
      </c>
      <c r="AA50" s="83">
        <v>0</v>
      </c>
    </row>
    <row r="51" spans="1:39" x14ac:dyDescent="0.3">
      <c r="A51" s="50">
        <v>2</v>
      </c>
      <c r="B51" s="81" t="s">
        <v>655</v>
      </c>
      <c r="C51" s="50" t="s">
        <v>193</v>
      </c>
      <c r="E51" s="100">
        <f>SUM(H51:AM51)/$F$1</f>
        <v>0.46950625000000001</v>
      </c>
      <c r="F51" s="100">
        <f>(SUM(H51:AM51)-SMALL(H51:AM51,1)-SMALL(H51:AM51,2)-SMALL(H51:AM51,3)-SMALL(H51:AM51,4))/($F$1-$F$2)</f>
        <v>0.53657857142857146</v>
      </c>
      <c r="H51" s="1">
        <v>1</v>
      </c>
      <c r="I51" s="1">
        <v>1</v>
      </c>
      <c r="J51" s="1">
        <v>0.72729999999999995</v>
      </c>
      <c r="K51" s="1">
        <v>1</v>
      </c>
      <c r="L51" s="1">
        <v>0.25</v>
      </c>
      <c r="M51" s="102">
        <v>0.92310000000000003</v>
      </c>
      <c r="N51" s="102">
        <v>0.66669999999999996</v>
      </c>
      <c r="O51" s="102">
        <v>0.6</v>
      </c>
      <c r="P51" s="1">
        <v>1</v>
      </c>
      <c r="Q51" s="102">
        <v>0.5</v>
      </c>
      <c r="R51" s="102">
        <v>1</v>
      </c>
      <c r="S51" s="1">
        <v>0.85709999999999997</v>
      </c>
      <c r="T51" s="102">
        <v>0</v>
      </c>
      <c r="U51" s="102">
        <v>0.5</v>
      </c>
      <c r="V51" s="1">
        <v>1</v>
      </c>
      <c r="W51" s="1">
        <v>0.5</v>
      </c>
      <c r="X51" s="1">
        <v>0.75</v>
      </c>
      <c r="Y51" s="1">
        <v>0</v>
      </c>
      <c r="Z51" s="1">
        <v>0.33329999999999999</v>
      </c>
      <c r="AA51" s="1">
        <v>0</v>
      </c>
      <c r="AB51" s="1">
        <v>0</v>
      </c>
      <c r="AC51" s="102">
        <v>0</v>
      </c>
      <c r="AD51" s="102">
        <v>0</v>
      </c>
      <c r="AE51" s="1">
        <v>1</v>
      </c>
      <c r="AF51" s="1">
        <v>0</v>
      </c>
      <c r="AG51" s="1">
        <v>0</v>
      </c>
      <c r="AH51" s="1">
        <v>0.25</v>
      </c>
      <c r="AI51" s="1">
        <v>0</v>
      </c>
      <c r="AJ51" s="1">
        <v>0</v>
      </c>
      <c r="AK51" s="1">
        <v>0.5</v>
      </c>
      <c r="AL51" s="1">
        <v>0.66669999999999996</v>
      </c>
      <c r="AM51" s="1">
        <v>0</v>
      </c>
    </row>
    <row r="52" spans="1:39" s="83" customFormat="1" x14ac:dyDescent="0.3">
      <c r="A52" s="84">
        <v>2</v>
      </c>
      <c r="B52" s="85" t="s">
        <v>656</v>
      </c>
      <c r="C52" s="84" t="s">
        <v>657</v>
      </c>
      <c r="E52" s="103"/>
      <c r="F52" s="103"/>
      <c r="I52" s="83">
        <v>0.42859999999999998</v>
      </c>
      <c r="J52" s="83">
        <v>0.81820000000000004</v>
      </c>
      <c r="K52" s="83">
        <v>0</v>
      </c>
      <c r="L52" s="83">
        <v>0.25</v>
      </c>
      <c r="M52" s="104">
        <v>0.61539999999999995</v>
      </c>
      <c r="N52" s="104">
        <v>0.66669999999999996</v>
      </c>
      <c r="O52" s="104">
        <v>0.8</v>
      </c>
      <c r="P52" s="83">
        <v>0.2</v>
      </c>
      <c r="Q52" s="83">
        <v>0</v>
      </c>
      <c r="R52" s="104">
        <v>0.33329999999999999</v>
      </c>
      <c r="S52" s="83">
        <v>0.28570000000000001</v>
      </c>
      <c r="T52" s="83">
        <v>0.4</v>
      </c>
      <c r="U52" s="104">
        <v>0</v>
      </c>
      <c r="V52" s="83">
        <v>0</v>
      </c>
      <c r="W52" s="83">
        <v>0.25</v>
      </c>
      <c r="X52" s="83">
        <v>0.75</v>
      </c>
      <c r="Y52" s="83">
        <v>0.66669999999999996</v>
      </c>
      <c r="Z52" s="83">
        <v>0.83330000000000004</v>
      </c>
      <c r="AA52" s="83">
        <v>0</v>
      </c>
    </row>
    <row r="53" spans="1:39" s="83" customFormat="1" x14ac:dyDescent="0.3">
      <c r="A53" s="84">
        <v>2</v>
      </c>
      <c r="B53" s="85" t="s">
        <v>472</v>
      </c>
      <c r="C53" s="84" t="s">
        <v>446</v>
      </c>
      <c r="E53" s="103"/>
      <c r="F53" s="103"/>
      <c r="H53" s="83">
        <v>0.8</v>
      </c>
      <c r="I53" s="83">
        <v>0.85709999999999997</v>
      </c>
      <c r="J53" s="83">
        <v>1</v>
      </c>
      <c r="K53" s="83">
        <v>0</v>
      </c>
      <c r="L53" s="83">
        <v>0.25</v>
      </c>
      <c r="M53" s="104">
        <v>0.53849999999999998</v>
      </c>
      <c r="N53" s="104">
        <v>1</v>
      </c>
      <c r="O53" s="104">
        <v>0.6</v>
      </c>
      <c r="P53" s="83">
        <v>0.6</v>
      </c>
      <c r="Q53" s="104">
        <v>0.8</v>
      </c>
      <c r="R53" s="104">
        <v>0.66669999999999996</v>
      </c>
      <c r="S53" s="83">
        <v>0.57140000000000002</v>
      </c>
      <c r="T53" s="83">
        <v>0.4</v>
      </c>
      <c r="U53" s="104">
        <v>1</v>
      </c>
      <c r="V53" s="83">
        <v>0</v>
      </c>
      <c r="W53" s="83">
        <v>0</v>
      </c>
      <c r="X53" s="83">
        <v>0</v>
      </c>
    </row>
    <row r="54" spans="1:39" x14ac:dyDescent="0.3">
      <c r="A54" s="50">
        <v>2</v>
      </c>
      <c r="B54" s="81" t="s">
        <v>658</v>
      </c>
      <c r="C54" s="50" t="s">
        <v>571</v>
      </c>
      <c r="E54" s="100">
        <f>SUM(H54:AM54)/($F$1-1)</f>
        <v>0.44519032258064517</v>
      </c>
      <c r="F54" s="100">
        <f>(SUM(H54:AM54)-SMALL(H54:AM54,1)-SMALL(H54:AM54,2)-SMALL(H54:AM54,3)-SMALL(H54:AM54,4))/($F$1-$F$2-1)</f>
        <v>0.48830370370370374</v>
      </c>
      <c r="I54" s="1">
        <v>0.57140000000000002</v>
      </c>
      <c r="J54" s="1">
        <v>1</v>
      </c>
      <c r="K54" s="1">
        <v>0.5</v>
      </c>
      <c r="L54" s="1">
        <v>0.25</v>
      </c>
      <c r="M54" s="102">
        <v>0.61539999999999995</v>
      </c>
      <c r="N54" s="102">
        <v>0.66669999999999996</v>
      </c>
      <c r="O54" s="102">
        <v>0.6</v>
      </c>
      <c r="P54" s="1">
        <v>0.2</v>
      </c>
      <c r="Q54" s="102">
        <v>0.4</v>
      </c>
      <c r="R54" s="102">
        <v>0.33329999999999999</v>
      </c>
      <c r="S54" s="1">
        <v>0.42859999999999998</v>
      </c>
      <c r="T54" s="1">
        <v>0.4</v>
      </c>
      <c r="U54" s="102">
        <v>0.5</v>
      </c>
      <c r="V54" s="1">
        <v>0.3</v>
      </c>
      <c r="W54" s="1">
        <v>0.25</v>
      </c>
      <c r="X54" s="1">
        <v>0.25</v>
      </c>
      <c r="Y54" s="1">
        <v>0</v>
      </c>
      <c r="Z54" s="1">
        <v>0.33329999999999999</v>
      </c>
      <c r="AA54" s="1">
        <v>0.33329999999999999</v>
      </c>
      <c r="AB54" s="1">
        <v>0.75</v>
      </c>
      <c r="AC54" s="102">
        <v>0.28570000000000001</v>
      </c>
      <c r="AD54" s="102">
        <v>0.33329999999999999</v>
      </c>
      <c r="AE54" s="1">
        <v>1</v>
      </c>
      <c r="AF54" s="1">
        <v>0.33329999999999999</v>
      </c>
      <c r="AG54" s="1">
        <v>1</v>
      </c>
      <c r="AH54" s="1">
        <v>0.75</v>
      </c>
      <c r="AI54" s="1">
        <v>0.25</v>
      </c>
      <c r="AJ54" s="1">
        <v>0.33329999999999999</v>
      </c>
      <c r="AK54" s="1">
        <v>0.33329999999999999</v>
      </c>
      <c r="AL54" s="1">
        <v>0.33329999999999999</v>
      </c>
      <c r="AM54" s="1">
        <v>0.16669999999999999</v>
      </c>
    </row>
    <row r="55" spans="1:39" x14ac:dyDescent="0.3">
      <c r="A55" s="50">
        <v>2</v>
      </c>
      <c r="B55" s="81" t="s">
        <v>659</v>
      </c>
      <c r="C55" s="50" t="s">
        <v>660</v>
      </c>
      <c r="E55" s="100">
        <f t="shared" ref="E55:E60" si="8">SUM(H55:AM55)/$F$1</f>
        <v>0.60821250000000004</v>
      </c>
      <c r="F55" s="100">
        <f t="shared" ref="F55:F60" si="9">(SUM(H55:AM55)-SMALL(H55:AM55,1)-SMALL(H55:AM55,2)-SMALL(H55:AM55,3)-SMALL(H55:AM55,4))/($F$1-$F$2)</f>
        <v>0.69510000000000005</v>
      </c>
      <c r="H55" s="1">
        <v>1</v>
      </c>
      <c r="I55" s="1">
        <v>0.57140000000000002</v>
      </c>
      <c r="J55" s="1">
        <v>0.81820000000000004</v>
      </c>
      <c r="K55" s="1">
        <v>0.5</v>
      </c>
      <c r="L55" s="1">
        <v>0.25</v>
      </c>
      <c r="M55" s="102">
        <v>0.92310000000000003</v>
      </c>
      <c r="N55" s="102">
        <v>1</v>
      </c>
      <c r="O55" s="102">
        <v>1</v>
      </c>
      <c r="P55" s="1">
        <v>0.4</v>
      </c>
      <c r="Q55" s="102">
        <v>0.7</v>
      </c>
      <c r="R55" s="102">
        <v>1</v>
      </c>
      <c r="S55" s="1">
        <v>0.57140000000000002</v>
      </c>
      <c r="T55" s="1">
        <v>0.8</v>
      </c>
      <c r="U55" s="102">
        <v>1</v>
      </c>
      <c r="V55" s="1">
        <v>0</v>
      </c>
      <c r="W55" s="1">
        <v>0.25</v>
      </c>
      <c r="X55" s="1">
        <v>0.75</v>
      </c>
      <c r="Y55" s="1">
        <v>0.66669999999999996</v>
      </c>
      <c r="Z55" s="1">
        <v>1</v>
      </c>
      <c r="AA55" s="1">
        <v>0</v>
      </c>
      <c r="AB55" s="1">
        <v>0.5</v>
      </c>
      <c r="AC55" s="102">
        <v>0.42859999999999998</v>
      </c>
      <c r="AD55" s="102">
        <v>0.5</v>
      </c>
      <c r="AE55" s="1">
        <v>0</v>
      </c>
      <c r="AF55" s="1">
        <v>0.5</v>
      </c>
      <c r="AG55" s="1">
        <v>0</v>
      </c>
      <c r="AH55" s="1">
        <v>0.75</v>
      </c>
      <c r="AI55" s="1">
        <v>0.75</v>
      </c>
      <c r="AJ55" s="1">
        <v>0.66669999999999996</v>
      </c>
      <c r="AK55" s="1">
        <v>0.66669999999999996</v>
      </c>
      <c r="AL55" s="1">
        <v>0.66669999999999996</v>
      </c>
      <c r="AM55" s="1">
        <v>0.83330000000000004</v>
      </c>
    </row>
    <row r="56" spans="1:39" x14ac:dyDescent="0.3">
      <c r="A56" s="50">
        <v>2</v>
      </c>
      <c r="B56" s="81" t="s">
        <v>661</v>
      </c>
      <c r="C56" s="50" t="s">
        <v>754</v>
      </c>
      <c r="E56" s="100">
        <f t="shared" si="8"/>
        <v>0.86788124999999994</v>
      </c>
      <c r="F56" s="100">
        <f t="shared" si="9"/>
        <v>0.92638571428571426</v>
      </c>
      <c r="H56" s="1">
        <v>1</v>
      </c>
      <c r="I56" s="1">
        <v>0.85709999999999997</v>
      </c>
      <c r="J56" s="1">
        <v>0.81820000000000004</v>
      </c>
      <c r="K56" s="1">
        <v>0.75</v>
      </c>
      <c r="L56" s="1">
        <v>0.75</v>
      </c>
      <c r="M56" s="102">
        <v>0.92310000000000003</v>
      </c>
      <c r="N56" s="102">
        <v>0.66669999999999996</v>
      </c>
      <c r="O56" s="102">
        <v>0.8</v>
      </c>
      <c r="P56" s="1">
        <v>0.8</v>
      </c>
      <c r="Q56" s="102">
        <v>1</v>
      </c>
      <c r="R56" s="102">
        <v>1</v>
      </c>
      <c r="S56" s="1">
        <v>1</v>
      </c>
      <c r="T56" s="1">
        <v>0.8</v>
      </c>
      <c r="U56" s="102">
        <v>1</v>
      </c>
      <c r="V56" s="1">
        <v>1</v>
      </c>
      <c r="W56" s="1">
        <v>0.5</v>
      </c>
      <c r="X56" s="1">
        <v>0.75</v>
      </c>
      <c r="Y56" s="1">
        <v>1</v>
      </c>
      <c r="Z56" s="1">
        <v>0.83330000000000004</v>
      </c>
      <c r="AA56" s="1">
        <v>0.66669999999999996</v>
      </c>
      <c r="AB56" s="1">
        <v>1</v>
      </c>
      <c r="AC56" s="102">
        <v>0.85709999999999997</v>
      </c>
      <c r="AD56" s="102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0</v>
      </c>
      <c r="AK56" s="1">
        <v>1</v>
      </c>
      <c r="AL56" s="1">
        <v>1</v>
      </c>
      <c r="AM56" s="1">
        <v>1</v>
      </c>
    </row>
    <row r="57" spans="1:39" x14ac:dyDescent="0.3">
      <c r="A57" s="50">
        <v>2</v>
      </c>
      <c r="B57" s="81" t="s">
        <v>662</v>
      </c>
      <c r="C57" s="50" t="s">
        <v>663</v>
      </c>
      <c r="E57" s="100">
        <f t="shared" si="8"/>
        <v>0.77105625000000011</v>
      </c>
      <c r="F57" s="100">
        <f t="shared" si="9"/>
        <v>0.84847142857142865</v>
      </c>
      <c r="H57" s="1">
        <v>1</v>
      </c>
      <c r="I57" s="1">
        <v>0.71430000000000005</v>
      </c>
      <c r="J57" s="1">
        <v>0.81820000000000004</v>
      </c>
      <c r="K57" s="1">
        <v>0.75</v>
      </c>
      <c r="L57" s="1">
        <v>0.25</v>
      </c>
      <c r="M57" s="102">
        <v>0.84619999999999995</v>
      </c>
      <c r="N57" s="102">
        <v>1</v>
      </c>
      <c r="O57" s="102">
        <v>0.8</v>
      </c>
      <c r="P57" s="1">
        <v>0.8</v>
      </c>
      <c r="Q57" s="102">
        <v>0.5</v>
      </c>
      <c r="R57" s="102">
        <v>0.33329999999999999</v>
      </c>
      <c r="S57" s="1">
        <v>0.85709999999999997</v>
      </c>
      <c r="T57" s="1">
        <v>0.6</v>
      </c>
      <c r="U57" s="102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0.66669999999999996</v>
      </c>
      <c r="AB57" s="1">
        <v>0.75</v>
      </c>
      <c r="AC57" s="102">
        <v>0.57140000000000002</v>
      </c>
      <c r="AD57" s="102">
        <v>0.5</v>
      </c>
      <c r="AE57" s="1">
        <v>1</v>
      </c>
      <c r="AF57" s="1">
        <v>0.83330000000000004</v>
      </c>
      <c r="AG57" s="1">
        <v>0</v>
      </c>
      <c r="AH57" s="1">
        <v>0.75</v>
      </c>
      <c r="AI57" s="1">
        <v>1</v>
      </c>
      <c r="AJ57" s="1">
        <v>0.33329999999999999</v>
      </c>
      <c r="AK57" s="1">
        <v>1</v>
      </c>
      <c r="AL57" s="1">
        <v>1</v>
      </c>
      <c r="AM57" s="1">
        <v>1</v>
      </c>
    </row>
    <row r="58" spans="1:39" x14ac:dyDescent="0.3">
      <c r="A58" s="50">
        <v>2</v>
      </c>
      <c r="B58" s="81" t="s">
        <v>664</v>
      </c>
      <c r="C58" s="50" t="s">
        <v>743</v>
      </c>
      <c r="E58" s="100">
        <f t="shared" si="8"/>
        <v>0.74375312500000001</v>
      </c>
      <c r="F58" s="100">
        <f t="shared" si="9"/>
        <v>0.80612499999999998</v>
      </c>
      <c r="H58" s="1">
        <v>0.6</v>
      </c>
      <c r="I58" s="1">
        <v>0.85709999999999997</v>
      </c>
      <c r="J58" s="1">
        <v>0.90910000000000002</v>
      </c>
      <c r="K58" s="1">
        <v>0.75</v>
      </c>
      <c r="L58" s="1">
        <v>0.75</v>
      </c>
      <c r="M58" s="102">
        <v>0.92310000000000003</v>
      </c>
      <c r="N58" s="102">
        <v>0.66669999999999996</v>
      </c>
      <c r="O58" s="102">
        <v>0.8</v>
      </c>
      <c r="P58" s="1">
        <v>0.8</v>
      </c>
      <c r="Q58" s="102">
        <v>0.6</v>
      </c>
      <c r="R58" s="102">
        <v>1</v>
      </c>
      <c r="S58" s="1">
        <v>0.85709999999999997</v>
      </c>
      <c r="T58" s="1">
        <v>0.6</v>
      </c>
      <c r="U58" s="102">
        <v>0.5</v>
      </c>
      <c r="V58" s="1">
        <v>0.3</v>
      </c>
      <c r="W58" s="1">
        <v>0.625</v>
      </c>
      <c r="X58" s="1">
        <v>1</v>
      </c>
      <c r="Y58" s="1">
        <v>0.66669999999999996</v>
      </c>
      <c r="Z58" s="1">
        <v>0.66669999999999996</v>
      </c>
      <c r="AA58" s="1">
        <v>0.66669999999999996</v>
      </c>
      <c r="AB58" s="1">
        <v>0.75</v>
      </c>
      <c r="AC58" s="102">
        <v>0.42859999999999998</v>
      </c>
      <c r="AD58" s="102">
        <v>0.83330000000000004</v>
      </c>
      <c r="AE58" s="1">
        <v>1</v>
      </c>
      <c r="AF58" s="1">
        <v>0.83330000000000004</v>
      </c>
      <c r="AG58" s="1">
        <v>0</v>
      </c>
      <c r="AH58" s="1">
        <v>0.75</v>
      </c>
      <c r="AI58" s="1">
        <v>1</v>
      </c>
      <c r="AJ58" s="1">
        <v>0.66669999999999996</v>
      </c>
      <c r="AK58" s="1">
        <v>1</v>
      </c>
      <c r="AL58" s="1">
        <v>1</v>
      </c>
      <c r="AM58" s="1">
        <v>1</v>
      </c>
    </row>
    <row r="59" spans="1:39" x14ac:dyDescent="0.3">
      <c r="A59" s="50">
        <v>2</v>
      </c>
      <c r="B59" s="81" t="s">
        <v>665</v>
      </c>
      <c r="C59" s="50" t="s">
        <v>168</v>
      </c>
      <c r="E59" s="100">
        <f t="shared" si="8"/>
        <v>0.72080624999999998</v>
      </c>
      <c r="F59" s="100">
        <f t="shared" si="9"/>
        <v>0.81484999999999996</v>
      </c>
      <c r="H59" s="1">
        <v>0.8</v>
      </c>
      <c r="I59" s="1">
        <v>0.71430000000000005</v>
      </c>
      <c r="J59" s="1">
        <v>0.90910000000000002</v>
      </c>
      <c r="K59" s="1">
        <v>0.75</v>
      </c>
      <c r="L59" s="1">
        <v>0.25</v>
      </c>
      <c r="M59" s="102">
        <v>0.69230000000000003</v>
      </c>
      <c r="N59" s="102">
        <v>1</v>
      </c>
      <c r="O59" s="102">
        <v>0.8</v>
      </c>
      <c r="P59" s="1">
        <v>0.6</v>
      </c>
      <c r="Q59" s="102">
        <v>0.9</v>
      </c>
      <c r="R59" s="102">
        <v>1</v>
      </c>
      <c r="S59" s="1">
        <v>0.42859999999999998</v>
      </c>
      <c r="T59" s="1">
        <v>0.4</v>
      </c>
      <c r="U59" s="102">
        <v>0</v>
      </c>
      <c r="V59" s="1">
        <v>0</v>
      </c>
      <c r="W59" s="1">
        <v>0.5</v>
      </c>
      <c r="X59" s="1">
        <v>1</v>
      </c>
      <c r="Y59" s="1">
        <v>1</v>
      </c>
      <c r="Z59" s="1">
        <v>1</v>
      </c>
      <c r="AA59" s="1">
        <v>0.66669999999999996</v>
      </c>
      <c r="AB59" s="1">
        <v>0.75</v>
      </c>
      <c r="AC59" s="102">
        <v>0.57140000000000002</v>
      </c>
      <c r="AD59" s="102">
        <v>1</v>
      </c>
      <c r="AE59" s="1">
        <v>1</v>
      </c>
      <c r="AF59" s="1">
        <v>0.66669999999999996</v>
      </c>
      <c r="AG59" s="1">
        <v>1</v>
      </c>
      <c r="AH59" s="1">
        <v>1</v>
      </c>
      <c r="AI59" s="1">
        <v>1</v>
      </c>
      <c r="AJ59" s="1">
        <v>1</v>
      </c>
      <c r="AK59" s="1">
        <v>0</v>
      </c>
      <c r="AL59" s="1">
        <v>0.66669999999999996</v>
      </c>
      <c r="AM59" s="1">
        <v>1</v>
      </c>
    </row>
    <row r="60" spans="1:39" x14ac:dyDescent="0.3">
      <c r="A60" s="50">
        <v>2</v>
      </c>
      <c r="B60" s="81" t="s">
        <v>666</v>
      </c>
      <c r="C60" s="50" t="s">
        <v>667</v>
      </c>
      <c r="E60" s="100">
        <f t="shared" si="8"/>
        <v>0.7184593749999999</v>
      </c>
      <c r="F60" s="100">
        <f t="shared" si="9"/>
        <v>0.8210964285714285</v>
      </c>
      <c r="H60" s="1">
        <v>0.6</v>
      </c>
      <c r="I60" s="1">
        <v>0.85709999999999997</v>
      </c>
      <c r="J60" s="1">
        <v>0.54549999999999998</v>
      </c>
      <c r="K60" s="1">
        <v>0.75</v>
      </c>
      <c r="L60" s="1">
        <v>0.75</v>
      </c>
      <c r="M60" s="1">
        <v>0</v>
      </c>
      <c r="N60" s="102">
        <v>0.33329999999999999</v>
      </c>
      <c r="O60" s="102">
        <v>0.6</v>
      </c>
      <c r="P60" s="1">
        <v>1</v>
      </c>
      <c r="Q60" s="102">
        <v>0.9</v>
      </c>
      <c r="R60" s="102">
        <v>1</v>
      </c>
      <c r="S60" s="1">
        <v>0.57140000000000002</v>
      </c>
      <c r="T60" s="1">
        <v>1</v>
      </c>
      <c r="U60" s="102">
        <v>1</v>
      </c>
      <c r="V60" s="1">
        <v>0</v>
      </c>
      <c r="W60" s="1">
        <v>1</v>
      </c>
      <c r="X60" s="1">
        <v>1</v>
      </c>
      <c r="Y60" s="1">
        <v>0.66669999999999996</v>
      </c>
      <c r="Z60" s="1">
        <v>1</v>
      </c>
      <c r="AA60" s="1">
        <v>0.83330000000000004</v>
      </c>
      <c r="AB60" s="1">
        <v>0.75</v>
      </c>
      <c r="AC60" s="102">
        <v>1</v>
      </c>
      <c r="AD60" s="102">
        <v>0.83330000000000004</v>
      </c>
      <c r="AE60" s="1">
        <v>1</v>
      </c>
      <c r="AF60" s="1">
        <v>0.66669999999999996</v>
      </c>
      <c r="AG60" s="1">
        <v>0</v>
      </c>
      <c r="AH60" s="1">
        <v>1</v>
      </c>
      <c r="AI60" s="1">
        <v>1</v>
      </c>
      <c r="AJ60" s="1">
        <v>0.66669999999999996</v>
      </c>
      <c r="AK60" s="1">
        <v>0.66669999999999996</v>
      </c>
      <c r="AL60" s="1">
        <v>0</v>
      </c>
      <c r="AM60" s="1">
        <v>1</v>
      </c>
    </row>
  </sheetData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60"/>
  <sheetViews>
    <sheetView zoomScaleNormal="100" workbookViewId="0">
      <pane ySplit="3" topLeftCell="A23" activePane="bottomLeft" state="frozen"/>
      <selection pane="bottomLeft" activeCell="U42" sqref="U42"/>
    </sheetView>
  </sheetViews>
  <sheetFormatPr defaultColWidth="9.08984375" defaultRowHeight="13.45" x14ac:dyDescent="0.3"/>
  <cols>
    <col min="1" max="1" width="4.08984375" style="3" bestFit="1" customWidth="1"/>
    <col min="2" max="2" width="14.36328125" style="3" bestFit="1" customWidth="1"/>
    <col min="3" max="3" width="9.08984375" style="3" bestFit="1" customWidth="1"/>
    <col min="4" max="4" width="6.36328125" style="3" bestFit="1" customWidth="1"/>
    <col min="5" max="5" width="6.36328125" style="3" customWidth="1"/>
    <col min="6" max="6" width="4.453125" style="4" bestFit="1" customWidth="1"/>
    <col min="7" max="7" width="1.08984375" style="3" customWidth="1"/>
    <col min="8" max="8" width="9.7265625" style="3" bestFit="1" customWidth="1"/>
    <col min="9" max="9" width="7.54296875" style="3" bestFit="1" customWidth="1"/>
    <col min="10" max="10" width="5.36328125" style="3" bestFit="1" customWidth="1"/>
    <col min="11" max="11" width="6.36328125" style="3" customWidth="1"/>
    <col min="12" max="22" width="4.90625" style="3" customWidth="1"/>
    <col min="23" max="23" width="10.08984375" style="4" bestFit="1" customWidth="1"/>
    <col min="24" max="24" width="4.90625" style="3" customWidth="1"/>
    <col min="25" max="16384" width="9.08984375" style="3"/>
  </cols>
  <sheetData>
    <row r="1" spans="1:23" x14ac:dyDescent="0.3">
      <c r="C1" s="3" t="s">
        <v>840</v>
      </c>
      <c r="D1" s="3">
        <f>COUNT(H4:U4)</f>
        <v>14</v>
      </c>
      <c r="E1" s="109" t="s">
        <v>843</v>
      </c>
      <c r="H1" s="3" t="s">
        <v>792</v>
      </c>
      <c r="I1" s="3">
        <v>10</v>
      </c>
      <c r="W1" s="4" t="s">
        <v>795</v>
      </c>
    </row>
    <row r="2" spans="1:23" x14ac:dyDescent="0.3">
      <c r="C2" s="3" t="s">
        <v>841</v>
      </c>
      <c r="D2" s="3">
        <f>D1*I1</f>
        <v>140</v>
      </c>
      <c r="E2" s="3">
        <v>1</v>
      </c>
      <c r="F2" s="6" t="s">
        <v>511</v>
      </c>
      <c r="W2" s="4" t="s">
        <v>796</v>
      </c>
    </row>
    <row r="3" spans="1:23" s="4" customFormat="1" x14ac:dyDescent="0.3">
      <c r="A3" s="97" t="s">
        <v>22</v>
      </c>
      <c r="B3" s="97" t="s">
        <v>1</v>
      </c>
      <c r="C3" s="97" t="s">
        <v>77</v>
      </c>
      <c r="D3" s="6" t="s">
        <v>4</v>
      </c>
      <c r="E3" s="6" t="s">
        <v>839</v>
      </c>
      <c r="F3" s="6" t="s">
        <v>510</v>
      </c>
      <c r="G3" s="6"/>
      <c r="H3" s="6" t="s">
        <v>794</v>
      </c>
      <c r="I3" s="6" t="s">
        <v>508</v>
      </c>
      <c r="J3" s="6" t="s">
        <v>509</v>
      </c>
      <c r="K3" s="6" t="s">
        <v>512</v>
      </c>
      <c r="L3" s="6" t="s">
        <v>513</v>
      </c>
      <c r="M3" s="6" t="s">
        <v>809</v>
      </c>
      <c r="N3" s="6" t="s">
        <v>520</v>
      </c>
      <c r="O3" s="6" t="s">
        <v>388</v>
      </c>
      <c r="P3" s="6" t="s">
        <v>521</v>
      </c>
      <c r="Q3" s="6" t="s">
        <v>532</v>
      </c>
      <c r="R3" s="6" t="s">
        <v>533</v>
      </c>
      <c r="S3" s="6" t="s">
        <v>534</v>
      </c>
      <c r="T3" s="6" t="s">
        <v>535</v>
      </c>
      <c r="U3" s="6" t="s">
        <v>536</v>
      </c>
      <c r="W3" s="4" t="s">
        <v>797</v>
      </c>
    </row>
    <row r="4" spans="1:23" ht="14" x14ac:dyDescent="0.3">
      <c r="A4" s="50">
        <v>1</v>
      </c>
      <c r="B4" s="50" t="s">
        <v>497</v>
      </c>
      <c r="C4" s="50" t="s">
        <v>496</v>
      </c>
      <c r="D4" s="30">
        <f>SUM(H4:U4)/$D$2</f>
        <v>0.78214285714285714</v>
      </c>
      <c r="E4" s="30">
        <f>(SUM(H4:U4)-SMALL($H4:$U4,1))/($D$2-$E$2*$I$1)</f>
        <v>0.84230769230769231</v>
      </c>
      <c r="F4" s="43"/>
      <c r="H4" s="7">
        <v>9.5</v>
      </c>
      <c r="I4" s="3">
        <v>0</v>
      </c>
      <c r="J4" s="7">
        <v>8</v>
      </c>
      <c r="K4" s="7">
        <v>5</v>
      </c>
      <c r="L4" s="7">
        <v>8</v>
      </c>
      <c r="M4" s="7">
        <v>6.5</v>
      </c>
      <c r="N4" s="7">
        <v>9</v>
      </c>
      <c r="O4" s="7">
        <v>10</v>
      </c>
      <c r="P4" s="7">
        <v>8</v>
      </c>
      <c r="Q4" s="7">
        <v>6.5</v>
      </c>
      <c r="R4" s="3">
        <v>8</v>
      </c>
      <c r="S4" s="3">
        <v>14</v>
      </c>
      <c r="T4" s="3">
        <v>8</v>
      </c>
      <c r="U4" s="3">
        <v>9</v>
      </c>
    </row>
    <row r="5" spans="1:23" ht="14" x14ac:dyDescent="0.3">
      <c r="A5" s="50">
        <v>1</v>
      </c>
      <c r="B5" s="81" t="s">
        <v>545</v>
      </c>
      <c r="C5" s="50" t="s">
        <v>546</v>
      </c>
      <c r="D5" s="30">
        <f t="shared" ref="D5:D10" si="0">SUM(H5:U5)/$D$2</f>
        <v>0.75357142857142856</v>
      </c>
      <c r="E5" s="30">
        <f t="shared" ref="E5:E10" si="1">(SUM(H5:U5)-SMALL($H5:$U5,1))/($D$2-$E$2*$I$1)</f>
        <v>0.7846153846153846</v>
      </c>
      <c r="H5" s="3">
        <v>9</v>
      </c>
      <c r="I5" s="3">
        <v>8.5</v>
      </c>
      <c r="J5" s="3">
        <v>9.5</v>
      </c>
      <c r="K5" s="3">
        <v>6</v>
      </c>
      <c r="L5" s="3">
        <v>7</v>
      </c>
      <c r="M5" s="3">
        <v>7</v>
      </c>
      <c r="N5" s="3">
        <v>5</v>
      </c>
      <c r="O5" s="3">
        <v>7</v>
      </c>
      <c r="P5" s="3">
        <v>3.5</v>
      </c>
      <c r="Q5" s="3">
        <v>5</v>
      </c>
      <c r="R5" s="3">
        <v>8</v>
      </c>
      <c r="S5" s="3">
        <v>11.5</v>
      </c>
      <c r="T5" s="3">
        <v>10</v>
      </c>
      <c r="U5" s="3">
        <v>8.5</v>
      </c>
    </row>
    <row r="6" spans="1:23" ht="14" x14ac:dyDescent="0.3">
      <c r="A6" s="50">
        <v>1</v>
      </c>
      <c r="B6" s="81" t="s">
        <v>547</v>
      </c>
      <c r="C6" s="50" t="s">
        <v>463</v>
      </c>
      <c r="D6" s="30">
        <f t="shared" si="0"/>
        <v>0.61071428571428577</v>
      </c>
      <c r="E6" s="30">
        <f t="shared" si="1"/>
        <v>0.65769230769230769</v>
      </c>
      <c r="F6" s="4" t="s">
        <v>678</v>
      </c>
      <c r="H6" s="3">
        <v>9.5</v>
      </c>
      <c r="I6" s="3">
        <v>9.5</v>
      </c>
      <c r="J6" s="3">
        <v>3</v>
      </c>
      <c r="K6" s="3">
        <v>7</v>
      </c>
      <c r="L6" s="3">
        <v>10</v>
      </c>
      <c r="M6" s="3">
        <v>9</v>
      </c>
      <c r="N6" s="3">
        <v>8.5</v>
      </c>
      <c r="O6" s="3">
        <v>10</v>
      </c>
      <c r="P6" s="3">
        <v>7</v>
      </c>
      <c r="Q6" s="3">
        <v>0</v>
      </c>
      <c r="R6" s="3">
        <v>0</v>
      </c>
      <c r="S6" s="3">
        <v>9</v>
      </c>
      <c r="T6" s="3">
        <v>3</v>
      </c>
      <c r="U6" s="3">
        <v>0</v>
      </c>
      <c r="W6" s="4" t="s">
        <v>802</v>
      </c>
    </row>
    <row r="7" spans="1:23" ht="14" x14ac:dyDescent="0.3">
      <c r="A7" s="50">
        <v>1</v>
      </c>
      <c r="B7" s="81" t="s">
        <v>548</v>
      </c>
      <c r="C7" s="50" t="s">
        <v>549</v>
      </c>
      <c r="D7" s="30">
        <f t="shared" si="0"/>
        <v>0.81071428571428572</v>
      </c>
      <c r="E7" s="30">
        <f t="shared" si="1"/>
        <v>0.81923076923076921</v>
      </c>
      <c r="H7" s="3">
        <v>7</v>
      </c>
      <c r="I7" s="3">
        <v>8.5</v>
      </c>
      <c r="J7" s="3">
        <v>8</v>
      </c>
      <c r="K7" s="3">
        <v>8</v>
      </c>
      <c r="L7" s="3">
        <v>9</v>
      </c>
      <c r="M7" s="3">
        <v>9</v>
      </c>
      <c r="N7" s="3">
        <v>8</v>
      </c>
      <c r="O7" s="3">
        <v>8</v>
      </c>
      <c r="P7" s="3">
        <v>7</v>
      </c>
      <c r="Q7" s="3">
        <v>7</v>
      </c>
      <c r="R7" s="3">
        <v>8</v>
      </c>
      <c r="S7" s="3">
        <v>7.5</v>
      </c>
      <c r="T7" s="3">
        <v>10</v>
      </c>
      <c r="U7" s="3">
        <v>8.5</v>
      </c>
    </row>
    <row r="8" spans="1:23" ht="14" x14ac:dyDescent="0.3">
      <c r="A8" s="50">
        <v>1</v>
      </c>
      <c r="B8" s="81" t="s">
        <v>550</v>
      </c>
      <c r="C8" s="50" t="s">
        <v>44</v>
      </c>
      <c r="D8" s="30">
        <f t="shared" si="0"/>
        <v>0.91428571428571426</v>
      </c>
      <c r="E8" s="30">
        <f t="shared" si="1"/>
        <v>0.93076923076923079</v>
      </c>
      <c r="H8" s="3">
        <v>9.5</v>
      </c>
      <c r="I8" s="3">
        <v>7.5</v>
      </c>
      <c r="J8" s="3">
        <v>7.5</v>
      </c>
      <c r="K8" s="3">
        <v>9</v>
      </c>
      <c r="L8" s="3">
        <v>9.5</v>
      </c>
      <c r="M8" s="3">
        <v>9</v>
      </c>
      <c r="N8" s="3">
        <v>8.5</v>
      </c>
      <c r="O8" s="3">
        <v>10</v>
      </c>
      <c r="P8" s="3">
        <v>7</v>
      </c>
      <c r="Q8" s="3">
        <v>7</v>
      </c>
      <c r="R8" s="3">
        <v>9.5</v>
      </c>
      <c r="S8" s="3">
        <v>14</v>
      </c>
      <c r="T8" s="3">
        <v>10</v>
      </c>
      <c r="U8" s="3">
        <v>10</v>
      </c>
      <c r="W8" s="4" t="s">
        <v>812</v>
      </c>
    </row>
    <row r="9" spans="1:23" ht="14" x14ac:dyDescent="0.3">
      <c r="A9" s="50">
        <v>1</v>
      </c>
      <c r="B9" s="81" t="s">
        <v>340</v>
      </c>
      <c r="C9" s="50" t="s">
        <v>775</v>
      </c>
      <c r="D9" s="30">
        <f t="shared" si="0"/>
        <v>0.9285714285714286</v>
      </c>
      <c r="E9" s="30">
        <f t="shared" si="1"/>
        <v>0.9538461538461539</v>
      </c>
      <c r="H9" s="3">
        <v>9.5</v>
      </c>
      <c r="I9" s="3">
        <v>8.5</v>
      </c>
      <c r="J9" s="3">
        <v>8</v>
      </c>
      <c r="K9" s="3">
        <v>6</v>
      </c>
      <c r="L9" s="3">
        <v>10</v>
      </c>
      <c r="M9" s="3">
        <v>8</v>
      </c>
      <c r="N9" s="3">
        <v>9</v>
      </c>
      <c r="O9" s="3">
        <v>9.5</v>
      </c>
      <c r="P9" s="3">
        <v>10</v>
      </c>
      <c r="Q9" s="3">
        <v>9</v>
      </c>
      <c r="R9" s="3">
        <v>10</v>
      </c>
      <c r="S9" s="3">
        <v>14</v>
      </c>
      <c r="T9" s="3">
        <v>10</v>
      </c>
      <c r="U9" s="3">
        <v>8.5</v>
      </c>
    </row>
    <row r="10" spans="1:23" ht="14" x14ac:dyDescent="0.3">
      <c r="A10" s="50">
        <v>1</v>
      </c>
      <c r="B10" s="81" t="s">
        <v>461</v>
      </c>
      <c r="C10" s="50" t="s">
        <v>692</v>
      </c>
      <c r="D10" s="30">
        <f t="shared" si="0"/>
        <v>0.6071428571428571</v>
      </c>
      <c r="E10" s="30">
        <f t="shared" si="1"/>
        <v>0.65384615384615385</v>
      </c>
      <c r="H10" s="3">
        <v>10</v>
      </c>
      <c r="I10" s="3">
        <v>8</v>
      </c>
      <c r="J10" s="3">
        <v>8</v>
      </c>
      <c r="K10" s="3">
        <v>8</v>
      </c>
      <c r="L10" s="3">
        <v>10</v>
      </c>
      <c r="M10" s="3">
        <v>10</v>
      </c>
      <c r="N10" s="3">
        <v>8</v>
      </c>
      <c r="O10" s="3">
        <v>10</v>
      </c>
      <c r="P10" s="3">
        <v>8</v>
      </c>
      <c r="Q10" s="3">
        <v>0</v>
      </c>
      <c r="R10" s="3">
        <v>1</v>
      </c>
      <c r="S10" s="3">
        <v>4</v>
      </c>
      <c r="T10" s="3">
        <v>0</v>
      </c>
      <c r="U10" s="3">
        <v>0</v>
      </c>
    </row>
    <row r="11" spans="1:23" s="64" customFormat="1" ht="14" x14ac:dyDescent="0.3">
      <c r="A11" s="84">
        <v>1</v>
      </c>
      <c r="B11" s="85" t="s">
        <v>249</v>
      </c>
      <c r="C11" s="84" t="s">
        <v>551</v>
      </c>
      <c r="D11" s="76"/>
      <c r="E11" s="76"/>
      <c r="F11" s="63"/>
      <c r="H11" s="64">
        <v>0</v>
      </c>
      <c r="I11" s="64">
        <v>0</v>
      </c>
      <c r="J11" s="64">
        <v>0</v>
      </c>
      <c r="K11" s="64">
        <v>0</v>
      </c>
      <c r="L11" s="64">
        <v>0</v>
      </c>
      <c r="M11" s="64">
        <v>0</v>
      </c>
      <c r="N11" s="64">
        <v>0</v>
      </c>
      <c r="O11" s="64">
        <v>0</v>
      </c>
      <c r="P11" s="64">
        <v>0</v>
      </c>
      <c r="W11" s="63"/>
    </row>
    <row r="12" spans="1:23" ht="14" x14ac:dyDescent="0.3">
      <c r="A12" s="50">
        <v>1</v>
      </c>
      <c r="B12" s="81" t="s">
        <v>552</v>
      </c>
      <c r="C12" s="50" t="s">
        <v>193</v>
      </c>
      <c r="D12" s="30">
        <f t="shared" ref="D12:D14" si="2">SUM(H12:U12)/$D$2</f>
        <v>0.90714285714285714</v>
      </c>
      <c r="E12" s="30">
        <f t="shared" ref="E12:E14" si="3">(SUM(H12:U12)-SMALL($H12:$U12,1))/($D$2-$E$2*$I$1)</f>
        <v>0.91538461538461535</v>
      </c>
      <c r="H12" s="3">
        <v>9.5</v>
      </c>
      <c r="I12" s="3">
        <v>8.5</v>
      </c>
      <c r="J12" s="3">
        <v>8.5</v>
      </c>
      <c r="K12" s="3">
        <v>9.5</v>
      </c>
      <c r="L12" s="3">
        <v>10</v>
      </c>
      <c r="M12" s="3">
        <v>9</v>
      </c>
      <c r="N12" s="3">
        <v>8.5</v>
      </c>
      <c r="O12" s="3">
        <v>9</v>
      </c>
      <c r="P12" s="3">
        <v>9.5</v>
      </c>
      <c r="Q12" s="3">
        <v>8</v>
      </c>
      <c r="R12" s="3">
        <v>9.5</v>
      </c>
      <c r="S12" s="3">
        <v>9.5</v>
      </c>
      <c r="T12" s="3">
        <v>8</v>
      </c>
      <c r="U12" s="3">
        <v>10</v>
      </c>
      <c r="W12" s="4" t="s">
        <v>813</v>
      </c>
    </row>
    <row r="13" spans="1:23" ht="14" x14ac:dyDescent="0.3">
      <c r="A13" s="50">
        <v>1</v>
      </c>
      <c r="B13" s="81" t="s">
        <v>553</v>
      </c>
      <c r="C13" s="50" t="s">
        <v>554</v>
      </c>
      <c r="D13" s="30">
        <f t="shared" si="2"/>
        <v>0.8</v>
      </c>
      <c r="E13" s="30">
        <f t="shared" si="3"/>
        <v>0.86153846153846159</v>
      </c>
      <c r="H13" s="3">
        <v>8.5</v>
      </c>
      <c r="I13" s="3">
        <v>8.5</v>
      </c>
      <c r="J13" s="3">
        <v>8</v>
      </c>
      <c r="K13" s="3">
        <v>9</v>
      </c>
      <c r="L13" s="3">
        <v>10</v>
      </c>
      <c r="M13" s="3">
        <v>8.5</v>
      </c>
      <c r="N13" s="3">
        <v>8.5</v>
      </c>
      <c r="O13" s="3">
        <v>9</v>
      </c>
      <c r="P13" s="3">
        <v>0</v>
      </c>
      <c r="Q13" s="3">
        <v>8</v>
      </c>
      <c r="R13" s="3">
        <v>9</v>
      </c>
      <c r="S13" s="3">
        <v>6</v>
      </c>
      <c r="T13" s="3">
        <v>9.5</v>
      </c>
      <c r="U13" s="3">
        <v>9.5</v>
      </c>
    </row>
    <row r="14" spans="1:23" ht="14" x14ac:dyDescent="0.3">
      <c r="A14" s="50">
        <v>1</v>
      </c>
      <c r="B14" s="81" t="s">
        <v>781</v>
      </c>
      <c r="C14" s="50" t="s">
        <v>782</v>
      </c>
      <c r="D14" s="30">
        <f t="shared" si="2"/>
        <v>0.50714285714285712</v>
      </c>
      <c r="E14" s="30">
        <f t="shared" si="3"/>
        <v>0.5461538461538461</v>
      </c>
      <c r="F14" s="4" t="s">
        <v>678</v>
      </c>
      <c r="H14" s="3">
        <v>4.5</v>
      </c>
      <c r="I14" s="3">
        <v>5</v>
      </c>
      <c r="J14" s="3">
        <v>4</v>
      </c>
      <c r="K14" s="3">
        <v>9</v>
      </c>
      <c r="L14" s="3">
        <v>9</v>
      </c>
      <c r="M14" s="3">
        <v>5</v>
      </c>
      <c r="N14" s="3">
        <v>7.5</v>
      </c>
      <c r="O14" s="3">
        <v>10</v>
      </c>
      <c r="P14" s="3">
        <v>1</v>
      </c>
      <c r="Q14" s="3">
        <v>0</v>
      </c>
      <c r="R14" s="3">
        <v>0</v>
      </c>
      <c r="S14" s="3">
        <v>0</v>
      </c>
      <c r="T14" s="3">
        <v>8</v>
      </c>
      <c r="U14" s="3">
        <v>8</v>
      </c>
    </row>
    <row r="15" spans="1:23" s="64" customFormat="1" ht="14" x14ac:dyDescent="0.3">
      <c r="A15" s="84">
        <v>1</v>
      </c>
      <c r="B15" s="85" t="s">
        <v>555</v>
      </c>
      <c r="C15" s="84" t="s">
        <v>674</v>
      </c>
      <c r="D15" s="76"/>
      <c r="E15" s="76"/>
      <c r="F15" s="63" t="s">
        <v>678</v>
      </c>
      <c r="H15" s="64">
        <v>5</v>
      </c>
      <c r="I15" s="64">
        <v>7</v>
      </c>
      <c r="J15" s="64">
        <v>8</v>
      </c>
      <c r="K15" s="64">
        <v>7.5</v>
      </c>
      <c r="L15" s="64">
        <v>7</v>
      </c>
      <c r="M15" s="64">
        <v>6</v>
      </c>
      <c r="N15" s="64">
        <v>5</v>
      </c>
      <c r="O15" s="64">
        <v>7</v>
      </c>
      <c r="P15" s="64">
        <v>7</v>
      </c>
      <c r="W15" s="63"/>
    </row>
    <row r="16" spans="1:23" ht="14" x14ac:dyDescent="0.3">
      <c r="A16" s="50">
        <v>1</v>
      </c>
      <c r="B16" s="81" t="s">
        <v>556</v>
      </c>
      <c r="C16" s="50" t="s">
        <v>215</v>
      </c>
      <c r="D16" s="30">
        <f>SUM(H16:U16)/$D$2</f>
        <v>0.70357142857142863</v>
      </c>
      <c r="E16" s="30">
        <f>(SUM(H16:U16)-SMALL($H16:$U16,1))/($D$2-$E$2*$I$1)</f>
        <v>0.72692307692307689</v>
      </c>
      <c r="H16" s="3">
        <v>6.5</v>
      </c>
      <c r="I16" s="3">
        <v>6.5</v>
      </c>
      <c r="J16" s="3">
        <v>8</v>
      </c>
      <c r="K16" s="3">
        <v>4</v>
      </c>
      <c r="L16" s="3">
        <v>7.5</v>
      </c>
      <c r="M16" s="3">
        <v>9</v>
      </c>
      <c r="N16" s="3">
        <v>7</v>
      </c>
      <c r="O16" s="3">
        <v>9</v>
      </c>
      <c r="P16" s="3">
        <v>6.5</v>
      </c>
      <c r="Q16" s="3">
        <v>4</v>
      </c>
      <c r="R16" s="3">
        <v>7</v>
      </c>
      <c r="S16" s="3">
        <v>11.5</v>
      </c>
      <c r="T16" s="3">
        <v>7</v>
      </c>
      <c r="U16" s="3">
        <v>5</v>
      </c>
    </row>
    <row r="17" spans="1:23" s="64" customFormat="1" ht="14" x14ac:dyDescent="0.3">
      <c r="A17" s="84">
        <v>1</v>
      </c>
      <c r="B17" s="85" t="s">
        <v>557</v>
      </c>
      <c r="C17" s="84" t="s">
        <v>42</v>
      </c>
      <c r="D17" s="76"/>
      <c r="E17" s="76"/>
      <c r="F17" s="63"/>
      <c r="H17" s="64">
        <v>6.5</v>
      </c>
      <c r="I17" s="64">
        <v>8.5</v>
      </c>
      <c r="J17" s="64">
        <v>0</v>
      </c>
      <c r="K17" s="64">
        <v>6</v>
      </c>
      <c r="L17" s="64">
        <v>0</v>
      </c>
      <c r="M17" s="64">
        <v>0</v>
      </c>
      <c r="N17" s="64">
        <v>0</v>
      </c>
      <c r="O17" s="64">
        <v>0</v>
      </c>
      <c r="W17" s="63"/>
    </row>
    <row r="18" spans="1:23" ht="14" x14ac:dyDescent="0.3">
      <c r="A18" s="50">
        <v>1</v>
      </c>
      <c r="B18" s="81" t="s">
        <v>558</v>
      </c>
      <c r="C18" s="50" t="s">
        <v>269</v>
      </c>
      <c r="D18" s="30">
        <f t="shared" ref="D18:D33" si="4">SUM(H18:U18)/$D$2</f>
        <v>0.86785714285714288</v>
      </c>
      <c r="E18" s="30">
        <f t="shared" ref="E18:E33" si="5">(SUM(H18:U18)-SMALL($H18:$U18,1))/($D$2-$E$2*$I$1)</f>
        <v>0.88076923076923075</v>
      </c>
      <c r="H18" s="3">
        <v>7.5</v>
      </c>
      <c r="I18" s="3">
        <v>7.5</v>
      </c>
      <c r="J18" s="3">
        <v>8</v>
      </c>
      <c r="K18" s="3">
        <v>9.5</v>
      </c>
      <c r="L18" s="3">
        <v>10</v>
      </c>
      <c r="M18" s="3">
        <v>9</v>
      </c>
      <c r="N18" s="3">
        <v>8.5</v>
      </c>
      <c r="O18" s="3">
        <v>10</v>
      </c>
      <c r="P18" s="3">
        <v>9</v>
      </c>
      <c r="Q18" s="3">
        <v>7</v>
      </c>
      <c r="R18" s="3">
        <v>9</v>
      </c>
      <c r="S18" s="3">
        <v>9</v>
      </c>
      <c r="T18" s="3">
        <v>8</v>
      </c>
      <c r="U18" s="3">
        <v>9.5</v>
      </c>
    </row>
    <row r="19" spans="1:23" ht="14" x14ac:dyDescent="0.3">
      <c r="A19" s="50">
        <v>1</v>
      </c>
      <c r="B19" s="81" t="s">
        <v>426</v>
      </c>
      <c r="C19" s="50" t="s">
        <v>141</v>
      </c>
      <c r="D19" s="30">
        <f t="shared" si="4"/>
        <v>0.60357142857142854</v>
      </c>
      <c r="E19" s="30">
        <f t="shared" si="5"/>
        <v>0.65</v>
      </c>
      <c r="H19" s="3">
        <v>6</v>
      </c>
      <c r="I19" s="3">
        <v>8.5</v>
      </c>
      <c r="J19" s="3">
        <v>9</v>
      </c>
      <c r="K19" s="3">
        <v>5</v>
      </c>
      <c r="L19" s="3">
        <v>9.5</v>
      </c>
      <c r="M19" s="3">
        <v>0</v>
      </c>
      <c r="N19" s="3">
        <v>6</v>
      </c>
      <c r="O19" s="3">
        <v>4.5</v>
      </c>
      <c r="P19" s="3">
        <v>6.5</v>
      </c>
      <c r="Q19" s="3">
        <v>7</v>
      </c>
      <c r="R19" s="3">
        <v>7.5</v>
      </c>
      <c r="S19" s="3">
        <v>6</v>
      </c>
      <c r="T19" s="3">
        <v>9</v>
      </c>
      <c r="U19" s="3">
        <v>0</v>
      </c>
      <c r="W19" s="4" t="s">
        <v>803</v>
      </c>
    </row>
    <row r="20" spans="1:23" ht="14" x14ac:dyDescent="0.3">
      <c r="A20" s="50">
        <v>1</v>
      </c>
      <c r="B20" s="81" t="s">
        <v>559</v>
      </c>
      <c r="C20" s="50" t="s">
        <v>560</v>
      </c>
      <c r="D20" s="30">
        <f t="shared" si="4"/>
        <v>0.62857142857142856</v>
      </c>
      <c r="E20" s="30">
        <f t="shared" si="5"/>
        <v>0.67692307692307696</v>
      </c>
      <c r="H20" s="3">
        <v>9</v>
      </c>
      <c r="I20" s="3">
        <v>8.5</v>
      </c>
      <c r="J20" s="3">
        <v>3</v>
      </c>
      <c r="K20" s="3">
        <v>7</v>
      </c>
      <c r="L20" s="3">
        <v>10</v>
      </c>
      <c r="M20" s="3">
        <v>0</v>
      </c>
      <c r="N20" s="3">
        <v>8.5</v>
      </c>
      <c r="O20" s="3">
        <v>10</v>
      </c>
      <c r="P20" s="3">
        <v>7</v>
      </c>
      <c r="Q20" s="3">
        <v>0</v>
      </c>
      <c r="R20" s="3">
        <v>7</v>
      </c>
      <c r="S20" s="3">
        <v>9</v>
      </c>
      <c r="T20" s="3">
        <v>9</v>
      </c>
      <c r="U20" s="3">
        <v>0</v>
      </c>
      <c r="W20" s="4" t="s">
        <v>801</v>
      </c>
    </row>
    <row r="21" spans="1:23" ht="14" x14ac:dyDescent="0.3">
      <c r="A21" s="50">
        <v>1</v>
      </c>
      <c r="B21" s="81" t="s">
        <v>561</v>
      </c>
      <c r="C21" s="50" t="s">
        <v>556</v>
      </c>
      <c r="D21" s="30">
        <f t="shared" si="4"/>
        <v>0.56071428571428572</v>
      </c>
      <c r="E21" s="30">
        <f t="shared" si="5"/>
        <v>0.60384615384615381</v>
      </c>
      <c r="F21" s="4" t="s">
        <v>678</v>
      </c>
      <c r="H21" s="3">
        <v>5.5</v>
      </c>
      <c r="I21" s="3">
        <v>7</v>
      </c>
      <c r="J21" s="3">
        <v>7</v>
      </c>
      <c r="K21" s="3">
        <v>6</v>
      </c>
      <c r="L21" s="3">
        <v>9</v>
      </c>
      <c r="M21" s="3">
        <v>5.5</v>
      </c>
      <c r="N21" s="3">
        <v>7</v>
      </c>
      <c r="O21" s="3">
        <v>10</v>
      </c>
      <c r="P21" s="3">
        <v>0</v>
      </c>
      <c r="Q21" s="3">
        <v>6</v>
      </c>
      <c r="R21" s="3">
        <v>7</v>
      </c>
      <c r="S21" s="3">
        <v>0</v>
      </c>
      <c r="T21" s="3">
        <v>8.5</v>
      </c>
      <c r="U21" s="3">
        <v>0</v>
      </c>
    </row>
    <row r="22" spans="1:23" ht="14" x14ac:dyDescent="0.3">
      <c r="A22" s="50">
        <v>1</v>
      </c>
      <c r="B22" s="81" t="s">
        <v>562</v>
      </c>
      <c r="C22" s="50" t="s">
        <v>125</v>
      </c>
      <c r="D22" s="30">
        <f t="shared" si="4"/>
        <v>0.9285714285714286</v>
      </c>
      <c r="E22" s="30">
        <f t="shared" si="5"/>
        <v>0.94615384615384612</v>
      </c>
      <c r="H22" s="3">
        <v>10</v>
      </c>
      <c r="I22" s="3">
        <v>10</v>
      </c>
      <c r="J22" s="3">
        <v>9</v>
      </c>
      <c r="K22" s="3">
        <v>10</v>
      </c>
      <c r="L22" s="3">
        <v>9</v>
      </c>
      <c r="M22" s="3">
        <v>9</v>
      </c>
      <c r="N22" s="3">
        <v>9</v>
      </c>
      <c r="O22" s="3">
        <v>10</v>
      </c>
      <c r="P22" s="3">
        <v>10</v>
      </c>
      <c r="Q22" s="3">
        <v>7</v>
      </c>
      <c r="R22" s="3">
        <v>9</v>
      </c>
      <c r="S22" s="3">
        <v>8.5</v>
      </c>
      <c r="T22" s="3">
        <v>10</v>
      </c>
      <c r="U22" s="3">
        <v>9.5</v>
      </c>
    </row>
    <row r="23" spans="1:23" ht="14" x14ac:dyDescent="0.3">
      <c r="A23" s="50">
        <v>1</v>
      </c>
      <c r="B23" s="81" t="s">
        <v>563</v>
      </c>
      <c r="C23" s="50" t="s">
        <v>564</v>
      </c>
      <c r="D23" s="30">
        <f t="shared" si="4"/>
        <v>0.48214285714285715</v>
      </c>
      <c r="E23" s="30">
        <f t="shared" si="5"/>
        <v>0.51923076923076927</v>
      </c>
      <c r="H23" s="3">
        <v>6.5</v>
      </c>
      <c r="I23" s="3">
        <v>4</v>
      </c>
      <c r="J23" s="3">
        <v>0</v>
      </c>
      <c r="K23" s="3">
        <v>2</v>
      </c>
      <c r="L23" s="3">
        <v>8</v>
      </c>
      <c r="M23" s="3">
        <v>8</v>
      </c>
      <c r="N23" s="3">
        <v>7</v>
      </c>
      <c r="O23" s="3">
        <v>0</v>
      </c>
      <c r="P23" s="3">
        <v>0</v>
      </c>
      <c r="Q23" s="3">
        <v>7</v>
      </c>
      <c r="R23" s="3">
        <v>5</v>
      </c>
      <c r="S23" s="3">
        <v>6</v>
      </c>
      <c r="T23" s="3">
        <v>6</v>
      </c>
      <c r="U23" s="3">
        <v>8</v>
      </c>
    </row>
    <row r="24" spans="1:23" ht="14" x14ac:dyDescent="0.3">
      <c r="A24" s="50">
        <v>1</v>
      </c>
      <c r="B24" s="81" t="s">
        <v>565</v>
      </c>
      <c r="C24" s="50" t="s">
        <v>404</v>
      </c>
      <c r="D24" s="30">
        <f t="shared" si="4"/>
        <v>0.83571428571428574</v>
      </c>
      <c r="E24" s="30">
        <f t="shared" si="5"/>
        <v>0.85769230769230764</v>
      </c>
      <c r="H24" s="3">
        <v>8</v>
      </c>
      <c r="I24" s="3">
        <v>9</v>
      </c>
      <c r="J24" s="3">
        <v>8</v>
      </c>
      <c r="K24" s="3">
        <v>6</v>
      </c>
      <c r="L24" s="3">
        <v>9.5</v>
      </c>
      <c r="M24" s="3">
        <v>9.5</v>
      </c>
      <c r="N24" s="3">
        <v>8</v>
      </c>
      <c r="O24" s="3">
        <v>9</v>
      </c>
      <c r="P24" s="3">
        <v>5.5</v>
      </c>
      <c r="Q24" s="3">
        <v>8.5</v>
      </c>
      <c r="R24" s="3">
        <v>9</v>
      </c>
      <c r="S24" s="3">
        <v>8</v>
      </c>
      <c r="T24" s="3">
        <v>9</v>
      </c>
      <c r="U24" s="3">
        <v>10</v>
      </c>
    </row>
    <row r="25" spans="1:23" ht="14" x14ac:dyDescent="0.3">
      <c r="A25" s="50">
        <v>1</v>
      </c>
      <c r="B25" s="81" t="s">
        <v>566</v>
      </c>
      <c r="C25" s="50" t="s">
        <v>567</v>
      </c>
      <c r="D25" s="30">
        <f t="shared" si="4"/>
        <v>0.65357142857142858</v>
      </c>
      <c r="E25" s="30">
        <f t="shared" si="5"/>
        <v>0.7038461538461539</v>
      </c>
      <c r="H25" s="3">
        <v>9</v>
      </c>
      <c r="I25" s="3">
        <v>8</v>
      </c>
      <c r="J25" s="3">
        <v>8</v>
      </c>
      <c r="K25" s="3">
        <v>7</v>
      </c>
      <c r="L25" s="3">
        <v>9</v>
      </c>
      <c r="M25" s="3">
        <v>7.5</v>
      </c>
      <c r="N25" s="3">
        <v>7</v>
      </c>
      <c r="O25" s="3">
        <v>9</v>
      </c>
      <c r="P25" s="3">
        <v>0</v>
      </c>
      <c r="Q25" s="3">
        <v>7</v>
      </c>
      <c r="R25" s="3">
        <v>0</v>
      </c>
      <c r="S25" s="3">
        <v>7</v>
      </c>
      <c r="T25" s="3">
        <v>8</v>
      </c>
      <c r="U25" s="3">
        <v>5</v>
      </c>
    </row>
    <row r="26" spans="1:23" ht="14" x14ac:dyDescent="0.3">
      <c r="A26" s="50">
        <v>1</v>
      </c>
      <c r="B26" s="81" t="s">
        <v>486</v>
      </c>
      <c r="C26" s="50" t="s">
        <v>487</v>
      </c>
      <c r="D26" s="30">
        <f t="shared" si="4"/>
        <v>0.7</v>
      </c>
      <c r="E26" s="30">
        <f t="shared" si="5"/>
        <v>0.75384615384615383</v>
      </c>
      <c r="F26" s="4" t="s">
        <v>678</v>
      </c>
      <c r="H26" s="3">
        <v>9</v>
      </c>
      <c r="I26" s="3">
        <v>8.5</v>
      </c>
      <c r="J26" s="3">
        <v>6</v>
      </c>
      <c r="K26" s="3">
        <v>8</v>
      </c>
      <c r="L26" s="3">
        <v>7</v>
      </c>
      <c r="M26" s="3">
        <v>9.5</v>
      </c>
      <c r="N26" s="3">
        <v>9</v>
      </c>
      <c r="O26" s="3">
        <v>9.5</v>
      </c>
      <c r="P26" s="3">
        <v>0</v>
      </c>
      <c r="Q26" s="3">
        <v>7.5</v>
      </c>
      <c r="R26" s="3">
        <v>0</v>
      </c>
      <c r="S26" s="3">
        <v>7</v>
      </c>
      <c r="T26" s="3">
        <v>7</v>
      </c>
      <c r="U26" s="3">
        <v>10</v>
      </c>
    </row>
    <row r="27" spans="1:23" ht="14" x14ac:dyDescent="0.3">
      <c r="A27" s="50">
        <v>1</v>
      </c>
      <c r="B27" s="81" t="s">
        <v>568</v>
      </c>
      <c r="C27" s="50" t="s">
        <v>569</v>
      </c>
      <c r="D27" s="30">
        <f t="shared" si="4"/>
        <v>0.95357142857142863</v>
      </c>
      <c r="E27" s="30">
        <f t="shared" si="5"/>
        <v>0.96153846153846156</v>
      </c>
      <c r="H27" s="3">
        <v>8.5</v>
      </c>
      <c r="I27" s="3">
        <v>9</v>
      </c>
      <c r="J27" s="3">
        <v>10</v>
      </c>
      <c r="K27" s="3">
        <v>9.5</v>
      </c>
      <c r="L27" s="3">
        <v>10</v>
      </c>
      <c r="M27" s="3">
        <v>9.5</v>
      </c>
      <c r="N27" s="3">
        <v>9.5</v>
      </c>
      <c r="O27" s="3">
        <v>10</v>
      </c>
      <c r="P27" s="3">
        <v>10</v>
      </c>
      <c r="Q27" s="3">
        <v>9.5</v>
      </c>
      <c r="R27" s="3">
        <v>9.5</v>
      </c>
      <c r="S27" s="3">
        <v>9.5</v>
      </c>
      <c r="T27" s="3">
        <v>9.5</v>
      </c>
      <c r="U27" s="3">
        <v>9.5</v>
      </c>
    </row>
    <row r="28" spans="1:23" ht="14" x14ac:dyDescent="0.3">
      <c r="A28" s="50">
        <v>1</v>
      </c>
      <c r="B28" s="81" t="s">
        <v>570</v>
      </c>
      <c r="C28" s="50" t="s">
        <v>571</v>
      </c>
      <c r="D28" s="30">
        <f t="shared" si="4"/>
        <v>0.8035714285714286</v>
      </c>
      <c r="E28" s="30">
        <f t="shared" si="5"/>
        <v>0.82692307692307687</v>
      </c>
      <c r="H28" s="3">
        <v>8</v>
      </c>
      <c r="I28" s="3">
        <v>9</v>
      </c>
      <c r="J28" s="3">
        <v>5</v>
      </c>
      <c r="K28" s="3">
        <v>5.5</v>
      </c>
      <c r="L28" s="3">
        <v>10</v>
      </c>
      <c r="M28" s="3">
        <v>9</v>
      </c>
      <c r="N28" s="3">
        <v>9</v>
      </c>
      <c r="O28" s="3">
        <v>10</v>
      </c>
      <c r="P28" s="3">
        <v>8</v>
      </c>
      <c r="Q28" s="3">
        <v>8.5</v>
      </c>
      <c r="R28" s="3">
        <v>7.5</v>
      </c>
      <c r="S28" s="3">
        <v>6</v>
      </c>
      <c r="T28" s="3">
        <v>9</v>
      </c>
      <c r="U28" s="3">
        <v>8</v>
      </c>
    </row>
    <row r="29" spans="1:23" ht="14" x14ac:dyDescent="0.3">
      <c r="A29" s="50">
        <v>1</v>
      </c>
      <c r="B29" s="81" t="s">
        <v>572</v>
      </c>
      <c r="C29" s="50" t="s">
        <v>573</v>
      </c>
      <c r="D29" s="30">
        <f t="shared" si="4"/>
        <v>0.93571428571428572</v>
      </c>
      <c r="E29" s="30">
        <f t="shared" si="5"/>
        <v>0.9538461538461539</v>
      </c>
      <c r="H29" s="3">
        <v>8.5</v>
      </c>
      <c r="I29" s="3">
        <v>9</v>
      </c>
      <c r="J29" s="3">
        <v>8</v>
      </c>
      <c r="K29" s="3">
        <v>9.5</v>
      </c>
      <c r="L29" s="3">
        <v>10</v>
      </c>
      <c r="M29" s="3">
        <v>10</v>
      </c>
      <c r="N29" s="3">
        <v>7.5</v>
      </c>
      <c r="O29" s="3">
        <v>10</v>
      </c>
      <c r="P29" s="3">
        <v>7</v>
      </c>
      <c r="Q29" s="3">
        <v>9.5</v>
      </c>
      <c r="R29" s="3">
        <v>10</v>
      </c>
      <c r="S29" s="3">
        <v>14</v>
      </c>
      <c r="T29" s="3">
        <v>9</v>
      </c>
      <c r="U29" s="3">
        <v>9</v>
      </c>
    </row>
    <row r="30" spans="1:23" ht="14" x14ac:dyDescent="0.3">
      <c r="A30" s="50">
        <v>1</v>
      </c>
      <c r="B30" s="81" t="s">
        <v>785</v>
      </c>
      <c r="C30" s="50" t="s">
        <v>786</v>
      </c>
      <c r="D30" s="30">
        <f t="shared" si="4"/>
        <v>0.61071428571428577</v>
      </c>
      <c r="E30" s="30">
        <f t="shared" si="5"/>
        <v>0.65769230769230769</v>
      </c>
      <c r="H30" s="3">
        <v>5</v>
      </c>
      <c r="I30" s="3">
        <v>8.5</v>
      </c>
      <c r="J30" s="3">
        <v>0</v>
      </c>
      <c r="K30" s="3">
        <v>0</v>
      </c>
      <c r="L30" s="3">
        <v>10</v>
      </c>
      <c r="M30" s="3">
        <v>7.5</v>
      </c>
      <c r="N30" s="3">
        <v>0</v>
      </c>
      <c r="O30" s="3">
        <v>10</v>
      </c>
      <c r="P30" s="3">
        <v>7</v>
      </c>
      <c r="Q30" s="3">
        <v>6.5</v>
      </c>
      <c r="R30" s="3">
        <v>7</v>
      </c>
      <c r="S30" s="3">
        <v>6</v>
      </c>
      <c r="T30" s="3">
        <v>9</v>
      </c>
      <c r="U30" s="3">
        <v>9</v>
      </c>
    </row>
    <row r="31" spans="1:23" ht="14" x14ac:dyDescent="0.3">
      <c r="A31" s="50">
        <v>2</v>
      </c>
      <c r="B31" s="81" t="s">
        <v>627</v>
      </c>
      <c r="C31" s="50" t="s">
        <v>628</v>
      </c>
      <c r="D31" s="30">
        <f t="shared" si="4"/>
        <v>0.58571428571428574</v>
      </c>
      <c r="E31" s="30">
        <f t="shared" si="5"/>
        <v>0.63076923076923075</v>
      </c>
      <c r="H31" s="3">
        <v>8</v>
      </c>
      <c r="I31" s="3">
        <v>6.5</v>
      </c>
      <c r="J31" s="3">
        <v>4</v>
      </c>
      <c r="K31" s="3">
        <v>9.5</v>
      </c>
      <c r="L31" s="3">
        <v>9</v>
      </c>
      <c r="M31" s="3">
        <v>5</v>
      </c>
      <c r="N31" s="3">
        <v>9</v>
      </c>
      <c r="O31" s="3">
        <v>8.5</v>
      </c>
      <c r="P31" s="3">
        <v>6</v>
      </c>
      <c r="Q31" s="3">
        <v>7.5</v>
      </c>
      <c r="R31" s="3">
        <v>9</v>
      </c>
      <c r="S31" s="3">
        <v>0</v>
      </c>
      <c r="T31" s="3">
        <v>0</v>
      </c>
      <c r="U31" s="3">
        <v>0</v>
      </c>
    </row>
    <row r="32" spans="1:23" ht="14" x14ac:dyDescent="0.3">
      <c r="A32" s="50">
        <v>2</v>
      </c>
      <c r="B32" s="81" t="s">
        <v>629</v>
      </c>
      <c r="C32" s="82" t="s">
        <v>414</v>
      </c>
      <c r="D32" s="30">
        <f t="shared" si="4"/>
        <v>0.77857142857142858</v>
      </c>
      <c r="E32" s="30">
        <f t="shared" si="5"/>
        <v>0.83846153846153848</v>
      </c>
      <c r="F32" s="4" t="s">
        <v>678</v>
      </c>
      <c r="H32" s="3">
        <v>8.5</v>
      </c>
      <c r="I32" s="3">
        <v>8.5</v>
      </c>
      <c r="J32" s="3">
        <v>9.5</v>
      </c>
      <c r="K32" s="3">
        <v>7</v>
      </c>
      <c r="L32" s="3">
        <v>7.5</v>
      </c>
      <c r="M32" s="3">
        <v>9.5</v>
      </c>
      <c r="N32" s="3">
        <v>7.5</v>
      </c>
      <c r="O32" s="3">
        <v>10</v>
      </c>
      <c r="P32" s="3">
        <v>7</v>
      </c>
      <c r="Q32" s="3">
        <v>9</v>
      </c>
      <c r="R32" s="3">
        <v>0</v>
      </c>
      <c r="S32" s="3">
        <v>9</v>
      </c>
      <c r="T32" s="3">
        <v>7</v>
      </c>
      <c r="U32" s="3">
        <v>9</v>
      </c>
      <c r="W32" s="4" t="s">
        <v>821</v>
      </c>
    </row>
    <row r="33" spans="1:23" ht="14" x14ac:dyDescent="0.3">
      <c r="A33" s="50">
        <v>2</v>
      </c>
      <c r="B33" s="81" t="s">
        <v>758</v>
      </c>
      <c r="C33" s="82" t="s">
        <v>760</v>
      </c>
      <c r="D33" s="30">
        <f t="shared" si="4"/>
        <v>0.36428571428571427</v>
      </c>
      <c r="E33" s="30">
        <f t="shared" si="5"/>
        <v>0.3923076923076923</v>
      </c>
      <c r="H33" s="3">
        <v>6.5</v>
      </c>
      <c r="I33" s="3">
        <v>7.5</v>
      </c>
      <c r="J33" s="3">
        <v>8</v>
      </c>
      <c r="K33" s="3">
        <v>5</v>
      </c>
      <c r="L33" s="3">
        <v>7</v>
      </c>
      <c r="M33" s="3">
        <v>7</v>
      </c>
      <c r="N33" s="3">
        <v>0</v>
      </c>
      <c r="O33" s="3">
        <v>10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W33" s="4" t="s">
        <v>798</v>
      </c>
    </row>
    <row r="34" spans="1:23" s="75" customFormat="1" ht="14" x14ac:dyDescent="0.3">
      <c r="A34" s="98">
        <v>2</v>
      </c>
      <c r="B34" s="99" t="s">
        <v>192</v>
      </c>
      <c r="C34" s="98" t="s">
        <v>630</v>
      </c>
      <c r="D34" s="73"/>
      <c r="E34" s="73"/>
      <c r="F34" s="74" t="s">
        <v>678</v>
      </c>
      <c r="H34" s="75">
        <v>7.5</v>
      </c>
      <c r="I34" s="75">
        <v>6.5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  <c r="O34" s="75">
        <v>7</v>
      </c>
      <c r="W34" s="74"/>
    </row>
    <row r="35" spans="1:23" ht="14" x14ac:dyDescent="0.3">
      <c r="A35" s="50">
        <v>2</v>
      </c>
      <c r="B35" s="81" t="s">
        <v>631</v>
      </c>
      <c r="C35" s="50" t="s">
        <v>632</v>
      </c>
      <c r="D35" s="30">
        <f t="shared" ref="D35:D49" si="6">SUM(H35:U35)/$D$2</f>
        <v>0.94285714285714284</v>
      </c>
      <c r="E35" s="30">
        <f t="shared" ref="E35:E49" si="7">(SUM(H35:U35)-SMALL($H35:$U35,1))/($D$2-$E$2*$I$1)</f>
        <v>0.9538461538461539</v>
      </c>
      <c r="H35" s="3">
        <v>9.5</v>
      </c>
      <c r="I35" s="3">
        <v>9.5</v>
      </c>
      <c r="J35" s="3">
        <v>9.5</v>
      </c>
      <c r="K35" s="3">
        <v>9.5</v>
      </c>
      <c r="L35" s="3">
        <v>10</v>
      </c>
      <c r="M35" s="3">
        <v>10</v>
      </c>
      <c r="N35" s="3">
        <v>9</v>
      </c>
      <c r="O35" s="3">
        <v>10</v>
      </c>
      <c r="P35" s="3">
        <v>8</v>
      </c>
      <c r="Q35" s="3">
        <v>10</v>
      </c>
      <c r="R35" s="3">
        <v>9.5</v>
      </c>
      <c r="S35" s="3">
        <v>8</v>
      </c>
      <c r="T35" s="3">
        <v>9.5</v>
      </c>
      <c r="U35" s="3">
        <v>10</v>
      </c>
    </row>
    <row r="36" spans="1:23" ht="14" x14ac:dyDescent="0.3">
      <c r="A36" s="50">
        <v>2</v>
      </c>
      <c r="B36" s="81" t="s">
        <v>633</v>
      </c>
      <c r="C36" s="50" t="s">
        <v>143</v>
      </c>
      <c r="D36" s="30">
        <f t="shared" si="6"/>
        <v>0.79285714285714282</v>
      </c>
      <c r="E36" s="30">
        <f t="shared" si="7"/>
        <v>0.85384615384615381</v>
      </c>
      <c r="H36" s="3">
        <v>8.5</v>
      </c>
      <c r="I36" s="3">
        <v>7</v>
      </c>
      <c r="J36" s="3">
        <v>8</v>
      </c>
      <c r="K36" s="3">
        <v>7</v>
      </c>
      <c r="L36" s="3">
        <v>9</v>
      </c>
      <c r="M36" s="3">
        <v>9</v>
      </c>
      <c r="N36" s="3">
        <v>8</v>
      </c>
      <c r="O36" s="3">
        <v>9.5</v>
      </c>
      <c r="P36" s="3">
        <v>6</v>
      </c>
      <c r="Q36" s="3">
        <v>0</v>
      </c>
      <c r="R36" s="3">
        <v>9</v>
      </c>
      <c r="S36" s="3">
        <v>10</v>
      </c>
      <c r="T36" s="3">
        <v>10</v>
      </c>
      <c r="U36" s="3">
        <v>10</v>
      </c>
    </row>
    <row r="37" spans="1:23" ht="14" x14ac:dyDescent="0.3">
      <c r="A37" s="50">
        <v>2</v>
      </c>
      <c r="B37" s="81" t="s">
        <v>298</v>
      </c>
      <c r="C37" s="50" t="s">
        <v>634</v>
      </c>
      <c r="D37" s="30">
        <f t="shared" si="6"/>
        <v>0.8928571428571429</v>
      </c>
      <c r="E37" s="30">
        <f t="shared" si="7"/>
        <v>0.90384615384615385</v>
      </c>
      <c r="H37" s="3">
        <v>8.5</v>
      </c>
      <c r="I37" s="3">
        <v>9</v>
      </c>
      <c r="J37" s="3">
        <v>8</v>
      </c>
      <c r="K37" s="3">
        <v>8</v>
      </c>
      <c r="L37" s="3">
        <v>9</v>
      </c>
      <c r="M37" s="3">
        <v>7.5</v>
      </c>
      <c r="N37" s="3">
        <v>7.5</v>
      </c>
      <c r="O37" s="3">
        <v>10</v>
      </c>
      <c r="P37" s="3">
        <v>10</v>
      </c>
      <c r="Q37" s="3">
        <v>8</v>
      </c>
      <c r="R37" s="3">
        <v>8.5</v>
      </c>
      <c r="S37" s="3">
        <v>13</v>
      </c>
      <c r="T37" s="3">
        <v>9</v>
      </c>
      <c r="U37" s="3">
        <v>9</v>
      </c>
    </row>
    <row r="38" spans="1:23" ht="14" x14ac:dyDescent="0.3">
      <c r="A38" s="50">
        <v>2</v>
      </c>
      <c r="B38" s="81" t="s">
        <v>635</v>
      </c>
      <c r="C38" s="50" t="s">
        <v>636</v>
      </c>
      <c r="D38" s="30">
        <f t="shared" si="6"/>
        <v>0.2857142857142857</v>
      </c>
      <c r="E38" s="30">
        <f t="shared" si="7"/>
        <v>0.30769230769230771</v>
      </c>
      <c r="H38" s="3">
        <v>8.5</v>
      </c>
      <c r="I38" s="3">
        <v>8.5</v>
      </c>
      <c r="J38" s="3">
        <v>8</v>
      </c>
      <c r="K38" s="3">
        <v>7</v>
      </c>
      <c r="L38" s="3">
        <v>8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</row>
    <row r="39" spans="1:23" ht="14" x14ac:dyDescent="0.3">
      <c r="A39" s="50">
        <v>2</v>
      </c>
      <c r="B39" s="81" t="s">
        <v>637</v>
      </c>
      <c r="C39" s="50" t="s">
        <v>744</v>
      </c>
      <c r="D39" s="30">
        <f t="shared" si="6"/>
        <v>0.8214285714285714</v>
      </c>
      <c r="E39" s="30">
        <f t="shared" si="7"/>
        <v>0.88461538461538458</v>
      </c>
      <c r="F39" s="4" t="s">
        <v>678</v>
      </c>
      <c r="H39" s="3">
        <v>8.5</v>
      </c>
      <c r="I39" s="3">
        <v>8</v>
      </c>
      <c r="J39" s="3">
        <v>10</v>
      </c>
      <c r="K39" s="3">
        <v>8.5</v>
      </c>
      <c r="L39" s="3">
        <v>8</v>
      </c>
      <c r="M39" s="3">
        <v>10</v>
      </c>
      <c r="N39" s="3">
        <v>9</v>
      </c>
      <c r="O39" s="3">
        <v>9.5</v>
      </c>
      <c r="P39" s="3">
        <v>6</v>
      </c>
      <c r="Q39" s="3">
        <v>0</v>
      </c>
      <c r="R39" s="3">
        <v>5</v>
      </c>
      <c r="S39" s="3">
        <v>13</v>
      </c>
      <c r="T39" s="3">
        <v>9.5</v>
      </c>
      <c r="U39" s="3">
        <v>10</v>
      </c>
    </row>
    <row r="40" spans="1:23" ht="14" x14ac:dyDescent="0.3">
      <c r="A40" s="50">
        <v>2</v>
      </c>
      <c r="B40" s="81" t="s">
        <v>638</v>
      </c>
      <c r="C40" s="50" t="s">
        <v>639</v>
      </c>
      <c r="D40" s="30">
        <f t="shared" si="6"/>
        <v>0.72857142857142854</v>
      </c>
      <c r="E40" s="30">
        <f t="shared" si="7"/>
        <v>0.7846153846153846</v>
      </c>
      <c r="F40" s="4" t="s">
        <v>678</v>
      </c>
      <c r="H40" s="3">
        <v>9</v>
      </c>
      <c r="I40" s="3">
        <v>8.5</v>
      </c>
      <c r="J40" s="3">
        <v>2</v>
      </c>
      <c r="K40" s="3">
        <v>8.5</v>
      </c>
      <c r="L40" s="3">
        <v>8</v>
      </c>
      <c r="M40" s="3">
        <v>7</v>
      </c>
      <c r="N40" s="3">
        <v>8</v>
      </c>
      <c r="O40" s="3">
        <v>9.5</v>
      </c>
      <c r="P40" s="3">
        <v>6</v>
      </c>
      <c r="Q40" s="3">
        <v>9</v>
      </c>
      <c r="R40" s="3">
        <v>10</v>
      </c>
      <c r="S40" s="3">
        <v>0</v>
      </c>
      <c r="T40" s="3">
        <v>9.5</v>
      </c>
      <c r="U40" s="3">
        <v>7</v>
      </c>
    </row>
    <row r="41" spans="1:23" ht="14" x14ac:dyDescent="0.3">
      <c r="A41" s="50">
        <v>2</v>
      </c>
      <c r="B41" s="81" t="s">
        <v>640</v>
      </c>
      <c r="C41" s="50" t="s">
        <v>753</v>
      </c>
      <c r="D41" s="30">
        <f t="shared" si="6"/>
        <v>0.7321428571428571</v>
      </c>
      <c r="E41" s="30">
        <f t="shared" si="7"/>
        <v>0.75769230769230766</v>
      </c>
      <c r="H41" s="3">
        <v>8.5</v>
      </c>
      <c r="I41" s="3">
        <v>7.5</v>
      </c>
      <c r="J41" s="3">
        <v>9</v>
      </c>
      <c r="K41" s="3">
        <v>7</v>
      </c>
      <c r="L41" s="3">
        <v>7</v>
      </c>
      <c r="M41" s="3">
        <v>5</v>
      </c>
      <c r="N41" s="3">
        <v>4</v>
      </c>
      <c r="O41" s="3">
        <v>5</v>
      </c>
      <c r="P41" s="3">
        <v>6</v>
      </c>
      <c r="Q41" s="3">
        <v>9</v>
      </c>
      <c r="R41" s="3">
        <v>8.5</v>
      </c>
      <c r="S41" s="3">
        <v>6</v>
      </c>
      <c r="T41" s="3">
        <v>10</v>
      </c>
      <c r="U41" s="3">
        <v>10</v>
      </c>
    </row>
    <row r="42" spans="1:23" ht="14" x14ac:dyDescent="0.3">
      <c r="A42" s="50">
        <v>2</v>
      </c>
      <c r="B42" s="81" t="s">
        <v>641</v>
      </c>
      <c r="C42" s="50" t="s">
        <v>642</v>
      </c>
      <c r="D42" s="30">
        <f t="shared" si="6"/>
        <v>0.52857142857142858</v>
      </c>
      <c r="E42" s="30">
        <f t="shared" si="7"/>
        <v>0.56923076923076921</v>
      </c>
      <c r="H42" s="3">
        <v>9</v>
      </c>
      <c r="I42" s="3">
        <v>9</v>
      </c>
      <c r="J42" s="3">
        <v>9.5</v>
      </c>
      <c r="K42" s="3">
        <v>9.5</v>
      </c>
      <c r="L42" s="3">
        <v>10</v>
      </c>
      <c r="M42" s="3">
        <v>0</v>
      </c>
      <c r="N42" s="3">
        <v>8</v>
      </c>
      <c r="O42" s="3">
        <v>9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10</v>
      </c>
    </row>
    <row r="43" spans="1:23" ht="14" x14ac:dyDescent="0.3">
      <c r="A43" s="50">
        <v>2</v>
      </c>
      <c r="B43" s="81" t="s">
        <v>643</v>
      </c>
      <c r="C43" s="50" t="s">
        <v>408</v>
      </c>
      <c r="D43" s="30">
        <f t="shared" si="6"/>
        <v>0.9285714285714286</v>
      </c>
      <c r="E43" s="30">
        <f t="shared" si="7"/>
        <v>0.93846153846153846</v>
      </c>
      <c r="H43" s="3">
        <v>8</v>
      </c>
      <c r="I43" s="3">
        <v>10</v>
      </c>
      <c r="J43" s="3">
        <v>9</v>
      </c>
      <c r="K43" s="3">
        <v>8</v>
      </c>
      <c r="L43" s="3">
        <v>10</v>
      </c>
      <c r="M43" s="3">
        <v>10</v>
      </c>
      <c r="N43" s="3">
        <v>9</v>
      </c>
      <c r="O43" s="3">
        <v>10</v>
      </c>
      <c r="P43" s="3">
        <v>8.5</v>
      </c>
      <c r="Q43" s="3">
        <v>10</v>
      </c>
      <c r="R43" s="3">
        <v>9.5</v>
      </c>
      <c r="S43" s="3">
        <v>8</v>
      </c>
      <c r="T43" s="3">
        <v>10</v>
      </c>
      <c r="U43" s="3">
        <v>10</v>
      </c>
    </row>
    <row r="44" spans="1:23" ht="14" x14ac:dyDescent="0.3">
      <c r="A44" s="50">
        <v>2</v>
      </c>
      <c r="B44" s="81" t="s">
        <v>644</v>
      </c>
      <c r="C44" s="50" t="s">
        <v>414</v>
      </c>
      <c r="D44" s="30">
        <f t="shared" si="6"/>
        <v>0.54285714285714282</v>
      </c>
      <c r="E44" s="30">
        <f t="shared" si="7"/>
        <v>0.58461538461538465</v>
      </c>
      <c r="F44" s="4" t="s">
        <v>678</v>
      </c>
      <c r="H44" s="3">
        <v>7</v>
      </c>
      <c r="I44" s="3">
        <v>7.5</v>
      </c>
      <c r="J44" s="3">
        <v>7</v>
      </c>
      <c r="K44" s="3">
        <v>6</v>
      </c>
      <c r="L44" s="3">
        <v>7</v>
      </c>
      <c r="M44" s="3">
        <v>7.5</v>
      </c>
      <c r="N44" s="3">
        <v>7</v>
      </c>
      <c r="O44" s="3">
        <v>9</v>
      </c>
      <c r="P44" s="3">
        <v>0</v>
      </c>
      <c r="Q44" s="3">
        <v>6</v>
      </c>
      <c r="R44" s="3">
        <v>0</v>
      </c>
      <c r="S44" s="3">
        <v>0</v>
      </c>
      <c r="T44" s="3">
        <v>6</v>
      </c>
      <c r="U44" s="3">
        <v>6</v>
      </c>
      <c r="W44" s="4" t="s">
        <v>799</v>
      </c>
    </row>
    <row r="45" spans="1:23" ht="14" x14ac:dyDescent="0.3">
      <c r="A45" s="50">
        <v>2</v>
      </c>
      <c r="B45" s="81" t="s">
        <v>645</v>
      </c>
      <c r="C45" s="50" t="s">
        <v>209</v>
      </c>
      <c r="D45" s="30">
        <f t="shared" si="6"/>
        <v>0.40714285714285714</v>
      </c>
      <c r="E45" s="30">
        <f t="shared" si="7"/>
        <v>0.43846153846153846</v>
      </c>
      <c r="F45" s="4" t="s">
        <v>678</v>
      </c>
      <c r="H45" s="3">
        <v>8</v>
      </c>
      <c r="I45" s="3">
        <v>5</v>
      </c>
      <c r="J45" s="3">
        <v>4</v>
      </c>
      <c r="K45" s="3">
        <v>7.5</v>
      </c>
      <c r="L45" s="3">
        <v>7</v>
      </c>
      <c r="M45" s="3">
        <v>7</v>
      </c>
      <c r="N45" s="3">
        <v>7.5</v>
      </c>
      <c r="O45" s="3">
        <v>10</v>
      </c>
      <c r="P45" s="3">
        <v>1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</row>
    <row r="46" spans="1:23" ht="14" x14ac:dyDescent="0.3">
      <c r="A46" s="50">
        <v>2</v>
      </c>
      <c r="B46" s="81" t="s">
        <v>646</v>
      </c>
      <c r="C46" s="50" t="s">
        <v>647</v>
      </c>
      <c r="D46" s="30">
        <f t="shared" si="6"/>
        <v>0.9107142857142857</v>
      </c>
      <c r="E46" s="30">
        <f t="shared" si="7"/>
        <v>0.92307692307692313</v>
      </c>
      <c r="H46" s="3">
        <v>9.5</v>
      </c>
      <c r="I46" s="3">
        <v>8.5</v>
      </c>
      <c r="J46" s="3">
        <v>9.5</v>
      </c>
      <c r="K46" s="3">
        <v>9.5</v>
      </c>
      <c r="L46" s="3">
        <v>10</v>
      </c>
      <c r="M46" s="3">
        <v>10</v>
      </c>
      <c r="N46" s="3">
        <v>8.5</v>
      </c>
      <c r="O46" s="3">
        <v>9.5</v>
      </c>
      <c r="P46" s="3">
        <v>7.5</v>
      </c>
      <c r="Q46" s="3">
        <v>8</v>
      </c>
      <c r="R46" s="3">
        <v>9.5</v>
      </c>
      <c r="S46" s="3">
        <v>9</v>
      </c>
      <c r="T46" s="3">
        <v>8.5</v>
      </c>
      <c r="U46" s="3">
        <v>10</v>
      </c>
    </row>
    <row r="47" spans="1:23" ht="14" x14ac:dyDescent="0.3">
      <c r="A47" s="50">
        <v>2</v>
      </c>
      <c r="B47" s="81" t="s">
        <v>648</v>
      </c>
      <c r="C47" s="50" t="s">
        <v>649</v>
      </c>
      <c r="D47" s="30">
        <f t="shared" si="6"/>
        <v>0.9464285714285714</v>
      </c>
      <c r="E47" s="30">
        <f t="shared" si="7"/>
        <v>0.95769230769230773</v>
      </c>
      <c r="H47" s="3">
        <v>9.5</v>
      </c>
      <c r="I47" s="3">
        <v>9.5</v>
      </c>
      <c r="J47" s="3">
        <v>10</v>
      </c>
      <c r="K47" s="3">
        <v>10</v>
      </c>
      <c r="L47" s="3">
        <v>10</v>
      </c>
      <c r="M47" s="3">
        <v>9.5</v>
      </c>
      <c r="N47" s="3">
        <v>9.5</v>
      </c>
      <c r="O47" s="3">
        <v>10</v>
      </c>
      <c r="P47" s="3">
        <v>8</v>
      </c>
      <c r="Q47" s="3">
        <v>9.5</v>
      </c>
      <c r="R47" s="3">
        <v>9.5</v>
      </c>
      <c r="S47" s="3">
        <v>8.5</v>
      </c>
      <c r="T47" s="3">
        <v>9.5</v>
      </c>
      <c r="U47" s="3">
        <v>9.5</v>
      </c>
      <c r="W47" s="4" t="s">
        <v>822</v>
      </c>
    </row>
    <row r="48" spans="1:23" ht="14" x14ac:dyDescent="0.3">
      <c r="A48" s="50">
        <v>2</v>
      </c>
      <c r="B48" s="81" t="s">
        <v>650</v>
      </c>
      <c r="C48" s="50" t="s">
        <v>651</v>
      </c>
      <c r="D48" s="30">
        <f t="shared" si="6"/>
        <v>0.93214285714285716</v>
      </c>
      <c r="E48" s="30">
        <f t="shared" si="7"/>
        <v>0.94615384615384612</v>
      </c>
      <c r="H48" s="3">
        <v>9</v>
      </c>
      <c r="I48" s="3">
        <v>9.5</v>
      </c>
      <c r="J48" s="3">
        <v>9.5</v>
      </c>
      <c r="K48" s="3">
        <v>9</v>
      </c>
      <c r="L48" s="3">
        <v>10</v>
      </c>
      <c r="M48" s="3">
        <v>7.5</v>
      </c>
      <c r="N48" s="3">
        <v>10</v>
      </c>
      <c r="O48" s="3">
        <v>10</v>
      </c>
      <c r="P48" s="3">
        <v>10</v>
      </c>
      <c r="Q48" s="3">
        <v>8</v>
      </c>
      <c r="R48" s="3">
        <v>8.5</v>
      </c>
      <c r="S48" s="3">
        <v>13</v>
      </c>
      <c r="T48" s="3">
        <v>8</v>
      </c>
      <c r="U48" s="3">
        <v>8.5</v>
      </c>
    </row>
    <row r="49" spans="1:23" ht="14" x14ac:dyDescent="0.3">
      <c r="A49" s="50">
        <v>2</v>
      </c>
      <c r="B49" s="81" t="s">
        <v>652</v>
      </c>
      <c r="C49" s="50" t="s">
        <v>147</v>
      </c>
      <c r="D49" s="30">
        <f t="shared" si="6"/>
        <v>0.66785714285714282</v>
      </c>
      <c r="E49" s="30">
        <f t="shared" si="7"/>
        <v>0.71923076923076923</v>
      </c>
      <c r="F49" s="4" t="s">
        <v>678</v>
      </c>
      <c r="H49" s="3">
        <v>8</v>
      </c>
      <c r="I49" s="3">
        <v>10</v>
      </c>
      <c r="J49" s="3">
        <v>9.5</v>
      </c>
      <c r="K49" s="3">
        <v>0</v>
      </c>
      <c r="L49" s="3">
        <v>10</v>
      </c>
      <c r="M49" s="3">
        <v>10</v>
      </c>
      <c r="N49" s="3">
        <v>8.5</v>
      </c>
      <c r="O49" s="3">
        <v>8.5</v>
      </c>
      <c r="P49" s="3">
        <v>7.5</v>
      </c>
      <c r="Q49" s="3">
        <v>7</v>
      </c>
      <c r="R49" s="3">
        <v>7.5</v>
      </c>
      <c r="S49" s="3">
        <v>0</v>
      </c>
      <c r="T49" s="3">
        <v>7</v>
      </c>
      <c r="U49" s="3">
        <v>0</v>
      </c>
    </row>
    <row r="50" spans="1:23" s="64" customFormat="1" ht="14" x14ac:dyDescent="0.3">
      <c r="A50" s="84">
        <v>2</v>
      </c>
      <c r="B50" s="85" t="s">
        <v>653</v>
      </c>
      <c r="C50" s="84" t="s">
        <v>654</v>
      </c>
      <c r="D50" s="76"/>
      <c r="E50" s="76"/>
      <c r="F50" s="63"/>
      <c r="H50" s="64">
        <v>0</v>
      </c>
      <c r="I50" s="64">
        <v>0</v>
      </c>
      <c r="J50" s="64">
        <v>9</v>
      </c>
      <c r="K50" s="64">
        <v>0</v>
      </c>
      <c r="L50" s="64">
        <v>0</v>
      </c>
      <c r="M50" s="64">
        <v>0</v>
      </c>
      <c r="N50" s="64">
        <v>0</v>
      </c>
      <c r="O50" s="64">
        <v>0</v>
      </c>
      <c r="P50" s="64">
        <v>0</v>
      </c>
      <c r="W50" s="63"/>
    </row>
    <row r="51" spans="1:23" ht="14" x14ac:dyDescent="0.3">
      <c r="A51" s="50">
        <v>2</v>
      </c>
      <c r="B51" s="81" t="s">
        <v>655</v>
      </c>
      <c r="C51" s="50" t="s">
        <v>193</v>
      </c>
      <c r="D51" s="30">
        <f>SUM(H51:U51)/$D$2</f>
        <v>0.63214285714285712</v>
      </c>
      <c r="E51" s="30">
        <f>(SUM(H51:U51)-SMALL($H51:$U51,1))/($D$2-$E$2*$I$1)</f>
        <v>0.68076923076923079</v>
      </c>
      <c r="F51" s="4" t="s">
        <v>678</v>
      </c>
      <c r="H51" s="3">
        <v>8.5</v>
      </c>
      <c r="I51" s="3">
        <v>9</v>
      </c>
      <c r="J51" s="3">
        <v>9.5</v>
      </c>
      <c r="K51" s="3">
        <v>8</v>
      </c>
      <c r="L51" s="3">
        <v>10</v>
      </c>
      <c r="M51" s="3">
        <v>8.5</v>
      </c>
      <c r="N51" s="3">
        <v>7.5</v>
      </c>
      <c r="O51" s="3">
        <v>9</v>
      </c>
      <c r="P51" s="3">
        <v>9.5</v>
      </c>
      <c r="Q51" s="3">
        <v>0</v>
      </c>
      <c r="R51" s="3">
        <v>0</v>
      </c>
      <c r="S51" s="3">
        <v>0</v>
      </c>
      <c r="T51" s="3">
        <v>9</v>
      </c>
      <c r="U51" s="3">
        <v>0</v>
      </c>
    </row>
    <row r="52" spans="1:23" s="64" customFormat="1" ht="14" x14ac:dyDescent="0.3">
      <c r="A52" s="84">
        <v>2</v>
      </c>
      <c r="B52" s="85" t="s">
        <v>656</v>
      </c>
      <c r="C52" s="84" t="s">
        <v>657</v>
      </c>
      <c r="D52" s="76"/>
      <c r="E52" s="76"/>
      <c r="F52" s="63"/>
      <c r="H52" s="64">
        <v>4.5</v>
      </c>
      <c r="I52" s="64">
        <v>4</v>
      </c>
      <c r="J52" s="64">
        <v>7</v>
      </c>
      <c r="K52" s="64">
        <v>6</v>
      </c>
      <c r="L52" s="64">
        <v>8</v>
      </c>
      <c r="M52" s="64">
        <v>8.5</v>
      </c>
      <c r="N52" s="64">
        <v>7</v>
      </c>
      <c r="O52" s="64">
        <v>9</v>
      </c>
      <c r="P52" s="64">
        <v>7</v>
      </c>
      <c r="W52" s="63"/>
    </row>
    <row r="53" spans="1:23" s="64" customFormat="1" ht="14" x14ac:dyDescent="0.3">
      <c r="A53" s="84">
        <v>2</v>
      </c>
      <c r="B53" s="85" t="s">
        <v>472</v>
      </c>
      <c r="C53" s="84" t="s">
        <v>446</v>
      </c>
      <c r="D53" s="76"/>
      <c r="E53" s="76"/>
      <c r="F53" s="63"/>
      <c r="H53" s="64">
        <v>8</v>
      </c>
      <c r="I53" s="64">
        <v>0</v>
      </c>
      <c r="J53" s="64">
        <v>8.5</v>
      </c>
      <c r="K53" s="64">
        <v>0</v>
      </c>
      <c r="L53" s="64">
        <v>10</v>
      </c>
      <c r="M53" s="64">
        <v>0</v>
      </c>
      <c r="N53" s="64">
        <v>0</v>
      </c>
      <c r="O53" s="64">
        <v>0</v>
      </c>
      <c r="P53" s="64">
        <v>0</v>
      </c>
      <c r="W53" s="63"/>
    </row>
    <row r="54" spans="1:23" ht="14" x14ac:dyDescent="0.3">
      <c r="A54" s="50">
        <v>2</v>
      </c>
      <c r="B54" s="81" t="s">
        <v>658</v>
      </c>
      <c r="C54" s="50" t="s">
        <v>571</v>
      </c>
      <c r="D54" s="30">
        <f t="shared" ref="D54:D60" si="8">SUM(H54:U54)/$D$2</f>
        <v>0.74642857142857144</v>
      </c>
      <c r="E54" s="30">
        <f t="shared" ref="E54:E60" si="9">(SUM(H54:U54)-SMALL($H54:$U54,1))/($D$2-$E$2*$I$1)</f>
        <v>0.80384615384615388</v>
      </c>
      <c r="H54" s="3">
        <v>8</v>
      </c>
      <c r="I54" s="3">
        <v>9</v>
      </c>
      <c r="J54" s="3">
        <v>10</v>
      </c>
      <c r="K54" s="3">
        <v>8</v>
      </c>
      <c r="L54" s="3">
        <v>8</v>
      </c>
      <c r="M54" s="3">
        <v>7.5</v>
      </c>
      <c r="N54" s="3">
        <v>7.5</v>
      </c>
      <c r="O54" s="3">
        <v>9.5</v>
      </c>
      <c r="P54" s="3">
        <v>6.5</v>
      </c>
      <c r="Q54" s="3">
        <v>0</v>
      </c>
      <c r="R54" s="3">
        <v>7.5</v>
      </c>
      <c r="S54" s="3">
        <v>6</v>
      </c>
      <c r="T54" s="3">
        <v>9.5</v>
      </c>
      <c r="U54" s="3">
        <v>7.5</v>
      </c>
    </row>
    <row r="55" spans="1:23" ht="14" x14ac:dyDescent="0.3">
      <c r="A55" s="50">
        <v>2</v>
      </c>
      <c r="B55" s="81" t="s">
        <v>659</v>
      </c>
      <c r="C55" s="50" t="s">
        <v>660</v>
      </c>
      <c r="D55" s="30">
        <f t="shared" si="8"/>
        <v>0.5535714285714286</v>
      </c>
      <c r="E55" s="30">
        <f t="shared" si="9"/>
        <v>0.59615384615384615</v>
      </c>
      <c r="H55" s="3">
        <v>8</v>
      </c>
      <c r="I55" s="3">
        <v>8.5</v>
      </c>
      <c r="J55" s="3">
        <v>9</v>
      </c>
      <c r="K55" s="3">
        <v>5</v>
      </c>
      <c r="L55" s="3">
        <v>8.5</v>
      </c>
      <c r="M55" s="3">
        <v>5.5</v>
      </c>
      <c r="N55" s="3">
        <v>8</v>
      </c>
      <c r="O55" s="3">
        <v>9</v>
      </c>
      <c r="P55" s="3">
        <v>0</v>
      </c>
      <c r="Q55" s="3">
        <v>0</v>
      </c>
      <c r="R55" s="3">
        <v>0</v>
      </c>
      <c r="S55" s="3">
        <v>0.5</v>
      </c>
      <c r="T55" s="3">
        <v>7.5</v>
      </c>
      <c r="U55" s="3">
        <v>8</v>
      </c>
    </row>
    <row r="56" spans="1:23" ht="14" x14ac:dyDescent="0.3">
      <c r="A56" s="50">
        <v>2</v>
      </c>
      <c r="B56" s="81" t="s">
        <v>661</v>
      </c>
      <c r="C56" s="50" t="s">
        <v>754</v>
      </c>
      <c r="D56" s="30">
        <f t="shared" si="8"/>
        <v>0.8928571428571429</v>
      </c>
      <c r="E56" s="30">
        <f t="shared" si="9"/>
        <v>0.90384615384615385</v>
      </c>
      <c r="H56" s="3">
        <v>7.5</v>
      </c>
      <c r="I56" s="3">
        <v>9</v>
      </c>
      <c r="J56" s="3">
        <v>8.5</v>
      </c>
      <c r="K56" s="3">
        <v>8.5</v>
      </c>
      <c r="L56" s="3">
        <v>10</v>
      </c>
      <c r="M56" s="3">
        <v>8.5</v>
      </c>
      <c r="N56" s="3">
        <v>8</v>
      </c>
      <c r="O56" s="3">
        <v>10</v>
      </c>
      <c r="P56" s="3">
        <v>8</v>
      </c>
      <c r="Q56" s="3">
        <v>8</v>
      </c>
      <c r="R56" s="3">
        <v>9</v>
      </c>
      <c r="S56" s="3">
        <v>13</v>
      </c>
      <c r="T56" s="3">
        <v>9</v>
      </c>
      <c r="U56" s="3">
        <v>8</v>
      </c>
    </row>
    <row r="57" spans="1:23" ht="14" x14ac:dyDescent="0.3">
      <c r="A57" s="50">
        <v>2</v>
      </c>
      <c r="B57" s="81" t="s">
        <v>662</v>
      </c>
      <c r="C57" s="50" t="s">
        <v>663</v>
      </c>
      <c r="D57" s="30">
        <f t="shared" si="8"/>
        <v>0.8571428571428571</v>
      </c>
      <c r="E57" s="30">
        <f t="shared" si="9"/>
        <v>0.86923076923076925</v>
      </c>
      <c r="H57" s="3">
        <v>9</v>
      </c>
      <c r="I57" s="3">
        <v>8.5</v>
      </c>
      <c r="J57" s="3">
        <v>10</v>
      </c>
      <c r="K57" s="3">
        <v>9.5</v>
      </c>
      <c r="L57" s="3">
        <v>9</v>
      </c>
      <c r="M57" s="3">
        <v>7.5</v>
      </c>
      <c r="N57" s="3">
        <v>8.5</v>
      </c>
      <c r="O57" s="3">
        <v>10</v>
      </c>
      <c r="P57" s="3">
        <v>9</v>
      </c>
      <c r="Q57" s="3">
        <v>7</v>
      </c>
      <c r="R57" s="3">
        <v>7</v>
      </c>
      <c r="S57" s="3">
        <v>7</v>
      </c>
      <c r="T57" s="3">
        <v>8</v>
      </c>
      <c r="U57" s="3">
        <v>10</v>
      </c>
    </row>
    <row r="58" spans="1:23" ht="14" x14ac:dyDescent="0.3">
      <c r="A58" s="50">
        <v>2</v>
      </c>
      <c r="B58" s="81" t="s">
        <v>664</v>
      </c>
      <c r="C58" s="50" t="s">
        <v>743</v>
      </c>
      <c r="D58" s="30">
        <f t="shared" si="8"/>
        <v>0.82857142857142863</v>
      </c>
      <c r="E58" s="30">
        <f t="shared" si="9"/>
        <v>0.83846153846153848</v>
      </c>
      <c r="H58" s="3">
        <v>8.5</v>
      </c>
      <c r="I58" s="3">
        <v>9</v>
      </c>
      <c r="J58" s="3">
        <v>8</v>
      </c>
      <c r="K58" s="3">
        <v>7.5</v>
      </c>
      <c r="L58" s="3">
        <v>10</v>
      </c>
      <c r="M58" s="3">
        <v>8.5</v>
      </c>
      <c r="N58" s="3">
        <v>7.5</v>
      </c>
      <c r="O58" s="3">
        <v>10</v>
      </c>
      <c r="P58" s="3">
        <v>7</v>
      </c>
      <c r="Q58" s="3">
        <v>9</v>
      </c>
      <c r="R58" s="3">
        <v>8.5</v>
      </c>
      <c r="S58" s="3">
        <v>7</v>
      </c>
      <c r="T58" s="3">
        <v>8</v>
      </c>
      <c r="U58" s="3">
        <v>7.5</v>
      </c>
    </row>
    <row r="59" spans="1:23" ht="14" x14ac:dyDescent="0.3">
      <c r="A59" s="50">
        <v>2</v>
      </c>
      <c r="B59" s="81" t="s">
        <v>665</v>
      </c>
      <c r="C59" s="50" t="s">
        <v>168</v>
      </c>
      <c r="D59" s="30">
        <f t="shared" si="8"/>
        <v>0.72499999999999998</v>
      </c>
      <c r="E59" s="30">
        <f t="shared" si="9"/>
        <v>0.78076923076923077</v>
      </c>
      <c r="H59" s="3">
        <v>8.5</v>
      </c>
      <c r="I59" s="3">
        <v>8.5</v>
      </c>
      <c r="J59" s="3">
        <v>8</v>
      </c>
      <c r="K59" s="3">
        <v>6</v>
      </c>
      <c r="L59" s="3">
        <v>7</v>
      </c>
      <c r="M59" s="3">
        <v>8.5</v>
      </c>
      <c r="N59" s="3">
        <v>8</v>
      </c>
      <c r="O59" s="3">
        <v>7</v>
      </c>
      <c r="P59" s="3">
        <v>0</v>
      </c>
      <c r="Q59" s="3">
        <v>7</v>
      </c>
      <c r="R59" s="3">
        <v>6</v>
      </c>
      <c r="S59" s="3">
        <v>12</v>
      </c>
      <c r="T59" s="3">
        <v>7</v>
      </c>
      <c r="U59" s="3">
        <v>8</v>
      </c>
    </row>
    <row r="60" spans="1:23" ht="14" x14ac:dyDescent="0.3">
      <c r="A60" s="50">
        <v>2</v>
      </c>
      <c r="B60" s="81" t="s">
        <v>666</v>
      </c>
      <c r="C60" s="50" t="s">
        <v>667</v>
      </c>
      <c r="D60" s="30">
        <f t="shared" si="8"/>
        <v>0.87142857142857144</v>
      </c>
      <c r="E60" s="30">
        <f t="shared" si="9"/>
        <v>0.88461538461538458</v>
      </c>
      <c r="H60" s="3">
        <v>9</v>
      </c>
      <c r="I60" s="3">
        <v>9.5</v>
      </c>
      <c r="J60" s="3">
        <v>9</v>
      </c>
      <c r="K60" s="3">
        <v>9.5</v>
      </c>
      <c r="L60" s="3">
        <v>10</v>
      </c>
      <c r="M60" s="3">
        <v>9</v>
      </c>
      <c r="N60" s="3">
        <v>7.5</v>
      </c>
      <c r="O60" s="3">
        <v>9.5</v>
      </c>
      <c r="P60" s="3">
        <v>8</v>
      </c>
      <c r="Q60" s="3">
        <v>7</v>
      </c>
      <c r="R60" s="3">
        <v>9</v>
      </c>
      <c r="S60" s="3">
        <v>8</v>
      </c>
      <c r="T60" s="3">
        <v>9.5</v>
      </c>
      <c r="U60" s="3">
        <v>7.5</v>
      </c>
    </row>
  </sheetData>
  <phoneticPr fontId="1" type="noConversion"/>
  <printOptions gridLines="1"/>
  <pageMargins left="0.75" right="0.75" top="1" bottom="1" header="0.5" footer="0.5"/>
  <pageSetup scale="42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W60"/>
  <sheetViews>
    <sheetView zoomScaleNormal="100" workbookViewId="0">
      <pane xSplit="9" ySplit="3" topLeftCell="P4" activePane="bottomRight" state="frozen"/>
      <selection pane="topRight" activeCell="I1" sqref="I1"/>
      <selection pane="bottomLeft" activeCell="A4" sqref="A4"/>
      <selection pane="bottomRight" activeCell="G14" sqref="G14"/>
    </sheetView>
  </sheetViews>
  <sheetFormatPr defaultColWidth="9.08984375" defaultRowHeight="14" x14ac:dyDescent="0.3"/>
  <cols>
    <col min="1" max="1" width="4.08984375" style="1" bestFit="1" customWidth="1"/>
    <col min="2" max="2" width="11" style="1" bestFit="1" customWidth="1"/>
    <col min="3" max="3" width="9.08984375" style="1" bestFit="1" customWidth="1"/>
    <col min="4" max="4" width="1.08984375" style="1" customWidth="1"/>
    <col min="5" max="5" width="5.81640625" style="1" customWidth="1"/>
    <col min="6" max="6" width="6.1796875" style="44" bestFit="1" customWidth="1"/>
    <col min="7" max="7" width="6.1796875" style="1" customWidth="1"/>
    <col min="8" max="8" width="1.36328125" style="1" customWidth="1"/>
    <col min="9" max="9" width="3.453125" style="2" bestFit="1" customWidth="1"/>
    <col min="10" max="10" width="1.36328125" style="1" customWidth="1"/>
    <col min="11" max="28" width="8.1796875" style="1" customWidth="1"/>
    <col min="29" max="29" width="1.6328125" style="1" customWidth="1"/>
    <col min="30" max="30" width="8.1796875" style="17" customWidth="1"/>
    <col min="31" max="31" width="1.36328125" style="1" customWidth="1"/>
    <col min="32" max="16384" width="9.08984375" style="1"/>
  </cols>
  <sheetData>
    <row r="1" spans="1:49" x14ac:dyDescent="0.3">
      <c r="AB1" s="1" t="s">
        <v>807</v>
      </c>
      <c r="AD1" s="17">
        <f>COUNTA(#REF!)</f>
        <v>1</v>
      </c>
    </row>
    <row r="2" spans="1:49" x14ac:dyDescent="0.3">
      <c r="E2" s="14">
        <f>SUM(K2:AB2)</f>
        <v>122</v>
      </c>
      <c r="K2" s="15">
        <v>4</v>
      </c>
      <c r="L2" s="15">
        <v>4</v>
      </c>
      <c r="M2" s="15">
        <v>4</v>
      </c>
      <c r="N2" s="15">
        <v>6</v>
      </c>
      <c r="O2" s="15">
        <v>8</v>
      </c>
      <c r="P2" s="15">
        <v>6</v>
      </c>
      <c r="Q2" s="15">
        <v>4</v>
      </c>
      <c r="R2" s="15">
        <v>8</v>
      </c>
      <c r="S2" s="15">
        <v>4</v>
      </c>
      <c r="T2" s="15">
        <v>6</v>
      </c>
      <c r="U2" s="15">
        <v>16</v>
      </c>
      <c r="V2" s="15">
        <v>12</v>
      </c>
      <c r="W2" s="15">
        <v>14</v>
      </c>
      <c r="X2" s="15">
        <v>10</v>
      </c>
      <c r="Y2" s="15">
        <v>4</v>
      </c>
      <c r="Z2" s="15">
        <v>5</v>
      </c>
      <c r="AA2" s="15">
        <v>5</v>
      </c>
      <c r="AB2" s="15">
        <v>2</v>
      </c>
      <c r="AC2" s="15"/>
    </row>
    <row r="3" spans="1:49" x14ac:dyDescent="0.3">
      <c r="A3" s="8" t="s">
        <v>22</v>
      </c>
      <c r="B3" s="8" t="s">
        <v>1</v>
      </c>
      <c r="C3" s="8" t="s">
        <v>77</v>
      </c>
      <c r="E3" s="1" t="s">
        <v>3</v>
      </c>
      <c r="F3" s="44" t="s">
        <v>4</v>
      </c>
      <c r="G3" s="1" t="s">
        <v>522</v>
      </c>
      <c r="I3" s="2" t="s">
        <v>14</v>
      </c>
      <c r="K3" s="9" t="s">
        <v>381</v>
      </c>
      <c r="L3" s="9" t="s">
        <v>380</v>
      </c>
      <c r="M3" s="9" t="s">
        <v>379</v>
      </c>
      <c r="N3" s="9" t="s">
        <v>382</v>
      </c>
      <c r="O3" s="9" t="s">
        <v>383</v>
      </c>
      <c r="P3" s="9" t="s">
        <v>515</v>
      </c>
      <c r="Q3" s="10" t="s">
        <v>384</v>
      </c>
      <c r="R3" s="10" t="s">
        <v>385</v>
      </c>
      <c r="S3" s="10" t="s">
        <v>386</v>
      </c>
      <c r="T3" s="10" t="s">
        <v>387</v>
      </c>
      <c r="U3" s="10" t="s">
        <v>24</v>
      </c>
      <c r="V3" s="10" t="s">
        <v>5</v>
      </c>
      <c r="W3" s="10" t="s">
        <v>516</v>
      </c>
      <c r="X3" s="10" t="s">
        <v>25</v>
      </c>
      <c r="Y3" s="10" t="s">
        <v>26</v>
      </c>
      <c r="Z3" s="10" t="s">
        <v>517</v>
      </c>
      <c r="AA3" s="10" t="s">
        <v>518</v>
      </c>
      <c r="AB3" s="10" t="s">
        <v>804</v>
      </c>
      <c r="AC3" s="10"/>
      <c r="AD3" s="15" t="s">
        <v>378</v>
      </c>
      <c r="AF3" s="1" t="str">
        <f t="shared" ref="AF3:AW3" si="0">CONCATENATE("p.",K3)</f>
        <v>p.mcVrblty</v>
      </c>
      <c r="AG3" s="1" t="str">
        <f t="shared" si="0"/>
        <v>p.mcDefn</v>
      </c>
      <c r="AH3" s="1" t="str">
        <f t="shared" si="0"/>
        <v>p.mcVar</v>
      </c>
      <c r="AI3" s="1" t="str">
        <f t="shared" si="0"/>
        <v>p.mcUEDA</v>
      </c>
      <c r="AJ3" s="1" t="str">
        <f t="shared" si="0"/>
        <v>p.mcNorm</v>
      </c>
      <c r="AK3" s="1" t="str">
        <f t="shared" si="0"/>
        <v>p.mcPrData</v>
      </c>
      <c r="AL3" s="1" t="str">
        <f t="shared" si="0"/>
        <v>p.calcMean</v>
      </c>
      <c r="AM3" s="1" t="str">
        <f t="shared" si="0"/>
        <v>p.calcSD</v>
      </c>
      <c r="AN3" s="1" t="str">
        <f t="shared" si="0"/>
        <v>p.calcMDN</v>
      </c>
      <c r="AO3" s="1" t="str">
        <f t="shared" si="0"/>
        <v>p.calcIQR</v>
      </c>
      <c r="AP3" s="1" t="str">
        <f t="shared" si="0"/>
        <v>p.norm</v>
      </c>
      <c r="AQ3" s="1" t="str">
        <f t="shared" si="0"/>
        <v>p.IVPPSS</v>
      </c>
      <c r="AR3" s="1" t="str">
        <f t="shared" si="0"/>
        <v>p.prData</v>
      </c>
      <c r="AS3" s="1" t="str">
        <f t="shared" si="0"/>
        <v>p.qUEDA</v>
      </c>
      <c r="AT3" s="1" t="str">
        <f t="shared" si="0"/>
        <v>p.cUEDA</v>
      </c>
      <c r="AU3" s="1" t="str">
        <f t="shared" si="0"/>
        <v>p.SAVblty</v>
      </c>
      <c r="AV3" s="1" t="str">
        <f t="shared" si="0"/>
        <v>p.SAExper</v>
      </c>
      <c r="AW3" s="1" t="str">
        <f t="shared" si="0"/>
        <v>p.SAObs</v>
      </c>
    </row>
    <row r="4" spans="1:49" s="12" customFormat="1" ht="14.55" thickBot="1" x14ac:dyDescent="0.35">
      <c r="A4" s="48">
        <v>1</v>
      </c>
      <c r="B4" s="48" t="s">
        <v>497</v>
      </c>
      <c r="C4" s="48" t="s">
        <v>496</v>
      </c>
      <c r="E4" s="1">
        <f>SUM(K4:AB4)</f>
        <v>100</v>
      </c>
      <c r="F4" s="16">
        <f>E4/$E$2+G4</f>
        <v>0.91967213114754098</v>
      </c>
      <c r="G4" s="16">
        <v>0.1</v>
      </c>
      <c r="I4" s="13" t="s">
        <v>514</v>
      </c>
      <c r="K4" s="12">
        <v>4</v>
      </c>
      <c r="L4" s="12">
        <v>4</v>
      </c>
      <c r="M4" s="12">
        <v>4</v>
      </c>
      <c r="N4" s="12">
        <v>4</v>
      </c>
      <c r="O4" s="12">
        <v>6</v>
      </c>
      <c r="P4" s="12">
        <v>6</v>
      </c>
      <c r="Q4" s="12">
        <v>4</v>
      </c>
      <c r="R4" s="12">
        <v>8</v>
      </c>
      <c r="S4" s="12">
        <v>4</v>
      </c>
      <c r="T4" s="12">
        <v>6</v>
      </c>
      <c r="U4" s="12">
        <v>12</v>
      </c>
      <c r="V4" s="12">
        <v>12</v>
      </c>
      <c r="W4" s="12">
        <v>14</v>
      </c>
      <c r="X4" s="12">
        <v>6</v>
      </c>
      <c r="Y4" s="12">
        <v>0</v>
      </c>
      <c r="Z4" s="12">
        <v>4</v>
      </c>
      <c r="AA4" s="12">
        <v>2</v>
      </c>
      <c r="AB4" s="12">
        <v>0</v>
      </c>
      <c r="AD4" s="18"/>
      <c r="AF4" s="12">
        <f t="shared" ref="AF4:AT4" si="1">K4/K$2</f>
        <v>1</v>
      </c>
      <c r="AG4" s="12">
        <f t="shared" si="1"/>
        <v>1</v>
      </c>
      <c r="AH4" s="12">
        <f t="shared" si="1"/>
        <v>1</v>
      </c>
      <c r="AI4" s="12">
        <f t="shared" si="1"/>
        <v>0.66666666666666663</v>
      </c>
      <c r="AJ4" s="12">
        <f t="shared" si="1"/>
        <v>0.75</v>
      </c>
      <c r="AK4" s="12">
        <f t="shared" si="1"/>
        <v>1</v>
      </c>
      <c r="AL4" s="12">
        <f t="shared" si="1"/>
        <v>1</v>
      </c>
      <c r="AM4" s="12">
        <f t="shared" si="1"/>
        <v>1</v>
      </c>
      <c r="AN4" s="12">
        <f t="shared" si="1"/>
        <v>1</v>
      </c>
      <c r="AO4" s="12">
        <f t="shared" si="1"/>
        <v>1</v>
      </c>
      <c r="AP4" s="12">
        <f t="shared" si="1"/>
        <v>0.75</v>
      </c>
      <c r="AQ4" s="12">
        <f t="shared" si="1"/>
        <v>1</v>
      </c>
      <c r="AR4" s="12">
        <f t="shared" si="1"/>
        <v>1</v>
      </c>
      <c r="AS4" s="12">
        <f t="shared" si="1"/>
        <v>0.6</v>
      </c>
      <c r="AT4" s="12">
        <f t="shared" si="1"/>
        <v>0</v>
      </c>
      <c r="AU4" s="12">
        <f t="shared" ref="AU4" si="2">Z4/Z$2</f>
        <v>0.8</v>
      </c>
      <c r="AV4" s="12">
        <f t="shared" ref="AV4" si="3">AA4/AA$2</f>
        <v>0.4</v>
      </c>
      <c r="AW4" s="12">
        <f t="shared" ref="AW4" si="4">AB4/AB$2</f>
        <v>0</v>
      </c>
    </row>
    <row r="5" spans="1:49" ht="14.55" thickBot="1" x14ac:dyDescent="0.35">
      <c r="A5" s="48">
        <v>1</v>
      </c>
      <c r="B5" s="51" t="s">
        <v>545</v>
      </c>
      <c r="C5" s="46" t="s">
        <v>546</v>
      </c>
      <c r="E5" s="1">
        <f t="shared" ref="E5:E60" si="5">SUM(K5:AB5)</f>
        <v>94.5</v>
      </c>
      <c r="F5" s="16">
        <f t="shared" ref="F5:F60" si="6">E5/$E$2+G5</f>
        <v>0.8245901639344263</v>
      </c>
      <c r="G5" s="16">
        <v>0.05</v>
      </c>
      <c r="I5" s="2" t="s">
        <v>514</v>
      </c>
      <c r="K5" s="1">
        <v>4</v>
      </c>
      <c r="L5" s="1">
        <v>4</v>
      </c>
      <c r="M5" s="1">
        <v>4</v>
      </c>
      <c r="N5" s="1">
        <v>2</v>
      </c>
      <c r="O5" s="1">
        <v>8</v>
      </c>
      <c r="P5" s="1">
        <v>4</v>
      </c>
      <c r="Q5" s="1">
        <v>4</v>
      </c>
      <c r="R5" s="1">
        <v>0</v>
      </c>
      <c r="S5" s="1">
        <v>4</v>
      </c>
      <c r="T5" s="1">
        <v>6</v>
      </c>
      <c r="U5" s="1">
        <v>16</v>
      </c>
      <c r="V5" s="1">
        <v>11</v>
      </c>
      <c r="W5" s="1">
        <v>11</v>
      </c>
      <c r="X5" s="1">
        <v>4</v>
      </c>
      <c r="Y5" s="1">
        <v>3</v>
      </c>
      <c r="Z5" s="1">
        <v>5</v>
      </c>
      <c r="AA5" s="1">
        <v>1</v>
      </c>
      <c r="AB5" s="1">
        <v>3.5</v>
      </c>
      <c r="AF5" s="12">
        <f t="shared" ref="AF5:AF60" si="7">K5/K$2</f>
        <v>1</v>
      </c>
      <c r="AG5" s="12">
        <f t="shared" ref="AG5:AG60" si="8">L5/L$2</f>
        <v>1</v>
      </c>
      <c r="AH5" s="12">
        <f t="shared" ref="AH5:AH60" si="9">M5/M$2</f>
        <v>1</v>
      </c>
      <c r="AI5" s="12">
        <f t="shared" ref="AI5:AI60" si="10">N5/N$2</f>
        <v>0.33333333333333331</v>
      </c>
      <c r="AJ5" s="12">
        <f t="shared" ref="AJ5:AJ60" si="11">O5/O$2</f>
        <v>1</v>
      </c>
      <c r="AK5" s="12">
        <f t="shared" ref="AK5:AK60" si="12">P5/P$2</f>
        <v>0.66666666666666663</v>
      </c>
      <c r="AL5" s="12">
        <f t="shared" ref="AL5:AL60" si="13">Q5/Q$2</f>
        <v>1</v>
      </c>
      <c r="AM5" s="12">
        <f t="shared" ref="AM5:AM60" si="14">R5/R$2</f>
        <v>0</v>
      </c>
      <c r="AN5" s="12">
        <f t="shared" ref="AN5:AN60" si="15">S5/S$2</f>
        <v>1</v>
      </c>
      <c r="AO5" s="12">
        <f t="shared" ref="AO5:AO60" si="16">T5/T$2</f>
        <v>1</v>
      </c>
      <c r="AP5" s="12">
        <f t="shared" ref="AP5:AP60" si="17">U5/U$2</f>
        <v>1</v>
      </c>
      <c r="AQ5" s="12">
        <f t="shared" ref="AQ5:AQ60" si="18">V5/V$2</f>
        <v>0.91666666666666663</v>
      </c>
      <c r="AR5" s="12">
        <f t="shared" ref="AR5:AR60" si="19">W5/W$2</f>
        <v>0.7857142857142857</v>
      </c>
      <c r="AS5" s="12">
        <f t="shared" ref="AS5:AS60" si="20">X5/X$2</f>
        <v>0.4</v>
      </c>
      <c r="AT5" s="12">
        <f t="shared" ref="AT5:AT60" si="21">Y5/Y$2</f>
        <v>0.75</v>
      </c>
      <c r="AU5" s="12">
        <f t="shared" ref="AU5:AU60" si="22">Z5/Z$2</f>
        <v>1</v>
      </c>
      <c r="AV5" s="12">
        <f t="shared" ref="AV5:AV60" si="23">AA5/AA$2</f>
        <v>0.2</v>
      </c>
      <c r="AW5" s="12">
        <f t="shared" ref="AW5:AW60" si="24">AB5/AB$2</f>
        <v>1.75</v>
      </c>
    </row>
    <row r="6" spans="1:49" ht="14.55" thickBot="1" x14ac:dyDescent="0.35">
      <c r="A6" s="48">
        <v>1</v>
      </c>
      <c r="B6" s="51" t="s">
        <v>547</v>
      </c>
      <c r="C6" s="46" t="s">
        <v>463</v>
      </c>
      <c r="E6" s="1">
        <f t="shared" si="5"/>
        <v>96</v>
      </c>
      <c r="F6" s="16">
        <f t="shared" si="6"/>
        <v>0.78688524590163933</v>
      </c>
      <c r="G6" s="16"/>
      <c r="I6" s="2" t="s">
        <v>514</v>
      </c>
      <c r="K6" s="1">
        <v>4</v>
      </c>
      <c r="L6" s="1">
        <v>0</v>
      </c>
      <c r="M6" s="1">
        <v>4</v>
      </c>
      <c r="N6" s="1">
        <v>4</v>
      </c>
      <c r="O6" s="1">
        <v>6</v>
      </c>
      <c r="P6" s="1">
        <v>4</v>
      </c>
      <c r="Q6" s="1">
        <v>4</v>
      </c>
      <c r="R6" s="1">
        <v>2</v>
      </c>
      <c r="S6" s="1">
        <v>4</v>
      </c>
      <c r="T6" s="1">
        <v>6</v>
      </c>
      <c r="U6" s="1">
        <v>16</v>
      </c>
      <c r="V6" s="1">
        <v>10</v>
      </c>
      <c r="W6" s="1">
        <v>10</v>
      </c>
      <c r="X6" s="1">
        <v>10</v>
      </c>
      <c r="Y6" s="1">
        <v>2</v>
      </c>
      <c r="Z6" s="1">
        <v>3.5</v>
      </c>
      <c r="AA6" s="1">
        <v>3</v>
      </c>
      <c r="AB6" s="1">
        <v>3.5</v>
      </c>
      <c r="AF6" s="12">
        <f t="shared" si="7"/>
        <v>1</v>
      </c>
      <c r="AG6" s="12">
        <f t="shared" si="8"/>
        <v>0</v>
      </c>
      <c r="AH6" s="12">
        <f t="shared" si="9"/>
        <v>1</v>
      </c>
      <c r="AI6" s="12">
        <f t="shared" si="10"/>
        <v>0.66666666666666663</v>
      </c>
      <c r="AJ6" s="12">
        <f t="shared" si="11"/>
        <v>0.75</v>
      </c>
      <c r="AK6" s="12">
        <f t="shared" si="12"/>
        <v>0.66666666666666663</v>
      </c>
      <c r="AL6" s="12">
        <f t="shared" si="13"/>
        <v>1</v>
      </c>
      <c r="AM6" s="12">
        <f t="shared" si="14"/>
        <v>0.25</v>
      </c>
      <c r="AN6" s="12">
        <f t="shared" si="15"/>
        <v>1</v>
      </c>
      <c r="AO6" s="12">
        <f t="shared" si="16"/>
        <v>1</v>
      </c>
      <c r="AP6" s="12">
        <f t="shared" si="17"/>
        <v>1</v>
      </c>
      <c r="AQ6" s="12">
        <f t="shared" si="18"/>
        <v>0.83333333333333337</v>
      </c>
      <c r="AR6" s="12">
        <f t="shared" si="19"/>
        <v>0.7142857142857143</v>
      </c>
      <c r="AS6" s="12">
        <f t="shared" si="20"/>
        <v>1</v>
      </c>
      <c r="AT6" s="12">
        <f t="shared" si="21"/>
        <v>0.5</v>
      </c>
      <c r="AU6" s="12">
        <f t="shared" si="22"/>
        <v>0.7</v>
      </c>
      <c r="AV6" s="12">
        <f t="shared" si="23"/>
        <v>0.6</v>
      </c>
      <c r="AW6" s="12">
        <f t="shared" si="24"/>
        <v>1.75</v>
      </c>
    </row>
    <row r="7" spans="1:49" ht="14.55" thickBot="1" x14ac:dyDescent="0.35">
      <c r="A7" s="48">
        <v>1</v>
      </c>
      <c r="B7" s="51" t="s">
        <v>548</v>
      </c>
      <c r="C7" s="46" t="s">
        <v>549</v>
      </c>
      <c r="E7" s="1">
        <f t="shared" si="5"/>
        <v>106</v>
      </c>
      <c r="F7" s="16">
        <f t="shared" si="6"/>
        <v>0.86885245901639341</v>
      </c>
      <c r="G7" s="16"/>
      <c r="I7" s="2" t="s">
        <v>514</v>
      </c>
      <c r="K7" s="1">
        <v>4</v>
      </c>
      <c r="L7" s="1">
        <v>0</v>
      </c>
      <c r="M7" s="1">
        <v>4</v>
      </c>
      <c r="N7" s="1">
        <v>4</v>
      </c>
      <c r="O7" s="1">
        <v>6</v>
      </c>
      <c r="P7" s="1">
        <v>4</v>
      </c>
      <c r="Q7" s="1">
        <v>4</v>
      </c>
      <c r="R7" s="1">
        <v>8</v>
      </c>
      <c r="S7" s="1">
        <v>4</v>
      </c>
      <c r="T7" s="1">
        <v>6</v>
      </c>
      <c r="U7" s="1">
        <v>16</v>
      </c>
      <c r="V7" s="1">
        <v>5</v>
      </c>
      <c r="W7" s="1">
        <v>14</v>
      </c>
      <c r="X7" s="1">
        <v>9</v>
      </c>
      <c r="Y7" s="1">
        <v>4</v>
      </c>
      <c r="Z7" s="1">
        <v>5</v>
      </c>
      <c r="AA7" s="1">
        <v>4</v>
      </c>
      <c r="AB7" s="1">
        <v>5</v>
      </c>
      <c r="AF7" s="12">
        <f t="shared" si="7"/>
        <v>1</v>
      </c>
      <c r="AG7" s="12">
        <f t="shared" si="8"/>
        <v>0</v>
      </c>
      <c r="AH7" s="12">
        <f t="shared" si="9"/>
        <v>1</v>
      </c>
      <c r="AI7" s="12">
        <f t="shared" si="10"/>
        <v>0.66666666666666663</v>
      </c>
      <c r="AJ7" s="12">
        <f t="shared" si="11"/>
        <v>0.75</v>
      </c>
      <c r="AK7" s="12">
        <f t="shared" si="12"/>
        <v>0.66666666666666663</v>
      </c>
      <c r="AL7" s="12">
        <f t="shared" si="13"/>
        <v>1</v>
      </c>
      <c r="AM7" s="12">
        <f t="shared" si="14"/>
        <v>1</v>
      </c>
      <c r="AN7" s="12">
        <f t="shared" si="15"/>
        <v>1</v>
      </c>
      <c r="AO7" s="12">
        <f t="shared" si="16"/>
        <v>1</v>
      </c>
      <c r="AP7" s="12">
        <f t="shared" si="17"/>
        <v>1</v>
      </c>
      <c r="AQ7" s="12">
        <f t="shared" si="18"/>
        <v>0.41666666666666669</v>
      </c>
      <c r="AR7" s="12">
        <f t="shared" si="19"/>
        <v>1</v>
      </c>
      <c r="AS7" s="12">
        <f t="shared" si="20"/>
        <v>0.9</v>
      </c>
      <c r="AT7" s="12">
        <f t="shared" si="21"/>
        <v>1</v>
      </c>
      <c r="AU7" s="12">
        <f t="shared" si="22"/>
        <v>1</v>
      </c>
      <c r="AV7" s="12">
        <f t="shared" si="23"/>
        <v>0.8</v>
      </c>
      <c r="AW7" s="12">
        <f t="shared" si="24"/>
        <v>2.5</v>
      </c>
    </row>
    <row r="8" spans="1:49" ht="14.55" thickBot="1" x14ac:dyDescent="0.35">
      <c r="A8" s="48">
        <v>1</v>
      </c>
      <c r="B8" s="51" t="s">
        <v>550</v>
      </c>
      <c r="C8" s="46" t="s">
        <v>44</v>
      </c>
      <c r="E8" s="1">
        <f t="shared" si="5"/>
        <v>98.5</v>
      </c>
      <c r="F8" s="16">
        <f t="shared" si="6"/>
        <v>0.80737704918032782</v>
      </c>
      <c r="G8" s="16"/>
      <c r="I8" s="2" t="s">
        <v>805</v>
      </c>
      <c r="K8" s="1">
        <v>4</v>
      </c>
      <c r="L8" s="1">
        <v>2</v>
      </c>
      <c r="M8" s="1">
        <v>4</v>
      </c>
      <c r="N8" s="1">
        <v>0</v>
      </c>
      <c r="O8" s="1">
        <v>8</v>
      </c>
      <c r="P8" s="1">
        <v>6</v>
      </c>
      <c r="Q8" s="1">
        <v>4</v>
      </c>
      <c r="R8" s="1">
        <v>6</v>
      </c>
      <c r="S8" s="1">
        <v>4</v>
      </c>
      <c r="T8" s="1">
        <v>6</v>
      </c>
      <c r="U8" s="1">
        <v>16</v>
      </c>
      <c r="V8" s="1">
        <v>9</v>
      </c>
      <c r="W8" s="1">
        <v>12</v>
      </c>
      <c r="X8" s="1">
        <v>7</v>
      </c>
      <c r="Y8" s="1">
        <v>4</v>
      </c>
      <c r="Z8" s="1">
        <v>4</v>
      </c>
      <c r="AA8" s="1">
        <v>0</v>
      </c>
      <c r="AB8" s="1">
        <v>2.5</v>
      </c>
      <c r="AF8" s="12">
        <f t="shared" si="7"/>
        <v>1</v>
      </c>
      <c r="AG8" s="12">
        <f t="shared" si="8"/>
        <v>0.5</v>
      </c>
      <c r="AH8" s="12">
        <f t="shared" si="9"/>
        <v>1</v>
      </c>
      <c r="AI8" s="12">
        <f t="shared" si="10"/>
        <v>0</v>
      </c>
      <c r="AJ8" s="12">
        <f t="shared" si="11"/>
        <v>1</v>
      </c>
      <c r="AK8" s="12">
        <f t="shared" si="12"/>
        <v>1</v>
      </c>
      <c r="AL8" s="12">
        <f t="shared" si="13"/>
        <v>1</v>
      </c>
      <c r="AM8" s="12">
        <f t="shared" si="14"/>
        <v>0.75</v>
      </c>
      <c r="AN8" s="12">
        <f t="shared" si="15"/>
        <v>1</v>
      </c>
      <c r="AO8" s="12">
        <f t="shared" si="16"/>
        <v>1</v>
      </c>
      <c r="AP8" s="12">
        <f t="shared" si="17"/>
        <v>1</v>
      </c>
      <c r="AQ8" s="12">
        <f t="shared" si="18"/>
        <v>0.75</v>
      </c>
      <c r="AR8" s="12">
        <f t="shared" si="19"/>
        <v>0.8571428571428571</v>
      </c>
      <c r="AS8" s="12">
        <f t="shared" si="20"/>
        <v>0.7</v>
      </c>
      <c r="AT8" s="12">
        <f t="shared" si="21"/>
        <v>1</v>
      </c>
      <c r="AU8" s="12">
        <f t="shared" si="22"/>
        <v>0.8</v>
      </c>
      <c r="AV8" s="12">
        <f t="shared" si="23"/>
        <v>0</v>
      </c>
      <c r="AW8" s="12">
        <f t="shared" si="24"/>
        <v>1.25</v>
      </c>
    </row>
    <row r="9" spans="1:49" ht="14.55" thickBot="1" x14ac:dyDescent="0.35">
      <c r="A9" s="48">
        <v>1</v>
      </c>
      <c r="B9" s="51" t="s">
        <v>340</v>
      </c>
      <c r="C9" s="46" t="s">
        <v>775</v>
      </c>
      <c r="E9" s="1">
        <f t="shared" si="5"/>
        <v>109.5</v>
      </c>
      <c r="F9" s="16">
        <f t="shared" si="6"/>
        <v>0.99754098360655741</v>
      </c>
      <c r="G9" s="16">
        <v>0.1</v>
      </c>
      <c r="I9" s="2" t="s">
        <v>805</v>
      </c>
      <c r="K9" s="1">
        <v>4</v>
      </c>
      <c r="L9" s="1">
        <v>4</v>
      </c>
      <c r="M9" s="1">
        <v>4</v>
      </c>
      <c r="N9" s="1">
        <v>4</v>
      </c>
      <c r="O9" s="1">
        <v>8</v>
      </c>
      <c r="P9" s="1">
        <v>6</v>
      </c>
      <c r="Q9" s="1">
        <v>4</v>
      </c>
      <c r="R9" s="1">
        <v>8</v>
      </c>
      <c r="S9" s="1">
        <v>4</v>
      </c>
      <c r="T9" s="1">
        <v>6</v>
      </c>
      <c r="U9" s="1">
        <v>16</v>
      </c>
      <c r="V9" s="1">
        <v>11</v>
      </c>
      <c r="W9" s="1">
        <v>8</v>
      </c>
      <c r="X9" s="1">
        <v>8</v>
      </c>
      <c r="Y9" s="1">
        <v>4</v>
      </c>
      <c r="Z9" s="1">
        <v>4</v>
      </c>
      <c r="AA9" s="1">
        <v>3.5</v>
      </c>
      <c r="AB9" s="1">
        <v>3</v>
      </c>
      <c r="AF9" s="12">
        <f t="shared" si="7"/>
        <v>1</v>
      </c>
      <c r="AG9" s="12">
        <f t="shared" si="8"/>
        <v>1</v>
      </c>
      <c r="AH9" s="12">
        <f t="shared" si="9"/>
        <v>1</v>
      </c>
      <c r="AI9" s="12">
        <f t="shared" si="10"/>
        <v>0.66666666666666663</v>
      </c>
      <c r="AJ9" s="12">
        <f t="shared" si="11"/>
        <v>1</v>
      </c>
      <c r="AK9" s="12">
        <f t="shared" si="12"/>
        <v>1</v>
      </c>
      <c r="AL9" s="12">
        <f t="shared" si="13"/>
        <v>1</v>
      </c>
      <c r="AM9" s="12">
        <f t="shared" si="14"/>
        <v>1</v>
      </c>
      <c r="AN9" s="12">
        <f t="shared" si="15"/>
        <v>1</v>
      </c>
      <c r="AO9" s="12">
        <f t="shared" si="16"/>
        <v>1</v>
      </c>
      <c r="AP9" s="12">
        <f t="shared" si="17"/>
        <v>1</v>
      </c>
      <c r="AQ9" s="12">
        <f t="shared" si="18"/>
        <v>0.91666666666666663</v>
      </c>
      <c r="AR9" s="12">
        <f t="shared" si="19"/>
        <v>0.5714285714285714</v>
      </c>
      <c r="AS9" s="12">
        <f t="shared" si="20"/>
        <v>0.8</v>
      </c>
      <c r="AT9" s="12">
        <f t="shared" si="21"/>
        <v>1</v>
      </c>
      <c r="AU9" s="12">
        <f t="shared" si="22"/>
        <v>0.8</v>
      </c>
      <c r="AV9" s="12">
        <f t="shared" si="23"/>
        <v>0.7</v>
      </c>
      <c r="AW9" s="12">
        <f t="shared" si="24"/>
        <v>1.5</v>
      </c>
    </row>
    <row r="10" spans="1:49" s="58" customFormat="1" ht="14.55" thickBot="1" x14ac:dyDescent="0.35">
      <c r="A10" s="55">
        <v>1</v>
      </c>
      <c r="B10" s="56" t="s">
        <v>461</v>
      </c>
      <c r="C10" s="57" t="s">
        <v>692</v>
      </c>
      <c r="E10" s="58">
        <f t="shared" si="5"/>
        <v>97.5</v>
      </c>
      <c r="F10" s="59">
        <f t="shared" si="6"/>
        <v>0.79918032786885251</v>
      </c>
      <c r="G10" s="59"/>
      <c r="I10" s="60" t="s">
        <v>805</v>
      </c>
      <c r="K10" s="58">
        <v>4</v>
      </c>
      <c r="L10" s="58">
        <v>4</v>
      </c>
      <c r="M10" s="58">
        <v>4</v>
      </c>
      <c r="N10" s="58">
        <v>2</v>
      </c>
      <c r="O10" s="58">
        <v>8</v>
      </c>
      <c r="P10" s="58">
        <v>6</v>
      </c>
      <c r="Q10" s="58">
        <v>4</v>
      </c>
      <c r="R10" s="58">
        <v>2</v>
      </c>
      <c r="S10" s="58">
        <v>4</v>
      </c>
      <c r="T10" s="58">
        <v>6</v>
      </c>
      <c r="U10" s="58">
        <v>14</v>
      </c>
      <c r="V10" s="58">
        <v>10</v>
      </c>
      <c r="W10" s="58">
        <v>13</v>
      </c>
      <c r="X10" s="58">
        <v>2</v>
      </c>
      <c r="Y10" s="58">
        <v>4</v>
      </c>
      <c r="Z10" s="58">
        <v>5</v>
      </c>
      <c r="AA10" s="58">
        <v>2</v>
      </c>
      <c r="AB10" s="58">
        <v>3.5</v>
      </c>
      <c r="AD10" s="61"/>
      <c r="AF10" s="12">
        <f t="shared" si="7"/>
        <v>1</v>
      </c>
      <c r="AG10" s="12">
        <f t="shared" si="8"/>
        <v>1</v>
      </c>
      <c r="AH10" s="12">
        <f t="shared" si="9"/>
        <v>1</v>
      </c>
      <c r="AI10" s="12">
        <f t="shared" si="10"/>
        <v>0.33333333333333331</v>
      </c>
      <c r="AJ10" s="12">
        <f t="shared" si="11"/>
        <v>1</v>
      </c>
      <c r="AK10" s="12">
        <f t="shared" si="12"/>
        <v>1</v>
      </c>
      <c r="AL10" s="12">
        <f t="shared" si="13"/>
        <v>1</v>
      </c>
      <c r="AM10" s="12">
        <f t="shared" si="14"/>
        <v>0.25</v>
      </c>
      <c r="AN10" s="12">
        <f t="shared" si="15"/>
        <v>1</v>
      </c>
      <c r="AO10" s="12">
        <f t="shared" si="16"/>
        <v>1</v>
      </c>
      <c r="AP10" s="12">
        <f t="shared" si="17"/>
        <v>0.875</v>
      </c>
      <c r="AQ10" s="12">
        <f t="shared" si="18"/>
        <v>0.83333333333333337</v>
      </c>
      <c r="AR10" s="12">
        <f t="shared" si="19"/>
        <v>0.9285714285714286</v>
      </c>
      <c r="AS10" s="12">
        <f t="shared" si="20"/>
        <v>0.2</v>
      </c>
      <c r="AT10" s="12">
        <f t="shared" si="21"/>
        <v>1</v>
      </c>
      <c r="AU10" s="12">
        <f t="shared" si="22"/>
        <v>1</v>
      </c>
      <c r="AV10" s="12">
        <f t="shared" si="23"/>
        <v>0.4</v>
      </c>
      <c r="AW10" s="12">
        <f t="shared" si="24"/>
        <v>1.75</v>
      </c>
    </row>
    <row r="11" spans="1:49" ht="14.55" thickBot="1" x14ac:dyDescent="0.35">
      <c r="A11" s="48">
        <v>1</v>
      </c>
      <c r="B11" s="51" t="s">
        <v>249</v>
      </c>
      <c r="C11" s="46" t="s">
        <v>551</v>
      </c>
      <c r="E11" s="1">
        <f>SUM(K11:AB11)</f>
        <v>81</v>
      </c>
      <c r="F11" s="16">
        <f t="shared" si="6"/>
        <v>0.66393442622950816</v>
      </c>
      <c r="G11" s="16"/>
      <c r="I11" s="2" t="s">
        <v>514</v>
      </c>
      <c r="K11" s="1">
        <v>4</v>
      </c>
      <c r="L11" s="1">
        <v>2</v>
      </c>
      <c r="M11" s="1">
        <v>4</v>
      </c>
      <c r="N11" s="1">
        <v>2</v>
      </c>
      <c r="O11" s="1">
        <v>4</v>
      </c>
      <c r="P11" s="1">
        <v>6</v>
      </c>
      <c r="Q11" s="1">
        <v>4</v>
      </c>
      <c r="R11" s="1">
        <v>1</v>
      </c>
      <c r="S11" s="1">
        <v>4</v>
      </c>
      <c r="T11" s="1">
        <v>6</v>
      </c>
      <c r="U11" s="1">
        <v>0</v>
      </c>
      <c r="V11" s="1">
        <v>8</v>
      </c>
      <c r="W11" s="1">
        <v>14</v>
      </c>
      <c r="X11" s="1">
        <v>6</v>
      </c>
      <c r="Y11" s="1">
        <v>4</v>
      </c>
      <c r="Z11" s="1">
        <v>5</v>
      </c>
      <c r="AA11" s="1">
        <v>4</v>
      </c>
      <c r="AB11" s="1">
        <v>3</v>
      </c>
      <c r="AF11" s="12">
        <f t="shared" si="7"/>
        <v>1</v>
      </c>
      <c r="AG11" s="12">
        <f t="shared" si="8"/>
        <v>0.5</v>
      </c>
      <c r="AH11" s="12">
        <f t="shared" si="9"/>
        <v>1</v>
      </c>
      <c r="AI11" s="12">
        <f t="shared" si="10"/>
        <v>0.33333333333333331</v>
      </c>
      <c r="AJ11" s="12">
        <f t="shared" si="11"/>
        <v>0.5</v>
      </c>
      <c r="AK11" s="12">
        <f t="shared" si="12"/>
        <v>1</v>
      </c>
      <c r="AL11" s="12">
        <f t="shared" si="13"/>
        <v>1</v>
      </c>
      <c r="AM11" s="12">
        <f t="shared" si="14"/>
        <v>0.125</v>
      </c>
      <c r="AN11" s="12">
        <f t="shared" si="15"/>
        <v>1</v>
      </c>
      <c r="AO11" s="12">
        <f t="shared" si="16"/>
        <v>1</v>
      </c>
      <c r="AP11" s="12">
        <f t="shared" si="17"/>
        <v>0</v>
      </c>
      <c r="AQ11" s="12">
        <f t="shared" si="18"/>
        <v>0.66666666666666663</v>
      </c>
      <c r="AR11" s="12">
        <f t="shared" si="19"/>
        <v>1</v>
      </c>
      <c r="AS11" s="12">
        <f t="shared" si="20"/>
        <v>0.6</v>
      </c>
      <c r="AT11" s="12">
        <f t="shared" si="21"/>
        <v>1</v>
      </c>
      <c r="AU11" s="12">
        <f t="shared" si="22"/>
        <v>1</v>
      </c>
      <c r="AV11" s="12">
        <f t="shared" si="23"/>
        <v>0.8</v>
      </c>
      <c r="AW11" s="12">
        <f t="shared" si="24"/>
        <v>1.5</v>
      </c>
    </row>
    <row r="12" spans="1:49" ht="14.55" thickBot="1" x14ac:dyDescent="0.35">
      <c r="A12" s="48">
        <v>1</v>
      </c>
      <c r="B12" s="51" t="s">
        <v>552</v>
      </c>
      <c r="C12" s="46" t="s">
        <v>193</v>
      </c>
      <c r="E12" s="1">
        <f>SUM(K12:AB12)</f>
        <v>115</v>
      </c>
      <c r="F12" s="16">
        <f t="shared" ref="F12" si="25">E12/$E$2+G12</f>
        <v>0.94262295081967218</v>
      </c>
      <c r="G12" s="16"/>
      <c r="I12" s="2" t="s">
        <v>805</v>
      </c>
      <c r="K12" s="1">
        <v>4</v>
      </c>
      <c r="L12" s="1">
        <v>4</v>
      </c>
      <c r="M12" s="1">
        <v>4</v>
      </c>
      <c r="N12" s="1">
        <v>6</v>
      </c>
      <c r="O12" s="1">
        <v>8</v>
      </c>
      <c r="P12" s="1">
        <v>6</v>
      </c>
      <c r="Q12" s="1">
        <v>4</v>
      </c>
      <c r="R12" s="1">
        <v>8</v>
      </c>
      <c r="S12" s="1">
        <v>4</v>
      </c>
      <c r="T12" s="1">
        <v>6</v>
      </c>
      <c r="U12" s="1">
        <v>16</v>
      </c>
      <c r="V12" s="1">
        <v>11</v>
      </c>
      <c r="W12" s="1">
        <v>14</v>
      </c>
      <c r="X12" s="1">
        <v>9</v>
      </c>
      <c r="Y12" s="1">
        <v>4</v>
      </c>
      <c r="Z12" s="1">
        <v>4</v>
      </c>
      <c r="AA12" s="1">
        <v>3</v>
      </c>
      <c r="AB12" s="1">
        <v>0</v>
      </c>
      <c r="AF12" s="12">
        <f t="shared" si="7"/>
        <v>1</v>
      </c>
      <c r="AG12" s="12">
        <f t="shared" si="8"/>
        <v>1</v>
      </c>
      <c r="AH12" s="12">
        <f t="shared" si="9"/>
        <v>1</v>
      </c>
      <c r="AI12" s="12">
        <f t="shared" si="10"/>
        <v>1</v>
      </c>
      <c r="AJ12" s="12">
        <f t="shared" si="11"/>
        <v>1</v>
      </c>
      <c r="AK12" s="12">
        <f t="shared" si="12"/>
        <v>1</v>
      </c>
      <c r="AL12" s="12">
        <f t="shared" si="13"/>
        <v>1</v>
      </c>
      <c r="AM12" s="12">
        <f t="shared" si="14"/>
        <v>1</v>
      </c>
      <c r="AN12" s="12">
        <f t="shared" si="15"/>
        <v>1</v>
      </c>
      <c r="AO12" s="12">
        <f t="shared" si="16"/>
        <v>1</v>
      </c>
      <c r="AP12" s="12">
        <f t="shared" si="17"/>
        <v>1</v>
      </c>
      <c r="AQ12" s="12">
        <f t="shared" si="18"/>
        <v>0.91666666666666663</v>
      </c>
      <c r="AR12" s="12">
        <f t="shared" si="19"/>
        <v>1</v>
      </c>
      <c r="AS12" s="12">
        <f t="shared" si="20"/>
        <v>0.9</v>
      </c>
      <c r="AT12" s="12">
        <f t="shared" si="21"/>
        <v>1</v>
      </c>
      <c r="AU12" s="12">
        <f t="shared" si="22"/>
        <v>0.8</v>
      </c>
      <c r="AV12" s="12">
        <f t="shared" si="23"/>
        <v>0.6</v>
      </c>
      <c r="AW12" s="12">
        <f t="shared" si="24"/>
        <v>0</v>
      </c>
    </row>
    <row r="13" spans="1:49" ht="14.55" thickBot="1" x14ac:dyDescent="0.35">
      <c r="A13" s="48">
        <v>1</v>
      </c>
      <c r="B13" s="51" t="s">
        <v>553</v>
      </c>
      <c r="C13" s="46" t="s">
        <v>554</v>
      </c>
      <c r="E13" s="1">
        <f>SUM(K13:AB13)</f>
        <v>80</v>
      </c>
      <c r="F13" s="16">
        <f t="shared" ref="F13" si="26">E13/$E$2+G13</f>
        <v>0.7357377049180327</v>
      </c>
      <c r="G13" s="16">
        <v>0.08</v>
      </c>
      <c r="I13" s="2" t="s">
        <v>514</v>
      </c>
      <c r="K13" s="1">
        <v>0</v>
      </c>
      <c r="L13" s="1">
        <v>0</v>
      </c>
      <c r="M13" s="1">
        <v>2</v>
      </c>
      <c r="N13" s="1">
        <v>4</v>
      </c>
      <c r="O13" s="1">
        <v>6</v>
      </c>
      <c r="P13" s="1">
        <v>4</v>
      </c>
      <c r="Q13" s="1">
        <v>4</v>
      </c>
      <c r="R13" s="1">
        <v>8</v>
      </c>
      <c r="S13" s="1">
        <v>4</v>
      </c>
      <c r="T13" s="1">
        <v>6</v>
      </c>
      <c r="U13" s="1">
        <v>12</v>
      </c>
      <c r="V13" s="1">
        <v>12</v>
      </c>
      <c r="W13" s="1">
        <v>12</v>
      </c>
      <c r="X13" s="1">
        <v>4</v>
      </c>
      <c r="Y13" s="1">
        <v>0</v>
      </c>
      <c r="Z13" s="1">
        <v>2</v>
      </c>
      <c r="AA13" s="1">
        <v>0</v>
      </c>
      <c r="AB13" s="1">
        <v>0</v>
      </c>
      <c r="AF13" s="12">
        <f t="shared" si="7"/>
        <v>0</v>
      </c>
      <c r="AG13" s="12">
        <f t="shared" si="8"/>
        <v>0</v>
      </c>
      <c r="AH13" s="12">
        <f t="shared" si="9"/>
        <v>0.5</v>
      </c>
      <c r="AI13" s="12">
        <f t="shared" si="10"/>
        <v>0.66666666666666663</v>
      </c>
      <c r="AJ13" s="12">
        <f t="shared" si="11"/>
        <v>0.75</v>
      </c>
      <c r="AK13" s="12">
        <f t="shared" si="12"/>
        <v>0.66666666666666663</v>
      </c>
      <c r="AL13" s="12">
        <f t="shared" si="13"/>
        <v>1</v>
      </c>
      <c r="AM13" s="12">
        <f t="shared" si="14"/>
        <v>1</v>
      </c>
      <c r="AN13" s="12">
        <f t="shared" si="15"/>
        <v>1</v>
      </c>
      <c r="AO13" s="12">
        <f t="shared" si="16"/>
        <v>1</v>
      </c>
      <c r="AP13" s="12">
        <f t="shared" si="17"/>
        <v>0.75</v>
      </c>
      <c r="AQ13" s="12">
        <f t="shared" si="18"/>
        <v>1</v>
      </c>
      <c r="AR13" s="12">
        <f t="shared" si="19"/>
        <v>0.8571428571428571</v>
      </c>
      <c r="AS13" s="12">
        <f t="shared" si="20"/>
        <v>0.4</v>
      </c>
      <c r="AT13" s="12">
        <f t="shared" si="21"/>
        <v>0</v>
      </c>
      <c r="AU13" s="12">
        <f t="shared" si="22"/>
        <v>0.4</v>
      </c>
      <c r="AV13" s="12">
        <f t="shared" si="23"/>
        <v>0</v>
      </c>
      <c r="AW13" s="12">
        <f t="shared" si="24"/>
        <v>0</v>
      </c>
    </row>
    <row r="14" spans="1:49" s="58" customFormat="1" ht="14.55" thickBot="1" x14ac:dyDescent="0.35">
      <c r="A14" s="55">
        <v>1</v>
      </c>
      <c r="B14" s="56" t="s">
        <v>781</v>
      </c>
      <c r="C14" s="57" t="s">
        <v>782</v>
      </c>
      <c r="E14" s="58">
        <f t="shared" si="5"/>
        <v>80</v>
      </c>
      <c r="F14" s="59">
        <f t="shared" si="6"/>
        <v>0.71573770491803268</v>
      </c>
      <c r="G14" s="59">
        <v>0.06</v>
      </c>
      <c r="I14" s="60" t="s">
        <v>805</v>
      </c>
      <c r="K14" s="58">
        <v>4</v>
      </c>
      <c r="L14" s="58">
        <v>2</v>
      </c>
      <c r="M14" s="58">
        <v>4</v>
      </c>
      <c r="N14" s="58">
        <v>0</v>
      </c>
      <c r="O14" s="58">
        <v>4</v>
      </c>
      <c r="P14" s="58">
        <v>6</v>
      </c>
      <c r="Q14" s="58">
        <v>4</v>
      </c>
      <c r="R14" s="58">
        <v>1</v>
      </c>
      <c r="S14" s="58">
        <v>4</v>
      </c>
      <c r="T14" s="58">
        <v>3</v>
      </c>
      <c r="U14" s="58">
        <v>12</v>
      </c>
      <c r="V14" s="58">
        <v>11</v>
      </c>
      <c r="W14" s="58">
        <v>4</v>
      </c>
      <c r="X14" s="58">
        <v>9</v>
      </c>
      <c r="Y14" s="58">
        <v>0</v>
      </c>
      <c r="Z14" s="58">
        <v>5</v>
      </c>
      <c r="AA14" s="58">
        <v>4</v>
      </c>
      <c r="AB14" s="58">
        <v>3</v>
      </c>
      <c r="AD14" s="61"/>
      <c r="AF14" s="12">
        <f t="shared" si="7"/>
        <v>1</v>
      </c>
      <c r="AG14" s="12">
        <f t="shared" si="8"/>
        <v>0.5</v>
      </c>
      <c r="AH14" s="12">
        <f t="shared" si="9"/>
        <v>1</v>
      </c>
      <c r="AI14" s="12">
        <f t="shared" si="10"/>
        <v>0</v>
      </c>
      <c r="AJ14" s="12">
        <f t="shared" si="11"/>
        <v>0.5</v>
      </c>
      <c r="AK14" s="12">
        <f t="shared" si="12"/>
        <v>1</v>
      </c>
      <c r="AL14" s="12">
        <f t="shared" si="13"/>
        <v>1</v>
      </c>
      <c r="AM14" s="12">
        <f t="shared" si="14"/>
        <v>0.125</v>
      </c>
      <c r="AN14" s="12">
        <f t="shared" si="15"/>
        <v>1</v>
      </c>
      <c r="AO14" s="12">
        <f t="shared" si="16"/>
        <v>0.5</v>
      </c>
      <c r="AP14" s="12">
        <f t="shared" si="17"/>
        <v>0.75</v>
      </c>
      <c r="AQ14" s="12">
        <f t="shared" si="18"/>
        <v>0.91666666666666663</v>
      </c>
      <c r="AR14" s="12">
        <f t="shared" si="19"/>
        <v>0.2857142857142857</v>
      </c>
      <c r="AS14" s="12">
        <f t="shared" si="20"/>
        <v>0.9</v>
      </c>
      <c r="AT14" s="12">
        <f t="shared" si="21"/>
        <v>0</v>
      </c>
      <c r="AU14" s="12">
        <f t="shared" si="22"/>
        <v>1</v>
      </c>
      <c r="AV14" s="12">
        <f t="shared" si="23"/>
        <v>0.8</v>
      </c>
      <c r="AW14" s="12">
        <f t="shared" si="24"/>
        <v>1.5</v>
      </c>
    </row>
    <row r="15" spans="1:49" ht="14.55" thickBot="1" x14ac:dyDescent="0.35">
      <c r="A15" s="48">
        <v>1</v>
      </c>
      <c r="B15" s="51" t="s">
        <v>555</v>
      </c>
      <c r="C15" s="46" t="s">
        <v>674</v>
      </c>
      <c r="E15" s="1">
        <f t="shared" ref="E15:E19" si="27">SUM(K15:AB15)</f>
        <v>33</v>
      </c>
      <c r="F15" s="16">
        <f t="shared" ref="F15:F19" si="28">E15/$E$2+G15</f>
        <v>0.27049180327868855</v>
      </c>
      <c r="G15" s="16"/>
      <c r="I15" s="2" t="s">
        <v>805</v>
      </c>
      <c r="K15" s="1">
        <v>0</v>
      </c>
      <c r="L15" s="1">
        <v>2</v>
      </c>
      <c r="M15" s="1">
        <v>0</v>
      </c>
      <c r="N15" s="1">
        <v>2</v>
      </c>
      <c r="O15" s="1">
        <v>2</v>
      </c>
      <c r="P15" s="1">
        <v>4</v>
      </c>
      <c r="Q15" s="1">
        <v>1</v>
      </c>
      <c r="R15" s="1">
        <v>4</v>
      </c>
      <c r="S15" s="1">
        <v>4</v>
      </c>
      <c r="T15" s="1">
        <v>0</v>
      </c>
      <c r="U15" s="1">
        <v>2</v>
      </c>
      <c r="V15" s="1">
        <v>2</v>
      </c>
      <c r="W15" s="1">
        <v>2</v>
      </c>
      <c r="X15" s="1">
        <v>3</v>
      </c>
      <c r="Y15" s="1">
        <v>3</v>
      </c>
      <c r="Z15" s="1">
        <v>1</v>
      </c>
      <c r="AA15" s="1">
        <v>0</v>
      </c>
      <c r="AB15" s="1">
        <v>1</v>
      </c>
      <c r="AD15" s="15" t="s">
        <v>808</v>
      </c>
      <c r="AF15" s="12">
        <f t="shared" si="7"/>
        <v>0</v>
      </c>
      <c r="AG15" s="12">
        <f t="shared" si="8"/>
        <v>0.5</v>
      </c>
      <c r="AH15" s="12">
        <f t="shared" si="9"/>
        <v>0</v>
      </c>
      <c r="AI15" s="12">
        <f t="shared" si="10"/>
        <v>0.33333333333333331</v>
      </c>
      <c r="AJ15" s="12">
        <f t="shared" si="11"/>
        <v>0.25</v>
      </c>
      <c r="AK15" s="12">
        <f t="shared" si="12"/>
        <v>0.66666666666666663</v>
      </c>
      <c r="AL15" s="12">
        <f t="shared" si="13"/>
        <v>0.25</v>
      </c>
      <c r="AM15" s="12">
        <f t="shared" si="14"/>
        <v>0.5</v>
      </c>
      <c r="AN15" s="12">
        <f t="shared" si="15"/>
        <v>1</v>
      </c>
      <c r="AO15" s="12">
        <f t="shared" si="16"/>
        <v>0</v>
      </c>
      <c r="AP15" s="12">
        <f t="shared" si="17"/>
        <v>0.125</v>
      </c>
      <c r="AQ15" s="12">
        <f t="shared" si="18"/>
        <v>0.16666666666666666</v>
      </c>
      <c r="AR15" s="12">
        <f t="shared" si="19"/>
        <v>0.14285714285714285</v>
      </c>
      <c r="AS15" s="12">
        <f t="shared" si="20"/>
        <v>0.3</v>
      </c>
      <c r="AT15" s="12">
        <f t="shared" si="21"/>
        <v>0.75</v>
      </c>
      <c r="AU15" s="12">
        <f t="shared" si="22"/>
        <v>0.2</v>
      </c>
      <c r="AV15" s="12">
        <f t="shared" si="23"/>
        <v>0</v>
      </c>
      <c r="AW15" s="12">
        <f t="shared" si="24"/>
        <v>0.5</v>
      </c>
    </row>
    <row r="16" spans="1:49" ht="14.55" thickBot="1" x14ac:dyDescent="0.35">
      <c r="A16" s="48">
        <v>1</v>
      </c>
      <c r="B16" s="51" t="s">
        <v>556</v>
      </c>
      <c r="C16" s="46" t="s">
        <v>215</v>
      </c>
      <c r="E16" s="1">
        <f t="shared" si="27"/>
        <v>63.5</v>
      </c>
      <c r="F16" s="16">
        <f t="shared" si="28"/>
        <v>0.58049180327868855</v>
      </c>
      <c r="G16" s="16">
        <v>0.06</v>
      </c>
      <c r="I16" s="2" t="s">
        <v>805</v>
      </c>
      <c r="K16" s="1">
        <v>2</v>
      </c>
      <c r="L16" s="1">
        <v>0</v>
      </c>
      <c r="M16" s="1">
        <v>2</v>
      </c>
      <c r="N16" s="1">
        <v>0</v>
      </c>
      <c r="O16" s="1">
        <v>4</v>
      </c>
      <c r="P16" s="1">
        <v>6</v>
      </c>
      <c r="Q16" s="1">
        <v>4</v>
      </c>
      <c r="R16" s="1">
        <v>4</v>
      </c>
      <c r="S16" s="1">
        <v>4</v>
      </c>
      <c r="T16" s="1">
        <v>6</v>
      </c>
      <c r="U16" s="1">
        <v>12</v>
      </c>
      <c r="V16" s="1">
        <v>6</v>
      </c>
      <c r="W16" s="1">
        <v>8</v>
      </c>
      <c r="X16" s="1">
        <v>0</v>
      </c>
      <c r="Y16" s="1">
        <v>0</v>
      </c>
      <c r="Z16" s="1">
        <v>2</v>
      </c>
      <c r="AA16" s="1">
        <v>1</v>
      </c>
      <c r="AB16" s="1">
        <v>2.5</v>
      </c>
      <c r="AD16" s="15" t="s">
        <v>808</v>
      </c>
      <c r="AF16" s="12">
        <f t="shared" si="7"/>
        <v>0.5</v>
      </c>
      <c r="AG16" s="12">
        <f t="shared" si="8"/>
        <v>0</v>
      </c>
      <c r="AH16" s="12">
        <f t="shared" si="9"/>
        <v>0.5</v>
      </c>
      <c r="AI16" s="12">
        <f t="shared" si="10"/>
        <v>0</v>
      </c>
      <c r="AJ16" s="12">
        <f t="shared" si="11"/>
        <v>0.5</v>
      </c>
      <c r="AK16" s="12">
        <f t="shared" si="12"/>
        <v>1</v>
      </c>
      <c r="AL16" s="12">
        <f t="shared" si="13"/>
        <v>1</v>
      </c>
      <c r="AM16" s="12">
        <f t="shared" si="14"/>
        <v>0.5</v>
      </c>
      <c r="AN16" s="12">
        <f t="shared" si="15"/>
        <v>1</v>
      </c>
      <c r="AO16" s="12">
        <f t="shared" si="16"/>
        <v>1</v>
      </c>
      <c r="AP16" s="12">
        <f t="shared" si="17"/>
        <v>0.75</v>
      </c>
      <c r="AQ16" s="12">
        <f t="shared" si="18"/>
        <v>0.5</v>
      </c>
      <c r="AR16" s="12">
        <f t="shared" si="19"/>
        <v>0.5714285714285714</v>
      </c>
      <c r="AS16" s="12">
        <f t="shared" si="20"/>
        <v>0</v>
      </c>
      <c r="AT16" s="12">
        <f t="shared" si="21"/>
        <v>0</v>
      </c>
      <c r="AU16" s="12">
        <f t="shared" si="22"/>
        <v>0.4</v>
      </c>
      <c r="AV16" s="12">
        <f t="shared" si="23"/>
        <v>0.2</v>
      </c>
      <c r="AW16" s="12">
        <f t="shared" si="24"/>
        <v>1.25</v>
      </c>
    </row>
    <row r="17" spans="1:49" s="69" customFormat="1" ht="14.55" thickBot="1" x14ac:dyDescent="0.35">
      <c r="A17" s="66">
        <v>1</v>
      </c>
      <c r="B17" s="67" t="s">
        <v>557</v>
      </c>
      <c r="C17" s="68" t="s">
        <v>42</v>
      </c>
      <c r="F17" s="70"/>
      <c r="G17" s="70"/>
      <c r="I17" s="71"/>
      <c r="AD17" s="71"/>
      <c r="AF17" s="72">
        <f t="shared" si="7"/>
        <v>0</v>
      </c>
      <c r="AG17" s="72">
        <f t="shared" si="8"/>
        <v>0</v>
      </c>
      <c r="AH17" s="72">
        <f t="shared" si="9"/>
        <v>0</v>
      </c>
      <c r="AI17" s="72">
        <f t="shared" si="10"/>
        <v>0</v>
      </c>
      <c r="AJ17" s="72">
        <f t="shared" si="11"/>
        <v>0</v>
      </c>
      <c r="AK17" s="72">
        <f t="shared" si="12"/>
        <v>0</v>
      </c>
      <c r="AL17" s="72">
        <f t="shared" si="13"/>
        <v>0</v>
      </c>
      <c r="AM17" s="72">
        <f t="shared" si="14"/>
        <v>0</v>
      </c>
      <c r="AN17" s="72">
        <f t="shared" si="15"/>
        <v>0</v>
      </c>
      <c r="AO17" s="72">
        <f t="shared" si="16"/>
        <v>0</v>
      </c>
      <c r="AP17" s="72">
        <f t="shared" si="17"/>
        <v>0</v>
      </c>
      <c r="AQ17" s="72">
        <f t="shared" si="18"/>
        <v>0</v>
      </c>
      <c r="AR17" s="72">
        <f t="shared" si="19"/>
        <v>0</v>
      </c>
      <c r="AS17" s="72">
        <f t="shared" si="20"/>
        <v>0</v>
      </c>
      <c r="AT17" s="72">
        <f t="shared" si="21"/>
        <v>0</v>
      </c>
      <c r="AU17" s="72">
        <f t="shared" si="22"/>
        <v>0</v>
      </c>
      <c r="AV17" s="72">
        <f t="shared" si="23"/>
        <v>0</v>
      </c>
      <c r="AW17" s="72">
        <f t="shared" si="24"/>
        <v>0</v>
      </c>
    </row>
    <row r="18" spans="1:49" ht="14.55" thickBot="1" x14ac:dyDescent="0.35">
      <c r="A18" s="48">
        <v>1</v>
      </c>
      <c r="B18" s="51" t="s">
        <v>558</v>
      </c>
      <c r="C18" s="46" t="s">
        <v>269</v>
      </c>
      <c r="E18" s="1">
        <f t="shared" si="27"/>
        <v>76.5</v>
      </c>
      <c r="F18" s="16">
        <f t="shared" si="28"/>
        <v>0.7270491803278688</v>
      </c>
      <c r="G18" s="16">
        <v>0.1</v>
      </c>
      <c r="I18" s="2" t="s">
        <v>805</v>
      </c>
      <c r="K18" s="1">
        <v>4</v>
      </c>
      <c r="L18" s="1">
        <v>2</v>
      </c>
      <c r="M18" s="1">
        <v>2</v>
      </c>
      <c r="N18" s="1">
        <v>0</v>
      </c>
      <c r="O18" s="1">
        <v>6</v>
      </c>
      <c r="P18" s="1">
        <v>6</v>
      </c>
      <c r="Q18" s="1">
        <v>4</v>
      </c>
      <c r="R18" s="1">
        <v>6</v>
      </c>
      <c r="S18" s="1">
        <v>4</v>
      </c>
      <c r="T18" s="1">
        <v>6</v>
      </c>
      <c r="U18" s="1">
        <v>10</v>
      </c>
      <c r="V18" s="1">
        <v>10</v>
      </c>
      <c r="W18" s="1">
        <v>4</v>
      </c>
      <c r="X18" s="1">
        <v>3</v>
      </c>
      <c r="Y18" s="1">
        <v>0</v>
      </c>
      <c r="Z18" s="1">
        <v>4</v>
      </c>
      <c r="AA18" s="1">
        <v>2</v>
      </c>
      <c r="AB18" s="1">
        <v>3.5</v>
      </c>
      <c r="AD18" s="17" t="s">
        <v>806</v>
      </c>
      <c r="AF18" s="12">
        <f t="shared" si="7"/>
        <v>1</v>
      </c>
      <c r="AG18" s="12">
        <f t="shared" si="8"/>
        <v>0.5</v>
      </c>
      <c r="AH18" s="12">
        <f t="shared" si="9"/>
        <v>0.5</v>
      </c>
      <c r="AI18" s="12">
        <f t="shared" si="10"/>
        <v>0</v>
      </c>
      <c r="AJ18" s="12">
        <f t="shared" si="11"/>
        <v>0.75</v>
      </c>
      <c r="AK18" s="12">
        <f t="shared" si="12"/>
        <v>1</v>
      </c>
      <c r="AL18" s="12">
        <f t="shared" si="13"/>
        <v>1</v>
      </c>
      <c r="AM18" s="12">
        <f t="shared" si="14"/>
        <v>0.75</v>
      </c>
      <c r="AN18" s="12">
        <f t="shared" si="15"/>
        <v>1</v>
      </c>
      <c r="AO18" s="12">
        <f t="shared" si="16"/>
        <v>1</v>
      </c>
      <c r="AP18" s="12">
        <f t="shared" si="17"/>
        <v>0.625</v>
      </c>
      <c r="AQ18" s="12">
        <f t="shared" si="18"/>
        <v>0.83333333333333337</v>
      </c>
      <c r="AR18" s="12">
        <f t="shared" si="19"/>
        <v>0.2857142857142857</v>
      </c>
      <c r="AS18" s="12">
        <f t="shared" si="20"/>
        <v>0.3</v>
      </c>
      <c r="AT18" s="12">
        <f t="shared" si="21"/>
        <v>0</v>
      </c>
      <c r="AU18" s="12">
        <f t="shared" si="22"/>
        <v>0.8</v>
      </c>
      <c r="AV18" s="12">
        <f t="shared" si="23"/>
        <v>0.4</v>
      </c>
      <c r="AW18" s="12">
        <f t="shared" si="24"/>
        <v>1.75</v>
      </c>
    </row>
    <row r="19" spans="1:49" ht="14.55" thickBot="1" x14ac:dyDescent="0.35">
      <c r="A19" s="48">
        <v>1</v>
      </c>
      <c r="B19" s="51" t="s">
        <v>426</v>
      </c>
      <c r="C19" s="46" t="s">
        <v>141</v>
      </c>
      <c r="E19" s="1">
        <f t="shared" si="27"/>
        <v>59</v>
      </c>
      <c r="F19" s="16">
        <f t="shared" si="28"/>
        <v>0.54360655737704922</v>
      </c>
      <c r="G19" s="16">
        <v>0.06</v>
      </c>
      <c r="I19" s="2" t="s">
        <v>514</v>
      </c>
      <c r="K19" s="1">
        <v>4</v>
      </c>
      <c r="L19" s="1">
        <v>0</v>
      </c>
      <c r="M19" s="1">
        <v>0</v>
      </c>
      <c r="N19" s="1">
        <v>2</v>
      </c>
      <c r="O19" s="1">
        <v>8</v>
      </c>
      <c r="P19" s="1">
        <v>6</v>
      </c>
      <c r="Q19" s="1">
        <v>4</v>
      </c>
      <c r="R19" s="1">
        <v>1</v>
      </c>
      <c r="S19" s="1">
        <v>4</v>
      </c>
      <c r="T19" s="1">
        <v>6</v>
      </c>
      <c r="U19" s="1">
        <v>7</v>
      </c>
      <c r="V19" s="1">
        <v>3</v>
      </c>
      <c r="W19" s="1">
        <v>6</v>
      </c>
      <c r="X19" s="1">
        <v>1</v>
      </c>
      <c r="Y19" s="1">
        <v>1</v>
      </c>
      <c r="Z19" s="1">
        <v>3</v>
      </c>
      <c r="AA19" s="1">
        <v>2</v>
      </c>
      <c r="AB19" s="1">
        <v>1</v>
      </c>
      <c r="AD19" s="17" t="s">
        <v>806</v>
      </c>
      <c r="AF19" s="12">
        <f t="shared" si="7"/>
        <v>1</v>
      </c>
      <c r="AG19" s="12">
        <f t="shared" si="8"/>
        <v>0</v>
      </c>
      <c r="AH19" s="12">
        <f t="shared" si="9"/>
        <v>0</v>
      </c>
      <c r="AI19" s="12">
        <f t="shared" si="10"/>
        <v>0.33333333333333331</v>
      </c>
      <c r="AJ19" s="12">
        <f t="shared" si="11"/>
        <v>1</v>
      </c>
      <c r="AK19" s="12">
        <f t="shared" si="12"/>
        <v>1</v>
      </c>
      <c r="AL19" s="12">
        <f t="shared" si="13"/>
        <v>1</v>
      </c>
      <c r="AM19" s="12">
        <f t="shared" si="14"/>
        <v>0.125</v>
      </c>
      <c r="AN19" s="12">
        <f t="shared" si="15"/>
        <v>1</v>
      </c>
      <c r="AO19" s="12">
        <f t="shared" si="16"/>
        <v>1</v>
      </c>
      <c r="AP19" s="12">
        <f t="shared" si="17"/>
        <v>0.4375</v>
      </c>
      <c r="AQ19" s="12">
        <f t="shared" si="18"/>
        <v>0.25</v>
      </c>
      <c r="AR19" s="12">
        <f t="shared" si="19"/>
        <v>0.42857142857142855</v>
      </c>
      <c r="AS19" s="12">
        <f t="shared" si="20"/>
        <v>0.1</v>
      </c>
      <c r="AT19" s="12">
        <f t="shared" si="21"/>
        <v>0.25</v>
      </c>
      <c r="AU19" s="12">
        <f t="shared" si="22"/>
        <v>0.6</v>
      </c>
      <c r="AV19" s="12">
        <f t="shared" si="23"/>
        <v>0.4</v>
      </c>
      <c r="AW19" s="12">
        <f t="shared" si="24"/>
        <v>0.5</v>
      </c>
    </row>
    <row r="20" spans="1:49" ht="14.55" thickBot="1" x14ac:dyDescent="0.35">
      <c r="A20" s="48">
        <v>1</v>
      </c>
      <c r="B20" s="51" t="s">
        <v>559</v>
      </c>
      <c r="C20" s="46" t="s">
        <v>560</v>
      </c>
      <c r="E20" s="1">
        <f t="shared" si="5"/>
        <v>70</v>
      </c>
      <c r="F20" s="16">
        <f t="shared" si="6"/>
        <v>0.57377049180327866</v>
      </c>
      <c r="G20" s="16"/>
      <c r="I20" s="2" t="s">
        <v>514</v>
      </c>
      <c r="K20" s="1">
        <v>4</v>
      </c>
      <c r="L20" s="1">
        <v>0</v>
      </c>
      <c r="M20" s="1">
        <v>4</v>
      </c>
      <c r="N20" s="1">
        <v>2</v>
      </c>
      <c r="O20" s="1">
        <v>8</v>
      </c>
      <c r="P20" s="1">
        <v>4</v>
      </c>
      <c r="Q20" s="1">
        <v>0</v>
      </c>
      <c r="R20" s="1">
        <v>3</v>
      </c>
      <c r="S20" s="1">
        <v>1</v>
      </c>
      <c r="T20" s="1">
        <v>3</v>
      </c>
      <c r="U20" s="1">
        <v>11</v>
      </c>
      <c r="V20" s="1">
        <v>6</v>
      </c>
      <c r="W20" s="1">
        <v>10</v>
      </c>
      <c r="X20" s="1">
        <v>8</v>
      </c>
      <c r="Y20" s="1">
        <v>0</v>
      </c>
      <c r="Z20" s="1">
        <v>4</v>
      </c>
      <c r="AA20" s="1">
        <v>1</v>
      </c>
      <c r="AB20" s="1">
        <v>1</v>
      </c>
      <c r="AD20" s="17" t="s">
        <v>806</v>
      </c>
      <c r="AF20" s="12">
        <f t="shared" si="7"/>
        <v>1</v>
      </c>
      <c r="AG20" s="12">
        <f t="shared" si="8"/>
        <v>0</v>
      </c>
      <c r="AH20" s="12">
        <f t="shared" si="9"/>
        <v>1</v>
      </c>
      <c r="AI20" s="12">
        <f t="shared" si="10"/>
        <v>0.33333333333333331</v>
      </c>
      <c r="AJ20" s="12">
        <f t="shared" si="11"/>
        <v>1</v>
      </c>
      <c r="AK20" s="12">
        <f t="shared" si="12"/>
        <v>0.66666666666666663</v>
      </c>
      <c r="AL20" s="12">
        <f t="shared" si="13"/>
        <v>0</v>
      </c>
      <c r="AM20" s="12">
        <f t="shared" si="14"/>
        <v>0.375</v>
      </c>
      <c r="AN20" s="12">
        <f t="shared" si="15"/>
        <v>0.25</v>
      </c>
      <c r="AO20" s="12">
        <f t="shared" si="16"/>
        <v>0.5</v>
      </c>
      <c r="AP20" s="12">
        <f t="shared" si="17"/>
        <v>0.6875</v>
      </c>
      <c r="AQ20" s="12">
        <f t="shared" si="18"/>
        <v>0.5</v>
      </c>
      <c r="AR20" s="12">
        <f t="shared" si="19"/>
        <v>0.7142857142857143</v>
      </c>
      <c r="AS20" s="12">
        <f t="shared" si="20"/>
        <v>0.8</v>
      </c>
      <c r="AT20" s="12">
        <f t="shared" si="21"/>
        <v>0</v>
      </c>
      <c r="AU20" s="12">
        <f t="shared" si="22"/>
        <v>0.8</v>
      </c>
      <c r="AV20" s="12">
        <f t="shared" si="23"/>
        <v>0.2</v>
      </c>
      <c r="AW20" s="12">
        <f t="shared" si="24"/>
        <v>0.5</v>
      </c>
    </row>
    <row r="21" spans="1:49" ht="14.55" thickBot="1" x14ac:dyDescent="0.35">
      <c r="A21" s="48">
        <v>1</v>
      </c>
      <c r="B21" s="51" t="s">
        <v>561</v>
      </c>
      <c r="C21" s="46" t="s">
        <v>556</v>
      </c>
      <c r="E21" s="1">
        <f t="shared" si="5"/>
        <v>83</v>
      </c>
      <c r="F21" s="16">
        <f t="shared" si="6"/>
        <v>0.68032786885245899</v>
      </c>
      <c r="G21" s="16"/>
      <c r="I21" s="2" t="s">
        <v>514</v>
      </c>
      <c r="K21" s="1">
        <v>4</v>
      </c>
      <c r="L21" s="1">
        <v>0</v>
      </c>
      <c r="M21" s="1">
        <v>2</v>
      </c>
      <c r="N21" s="1">
        <v>2</v>
      </c>
      <c r="O21" s="1">
        <v>8</v>
      </c>
      <c r="P21" s="1">
        <v>6</v>
      </c>
      <c r="Q21" s="1">
        <v>4</v>
      </c>
      <c r="R21" s="1">
        <v>0</v>
      </c>
      <c r="S21" s="1">
        <v>4</v>
      </c>
      <c r="T21" s="1">
        <v>6</v>
      </c>
      <c r="U21" s="1">
        <v>12</v>
      </c>
      <c r="V21" s="1">
        <v>9</v>
      </c>
      <c r="W21" s="1">
        <v>13</v>
      </c>
      <c r="X21" s="1">
        <v>8</v>
      </c>
      <c r="Y21" s="1">
        <v>4</v>
      </c>
      <c r="Z21" s="1">
        <v>1</v>
      </c>
      <c r="AA21" s="1">
        <v>0</v>
      </c>
      <c r="AB21" s="1">
        <v>0</v>
      </c>
      <c r="AF21" s="12">
        <f t="shared" si="7"/>
        <v>1</v>
      </c>
      <c r="AG21" s="12">
        <f t="shared" si="8"/>
        <v>0</v>
      </c>
      <c r="AH21" s="12">
        <f t="shared" si="9"/>
        <v>0.5</v>
      </c>
      <c r="AI21" s="12">
        <f t="shared" si="10"/>
        <v>0.33333333333333331</v>
      </c>
      <c r="AJ21" s="12">
        <f t="shared" si="11"/>
        <v>1</v>
      </c>
      <c r="AK21" s="12">
        <f t="shared" si="12"/>
        <v>1</v>
      </c>
      <c r="AL21" s="12">
        <f t="shared" si="13"/>
        <v>1</v>
      </c>
      <c r="AM21" s="12">
        <f t="shared" si="14"/>
        <v>0</v>
      </c>
      <c r="AN21" s="12">
        <f t="shared" si="15"/>
        <v>1</v>
      </c>
      <c r="AO21" s="12">
        <f t="shared" si="16"/>
        <v>1</v>
      </c>
      <c r="AP21" s="12">
        <f t="shared" si="17"/>
        <v>0.75</v>
      </c>
      <c r="AQ21" s="12">
        <f t="shared" si="18"/>
        <v>0.75</v>
      </c>
      <c r="AR21" s="12">
        <f t="shared" si="19"/>
        <v>0.9285714285714286</v>
      </c>
      <c r="AS21" s="12">
        <f t="shared" si="20"/>
        <v>0.8</v>
      </c>
      <c r="AT21" s="12">
        <f t="shared" si="21"/>
        <v>1</v>
      </c>
      <c r="AU21" s="12">
        <f t="shared" si="22"/>
        <v>0.2</v>
      </c>
      <c r="AV21" s="12">
        <f t="shared" si="23"/>
        <v>0</v>
      </c>
      <c r="AW21" s="12">
        <f t="shared" si="24"/>
        <v>0</v>
      </c>
    </row>
    <row r="22" spans="1:49" ht="14.55" thickBot="1" x14ac:dyDescent="0.35">
      <c r="A22" s="48">
        <v>1</v>
      </c>
      <c r="B22" s="51" t="s">
        <v>562</v>
      </c>
      <c r="C22" s="46" t="s">
        <v>125</v>
      </c>
      <c r="E22" s="1">
        <f t="shared" si="5"/>
        <v>119.5</v>
      </c>
      <c r="F22" s="16">
        <f t="shared" si="6"/>
        <v>0.97950819672131151</v>
      </c>
      <c r="G22" s="16"/>
      <c r="I22" s="2" t="s">
        <v>805</v>
      </c>
      <c r="K22" s="1">
        <v>4</v>
      </c>
      <c r="L22" s="1">
        <v>4</v>
      </c>
      <c r="M22" s="1">
        <v>4</v>
      </c>
      <c r="N22" s="1">
        <v>6</v>
      </c>
      <c r="O22" s="1">
        <v>8</v>
      </c>
      <c r="P22" s="1">
        <v>4</v>
      </c>
      <c r="Q22" s="1">
        <v>4</v>
      </c>
      <c r="R22" s="1">
        <v>8</v>
      </c>
      <c r="S22" s="1">
        <v>4</v>
      </c>
      <c r="T22" s="1">
        <v>6</v>
      </c>
      <c r="U22" s="1">
        <v>16</v>
      </c>
      <c r="V22" s="1">
        <v>11</v>
      </c>
      <c r="W22" s="1">
        <v>14</v>
      </c>
      <c r="X22" s="1">
        <v>10</v>
      </c>
      <c r="Y22" s="1">
        <v>4</v>
      </c>
      <c r="Z22" s="1">
        <v>4</v>
      </c>
      <c r="AA22" s="1">
        <v>5</v>
      </c>
      <c r="AB22" s="1">
        <v>3.5</v>
      </c>
      <c r="AF22" s="12">
        <f t="shared" si="7"/>
        <v>1</v>
      </c>
      <c r="AG22" s="12">
        <f t="shared" si="8"/>
        <v>1</v>
      </c>
      <c r="AH22" s="12">
        <f t="shared" si="9"/>
        <v>1</v>
      </c>
      <c r="AI22" s="12">
        <f t="shared" si="10"/>
        <v>1</v>
      </c>
      <c r="AJ22" s="12">
        <f t="shared" si="11"/>
        <v>1</v>
      </c>
      <c r="AK22" s="12">
        <f t="shared" si="12"/>
        <v>0.66666666666666663</v>
      </c>
      <c r="AL22" s="12">
        <f t="shared" si="13"/>
        <v>1</v>
      </c>
      <c r="AM22" s="12">
        <f t="shared" si="14"/>
        <v>1</v>
      </c>
      <c r="AN22" s="12">
        <f t="shared" si="15"/>
        <v>1</v>
      </c>
      <c r="AO22" s="12">
        <f t="shared" si="16"/>
        <v>1</v>
      </c>
      <c r="AP22" s="12">
        <f t="shared" si="17"/>
        <v>1</v>
      </c>
      <c r="AQ22" s="12">
        <f t="shared" si="18"/>
        <v>0.91666666666666663</v>
      </c>
      <c r="AR22" s="12">
        <f t="shared" si="19"/>
        <v>1</v>
      </c>
      <c r="AS22" s="12">
        <f t="shared" si="20"/>
        <v>1</v>
      </c>
      <c r="AT22" s="12">
        <f t="shared" si="21"/>
        <v>1</v>
      </c>
      <c r="AU22" s="12">
        <f t="shared" si="22"/>
        <v>0.8</v>
      </c>
      <c r="AV22" s="12">
        <f t="shared" si="23"/>
        <v>1</v>
      </c>
      <c r="AW22" s="12">
        <f t="shared" si="24"/>
        <v>1.75</v>
      </c>
    </row>
    <row r="23" spans="1:49" ht="14.55" thickBot="1" x14ac:dyDescent="0.35">
      <c r="A23" s="48">
        <v>1</v>
      </c>
      <c r="B23" s="51" t="s">
        <v>563</v>
      </c>
      <c r="C23" s="46" t="s">
        <v>564</v>
      </c>
      <c r="E23" s="1">
        <f t="shared" si="5"/>
        <v>60</v>
      </c>
      <c r="F23" s="16">
        <f t="shared" si="6"/>
        <v>0.49180327868852458</v>
      </c>
      <c r="G23" s="16"/>
      <c r="I23" s="2" t="s">
        <v>514</v>
      </c>
      <c r="K23" s="1">
        <v>4</v>
      </c>
      <c r="L23" s="1">
        <v>2</v>
      </c>
      <c r="M23" s="1">
        <v>2</v>
      </c>
      <c r="N23" s="1">
        <v>4</v>
      </c>
      <c r="O23" s="1">
        <v>8</v>
      </c>
      <c r="P23" s="1">
        <v>4</v>
      </c>
      <c r="Q23" s="1">
        <v>4</v>
      </c>
      <c r="R23" s="1">
        <v>7</v>
      </c>
      <c r="S23" s="1">
        <v>4</v>
      </c>
      <c r="T23" s="1">
        <v>2</v>
      </c>
      <c r="U23" s="1">
        <v>0</v>
      </c>
      <c r="V23" s="1">
        <v>10</v>
      </c>
      <c r="W23" s="1">
        <v>4</v>
      </c>
      <c r="X23" s="1">
        <v>0</v>
      </c>
      <c r="Y23" s="1">
        <v>0</v>
      </c>
      <c r="Z23" s="1">
        <v>3</v>
      </c>
      <c r="AA23" s="1">
        <v>0</v>
      </c>
      <c r="AB23" s="1">
        <v>2</v>
      </c>
      <c r="AD23" s="17" t="s">
        <v>806</v>
      </c>
      <c r="AF23" s="12">
        <f t="shared" si="7"/>
        <v>1</v>
      </c>
      <c r="AG23" s="12">
        <f t="shared" si="8"/>
        <v>0.5</v>
      </c>
      <c r="AH23" s="12">
        <f t="shared" si="9"/>
        <v>0.5</v>
      </c>
      <c r="AI23" s="12">
        <f t="shared" si="10"/>
        <v>0.66666666666666663</v>
      </c>
      <c r="AJ23" s="12">
        <f t="shared" si="11"/>
        <v>1</v>
      </c>
      <c r="AK23" s="12">
        <f t="shared" si="12"/>
        <v>0.66666666666666663</v>
      </c>
      <c r="AL23" s="12">
        <f t="shared" si="13"/>
        <v>1</v>
      </c>
      <c r="AM23" s="12">
        <f t="shared" si="14"/>
        <v>0.875</v>
      </c>
      <c r="AN23" s="12">
        <f t="shared" si="15"/>
        <v>1</v>
      </c>
      <c r="AO23" s="12">
        <f t="shared" si="16"/>
        <v>0.33333333333333331</v>
      </c>
      <c r="AP23" s="12">
        <f t="shared" si="17"/>
        <v>0</v>
      </c>
      <c r="AQ23" s="12">
        <f t="shared" si="18"/>
        <v>0.83333333333333337</v>
      </c>
      <c r="AR23" s="12">
        <f t="shared" si="19"/>
        <v>0.2857142857142857</v>
      </c>
      <c r="AS23" s="12">
        <f t="shared" si="20"/>
        <v>0</v>
      </c>
      <c r="AT23" s="12">
        <f t="shared" si="21"/>
        <v>0</v>
      </c>
      <c r="AU23" s="12">
        <f t="shared" si="22"/>
        <v>0.6</v>
      </c>
      <c r="AV23" s="12">
        <f t="shared" si="23"/>
        <v>0</v>
      </c>
      <c r="AW23" s="12">
        <f t="shared" si="24"/>
        <v>1</v>
      </c>
    </row>
    <row r="24" spans="1:49" ht="14.55" thickBot="1" x14ac:dyDescent="0.35">
      <c r="A24" s="48">
        <v>1</v>
      </c>
      <c r="B24" s="51" t="s">
        <v>565</v>
      </c>
      <c r="C24" s="46" t="s">
        <v>404</v>
      </c>
      <c r="E24" s="1">
        <f t="shared" si="5"/>
        <v>115</v>
      </c>
      <c r="F24" s="16">
        <f t="shared" si="6"/>
        <v>0.99962295081967223</v>
      </c>
      <c r="G24" s="16">
        <v>5.7000000000000002E-2</v>
      </c>
      <c r="I24" s="2" t="s">
        <v>805</v>
      </c>
      <c r="K24" s="1">
        <v>4</v>
      </c>
      <c r="L24" s="1">
        <v>4</v>
      </c>
      <c r="M24" s="1">
        <v>4</v>
      </c>
      <c r="N24" s="1">
        <v>6</v>
      </c>
      <c r="O24" s="1">
        <v>8</v>
      </c>
      <c r="P24" s="1">
        <v>6</v>
      </c>
      <c r="Q24" s="1">
        <v>4</v>
      </c>
      <c r="R24" s="1">
        <v>8</v>
      </c>
      <c r="S24" s="1">
        <v>4</v>
      </c>
      <c r="T24" s="1">
        <v>6</v>
      </c>
      <c r="U24" s="1">
        <v>16</v>
      </c>
      <c r="V24" s="1">
        <v>10</v>
      </c>
      <c r="W24" s="1">
        <v>10</v>
      </c>
      <c r="X24" s="1">
        <v>8</v>
      </c>
      <c r="Y24" s="1">
        <v>4</v>
      </c>
      <c r="Z24" s="1">
        <v>4</v>
      </c>
      <c r="AA24" s="1">
        <v>4</v>
      </c>
      <c r="AB24" s="1">
        <v>5</v>
      </c>
      <c r="AF24" s="12">
        <f t="shared" si="7"/>
        <v>1</v>
      </c>
      <c r="AG24" s="12">
        <f t="shared" si="8"/>
        <v>1</v>
      </c>
      <c r="AH24" s="12">
        <f t="shared" si="9"/>
        <v>1</v>
      </c>
      <c r="AI24" s="12">
        <f t="shared" si="10"/>
        <v>1</v>
      </c>
      <c r="AJ24" s="12">
        <f t="shared" si="11"/>
        <v>1</v>
      </c>
      <c r="AK24" s="12">
        <f t="shared" si="12"/>
        <v>1</v>
      </c>
      <c r="AL24" s="12">
        <f t="shared" si="13"/>
        <v>1</v>
      </c>
      <c r="AM24" s="12">
        <f t="shared" si="14"/>
        <v>1</v>
      </c>
      <c r="AN24" s="12">
        <f t="shared" si="15"/>
        <v>1</v>
      </c>
      <c r="AO24" s="12">
        <f t="shared" si="16"/>
        <v>1</v>
      </c>
      <c r="AP24" s="12">
        <f t="shared" si="17"/>
        <v>1</v>
      </c>
      <c r="AQ24" s="12">
        <f t="shared" si="18"/>
        <v>0.83333333333333337</v>
      </c>
      <c r="AR24" s="12">
        <f t="shared" si="19"/>
        <v>0.7142857142857143</v>
      </c>
      <c r="AS24" s="12">
        <f t="shared" si="20"/>
        <v>0.8</v>
      </c>
      <c r="AT24" s="12">
        <f t="shared" si="21"/>
        <v>1</v>
      </c>
      <c r="AU24" s="12">
        <f t="shared" si="22"/>
        <v>0.8</v>
      </c>
      <c r="AV24" s="12">
        <f t="shared" si="23"/>
        <v>0.8</v>
      </c>
      <c r="AW24" s="12">
        <f t="shared" si="24"/>
        <v>2.5</v>
      </c>
    </row>
    <row r="25" spans="1:49" ht="14.55" thickBot="1" x14ac:dyDescent="0.35">
      <c r="A25" s="48">
        <v>1</v>
      </c>
      <c r="B25" s="51" t="s">
        <v>566</v>
      </c>
      <c r="C25" s="46" t="s">
        <v>567</v>
      </c>
      <c r="E25" s="1">
        <f t="shared" si="5"/>
        <v>94</v>
      </c>
      <c r="F25" s="16">
        <f t="shared" si="6"/>
        <v>0.85049180327868845</v>
      </c>
      <c r="G25" s="16">
        <v>0.08</v>
      </c>
      <c r="I25" s="2" t="s">
        <v>514</v>
      </c>
      <c r="K25" s="1">
        <v>4</v>
      </c>
      <c r="L25" s="1">
        <v>2</v>
      </c>
      <c r="M25" s="1">
        <v>4</v>
      </c>
      <c r="N25" s="1">
        <v>4</v>
      </c>
      <c r="O25" s="1">
        <v>4</v>
      </c>
      <c r="P25" s="1">
        <v>6</v>
      </c>
      <c r="Q25" s="1">
        <v>4</v>
      </c>
      <c r="R25" s="1">
        <v>8</v>
      </c>
      <c r="S25" s="1">
        <v>4</v>
      </c>
      <c r="T25" s="1">
        <v>2</v>
      </c>
      <c r="U25" s="1">
        <v>15</v>
      </c>
      <c r="V25" s="1">
        <v>8</v>
      </c>
      <c r="W25" s="1">
        <v>8</v>
      </c>
      <c r="X25" s="1">
        <v>9</v>
      </c>
      <c r="Y25" s="1">
        <v>4</v>
      </c>
      <c r="Z25" s="1">
        <v>4</v>
      </c>
      <c r="AA25" s="1">
        <v>3</v>
      </c>
      <c r="AB25" s="1">
        <v>1</v>
      </c>
      <c r="AF25" s="12">
        <f t="shared" si="7"/>
        <v>1</v>
      </c>
      <c r="AG25" s="12">
        <f t="shared" si="8"/>
        <v>0.5</v>
      </c>
      <c r="AH25" s="12">
        <f t="shared" si="9"/>
        <v>1</v>
      </c>
      <c r="AI25" s="12">
        <f t="shared" si="10"/>
        <v>0.66666666666666663</v>
      </c>
      <c r="AJ25" s="12">
        <f t="shared" si="11"/>
        <v>0.5</v>
      </c>
      <c r="AK25" s="12">
        <f t="shared" si="12"/>
        <v>1</v>
      </c>
      <c r="AL25" s="12">
        <f t="shared" si="13"/>
        <v>1</v>
      </c>
      <c r="AM25" s="12">
        <f t="shared" si="14"/>
        <v>1</v>
      </c>
      <c r="AN25" s="12">
        <f t="shared" si="15"/>
        <v>1</v>
      </c>
      <c r="AO25" s="12">
        <f t="shared" si="16"/>
        <v>0.33333333333333331</v>
      </c>
      <c r="AP25" s="12">
        <f t="shared" si="17"/>
        <v>0.9375</v>
      </c>
      <c r="AQ25" s="12">
        <f t="shared" si="18"/>
        <v>0.66666666666666663</v>
      </c>
      <c r="AR25" s="12">
        <f t="shared" si="19"/>
        <v>0.5714285714285714</v>
      </c>
      <c r="AS25" s="12">
        <f t="shared" si="20"/>
        <v>0.9</v>
      </c>
      <c r="AT25" s="12">
        <f t="shared" si="21"/>
        <v>1</v>
      </c>
      <c r="AU25" s="12">
        <f t="shared" si="22"/>
        <v>0.8</v>
      </c>
      <c r="AV25" s="12">
        <f t="shared" si="23"/>
        <v>0.6</v>
      </c>
      <c r="AW25" s="12">
        <f t="shared" si="24"/>
        <v>0.5</v>
      </c>
    </row>
    <row r="26" spans="1:49" ht="14.55" thickBot="1" x14ac:dyDescent="0.35">
      <c r="A26" s="48">
        <v>1</v>
      </c>
      <c r="B26" s="51" t="s">
        <v>486</v>
      </c>
      <c r="C26" s="46" t="s">
        <v>487</v>
      </c>
      <c r="E26" s="1">
        <f t="shared" si="5"/>
        <v>120</v>
      </c>
      <c r="F26" s="16">
        <f t="shared" si="6"/>
        <v>0.98360655737704916</v>
      </c>
      <c r="G26" s="16"/>
      <c r="I26" s="2" t="s">
        <v>514</v>
      </c>
      <c r="K26" s="1">
        <v>4</v>
      </c>
      <c r="L26" s="1">
        <v>4</v>
      </c>
      <c r="M26" s="1">
        <v>4</v>
      </c>
      <c r="N26" s="1">
        <v>4</v>
      </c>
      <c r="O26" s="1">
        <v>8</v>
      </c>
      <c r="P26" s="1">
        <v>6</v>
      </c>
      <c r="Q26" s="1">
        <v>4</v>
      </c>
      <c r="R26" s="1">
        <v>8</v>
      </c>
      <c r="S26" s="1">
        <v>4</v>
      </c>
      <c r="T26" s="1">
        <v>6</v>
      </c>
      <c r="U26" s="1">
        <v>16</v>
      </c>
      <c r="V26" s="1">
        <v>11</v>
      </c>
      <c r="W26" s="1">
        <v>14</v>
      </c>
      <c r="X26" s="1">
        <v>10</v>
      </c>
      <c r="Y26" s="1">
        <v>4</v>
      </c>
      <c r="Z26" s="1">
        <v>5</v>
      </c>
      <c r="AA26" s="1">
        <v>3</v>
      </c>
      <c r="AB26" s="1">
        <v>5</v>
      </c>
      <c r="AF26" s="12">
        <f t="shared" si="7"/>
        <v>1</v>
      </c>
      <c r="AG26" s="12">
        <f t="shared" si="8"/>
        <v>1</v>
      </c>
      <c r="AH26" s="12">
        <f t="shared" si="9"/>
        <v>1</v>
      </c>
      <c r="AI26" s="12">
        <f t="shared" si="10"/>
        <v>0.66666666666666663</v>
      </c>
      <c r="AJ26" s="12">
        <f t="shared" si="11"/>
        <v>1</v>
      </c>
      <c r="AK26" s="12">
        <f t="shared" si="12"/>
        <v>1</v>
      </c>
      <c r="AL26" s="12">
        <f t="shared" si="13"/>
        <v>1</v>
      </c>
      <c r="AM26" s="12">
        <f t="shared" si="14"/>
        <v>1</v>
      </c>
      <c r="AN26" s="12">
        <f t="shared" si="15"/>
        <v>1</v>
      </c>
      <c r="AO26" s="12">
        <f t="shared" si="16"/>
        <v>1</v>
      </c>
      <c r="AP26" s="12">
        <f t="shared" si="17"/>
        <v>1</v>
      </c>
      <c r="AQ26" s="12">
        <f t="shared" si="18"/>
        <v>0.91666666666666663</v>
      </c>
      <c r="AR26" s="12">
        <f t="shared" si="19"/>
        <v>1</v>
      </c>
      <c r="AS26" s="12">
        <f t="shared" si="20"/>
        <v>1</v>
      </c>
      <c r="AT26" s="12">
        <f t="shared" si="21"/>
        <v>1</v>
      </c>
      <c r="AU26" s="12">
        <f t="shared" si="22"/>
        <v>1</v>
      </c>
      <c r="AV26" s="12">
        <f t="shared" si="23"/>
        <v>0.6</v>
      </c>
      <c r="AW26" s="12">
        <f t="shared" si="24"/>
        <v>2.5</v>
      </c>
    </row>
    <row r="27" spans="1:49" ht="14.55" thickBot="1" x14ac:dyDescent="0.35">
      <c r="A27" s="48">
        <v>1</v>
      </c>
      <c r="B27" s="51" t="s">
        <v>568</v>
      </c>
      <c r="C27" s="46" t="s">
        <v>569</v>
      </c>
      <c r="E27" s="1">
        <f t="shared" si="5"/>
        <v>108.5</v>
      </c>
      <c r="F27" s="16">
        <f t="shared" si="6"/>
        <v>0.98934426229508199</v>
      </c>
      <c r="G27" s="16">
        <v>0.1</v>
      </c>
      <c r="I27" s="2" t="s">
        <v>514</v>
      </c>
      <c r="K27" s="1">
        <v>4</v>
      </c>
      <c r="L27" s="1">
        <v>4</v>
      </c>
      <c r="M27" s="1">
        <v>4</v>
      </c>
      <c r="N27" s="1">
        <v>6</v>
      </c>
      <c r="O27" s="1">
        <v>8</v>
      </c>
      <c r="P27" s="1">
        <v>6</v>
      </c>
      <c r="Q27" s="1">
        <v>4</v>
      </c>
      <c r="R27" s="1">
        <v>2</v>
      </c>
      <c r="S27" s="1">
        <v>4</v>
      </c>
      <c r="T27" s="1">
        <v>6</v>
      </c>
      <c r="U27" s="1">
        <v>16</v>
      </c>
      <c r="V27" s="1">
        <v>11</v>
      </c>
      <c r="W27" s="1">
        <v>12</v>
      </c>
      <c r="X27" s="1">
        <v>8</v>
      </c>
      <c r="Y27" s="1">
        <v>4</v>
      </c>
      <c r="Z27" s="1">
        <v>4</v>
      </c>
      <c r="AA27" s="1">
        <v>4.5</v>
      </c>
      <c r="AB27" s="1">
        <v>1</v>
      </c>
      <c r="AF27" s="12">
        <f t="shared" si="7"/>
        <v>1</v>
      </c>
      <c r="AG27" s="12">
        <f t="shared" si="8"/>
        <v>1</v>
      </c>
      <c r="AH27" s="12">
        <f t="shared" si="9"/>
        <v>1</v>
      </c>
      <c r="AI27" s="12">
        <f t="shared" si="10"/>
        <v>1</v>
      </c>
      <c r="AJ27" s="12">
        <f t="shared" si="11"/>
        <v>1</v>
      </c>
      <c r="AK27" s="12">
        <f t="shared" si="12"/>
        <v>1</v>
      </c>
      <c r="AL27" s="12">
        <f t="shared" si="13"/>
        <v>1</v>
      </c>
      <c r="AM27" s="12">
        <f t="shared" si="14"/>
        <v>0.25</v>
      </c>
      <c r="AN27" s="12">
        <f t="shared" si="15"/>
        <v>1</v>
      </c>
      <c r="AO27" s="12">
        <f t="shared" si="16"/>
        <v>1</v>
      </c>
      <c r="AP27" s="12">
        <f t="shared" si="17"/>
        <v>1</v>
      </c>
      <c r="AQ27" s="12">
        <f t="shared" si="18"/>
        <v>0.91666666666666663</v>
      </c>
      <c r="AR27" s="12">
        <f t="shared" si="19"/>
        <v>0.8571428571428571</v>
      </c>
      <c r="AS27" s="12">
        <f t="shared" si="20"/>
        <v>0.8</v>
      </c>
      <c r="AT27" s="12">
        <f t="shared" si="21"/>
        <v>1</v>
      </c>
      <c r="AU27" s="12">
        <f t="shared" si="22"/>
        <v>0.8</v>
      </c>
      <c r="AV27" s="12">
        <f t="shared" si="23"/>
        <v>0.9</v>
      </c>
      <c r="AW27" s="12">
        <f t="shared" si="24"/>
        <v>0.5</v>
      </c>
    </row>
    <row r="28" spans="1:49" ht="14.55" thickBot="1" x14ac:dyDescent="0.35">
      <c r="A28" s="48">
        <v>1</v>
      </c>
      <c r="B28" s="51" t="s">
        <v>570</v>
      </c>
      <c r="C28" s="46" t="s">
        <v>571</v>
      </c>
      <c r="E28" s="1">
        <f t="shared" si="5"/>
        <v>66</v>
      </c>
      <c r="F28" s="16">
        <f t="shared" si="6"/>
        <v>0.64098360655737707</v>
      </c>
      <c r="G28" s="16">
        <v>0.1</v>
      </c>
      <c r="I28" s="2" t="s">
        <v>805</v>
      </c>
      <c r="K28" s="1">
        <v>4</v>
      </c>
      <c r="L28" s="1">
        <v>0</v>
      </c>
      <c r="M28" s="1">
        <v>0</v>
      </c>
      <c r="N28" s="1">
        <v>2</v>
      </c>
      <c r="O28" s="1">
        <v>4</v>
      </c>
      <c r="P28" s="1">
        <v>4</v>
      </c>
      <c r="Q28" s="1">
        <v>4</v>
      </c>
      <c r="R28" s="1">
        <v>0</v>
      </c>
      <c r="S28" s="1">
        <v>4</v>
      </c>
      <c r="T28" s="1">
        <v>6</v>
      </c>
      <c r="U28" s="1">
        <v>14</v>
      </c>
      <c r="V28" s="1">
        <v>6</v>
      </c>
      <c r="W28" s="1">
        <v>12</v>
      </c>
      <c r="X28" s="1">
        <v>1</v>
      </c>
      <c r="Y28" s="1">
        <v>2</v>
      </c>
      <c r="Z28" s="1">
        <v>3</v>
      </c>
      <c r="AA28" s="1">
        <v>0</v>
      </c>
      <c r="AB28" s="1">
        <v>0</v>
      </c>
      <c r="AD28" s="17" t="s">
        <v>806</v>
      </c>
      <c r="AF28" s="12">
        <f t="shared" si="7"/>
        <v>1</v>
      </c>
      <c r="AG28" s="12">
        <f t="shared" si="8"/>
        <v>0</v>
      </c>
      <c r="AH28" s="12">
        <f t="shared" si="9"/>
        <v>0</v>
      </c>
      <c r="AI28" s="12">
        <f t="shared" si="10"/>
        <v>0.33333333333333331</v>
      </c>
      <c r="AJ28" s="12">
        <f t="shared" si="11"/>
        <v>0.5</v>
      </c>
      <c r="AK28" s="12">
        <f t="shared" si="12"/>
        <v>0.66666666666666663</v>
      </c>
      <c r="AL28" s="12">
        <f t="shared" si="13"/>
        <v>1</v>
      </c>
      <c r="AM28" s="12">
        <f t="shared" si="14"/>
        <v>0</v>
      </c>
      <c r="AN28" s="12">
        <f t="shared" si="15"/>
        <v>1</v>
      </c>
      <c r="AO28" s="12">
        <f t="shared" si="16"/>
        <v>1</v>
      </c>
      <c r="AP28" s="12">
        <f t="shared" si="17"/>
        <v>0.875</v>
      </c>
      <c r="AQ28" s="12">
        <f t="shared" si="18"/>
        <v>0.5</v>
      </c>
      <c r="AR28" s="12">
        <f t="shared" si="19"/>
        <v>0.8571428571428571</v>
      </c>
      <c r="AS28" s="12">
        <f t="shared" si="20"/>
        <v>0.1</v>
      </c>
      <c r="AT28" s="12">
        <f t="shared" si="21"/>
        <v>0.5</v>
      </c>
      <c r="AU28" s="12">
        <f t="shared" si="22"/>
        <v>0.6</v>
      </c>
      <c r="AV28" s="12">
        <f t="shared" si="23"/>
        <v>0</v>
      </c>
      <c r="AW28" s="12">
        <f t="shared" si="24"/>
        <v>0</v>
      </c>
    </row>
    <row r="29" spans="1:49" ht="14.55" thickBot="1" x14ac:dyDescent="0.35">
      <c r="A29" s="48">
        <v>1</v>
      </c>
      <c r="B29" s="51" t="s">
        <v>572</v>
      </c>
      <c r="C29" s="46" t="s">
        <v>573</v>
      </c>
      <c r="E29" s="1">
        <f t="shared" si="5"/>
        <v>105</v>
      </c>
      <c r="F29" s="16">
        <f t="shared" si="6"/>
        <v>0.96065573770491797</v>
      </c>
      <c r="G29" s="16">
        <v>0.1</v>
      </c>
      <c r="I29" s="2" t="s">
        <v>805</v>
      </c>
      <c r="K29" s="1">
        <v>4</v>
      </c>
      <c r="L29" s="1">
        <v>4</v>
      </c>
      <c r="M29" s="1">
        <v>4</v>
      </c>
      <c r="N29" s="1">
        <v>4</v>
      </c>
      <c r="O29" s="1">
        <v>8</v>
      </c>
      <c r="P29" s="1">
        <v>6</v>
      </c>
      <c r="Q29" s="1">
        <v>4</v>
      </c>
      <c r="R29" s="1">
        <v>8</v>
      </c>
      <c r="S29" s="1">
        <v>4</v>
      </c>
      <c r="T29" s="1">
        <v>6</v>
      </c>
      <c r="U29" s="1">
        <v>10</v>
      </c>
      <c r="V29" s="1">
        <v>12</v>
      </c>
      <c r="W29" s="1">
        <v>8</v>
      </c>
      <c r="X29" s="1">
        <v>8</v>
      </c>
      <c r="Y29" s="1">
        <v>3</v>
      </c>
      <c r="Z29" s="1">
        <v>4</v>
      </c>
      <c r="AA29" s="1">
        <v>4</v>
      </c>
      <c r="AB29" s="1">
        <v>4</v>
      </c>
      <c r="AF29" s="12">
        <f t="shared" si="7"/>
        <v>1</v>
      </c>
      <c r="AG29" s="12">
        <f t="shared" si="8"/>
        <v>1</v>
      </c>
      <c r="AH29" s="12">
        <f t="shared" si="9"/>
        <v>1</v>
      </c>
      <c r="AI29" s="12">
        <f t="shared" si="10"/>
        <v>0.66666666666666663</v>
      </c>
      <c r="AJ29" s="12">
        <f t="shared" si="11"/>
        <v>1</v>
      </c>
      <c r="AK29" s="12">
        <f t="shared" si="12"/>
        <v>1</v>
      </c>
      <c r="AL29" s="12">
        <f t="shared" si="13"/>
        <v>1</v>
      </c>
      <c r="AM29" s="12">
        <f t="shared" si="14"/>
        <v>1</v>
      </c>
      <c r="AN29" s="12">
        <f t="shared" si="15"/>
        <v>1</v>
      </c>
      <c r="AO29" s="12">
        <f t="shared" si="16"/>
        <v>1</v>
      </c>
      <c r="AP29" s="12">
        <f t="shared" si="17"/>
        <v>0.625</v>
      </c>
      <c r="AQ29" s="12">
        <f t="shared" si="18"/>
        <v>1</v>
      </c>
      <c r="AR29" s="12">
        <f t="shared" si="19"/>
        <v>0.5714285714285714</v>
      </c>
      <c r="AS29" s="12">
        <f t="shared" si="20"/>
        <v>0.8</v>
      </c>
      <c r="AT29" s="12">
        <f t="shared" si="21"/>
        <v>0.75</v>
      </c>
      <c r="AU29" s="12">
        <f t="shared" si="22"/>
        <v>0.8</v>
      </c>
      <c r="AV29" s="12">
        <f t="shared" si="23"/>
        <v>0.8</v>
      </c>
      <c r="AW29" s="12">
        <f t="shared" si="24"/>
        <v>2</v>
      </c>
    </row>
    <row r="30" spans="1:49" ht="14.55" thickBot="1" x14ac:dyDescent="0.35">
      <c r="A30" s="48">
        <v>1</v>
      </c>
      <c r="B30" s="51" t="s">
        <v>785</v>
      </c>
      <c r="C30" s="46" t="s">
        <v>786</v>
      </c>
      <c r="E30" s="1">
        <f t="shared" si="5"/>
        <v>60</v>
      </c>
      <c r="F30" s="16">
        <f t="shared" si="6"/>
        <v>0.49180327868852458</v>
      </c>
      <c r="G30" s="16"/>
      <c r="I30" s="2" t="s">
        <v>805</v>
      </c>
      <c r="K30" s="1">
        <v>0</v>
      </c>
      <c r="L30" s="1">
        <v>2</v>
      </c>
      <c r="M30" s="1">
        <v>4</v>
      </c>
      <c r="N30" s="1">
        <v>2</v>
      </c>
      <c r="O30" s="1">
        <v>4</v>
      </c>
      <c r="P30" s="1">
        <v>6</v>
      </c>
      <c r="Q30" s="1">
        <v>2</v>
      </c>
      <c r="R30" s="1">
        <v>0</v>
      </c>
      <c r="S30" s="1">
        <v>2</v>
      </c>
      <c r="T30" s="1">
        <v>0</v>
      </c>
      <c r="U30" s="1">
        <v>12</v>
      </c>
      <c r="V30" s="1">
        <v>12</v>
      </c>
      <c r="W30" s="1">
        <v>10</v>
      </c>
      <c r="X30" s="1">
        <v>0</v>
      </c>
      <c r="Y30" s="1">
        <v>0</v>
      </c>
      <c r="Z30" s="1">
        <v>0</v>
      </c>
      <c r="AA30" s="1">
        <v>2</v>
      </c>
      <c r="AB30" s="1">
        <v>2</v>
      </c>
      <c r="AD30" s="17" t="s">
        <v>806</v>
      </c>
      <c r="AF30" s="12">
        <f t="shared" si="7"/>
        <v>0</v>
      </c>
      <c r="AG30" s="12">
        <f t="shared" si="8"/>
        <v>0.5</v>
      </c>
      <c r="AH30" s="12">
        <f t="shared" si="9"/>
        <v>1</v>
      </c>
      <c r="AI30" s="12">
        <f t="shared" si="10"/>
        <v>0.33333333333333331</v>
      </c>
      <c r="AJ30" s="12">
        <f t="shared" si="11"/>
        <v>0.5</v>
      </c>
      <c r="AK30" s="12">
        <f t="shared" si="12"/>
        <v>1</v>
      </c>
      <c r="AL30" s="12">
        <f t="shared" si="13"/>
        <v>0.5</v>
      </c>
      <c r="AM30" s="12">
        <f t="shared" si="14"/>
        <v>0</v>
      </c>
      <c r="AN30" s="12">
        <f t="shared" si="15"/>
        <v>0.5</v>
      </c>
      <c r="AO30" s="12">
        <f t="shared" si="16"/>
        <v>0</v>
      </c>
      <c r="AP30" s="12">
        <f t="shared" si="17"/>
        <v>0.75</v>
      </c>
      <c r="AQ30" s="12">
        <f t="shared" si="18"/>
        <v>1</v>
      </c>
      <c r="AR30" s="12">
        <f t="shared" si="19"/>
        <v>0.7142857142857143</v>
      </c>
      <c r="AS30" s="12">
        <f t="shared" si="20"/>
        <v>0</v>
      </c>
      <c r="AT30" s="12">
        <f t="shared" si="21"/>
        <v>0</v>
      </c>
      <c r="AU30" s="12">
        <f t="shared" si="22"/>
        <v>0</v>
      </c>
      <c r="AV30" s="12">
        <f t="shared" si="23"/>
        <v>0.4</v>
      </c>
      <c r="AW30" s="12">
        <f t="shared" si="24"/>
        <v>1</v>
      </c>
    </row>
    <row r="31" spans="1:49" ht="14.55" thickBot="1" x14ac:dyDescent="0.35">
      <c r="A31" s="48">
        <v>2</v>
      </c>
      <c r="B31" s="51" t="s">
        <v>627</v>
      </c>
      <c r="C31" s="46" t="s">
        <v>628</v>
      </c>
      <c r="E31" s="1">
        <f t="shared" si="5"/>
        <v>85</v>
      </c>
      <c r="F31" s="16">
        <f t="shared" si="6"/>
        <v>0.69672131147540983</v>
      </c>
      <c r="G31" s="16"/>
      <c r="I31" s="2" t="s">
        <v>514</v>
      </c>
      <c r="K31" s="1">
        <v>4</v>
      </c>
      <c r="L31" s="1">
        <v>4</v>
      </c>
      <c r="M31" s="1">
        <v>4</v>
      </c>
      <c r="N31" s="1">
        <v>2</v>
      </c>
      <c r="O31" s="1">
        <v>6</v>
      </c>
      <c r="P31" s="1">
        <v>6</v>
      </c>
      <c r="Q31" s="1">
        <v>4</v>
      </c>
      <c r="R31" s="1">
        <v>4</v>
      </c>
      <c r="S31" s="1">
        <v>4</v>
      </c>
      <c r="T31" s="1">
        <v>0</v>
      </c>
      <c r="U31" s="1">
        <v>15</v>
      </c>
      <c r="V31" s="1">
        <v>2</v>
      </c>
      <c r="W31" s="1">
        <v>14</v>
      </c>
      <c r="X31" s="1">
        <v>10</v>
      </c>
      <c r="Y31" s="1">
        <v>4</v>
      </c>
      <c r="Z31" s="1">
        <v>1</v>
      </c>
      <c r="AA31" s="1">
        <v>1</v>
      </c>
      <c r="AB31" s="1">
        <v>0</v>
      </c>
      <c r="AF31" s="12">
        <f t="shared" si="7"/>
        <v>1</v>
      </c>
      <c r="AG31" s="12">
        <f t="shared" si="8"/>
        <v>1</v>
      </c>
      <c r="AH31" s="12">
        <f t="shared" si="9"/>
        <v>1</v>
      </c>
      <c r="AI31" s="12">
        <f t="shared" si="10"/>
        <v>0.33333333333333331</v>
      </c>
      <c r="AJ31" s="12">
        <f t="shared" si="11"/>
        <v>0.75</v>
      </c>
      <c r="AK31" s="12">
        <f t="shared" si="12"/>
        <v>1</v>
      </c>
      <c r="AL31" s="12">
        <f t="shared" si="13"/>
        <v>1</v>
      </c>
      <c r="AM31" s="12">
        <f t="shared" si="14"/>
        <v>0.5</v>
      </c>
      <c r="AN31" s="12">
        <f t="shared" si="15"/>
        <v>1</v>
      </c>
      <c r="AO31" s="12">
        <f t="shared" si="16"/>
        <v>0</v>
      </c>
      <c r="AP31" s="12">
        <f t="shared" si="17"/>
        <v>0.9375</v>
      </c>
      <c r="AQ31" s="12">
        <f t="shared" si="18"/>
        <v>0.16666666666666666</v>
      </c>
      <c r="AR31" s="12">
        <f t="shared" si="19"/>
        <v>1</v>
      </c>
      <c r="AS31" s="12">
        <f t="shared" si="20"/>
        <v>1</v>
      </c>
      <c r="AT31" s="12">
        <f t="shared" si="21"/>
        <v>1</v>
      </c>
      <c r="AU31" s="12">
        <f t="shared" si="22"/>
        <v>0.2</v>
      </c>
      <c r="AV31" s="12">
        <f t="shared" si="23"/>
        <v>0.2</v>
      </c>
      <c r="AW31" s="12">
        <f t="shared" si="24"/>
        <v>0</v>
      </c>
    </row>
    <row r="32" spans="1:49" x14ac:dyDescent="0.3">
      <c r="A32" s="48">
        <v>2</v>
      </c>
      <c r="B32" s="51" t="s">
        <v>629</v>
      </c>
      <c r="C32" s="49" t="s">
        <v>414</v>
      </c>
      <c r="E32" s="1">
        <f t="shared" si="5"/>
        <v>94</v>
      </c>
      <c r="F32" s="16">
        <f t="shared" si="6"/>
        <v>0.87049180327868847</v>
      </c>
      <c r="G32" s="16">
        <v>0.1</v>
      </c>
      <c r="I32" s="2" t="s">
        <v>514</v>
      </c>
      <c r="K32" s="1">
        <v>4</v>
      </c>
      <c r="L32" s="1">
        <v>4</v>
      </c>
      <c r="M32" s="1">
        <v>4</v>
      </c>
      <c r="N32" s="1">
        <v>4</v>
      </c>
      <c r="O32" s="1">
        <v>2</v>
      </c>
      <c r="P32" s="1">
        <v>6</v>
      </c>
      <c r="Q32" s="1">
        <v>4</v>
      </c>
      <c r="R32" s="1">
        <v>4</v>
      </c>
      <c r="S32" s="1">
        <v>4</v>
      </c>
      <c r="T32" s="1">
        <v>6</v>
      </c>
      <c r="U32" s="1">
        <v>9</v>
      </c>
      <c r="V32" s="1">
        <v>12</v>
      </c>
      <c r="W32" s="1">
        <v>14</v>
      </c>
      <c r="X32" s="1">
        <v>4</v>
      </c>
      <c r="Y32" s="1">
        <v>4</v>
      </c>
      <c r="Z32" s="1">
        <v>4</v>
      </c>
      <c r="AA32" s="1">
        <v>2</v>
      </c>
      <c r="AB32" s="1">
        <v>3</v>
      </c>
      <c r="AF32" s="12">
        <f t="shared" si="7"/>
        <v>1</v>
      </c>
      <c r="AG32" s="12">
        <f t="shared" si="8"/>
        <v>1</v>
      </c>
      <c r="AH32" s="12">
        <f t="shared" si="9"/>
        <v>1</v>
      </c>
      <c r="AI32" s="12">
        <f t="shared" si="10"/>
        <v>0.66666666666666663</v>
      </c>
      <c r="AJ32" s="12">
        <f t="shared" si="11"/>
        <v>0.25</v>
      </c>
      <c r="AK32" s="12">
        <f t="shared" si="12"/>
        <v>1</v>
      </c>
      <c r="AL32" s="12">
        <f t="shared" si="13"/>
        <v>1</v>
      </c>
      <c r="AM32" s="12">
        <f t="shared" si="14"/>
        <v>0.5</v>
      </c>
      <c r="AN32" s="12">
        <f t="shared" si="15"/>
        <v>1</v>
      </c>
      <c r="AO32" s="12">
        <f t="shared" si="16"/>
        <v>1</v>
      </c>
      <c r="AP32" s="12">
        <f t="shared" si="17"/>
        <v>0.5625</v>
      </c>
      <c r="AQ32" s="12">
        <f t="shared" si="18"/>
        <v>1</v>
      </c>
      <c r="AR32" s="12">
        <f t="shared" si="19"/>
        <v>1</v>
      </c>
      <c r="AS32" s="12">
        <f t="shared" si="20"/>
        <v>0.4</v>
      </c>
      <c r="AT32" s="12">
        <f t="shared" si="21"/>
        <v>1</v>
      </c>
      <c r="AU32" s="12">
        <f t="shared" si="22"/>
        <v>0.8</v>
      </c>
      <c r="AV32" s="12">
        <f t="shared" si="23"/>
        <v>0.4</v>
      </c>
      <c r="AW32" s="12">
        <f t="shared" si="24"/>
        <v>1.5</v>
      </c>
    </row>
    <row r="33" spans="1:49" ht="14.55" thickBot="1" x14ac:dyDescent="0.35">
      <c r="A33" s="48">
        <v>2</v>
      </c>
      <c r="B33" s="51" t="s">
        <v>758</v>
      </c>
      <c r="C33" s="49" t="s">
        <v>760</v>
      </c>
      <c r="E33" s="1">
        <f t="shared" si="5"/>
        <v>61</v>
      </c>
      <c r="F33" s="16">
        <f t="shared" si="6"/>
        <v>0.52</v>
      </c>
      <c r="G33" s="16">
        <v>0.02</v>
      </c>
      <c r="I33" s="2" t="s">
        <v>514</v>
      </c>
      <c r="K33" s="1">
        <v>0</v>
      </c>
      <c r="L33" s="1">
        <v>0</v>
      </c>
      <c r="M33" s="1">
        <v>2</v>
      </c>
      <c r="N33" s="1">
        <v>2</v>
      </c>
      <c r="O33" s="1">
        <v>6</v>
      </c>
      <c r="P33" s="1">
        <v>4</v>
      </c>
      <c r="Q33" s="1">
        <v>4</v>
      </c>
      <c r="R33" s="1">
        <v>5</v>
      </c>
      <c r="S33" s="1">
        <v>4</v>
      </c>
      <c r="T33" s="1">
        <v>6</v>
      </c>
      <c r="U33" s="1">
        <v>8</v>
      </c>
      <c r="V33" s="1">
        <v>6</v>
      </c>
      <c r="W33" s="1">
        <v>10</v>
      </c>
      <c r="X33" s="1">
        <v>3</v>
      </c>
      <c r="Y33" s="1">
        <v>0</v>
      </c>
      <c r="Z33" s="1">
        <v>1</v>
      </c>
      <c r="AA33" s="1">
        <v>0</v>
      </c>
      <c r="AB33" s="1">
        <v>0</v>
      </c>
      <c r="AD33" s="17" t="s">
        <v>806</v>
      </c>
      <c r="AF33" s="12">
        <f t="shared" si="7"/>
        <v>0</v>
      </c>
      <c r="AG33" s="12">
        <f t="shared" si="8"/>
        <v>0</v>
      </c>
      <c r="AH33" s="12">
        <f t="shared" si="9"/>
        <v>0.5</v>
      </c>
      <c r="AI33" s="12">
        <f t="shared" si="10"/>
        <v>0.33333333333333331</v>
      </c>
      <c r="AJ33" s="12">
        <f t="shared" si="11"/>
        <v>0.75</v>
      </c>
      <c r="AK33" s="12">
        <f t="shared" si="12"/>
        <v>0.66666666666666663</v>
      </c>
      <c r="AL33" s="12">
        <f t="shared" si="13"/>
        <v>1</v>
      </c>
      <c r="AM33" s="12">
        <f t="shared" si="14"/>
        <v>0.625</v>
      </c>
      <c r="AN33" s="12">
        <f t="shared" si="15"/>
        <v>1</v>
      </c>
      <c r="AO33" s="12">
        <f t="shared" si="16"/>
        <v>1</v>
      </c>
      <c r="AP33" s="12">
        <f t="shared" si="17"/>
        <v>0.5</v>
      </c>
      <c r="AQ33" s="12">
        <f t="shared" si="18"/>
        <v>0.5</v>
      </c>
      <c r="AR33" s="12">
        <f t="shared" si="19"/>
        <v>0.7142857142857143</v>
      </c>
      <c r="AS33" s="12">
        <f t="shared" si="20"/>
        <v>0.3</v>
      </c>
      <c r="AT33" s="12">
        <f t="shared" si="21"/>
        <v>0</v>
      </c>
      <c r="AU33" s="12">
        <f t="shared" si="22"/>
        <v>0.2</v>
      </c>
      <c r="AV33" s="12">
        <f t="shared" si="23"/>
        <v>0</v>
      </c>
      <c r="AW33" s="12">
        <f t="shared" si="24"/>
        <v>0</v>
      </c>
    </row>
    <row r="34" spans="1:49" ht="14.55" thickBot="1" x14ac:dyDescent="0.35">
      <c r="A34" s="48">
        <v>2</v>
      </c>
      <c r="B34" s="51" t="s">
        <v>192</v>
      </c>
      <c r="C34" s="46" t="s">
        <v>630</v>
      </c>
      <c r="E34" s="1">
        <f t="shared" si="5"/>
        <v>80</v>
      </c>
      <c r="F34" s="16">
        <f t="shared" si="6"/>
        <v>0.74573770491803271</v>
      </c>
      <c r="G34" s="16">
        <v>0.09</v>
      </c>
      <c r="I34" s="2" t="s">
        <v>514</v>
      </c>
      <c r="K34" s="1">
        <v>4</v>
      </c>
      <c r="L34" s="1">
        <v>4</v>
      </c>
      <c r="M34" s="1">
        <v>4</v>
      </c>
      <c r="N34" s="1">
        <v>2</v>
      </c>
      <c r="O34" s="1">
        <v>0</v>
      </c>
      <c r="P34" s="1">
        <v>6</v>
      </c>
      <c r="Q34" s="1">
        <v>4</v>
      </c>
      <c r="R34" s="1">
        <v>0</v>
      </c>
      <c r="S34" s="1">
        <v>4</v>
      </c>
      <c r="T34" s="1">
        <v>6</v>
      </c>
      <c r="U34" s="1">
        <v>16</v>
      </c>
      <c r="V34" s="1">
        <v>11</v>
      </c>
      <c r="W34" s="1">
        <v>14</v>
      </c>
      <c r="X34" s="1">
        <v>0</v>
      </c>
      <c r="Y34" s="1">
        <v>0</v>
      </c>
      <c r="Z34" s="1">
        <v>5</v>
      </c>
      <c r="AA34" s="1">
        <v>0</v>
      </c>
      <c r="AB34" s="1">
        <v>0</v>
      </c>
      <c r="AD34" s="17" t="s">
        <v>806</v>
      </c>
      <c r="AF34" s="12">
        <f t="shared" si="7"/>
        <v>1</v>
      </c>
      <c r="AG34" s="12">
        <f t="shared" si="8"/>
        <v>1</v>
      </c>
      <c r="AH34" s="12">
        <f t="shared" si="9"/>
        <v>1</v>
      </c>
      <c r="AI34" s="12">
        <f t="shared" si="10"/>
        <v>0.33333333333333331</v>
      </c>
      <c r="AJ34" s="12">
        <f t="shared" si="11"/>
        <v>0</v>
      </c>
      <c r="AK34" s="12">
        <f t="shared" si="12"/>
        <v>1</v>
      </c>
      <c r="AL34" s="12">
        <f t="shared" si="13"/>
        <v>1</v>
      </c>
      <c r="AM34" s="12">
        <f t="shared" si="14"/>
        <v>0</v>
      </c>
      <c r="AN34" s="12">
        <f t="shared" si="15"/>
        <v>1</v>
      </c>
      <c r="AO34" s="12">
        <f t="shared" si="16"/>
        <v>1</v>
      </c>
      <c r="AP34" s="12">
        <f t="shared" si="17"/>
        <v>1</v>
      </c>
      <c r="AQ34" s="12">
        <f t="shared" si="18"/>
        <v>0.91666666666666663</v>
      </c>
      <c r="AR34" s="12">
        <f t="shared" si="19"/>
        <v>1</v>
      </c>
      <c r="AS34" s="12">
        <f t="shared" si="20"/>
        <v>0</v>
      </c>
      <c r="AT34" s="12">
        <f t="shared" si="21"/>
        <v>0</v>
      </c>
      <c r="AU34" s="12">
        <f t="shared" si="22"/>
        <v>1</v>
      </c>
      <c r="AV34" s="12">
        <f t="shared" si="23"/>
        <v>0</v>
      </c>
      <c r="AW34" s="12">
        <f t="shared" si="24"/>
        <v>0</v>
      </c>
    </row>
    <row r="35" spans="1:49" ht="14.55" thickBot="1" x14ac:dyDescent="0.35">
      <c r="A35" s="48">
        <v>2</v>
      </c>
      <c r="B35" s="51" t="s">
        <v>631</v>
      </c>
      <c r="C35" s="46" t="s">
        <v>632</v>
      </c>
      <c r="E35" s="1">
        <f t="shared" si="5"/>
        <v>113.5</v>
      </c>
      <c r="F35" s="16">
        <f t="shared" si="6"/>
        <v>0.93032786885245899</v>
      </c>
      <c r="G35" s="16"/>
      <c r="I35" s="2" t="s">
        <v>805</v>
      </c>
      <c r="K35" s="1">
        <v>4</v>
      </c>
      <c r="L35" s="1">
        <v>2</v>
      </c>
      <c r="M35" s="1">
        <v>4</v>
      </c>
      <c r="N35" s="1">
        <v>6</v>
      </c>
      <c r="O35" s="1">
        <v>8</v>
      </c>
      <c r="P35" s="1">
        <v>6</v>
      </c>
      <c r="Q35" s="1">
        <v>4</v>
      </c>
      <c r="R35" s="1">
        <v>1</v>
      </c>
      <c r="S35" s="1">
        <v>4</v>
      </c>
      <c r="T35" s="1">
        <v>6</v>
      </c>
      <c r="U35" s="1">
        <v>16</v>
      </c>
      <c r="V35" s="1">
        <v>12</v>
      </c>
      <c r="W35" s="1">
        <v>14</v>
      </c>
      <c r="X35" s="1">
        <v>10</v>
      </c>
      <c r="Y35" s="1">
        <v>4</v>
      </c>
      <c r="Z35" s="1">
        <v>5</v>
      </c>
      <c r="AA35" s="1">
        <v>3.5</v>
      </c>
      <c r="AB35" s="1">
        <v>4</v>
      </c>
      <c r="AF35" s="12">
        <f t="shared" si="7"/>
        <v>1</v>
      </c>
      <c r="AG35" s="12">
        <f t="shared" si="8"/>
        <v>0.5</v>
      </c>
      <c r="AH35" s="12">
        <f t="shared" si="9"/>
        <v>1</v>
      </c>
      <c r="AI35" s="12">
        <f t="shared" si="10"/>
        <v>1</v>
      </c>
      <c r="AJ35" s="12">
        <f t="shared" si="11"/>
        <v>1</v>
      </c>
      <c r="AK35" s="12">
        <f t="shared" si="12"/>
        <v>1</v>
      </c>
      <c r="AL35" s="12">
        <f t="shared" si="13"/>
        <v>1</v>
      </c>
      <c r="AM35" s="12">
        <f t="shared" si="14"/>
        <v>0.125</v>
      </c>
      <c r="AN35" s="12">
        <f t="shared" si="15"/>
        <v>1</v>
      </c>
      <c r="AO35" s="12">
        <f t="shared" si="16"/>
        <v>1</v>
      </c>
      <c r="AP35" s="12">
        <f t="shared" si="17"/>
        <v>1</v>
      </c>
      <c r="AQ35" s="12">
        <f t="shared" si="18"/>
        <v>1</v>
      </c>
      <c r="AR35" s="12">
        <f t="shared" si="19"/>
        <v>1</v>
      </c>
      <c r="AS35" s="12">
        <f t="shared" si="20"/>
        <v>1</v>
      </c>
      <c r="AT35" s="12">
        <f t="shared" si="21"/>
        <v>1</v>
      </c>
      <c r="AU35" s="12">
        <f t="shared" si="22"/>
        <v>1</v>
      </c>
      <c r="AV35" s="12">
        <f t="shared" si="23"/>
        <v>0.7</v>
      </c>
      <c r="AW35" s="12">
        <f t="shared" si="24"/>
        <v>2</v>
      </c>
    </row>
    <row r="36" spans="1:49" ht="14.55" thickBot="1" x14ac:dyDescent="0.35">
      <c r="A36" s="48">
        <v>2</v>
      </c>
      <c r="B36" s="51" t="s">
        <v>633</v>
      </c>
      <c r="C36" s="46" t="s">
        <v>143</v>
      </c>
      <c r="E36" s="1">
        <f t="shared" si="5"/>
        <v>35</v>
      </c>
      <c r="F36" s="16">
        <f t="shared" si="6"/>
        <v>0.28688524590163933</v>
      </c>
      <c r="G36" s="16"/>
      <c r="I36" s="2" t="s">
        <v>805</v>
      </c>
      <c r="K36" s="1">
        <v>2</v>
      </c>
      <c r="L36" s="1">
        <v>2</v>
      </c>
      <c r="M36" s="1">
        <v>2</v>
      </c>
      <c r="N36" s="1">
        <v>0</v>
      </c>
      <c r="O36" s="1">
        <v>0</v>
      </c>
      <c r="P36" s="1">
        <v>6</v>
      </c>
      <c r="Q36" s="1">
        <v>0</v>
      </c>
      <c r="R36" s="1">
        <v>0</v>
      </c>
      <c r="S36" s="1">
        <v>4</v>
      </c>
      <c r="T36" s="1">
        <v>3</v>
      </c>
      <c r="U36" s="1">
        <v>6</v>
      </c>
      <c r="V36" s="1">
        <v>4</v>
      </c>
      <c r="W36" s="1">
        <v>6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D36" s="15" t="s">
        <v>808</v>
      </c>
      <c r="AF36" s="12">
        <f t="shared" si="7"/>
        <v>0.5</v>
      </c>
      <c r="AG36" s="12">
        <f t="shared" si="8"/>
        <v>0.5</v>
      </c>
      <c r="AH36" s="12">
        <f t="shared" si="9"/>
        <v>0.5</v>
      </c>
      <c r="AI36" s="12">
        <f t="shared" si="10"/>
        <v>0</v>
      </c>
      <c r="AJ36" s="12">
        <f t="shared" si="11"/>
        <v>0</v>
      </c>
      <c r="AK36" s="12">
        <f t="shared" si="12"/>
        <v>1</v>
      </c>
      <c r="AL36" s="12">
        <f t="shared" si="13"/>
        <v>0</v>
      </c>
      <c r="AM36" s="12">
        <f t="shared" si="14"/>
        <v>0</v>
      </c>
      <c r="AN36" s="12">
        <f t="shared" si="15"/>
        <v>1</v>
      </c>
      <c r="AO36" s="12">
        <f t="shared" si="16"/>
        <v>0.5</v>
      </c>
      <c r="AP36" s="12">
        <f t="shared" si="17"/>
        <v>0.375</v>
      </c>
      <c r="AQ36" s="12">
        <f t="shared" si="18"/>
        <v>0.33333333333333331</v>
      </c>
      <c r="AR36" s="12">
        <f t="shared" si="19"/>
        <v>0.42857142857142855</v>
      </c>
      <c r="AS36" s="12">
        <f t="shared" si="20"/>
        <v>0</v>
      </c>
      <c r="AT36" s="12">
        <f t="shared" si="21"/>
        <v>0</v>
      </c>
      <c r="AU36" s="12">
        <f t="shared" si="22"/>
        <v>0</v>
      </c>
      <c r="AV36" s="12">
        <f t="shared" si="23"/>
        <v>0</v>
      </c>
      <c r="AW36" s="12">
        <f t="shared" si="24"/>
        <v>0</v>
      </c>
    </row>
    <row r="37" spans="1:49" ht="14.55" thickBot="1" x14ac:dyDescent="0.35">
      <c r="A37" s="48">
        <v>2</v>
      </c>
      <c r="B37" s="51" t="s">
        <v>298</v>
      </c>
      <c r="C37" s="46" t="s">
        <v>634</v>
      </c>
      <c r="E37" s="1">
        <f t="shared" si="5"/>
        <v>107.5</v>
      </c>
      <c r="F37" s="16">
        <f t="shared" si="6"/>
        <v>0.88114754098360659</v>
      </c>
      <c r="G37" s="16"/>
      <c r="I37" s="2" t="s">
        <v>805</v>
      </c>
      <c r="K37" s="1">
        <v>4</v>
      </c>
      <c r="L37" s="1">
        <v>4</v>
      </c>
      <c r="M37" s="1">
        <v>4</v>
      </c>
      <c r="N37" s="1">
        <v>6</v>
      </c>
      <c r="O37" s="1">
        <v>4</v>
      </c>
      <c r="P37" s="1">
        <v>6</v>
      </c>
      <c r="Q37" s="1">
        <v>4</v>
      </c>
      <c r="R37" s="1">
        <v>8</v>
      </c>
      <c r="S37" s="1">
        <v>4</v>
      </c>
      <c r="T37" s="1">
        <v>6</v>
      </c>
      <c r="U37" s="1">
        <v>12</v>
      </c>
      <c r="V37" s="1">
        <v>11</v>
      </c>
      <c r="W37" s="1">
        <v>12</v>
      </c>
      <c r="X37" s="1">
        <v>8</v>
      </c>
      <c r="Y37" s="1">
        <v>4</v>
      </c>
      <c r="Z37" s="1">
        <v>4</v>
      </c>
      <c r="AA37" s="1">
        <v>3</v>
      </c>
      <c r="AB37" s="1">
        <v>3.5</v>
      </c>
      <c r="AF37" s="12">
        <f t="shared" si="7"/>
        <v>1</v>
      </c>
      <c r="AG37" s="12">
        <f t="shared" si="8"/>
        <v>1</v>
      </c>
      <c r="AH37" s="12">
        <f t="shared" si="9"/>
        <v>1</v>
      </c>
      <c r="AI37" s="12">
        <f t="shared" si="10"/>
        <v>1</v>
      </c>
      <c r="AJ37" s="12">
        <f t="shared" si="11"/>
        <v>0.5</v>
      </c>
      <c r="AK37" s="12">
        <f t="shared" si="12"/>
        <v>1</v>
      </c>
      <c r="AL37" s="12">
        <f t="shared" si="13"/>
        <v>1</v>
      </c>
      <c r="AM37" s="12">
        <f t="shared" si="14"/>
        <v>1</v>
      </c>
      <c r="AN37" s="12">
        <f t="shared" si="15"/>
        <v>1</v>
      </c>
      <c r="AO37" s="12">
        <f t="shared" si="16"/>
        <v>1</v>
      </c>
      <c r="AP37" s="12">
        <f t="shared" si="17"/>
        <v>0.75</v>
      </c>
      <c r="AQ37" s="12">
        <f t="shared" si="18"/>
        <v>0.91666666666666663</v>
      </c>
      <c r="AR37" s="12">
        <f t="shared" si="19"/>
        <v>0.8571428571428571</v>
      </c>
      <c r="AS37" s="12">
        <f t="shared" si="20"/>
        <v>0.8</v>
      </c>
      <c r="AT37" s="12">
        <f t="shared" si="21"/>
        <v>1</v>
      </c>
      <c r="AU37" s="12">
        <f t="shared" si="22"/>
        <v>0.8</v>
      </c>
      <c r="AV37" s="12">
        <f t="shared" si="23"/>
        <v>0.6</v>
      </c>
      <c r="AW37" s="12">
        <f t="shared" si="24"/>
        <v>1.75</v>
      </c>
    </row>
    <row r="38" spans="1:49" ht="14.55" thickBot="1" x14ac:dyDescent="0.35">
      <c r="A38" s="48">
        <v>2</v>
      </c>
      <c r="B38" s="51" t="s">
        <v>635</v>
      </c>
      <c r="C38" s="46" t="s">
        <v>636</v>
      </c>
      <c r="E38" s="1">
        <f t="shared" si="5"/>
        <v>116</v>
      </c>
      <c r="F38" s="16">
        <f t="shared" si="6"/>
        <v>0.95081967213114749</v>
      </c>
      <c r="G38" s="16"/>
      <c r="I38" s="2" t="s">
        <v>514</v>
      </c>
      <c r="K38" s="1">
        <v>4</v>
      </c>
      <c r="L38" s="1">
        <v>4</v>
      </c>
      <c r="M38" s="1">
        <v>2</v>
      </c>
      <c r="N38" s="1">
        <v>6</v>
      </c>
      <c r="O38" s="1">
        <v>8</v>
      </c>
      <c r="P38" s="1">
        <v>6</v>
      </c>
      <c r="Q38" s="1">
        <v>4</v>
      </c>
      <c r="R38" s="1">
        <v>8</v>
      </c>
      <c r="S38" s="1">
        <v>4</v>
      </c>
      <c r="T38" s="1">
        <v>6</v>
      </c>
      <c r="U38" s="1">
        <v>16</v>
      </c>
      <c r="V38" s="1">
        <v>12</v>
      </c>
      <c r="W38" s="1">
        <v>14</v>
      </c>
      <c r="X38" s="1">
        <v>8</v>
      </c>
      <c r="Y38" s="1">
        <v>4</v>
      </c>
      <c r="Z38" s="1">
        <v>5</v>
      </c>
      <c r="AA38" s="1">
        <v>3</v>
      </c>
      <c r="AB38" s="1">
        <v>2</v>
      </c>
      <c r="AF38" s="12">
        <f t="shared" si="7"/>
        <v>1</v>
      </c>
      <c r="AG38" s="12">
        <f t="shared" si="8"/>
        <v>1</v>
      </c>
      <c r="AH38" s="12">
        <f t="shared" si="9"/>
        <v>0.5</v>
      </c>
      <c r="AI38" s="12">
        <f t="shared" si="10"/>
        <v>1</v>
      </c>
      <c r="AJ38" s="12">
        <f t="shared" si="11"/>
        <v>1</v>
      </c>
      <c r="AK38" s="12">
        <f t="shared" si="12"/>
        <v>1</v>
      </c>
      <c r="AL38" s="12">
        <f t="shared" si="13"/>
        <v>1</v>
      </c>
      <c r="AM38" s="12">
        <f t="shared" si="14"/>
        <v>1</v>
      </c>
      <c r="AN38" s="12">
        <f t="shared" si="15"/>
        <v>1</v>
      </c>
      <c r="AO38" s="12">
        <f t="shared" si="16"/>
        <v>1</v>
      </c>
      <c r="AP38" s="12">
        <f t="shared" si="17"/>
        <v>1</v>
      </c>
      <c r="AQ38" s="12">
        <f t="shared" si="18"/>
        <v>1</v>
      </c>
      <c r="AR38" s="12">
        <f t="shared" si="19"/>
        <v>1</v>
      </c>
      <c r="AS38" s="12">
        <f t="shared" si="20"/>
        <v>0.8</v>
      </c>
      <c r="AT38" s="12">
        <f t="shared" si="21"/>
        <v>1</v>
      </c>
      <c r="AU38" s="12">
        <f t="shared" si="22"/>
        <v>1</v>
      </c>
      <c r="AV38" s="12">
        <f t="shared" si="23"/>
        <v>0.6</v>
      </c>
      <c r="AW38" s="12">
        <f t="shared" si="24"/>
        <v>1</v>
      </c>
    </row>
    <row r="39" spans="1:49" ht="14.55" thickBot="1" x14ac:dyDescent="0.35">
      <c r="A39" s="48">
        <v>2</v>
      </c>
      <c r="B39" s="51" t="s">
        <v>637</v>
      </c>
      <c r="C39" s="46" t="s">
        <v>744</v>
      </c>
      <c r="E39" s="1">
        <f t="shared" si="5"/>
        <v>103.5</v>
      </c>
      <c r="F39" s="16">
        <f t="shared" si="6"/>
        <v>0.84836065573770492</v>
      </c>
      <c r="G39" s="16"/>
      <c r="I39" s="2" t="s">
        <v>514</v>
      </c>
      <c r="K39" s="1">
        <v>4</v>
      </c>
      <c r="L39" s="1">
        <v>0</v>
      </c>
      <c r="M39" s="1">
        <v>4</v>
      </c>
      <c r="N39" s="1">
        <v>4</v>
      </c>
      <c r="O39" s="1">
        <v>8</v>
      </c>
      <c r="P39" s="1">
        <v>6</v>
      </c>
      <c r="Q39" s="1">
        <v>4</v>
      </c>
      <c r="R39" s="1">
        <v>8</v>
      </c>
      <c r="S39" s="1">
        <v>4</v>
      </c>
      <c r="T39" s="1">
        <v>5</v>
      </c>
      <c r="U39" s="1">
        <v>10</v>
      </c>
      <c r="V39" s="1">
        <v>12</v>
      </c>
      <c r="W39" s="1">
        <v>14</v>
      </c>
      <c r="X39" s="1">
        <v>8</v>
      </c>
      <c r="Y39" s="1">
        <v>4</v>
      </c>
      <c r="Z39" s="1">
        <v>4</v>
      </c>
      <c r="AA39" s="1">
        <v>1.5</v>
      </c>
      <c r="AB39" s="1">
        <v>3</v>
      </c>
      <c r="AF39" s="12">
        <f t="shared" si="7"/>
        <v>1</v>
      </c>
      <c r="AG39" s="12">
        <f t="shared" si="8"/>
        <v>0</v>
      </c>
      <c r="AH39" s="12">
        <f t="shared" si="9"/>
        <v>1</v>
      </c>
      <c r="AI39" s="12">
        <f t="shared" si="10"/>
        <v>0.66666666666666663</v>
      </c>
      <c r="AJ39" s="12">
        <f t="shared" si="11"/>
        <v>1</v>
      </c>
      <c r="AK39" s="12">
        <f t="shared" si="12"/>
        <v>1</v>
      </c>
      <c r="AL39" s="12">
        <f t="shared" si="13"/>
        <v>1</v>
      </c>
      <c r="AM39" s="12">
        <f t="shared" si="14"/>
        <v>1</v>
      </c>
      <c r="AN39" s="12">
        <f t="shared" si="15"/>
        <v>1</v>
      </c>
      <c r="AO39" s="12">
        <f t="shared" si="16"/>
        <v>0.83333333333333337</v>
      </c>
      <c r="AP39" s="12">
        <f t="shared" si="17"/>
        <v>0.625</v>
      </c>
      <c r="AQ39" s="12">
        <f t="shared" si="18"/>
        <v>1</v>
      </c>
      <c r="AR39" s="12">
        <f t="shared" si="19"/>
        <v>1</v>
      </c>
      <c r="AS39" s="12">
        <f t="shared" si="20"/>
        <v>0.8</v>
      </c>
      <c r="AT39" s="12">
        <f t="shared" si="21"/>
        <v>1</v>
      </c>
      <c r="AU39" s="12">
        <f t="shared" si="22"/>
        <v>0.8</v>
      </c>
      <c r="AV39" s="12">
        <f t="shared" si="23"/>
        <v>0.3</v>
      </c>
      <c r="AW39" s="12">
        <f t="shared" si="24"/>
        <v>1.5</v>
      </c>
    </row>
    <row r="40" spans="1:49" ht="14.55" thickBot="1" x14ac:dyDescent="0.35">
      <c r="A40" s="48">
        <v>2</v>
      </c>
      <c r="B40" s="51" t="s">
        <v>638</v>
      </c>
      <c r="C40" s="46" t="s">
        <v>639</v>
      </c>
      <c r="E40" s="1">
        <f t="shared" si="5"/>
        <v>107.5</v>
      </c>
      <c r="F40" s="16">
        <f t="shared" si="6"/>
        <v>0.98114754098360657</v>
      </c>
      <c r="G40" s="16">
        <v>0.1</v>
      </c>
      <c r="I40" s="2" t="s">
        <v>514</v>
      </c>
      <c r="K40" s="1">
        <v>4</v>
      </c>
      <c r="L40" s="1">
        <v>2</v>
      </c>
      <c r="M40" s="1">
        <v>2</v>
      </c>
      <c r="N40" s="1">
        <v>4</v>
      </c>
      <c r="O40" s="1">
        <v>8</v>
      </c>
      <c r="P40" s="1">
        <v>4</v>
      </c>
      <c r="Q40" s="1">
        <v>4</v>
      </c>
      <c r="R40" s="1">
        <v>8</v>
      </c>
      <c r="S40" s="1">
        <v>4</v>
      </c>
      <c r="T40" s="1">
        <v>6</v>
      </c>
      <c r="U40" s="1">
        <v>16</v>
      </c>
      <c r="V40" s="1">
        <v>12</v>
      </c>
      <c r="W40" s="1">
        <v>14</v>
      </c>
      <c r="X40" s="1">
        <v>7</v>
      </c>
      <c r="Y40" s="1">
        <v>2</v>
      </c>
      <c r="Z40" s="1">
        <v>4</v>
      </c>
      <c r="AA40" s="1">
        <v>3</v>
      </c>
      <c r="AB40" s="1">
        <v>3.5</v>
      </c>
      <c r="AF40" s="12">
        <f t="shared" si="7"/>
        <v>1</v>
      </c>
      <c r="AG40" s="12">
        <f t="shared" si="8"/>
        <v>0.5</v>
      </c>
      <c r="AH40" s="12">
        <f t="shared" si="9"/>
        <v>0.5</v>
      </c>
      <c r="AI40" s="12">
        <f t="shared" si="10"/>
        <v>0.66666666666666663</v>
      </c>
      <c r="AJ40" s="12">
        <f t="shared" si="11"/>
        <v>1</v>
      </c>
      <c r="AK40" s="12">
        <f t="shared" si="12"/>
        <v>0.66666666666666663</v>
      </c>
      <c r="AL40" s="12">
        <f t="shared" si="13"/>
        <v>1</v>
      </c>
      <c r="AM40" s="12">
        <f t="shared" si="14"/>
        <v>1</v>
      </c>
      <c r="AN40" s="12">
        <f t="shared" si="15"/>
        <v>1</v>
      </c>
      <c r="AO40" s="12">
        <f t="shared" si="16"/>
        <v>1</v>
      </c>
      <c r="AP40" s="12">
        <f t="shared" si="17"/>
        <v>1</v>
      </c>
      <c r="AQ40" s="12">
        <f t="shared" si="18"/>
        <v>1</v>
      </c>
      <c r="AR40" s="12">
        <f t="shared" si="19"/>
        <v>1</v>
      </c>
      <c r="AS40" s="12">
        <f t="shared" si="20"/>
        <v>0.7</v>
      </c>
      <c r="AT40" s="12">
        <f t="shared" si="21"/>
        <v>0.5</v>
      </c>
      <c r="AU40" s="12">
        <f t="shared" si="22"/>
        <v>0.8</v>
      </c>
      <c r="AV40" s="12">
        <f t="shared" si="23"/>
        <v>0.6</v>
      </c>
      <c r="AW40" s="12">
        <f t="shared" si="24"/>
        <v>1.75</v>
      </c>
    </row>
    <row r="41" spans="1:49" ht="14.55" thickBot="1" x14ac:dyDescent="0.35">
      <c r="A41" s="48">
        <v>2</v>
      </c>
      <c r="B41" s="51" t="s">
        <v>640</v>
      </c>
      <c r="C41" s="46" t="s">
        <v>753</v>
      </c>
      <c r="E41" s="1">
        <f t="shared" si="5"/>
        <v>100.5</v>
      </c>
      <c r="F41" s="16">
        <f t="shared" si="6"/>
        <v>0.82377049180327866</v>
      </c>
      <c r="G41" s="16"/>
      <c r="I41" s="2" t="s">
        <v>514</v>
      </c>
      <c r="K41" s="1">
        <v>4</v>
      </c>
      <c r="L41" s="1">
        <v>2</v>
      </c>
      <c r="M41" s="1">
        <v>4</v>
      </c>
      <c r="N41" s="1">
        <v>6</v>
      </c>
      <c r="O41" s="1">
        <v>6</v>
      </c>
      <c r="P41" s="1">
        <v>6</v>
      </c>
      <c r="Q41" s="1">
        <v>4</v>
      </c>
      <c r="R41" s="1">
        <v>8</v>
      </c>
      <c r="S41" s="1">
        <v>4</v>
      </c>
      <c r="T41" s="1">
        <v>3</v>
      </c>
      <c r="U41" s="1">
        <v>13</v>
      </c>
      <c r="V41" s="1">
        <v>12</v>
      </c>
      <c r="W41" s="1">
        <v>12</v>
      </c>
      <c r="X41" s="1">
        <v>9</v>
      </c>
      <c r="Y41" s="1">
        <v>0</v>
      </c>
      <c r="Z41" s="1">
        <v>4.5</v>
      </c>
      <c r="AA41" s="1">
        <v>0</v>
      </c>
      <c r="AB41" s="1">
        <v>3</v>
      </c>
      <c r="AF41" s="12">
        <f t="shared" si="7"/>
        <v>1</v>
      </c>
      <c r="AG41" s="12">
        <f t="shared" si="8"/>
        <v>0.5</v>
      </c>
      <c r="AH41" s="12">
        <f t="shared" si="9"/>
        <v>1</v>
      </c>
      <c r="AI41" s="12">
        <f t="shared" si="10"/>
        <v>1</v>
      </c>
      <c r="AJ41" s="12">
        <f t="shared" si="11"/>
        <v>0.75</v>
      </c>
      <c r="AK41" s="12">
        <f t="shared" si="12"/>
        <v>1</v>
      </c>
      <c r="AL41" s="12">
        <f t="shared" si="13"/>
        <v>1</v>
      </c>
      <c r="AM41" s="12">
        <f t="shared" si="14"/>
        <v>1</v>
      </c>
      <c r="AN41" s="12">
        <f t="shared" si="15"/>
        <v>1</v>
      </c>
      <c r="AO41" s="12">
        <f t="shared" si="16"/>
        <v>0.5</v>
      </c>
      <c r="AP41" s="12">
        <f t="shared" si="17"/>
        <v>0.8125</v>
      </c>
      <c r="AQ41" s="12">
        <f t="shared" si="18"/>
        <v>1</v>
      </c>
      <c r="AR41" s="12">
        <f t="shared" si="19"/>
        <v>0.8571428571428571</v>
      </c>
      <c r="AS41" s="12">
        <f t="shared" si="20"/>
        <v>0.9</v>
      </c>
      <c r="AT41" s="12">
        <f t="shared" si="21"/>
        <v>0</v>
      </c>
      <c r="AU41" s="12">
        <f t="shared" si="22"/>
        <v>0.9</v>
      </c>
      <c r="AV41" s="12">
        <f t="shared" si="23"/>
        <v>0</v>
      </c>
      <c r="AW41" s="12">
        <f t="shared" si="24"/>
        <v>1.5</v>
      </c>
    </row>
    <row r="42" spans="1:49" ht="14.55" thickBot="1" x14ac:dyDescent="0.35">
      <c r="A42" s="48">
        <v>2</v>
      </c>
      <c r="B42" s="51" t="s">
        <v>641</v>
      </c>
      <c r="C42" s="46" t="s">
        <v>642</v>
      </c>
      <c r="E42" s="1">
        <f t="shared" si="5"/>
        <v>96</v>
      </c>
      <c r="F42" s="16">
        <f t="shared" si="6"/>
        <v>0.78688524590163933</v>
      </c>
      <c r="G42" s="16"/>
      <c r="I42" s="2" t="s">
        <v>514</v>
      </c>
      <c r="K42" s="1">
        <v>4</v>
      </c>
      <c r="L42" s="1">
        <v>4</v>
      </c>
      <c r="M42" s="1">
        <v>4</v>
      </c>
      <c r="N42" s="1">
        <v>4</v>
      </c>
      <c r="O42" s="1">
        <v>4</v>
      </c>
      <c r="P42" s="1">
        <v>4</v>
      </c>
      <c r="Q42" s="1">
        <v>4</v>
      </c>
      <c r="R42" s="1">
        <v>0</v>
      </c>
      <c r="S42" s="1">
        <v>4</v>
      </c>
      <c r="T42" s="1">
        <v>3</v>
      </c>
      <c r="U42" s="1">
        <v>14</v>
      </c>
      <c r="V42" s="1">
        <v>11</v>
      </c>
      <c r="W42" s="1">
        <v>14</v>
      </c>
      <c r="X42" s="1">
        <v>9</v>
      </c>
      <c r="Y42" s="1">
        <v>3</v>
      </c>
      <c r="Z42" s="1">
        <v>4</v>
      </c>
      <c r="AA42" s="1">
        <v>1</v>
      </c>
      <c r="AB42" s="1">
        <v>5</v>
      </c>
      <c r="AF42" s="12">
        <f t="shared" si="7"/>
        <v>1</v>
      </c>
      <c r="AG42" s="12">
        <f t="shared" si="8"/>
        <v>1</v>
      </c>
      <c r="AH42" s="12">
        <f t="shared" si="9"/>
        <v>1</v>
      </c>
      <c r="AI42" s="12">
        <f t="shared" si="10"/>
        <v>0.66666666666666663</v>
      </c>
      <c r="AJ42" s="12">
        <f t="shared" si="11"/>
        <v>0.5</v>
      </c>
      <c r="AK42" s="12">
        <f t="shared" si="12"/>
        <v>0.66666666666666663</v>
      </c>
      <c r="AL42" s="12">
        <f t="shared" si="13"/>
        <v>1</v>
      </c>
      <c r="AM42" s="12">
        <f t="shared" si="14"/>
        <v>0</v>
      </c>
      <c r="AN42" s="12">
        <f t="shared" si="15"/>
        <v>1</v>
      </c>
      <c r="AO42" s="12">
        <f t="shared" si="16"/>
        <v>0.5</v>
      </c>
      <c r="AP42" s="12">
        <f t="shared" si="17"/>
        <v>0.875</v>
      </c>
      <c r="AQ42" s="12">
        <f t="shared" si="18"/>
        <v>0.91666666666666663</v>
      </c>
      <c r="AR42" s="12">
        <f t="shared" si="19"/>
        <v>1</v>
      </c>
      <c r="AS42" s="12">
        <f t="shared" si="20"/>
        <v>0.9</v>
      </c>
      <c r="AT42" s="12">
        <f t="shared" si="21"/>
        <v>0.75</v>
      </c>
      <c r="AU42" s="12">
        <f t="shared" si="22"/>
        <v>0.8</v>
      </c>
      <c r="AV42" s="12">
        <f t="shared" si="23"/>
        <v>0.2</v>
      </c>
      <c r="AW42" s="12">
        <f t="shared" si="24"/>
        <v>2.5</v>
      </c>
    </row>
    <row r="43" spans="1:49" ht="14.55" thickBot="1" x14ac:dyDescent="0.35">
      <c r="A43" s="48">
        <v>2</v>
      </c>
      <c r="B43" s="51" t="s">
        <v>643</v>
      </c>
      <c r="C43" s="46" t="s">
        <v>408</v>
      </c>
      <c r="E43" s="1">
        <f t="shared" si="5"/>
        <v>117</v>
      </c>
      <c r="F43" s="16">
        <f t="shared" si="6"/>
        <v>0.95901639344262291</v>
      </c>
      <c r="G43" s="16"/>
      <c r="I43" s="2" t="s">
        <v>805</v>
      </c>
      <c r="K43" s="1">
        <v>4</v>
      </c>
      <c r="L43" s="1">
        <v>2</v>
      </c>
      <c r="M43" s="1">
        <v>4</v>
      </c>
      <c r="N43" s="1">
        <v>6</v>
      </c>
      <c r="O43" s="1">
        <v>6</v>
      </c>
      <c r="P43" s="1">
        <v>6</v>
      </c>
      <c r="Q43" s="1">
        <v>4</v>
      </c>
      <c r="R43" s="1">
        <v>8</v>
      </c>
      <c r="S43" s="1">
        <v>4</v>
      </c>
      <c r="T43" s="1">
        <v>6</v>
      </c>
      <c r="U43" s="1">
        <v>12</v>
      </c>
      <c r="V43" s="1">
        <v>12</v>
      </c>
      <c r="W43" s="1">
        <v>14</v>
      </c>
      <c r="X43" s="1">
        <v>10</v>
      </c>
      <c r="Y43" s="1">
        <v>4</v>
      </c>
      <c r="Z43" s="1">
        <v>5</v>
      </c>
      <c r="AA43" s="1">
        <v>5</v>
      </c>
      <c r="AB43" s="1">
        <v>5</v>
      </c>
      <c r="AF43" s="12">
        <f t="shared" si="7"/>
        <v>1</v>
      </c>
      <c r="AG43" s="12">
        <f t="shared" si="8"/>
        <v>0.5</v>
      </c>
      <c r="AH43" s="12">
        <f t="shared" si="9"/>
        <v>1</v>
      </c>
      <c r="AI43" s="12">
        <f t="shared" si="10"/>
        <v>1</v>
      </c>
      <c r="AJ43" s="12">
        <f t="shared" si="11"/>
        <v>0.75</v>
      </c>
      <c r="AK43" s="12">
        <f t="shared" si="12"/>
        <v>1</v>
      </c>
      <c r="AL43" s="12">
        <f t="shared" si="13"/>
        <v>1</v>
      </c>
      <c r="AM43" s="12">
        <f t="shared" si="14"/>
        <v>1</v>
      </c>
      <c r="AN43" s="12">
        <f t="shared" si="15"/>
        <v>1</v>
      </c>
      <c r="AO43" s="12">
        <f t="shared" si="16"/>
        <v>1</v>
      </c>
      <c r="AP43" s="12">
        <f t="shared" si="17"/>
        <v>0.75</v>
      </c>
      <c r="AQ43" s="12">
        <f t="shared" si="18"/>
        <v>1</v>
      </c>
      <c r="AR43" s="12">
        <f t="shared" si="19"/>
        <v>1</v>
      </c>
      <c r="AS43" s="12">
        <f t="shared" si="20"/>
        <v>1</v>
      </c>
      <c r="AT43" s="12">
        <f t="shared" si="21"/>
        <v>1</v>
      </c>
      <c r="AU43" s="12">
        <f t="shared" si="22"/>
        <v>1</v>
      </c>
      <c r="AV43" s="12">
        <f t="shared" si="23"/>
        <v>1</v>
      </c>
      <c r="AW43" s="12">
        <f t="shared" si="24"/>
        <v>2.5</v>
      </c>
    </row>
    <row r="44" spans="1:49" ht="14.55" thickBot="1" x14ac:dyDescent="0.35">
      <c r="A44" s="48">
        <v>2</v>
      </c>
      <c r="B44" s="51" t="s">
        <v>644</v>
      </c>
      <c r="C44" s="46" t="s">
        <v>414</v>
      </c>
      <c r="E44" s="1">
        <f t="shared" si="5"/>
        <v>67</v>
      </c>
      <c r="F44" s="16">
        <f t="shared" si="6"/>
        <v>0.61918032786885258</v>
      </c>
      <c r="G44" s="16">
        <v>7.0000000000000007E-2</v>
      </c>
      <c r="I44" s="2" t="s">
        <v>805</v>
      </c>
      <c r="K44" s="1">
        <v>4</v>
      </c>
      <c r="L44" s="1">
        <v>0</v>
      </c>
      <c r="M44" s="1">
        <v>2</v>
      </c>
      <c r="N44" s="1">
        <v>2</v>
      </c>
      <c r="O44" s="1">
        <v>2</v>
      </c>
      <c r="P44" s="1">
        <v>2</v>
      </c>
      <c r="Q44" s="1">
        <v>4</v>
      </c>
      <c r="R44" s="1">
        <v>5</v>
      </c>
      <c r="S44" s="1">
        <v>4</v>
      </c>
      <c r="T44" s="1">
        <v>6</v>
      </c>
      <c r="U44" s="1">
        <v>11</v>
      </c>
      <c r="V44" s="1">
        <v>6</v>
      </c>
      <c r="W44" s="1">
        <v>14</v>
      </c>
      <c r="X44" s="1">
        <v>3</v>
      </c>
      <c r="Y44" s="1">
        <v>0</v>
      </c>
      <c r="Z44" s="1">
        <v>2</v>
      </c>
      <c r="AA44" s="1">
        <v>0</v>
      </c>
      <c r="AB44" s="1">
        <v>0</v>
      </c>
      <c r="AD44" s="17" t="s">
        <v>806</v>
      </c>
      <c r="AF44" s="12">
        <f t="shared" si="7"/>
        <v>1</v>
      </c>
      <c r="AG44" s="12">
        <f t="shared" si="8"/>
        <v>0</v>
      </c>
      <c r="AH44" s="12">
        <f t="shared" si="9"/>
        <v>0.5</v>
      </c>
      <c r="AI44" s="12">
        <f t="shared" si="10"/>
        <v>0.33333333333333331</v>
      </c>
      <c r="AJ44" s="12">
        <f t="shared" si="11"/>
        <v>0.25</v>
      </c>
      <c r="AK44" s="12">
        <f t="shared" si="12"/>
        <v>0.33333333333333331</v>
      </c>
      <c r="AL44" s="12">
        <f t="shared" si="13"/>
        <v>1</v>
      </c>
      <c r="AM44" s="12">
        <f t="shared" si="14"/>
        <v>0.625</v>
      </c>
      <c r="AN44" s="12">
        <f t="shared" si="15"/>
        <v>1</v>
      </c>
      <c r="AO44" s="12">
        <f t="shared" si="16"/>
        <v>1</v>
      </c>
      <c r="AP44" s="12">
        <f t="shared" si="17"/>
        <v>0.6875</v>
      </c>
      <c r="AQ44" s="12">
        <f t="shared" si="18"/>
        <v>0.5</v>
      </c>
      <c r="AR44" s="12">
        <f t="shared" si="19"/>
        <v>1</v>
      </c>
      <c r="AS44" s="12">
        <f t="shared" si="20"/>
        <v>0.3</v>
      </c>
      <c r="AT44" s="12">
        <f t="shared" si="21"/>
        <v>0</v>
      </c>
      <c r="AU44" s="12">
        <f t="shared" si="22"/>
        <v>0.4</v>
      </c>
      <c r="AV44" s="12">
        <f t="shared" si="23"/>
        <v>0</v>
      </c>
      <c r="AW44" s="12">
        <f t="shared" si="24"/>
        <v>0</v>
      </c>
    </row>
    <row r="45" spans="1:49" ht="14.55" thickBot="1" x14ac:dyDescent="0.35">
      <c r="A45" s="48">
        <v>2</v>
      </c>
      <c r="B45" s="51" t="s">
        <v>645</v>
      </c>
      <c r="C45" s="46" t="s">
        <v>209</v>
      </c>
      <c r="E45" s="1">
        <f t="shared" si="5"/>
        <v>70</v>
      </c>
      <c r="F45" s="16">
        <f t="shared" si="6"/>
        <v>0.63377049180327871</v>
      </c>
      <c r="G45" s="16">
        <v>0.06</v>
      </c>
      <c r="I45" s="2" t="s">
        <v>514</v>
      </c>
      <c r="K45" s="1">
        <v>4</v>
      </c>
      <c r="L45" s="1">
        <v>2</v>
      </c>
      <c r="M45" s="1">
        <v>2</v>
      </c>
      <c r="N45" s="1">
        <v>2</v>
      </c>
      <c r="O45" s="1">
        <v>0</v>
      </c>
      <c r="P45" s="1">
        <v>6</v>
      </c>
      <c r="Q45" s="1">
        <v>4</v>
      </c>
      <c r="R45" s="1">
        <v>8</v>
      </c>
      <c r="S45" s="1">
        <v>4</v>
      </c>
      <c r="T45" s="1">
        <v>6</v>
      </c>
      <c r="U45" s="1">
        <v>12</v>
      </c>
      <c r="V45" s="1">
        <v>4</v>
      </c>
      <c r="W45" s="1">
        <v>9</v>
      </c>
      <c r="X45" s="1">
        <v>3</v>
      </c>
      <c r="Y45" s="1">
        <v>0</v>
      </c>
      <c r="Z45" s="1">
        <v>2</v>
      </c>
      <c r="AA45" s="1">
        <v>0</v>
      </c>
      <c r="AB45" s="1">
        <v>2</v>
      </c>
      <c r="AD45" s="15" t="s">
        <v>808</v>
      </c>
      <c r="AF45" s="12">
        <f t="shared" si="7"/>
        <v>1</v>
      </c>
      <c r="AG45" s="12">
        <f t="shared" si="8"/>
        <v>0.5</v>
      </c>
      <c r="AH45" s="12">
        <f t="shared" si="9"/>
        <v>0.5</v>
      </c>
      <c r="AI45" s="12">
        <f t="shared" si="10"/>
        <v>0.33333333333333331</v>
      </c>
      <c r="AJ45" s="12">
        <f t="shared" si="11"/>
        <v>0</v>
      </c>
      <c r="AK45" s="12">
        <f t="shared" si="12"/>
        <v>1</v>
      </c>
      <c r="AL45" s="12">
        <f t="shared" si="13"/>
        <v>1</v>
      </c>
      <c r="AM45" s="12">
        <f t="shared" si="14"/>
        <v>1</v>
      </c>
      <c r="AN45" s="12">
        <f t="shared" si="15"/>
        <v>1</v>
      </c>
      <c r="AO45" s="12">
        <f t="shared" si="16"/>
        <v>1</v>
      </c>
      <c r="AP45" s="12">
        <f t="shared" si="17"/>
        <v>0.75</v>
      </c>
      <c r="AQ45" s="12">
        <f t="shared" si="18"/>
        <v>0.33333333333333331</v>
      </c>
      <c r="AR45" s="12">
        <f t="shared" si="19"/>
        <v>0.6428571428571429</v>
      </c>
      <c r="AS45" s="12">
        <f t="shared" si="20"/>
        <v>0.3</v>
      </c>
      <c r="AT45" s="12">
        <f t="shared" si="21"/>
        <v>0</v>
      </c>
      <c r="AU45" s="12">
        <f t="shared" si="22"/>
        <v>0.4</v>
      </c>
      <c r="AV45" s="12">
        <f t="shared" si="23"/>
        <v>0</v>
      </c>
      <c r="AW45" s="12">
        <f t="shared" si="24"/>
        <v>1</v>
      </c>
    </row>
    <row r="46" spans="1:49" ht="14.55" thickBot="1" x14ac:dyDescent="0.35">
      <c r="A46" s="48">
        <v>2</v>
      </c>
      <c r="B46" s="51" t="s">
        <v>646</v>
      </c>
      <c r="C46" s="46" t="s">
        <v>647</v>
      </c>
      <c r="E46" s="1">
        <f t="shared" si="5"/>
        <v>113</v>
      </c>
      <c r="F46" s="16">
        <f t="shared" si="6"/>
        <v>0.92622950819672134</v>
      </c>
      <c r="G46" s="16"/>
      <c r="I46" s="2" t="s">
        <v>805</v>
      </c>
      <c r="K46" s="1">
        <v>4</v>
      </c>
      <c r="L46" s="1">
        <v>4</v>
      </c>
      <c r="M46" s="1">
        <v>0</v>
      </c>
      <c r="N46" s="1">
        <v>2</v>
      </c>
      <c r="O46" s="1">
        <v>8</v>
      </c>
      <c r="P46" s="1">
        <v>6</v>
      </c>
      <c r="Q46" s="1">
        <v>4</v>
      </c>
      <c r="R46" s="1">
        <v>8</v>
      </c>
      <c r="S46" s="1">
        <v>4</v>
      </c>
      <c r="T46" s="1">
        <v>6</v>
      </c>
      <c r="U46" s="1">
        <v>16</v>
      </c>
      <c r="V46" s="1">
        <v>12</v>
      </c>
      <c r="W46" s="1">
        <v>14</v>
      </c>
      <c r="X46" s="1">
        <v>9</v>
      </c>
      <c r="Y46" s="1">
        <v>4</v>
      </c>
      <c r="Z46" s="1">
        <v>5</v>
      </c>
      <c r="AA46" s="1">
        <v>3</v>
      </c>
      <c r="AB46" s="1">
        <v>4</v>
      </c>
      <c r="AF46" s="12">
        <f t="shared" si="7"/>
        <v>1</v>
      </c>
      <c r="AG46" s="12">
        <f t="shared" si="8"/>
        <v>1</v>
      </c>
      <c r="AH46" s="12">
        <f t="shared" si="9"/>
        <v>0</v>
      </c>
      <c r="AI46" s="12">
        <f t="shared" si="10"/>
        <v>0.33333333333333331</v>
      </c>
      <c r="AJ46" s="12">
        <f t="shared" si="11"/>
        <v>1</v>
      </c>
      <c r="AK46" s="12">
        <f t="shared" si="12"/>
        <v>1</v>
      </c>
      <c r="AL46" s="12">
        <f t="shared" si="13"/>
        <v>1</v>
      </c>
      <c r="AM46" s="12">
        <f t="shared" si="14"/>
        <v>1</v>
      </c>
      <c r="AN46" s="12">
        <f t="shared" si="15"/>
        <v>1</v>
      </c>
      <c r="AO46" s="12">
        <f t="shared" si="16"/>
        <v>1</v>
      </c>
      <c r="AP46" s="12">
        <f t="shared" si="17"/>
        <v>1</v>
      </c>
      <c r="AQ46" s="12">
        <f t="shared" si="18"/>
        <v>1</v>
      </c>
      <c r="AR46" s="12">
        <f t="shared" si="19"/>
        <v>1</v>
      </c>
      <c r="AS46" s="12">
        <f t="shared" si="20"/>
        <v>0.9</v>
      </c>
      <c r="AT46" s="12">
        <f t="shared" si="21"/>
        <v>1</v>
      </c>
      <c r="AU46" s="12">
        <f t="shared" si="22"/>
        <v>1</v>
      </c>
      <c r="AV46" s="12">
        <f t="shared" si="23"/>
        <v>0.6</v>
      </c>
      <c r="AW46" s="12">
        <f t="shared" si="24"/>
        <v>2</v>
      </c>
    </row>
    <row r="47" spans="1:49" ht="14.55" thickBot="1" x14ac:dyDescent="0.35">
      <c r="A47" s="48">
        <v>2</v>
      </c>
      <c r="B47" s="51" t="s">
        <v>648</v>
      </c>
      <c r="C47" s="46" t="s">
        <v>649</v>
      </c>
      <c r="E47" s="1">
        <f t="shared" si="5"/>
        <v>117</v>
      </c>
      <c r="F47" s="16">
        <f t="shared" si="6"/>
        <v>0.95901639344262291</v>
      </c>
      <c r="G47" s="16"/>
      <c r="I47" s="2" t="s">
        <v>805</v>
      </c>
      <c r="K47" s="1">
        <v>4</v>
      </c>
      <c r="L47" s="1">
        <v>4</v>
      </c>
      <c r="M47" s="1">
        <v>4</v>
      </c>
      <c r="N47" s="1">
        <v>4</v>
      </c>
      <c r="O47" s="1">
        <v>8</v>
      </c>
      <c r="P47" s="1">
        <v>6</v>
      </c>
      <c r="Q47" s="1">
        <v>4</v>
      </c>
      <c r="R47" s="1">
        <v>8</v>
      </c>
      <c r="S47" s="1">
        <v>4</v>
      </c>
      <c r="T47" s="1">
        <v>6</v>
      </c>
      <c r="U47" s="1">
        <v>14</v>
      </c>
      <c r="V47" s="1">
        <v>11</v>
      </c>
      <c r="W47" s="1">
        <v>14</v>
      </c>
      <c r="X47" s="1">
        <v>9</v>
      </c>
      <c r="Y47" s="1">
        <v>4</v>
      </c>
      <c r="Z47" s="1">
        <v>5</v>
      </c>
      <c r="AA47" s="1">
        <v>3</v>
      </c>
      <c r="AB47" s="1">
        <v>5</v>
      </c>
      <c r="AF47" s="12">
        <f t="shared" si="7"/>
        <v>1</v>
      </c>
      <c r="AG47" s="12">
        <f t="shared" si="8"/>
        <v>1</v>
      </c>
      <c r="AH47" s="12">
        <f t="shared" si="9"/>
        <v>1</v>
      </c>
      <c r="AI47" s="12">
        <f t="shared" si="10"/>
        <v>0.66666666666666663</v>
      </c>
      <c r="AJ47" s="12">
        <f t="shared" si="11"/>
        <v>1</v>
      </c>
      <c r="AK47" s="12">
        <f t="shared" si="12"/>
        <v>1</v>
      </c>
      <c r="AL47" s="12">
        <f t="shared" si="13"/>
        <v>1</v>
      </c>
      <c r="AM47" s="12">
        <f t="shared" si="14"/>
        <v>1</v>
      </c>
      <c r="AN47" s="12">
        <f t="shared" si="15"/>
        <v>1</v>
      </c>
      <c r="AO47" s="12">
        <f t="shared" si="16"/>
        <v>1</v>
      </c>
      <c r="AP47" s="12">
        <f t="shared" si="17"/>
        <v>0.875</v>
      </c>
      <c r="AQ47" s="12">
        <f t="shared" si="18"/>
        <v>0.91666666666666663</v>
      </c>
      <c r="AR47" s="12">
        <f t="shared" si="19"/>
        <v>1</v>
      </c>
      <c r="AS47" s="12">
        <f t="shared" si="20"/>
        <v>0.9</v>
      </c>
      <c r="AT47" s="12">
        <f t="shared" si="21"/>
        <v>1</v>
      </c>
      <c r="AU47" s="12">
        <f t="shared" si="22"/>
        <v>1</v>
      </c>
      <c r="AV47" s="12">
        <f t="shared" si="23"/>
        <v>0.6</v>
      </c>
      <c r="AW47" s="12">
        <f t="shared" si="24"/>
        <v>2.5</v>
      </c>
    </row>
    <row r="48" spans="1:49" ht="14.55" thickBot="1" x14ac:dyDescent="0.35">
      <c r="A48" s="48">
        <v>2</v>
      </c>
      <c r="B48" s="51" t="s">
        <v>650</v>
      </c>
      <c r="C48" s="46" t="s">
        <v>651</v>
      </c>
      <c r="E48" s="1">
        <f t="shared" si="5"/>
        <v>105</v>
      </c>
      <c r="F48" s="16">
        <f t="shared" si="6"/>
        <v>0.96065573770491797</v>
      </c>
      <c r="G48" s="16">
        <v>0.1</v>
      </c>
      <c r="I48" s="2" t="s">
        <v>514</v>
      </c>
      <c r="K48" s="1">
        <v>4</v>
      </c>
      <c r="L48" s="1">
        <v>4</v>
      </c>
      <c r="M48" s="1">
        <v>2</v>
      </c>
      <c r="N48" s="1">
        <v>4</v>
      </c>
      <c r="O48" s="1">
        <v>8</v>
      </c>
      <c r="P48" s="1">
        <v>6</v>
      </c>
      <c r="Q48" s="1">
        <v>4</v>
      </c>
      <c r="R48" s="1">
        <v>8</v>
      </c>
      <c r="S48" s="1">
        <v>4</v>
      </c>
      <c r="T48" s="1">
        <v>6</v>
      </c>
      <c r="U48" s="1">
        <v>9</v>
      </c>
      <c r="V48" s="1">
        <v>10</v>
      </c>
      <c r="W48" s="1">
        <v>14</v>
      </c>
      <c r="X48" s="1">
        <v>8</v>
      </c>
      <c r="Y48" s="1">
        <v>4</v>
      </c>
      <c r="Z48" s="1">
        <v>4</v>
      </c>
      <c r="AA48" s="1">
        <v>1</v>
      </c>
      <c r="AB48" s="1">
        <v>5</v>
      </c>
      <c r="AF48" s="12">
        <f t="shared" si="7"/>
        <v>1</v>
      </c>
      <c r="AG48" s="12">
        <f t="shared" si="8"/>
        <v>1</v>
      </c>
      <c r="AH48" s="12">
        <f t="shared" si="9"/>
        <v>0.5</v>
      </c>
      <c r="AI48" s="12">
        <f t="shared" si="10"/>
        <v>0.66666666666666663</v>
      </c>
      <c r="AJ48" s="12">
        <f t="shared" si="11"/>
        <v>1</v>
      </c>
      <c r="AK48" s="12">
        <f t="shared" si="12"/>
        <v>1</v>
      </c>
      <c r="AL48" s="12">
        <f t="shared" si="13"/>
        <v>1</v>
      </c>
      <c r="AM48" s="12">
        <f t="shared" si="14"/>
        <v>1</v>
      </c>
      <c r="AN48" s="12">
        <f t="shared" si="15"/>
        <v>1</v>
      </c>
      <c r="AO48" s="12">
        <f t="shared" si="16"/>
        <v>1</v>
      </c>
      <c r="AP48" s="12">
        <f t="shared" si="17"/>
        <v>0.5625</v>
      </c>
      <c r="AQ48" s="12">
        <f t="shared" si="18"/>
        <v>0.83333333333333337</v>
      </c>
      <c r="AR48" s="12">
        <f t="shared" si="19"/>
        <v>1</v>
      </c>
      <c r="AS48" s="12">
        <f t="shared" si="20"/>
        <v>0.8</v>
      </c>
      <c r="AT48" s="12">
        <f t="shared" si="21"/>
        <v>1</v>
      </c>
      <c r="AU48" s="12">
        <f t="shared" si="22"/>
        <v>0.8</v>
      </c>
      <c r="AV48" s="12">
        <f t="shared" si="23"/>
        <v>0.2</v>
      </c>
      <c r="AW48" s="12">
        <f t="shared" si="24"/>
        <v>2.5</v>
      </c>
    </row>
    <row r="49" spans="1:49" ht="14.55" thickBot="1" x14ac:dyDescent="0.35">
      <c r="A49" s="48">
        <v>2</v>
      </c>
      <c r="B49" s="51" t="s">
        <v>652</v>
      </c>
      <c r="C49" s="46" t="s">
        <v>147</v>
      </c>
      <c r="E49" s="1">
        <f t="shared" si="5"/>
        <v>107</v>
      </c>
      <c r="F49" s="16">
        <f t="shared" si="6"/>
        <v>0.9670491803278688</v>
      </c>
      <c r="G49" s="16">
        <v>0.09</v>
      </c>
      <c r="I49" s="2" t="s">
        <v>514</v>
      </c>
      <c r="K49" s="1">
        <v>4</v>
      </c>
      <c r="L49" s="1">
        <v>0</v>
      </c>
      <c r="M49" s="1">
        <v>2</v>
      </c>
      <c r="N49" s="1">
        <v>2</v>
      </c>
      <c r="O49" s="1">
        <v>4</v>
      </c>
      <c r="P49" s="1">
        <v>6</v>
      </c>
      <c r="Q49" s="1">
        <v>4</v>
      </c>
      <c r="R49" s="1">
        <v>8</v>
      </c>
      <c r="S49" s="1">
        <v>4</v>
      </c>
      <c r="T49" s="1">
        <v>6</v>
      </c>
      <c r="U49" s="1">
        <v>16</v>
      </c>
      <c r="V49" s="1">
        <v>10</v>
      </c>
      <c r="W49" s="1">
        <v>14</v>
      </c>
      <c r="X49" s="1">
        <v>10</v>
      </c>
      <c r="Y49" s="1">
        <v>4</v>
      </c>
      <c r="Z49" s="1">
        <v>4</v>
      </c>
      <c r="AA49" s="1">
        <v>4</v>
      </c>
      <c r="AB49" s="1">
        <v>5</v>
      </c>
      <c r="AF49" s="12">
        <f t="shared" si="7"/>
        <v>1</v>
      </c>
      <c r="AG49" s="12">
        <f t="shared" si="8"/>
        <v>0</v>
      </c>
      <c r="AH49" s="12">
        <f t="shared" si="9"/>
        <v>0.5</v>
      </c>
      <c r="AI49" s="12">
        <f t="shared" si="10"/>
        <v>0.33333333333333331</v>
      </c>
      <c r="AJ49" s="12">
        <f t="shared" si="11"/>
        <v>0.5</v>
      </c>
      <c r="AK49" s="12">
        <f t="shared" si="12"/>
        <v>1</v>
      </c>
      <c r="AL49" s="12">
        <f t="shared" si="13"/>
        <v>1</v>
      </c>
      <c r="AM49" s="12">
        <f t="shared" si="14"/>
        <v>1</v>
      </c>
      <c r="AN49" s="12">
        <f t="shared" si="15"/>
        <v>1</v>
      </c>
      <c r="AO49" s="12">
        <f t="shared" si="16"/>
        <v>1</v>
      </c>
      <c r="AP49" s="12">
        <f t="shared" si="17"/>
        <v>1</v>
      </c>
      <c r="AQ49" s="12">
        <f t="shared" si="18"/>
        <v>0.83333333333333337</v>
      </c>
      <c r="AR49" s="12">
        <f t="shared" si="19"/>
        <v>1</v>
      </c>
      <c r="AS49" s="12">
        <f t="shared" si="20"/>
        <v>1</v>
      </c>
      <c r="AT49" s="12">
        <f t="shared" si="21"/>
        <v>1</v>
      </c>
      <c r="AU49" s="12">
        <f t="shared" si="22"/>
        <v>0.8</v>
      </c>
      <c r="AV49" s="12">
        <f t="shared" si="23"/>
        <v>0.8</v>
      </c>
      <c r="AW49" s="12">
        <f t="shared" si="24"/>
        <v>2.5</v>
      </c>
    </row>
    <row r="50" spans="1:49" ht="14.55" thickBot="1" x14ac:dyDescent="0.35">
      <c r="A50" s="48">
        <v>2</v>
      </c>
      <c r="B50" s="51" t="s">
        <v>653</v>
      </c>
      <c r="C50" s="46" t="s">
        <v>654</v>
      </c>
      <c r="E50" s="1">
        <f t="shared" si="5"/>
        <v>36</v>
      </c>
      <c r="F50" s="16">
        <f t="shared" si="6"/>
        <v>0.29508196721311475</v>
      </c>
      <c r="G50" s="16"/>
      <c r="I50" s="2" t="s">
        <v>514</v>
      </c>
      <c r="K50" s="1">
        <v>4</v>
      </c>
      <c r="L50" s="1">
        <v>2</v>
      </c>
      <c r="M50" s="1">
        <v>2</v>
      </c>
      <c r="N50" s="1">
        <v>4</v>
      </c>
      <c r="O50" s="1">
        <v>4</v>
      </c>
      <c r="P50" s="1">
        <v>4</v>
      </c>
      <c r="Q50" s="1">
        <v>4</v>
      </c>
      <c r="R50" s="1">
        <v>0</v>
      </c>
      <c r="S50" s="1">
        <v>0</v>
      </c>
      <c r="T50" s="1">
        <v>0</v>
      </c>
      <c r="U50" s="1">
        <v>1</v>
      </c>
      <c r="V50" s="1">
        <v>1</v>
      </c>
      <c r="W50" s="1">
        <v>8</v>
      </c>
      <c r="X50" s="1">
        <v>0</v>
      </c>
      <c r="Y50" s="1">
        <v>0</v>
      </c>
      <c r="Z50" s="1">
        <v>2</v>
      </c>
      <c r="AA50" s="1">
        <v>0</v>
      </c>
      <c r="AB50" s="1">
        <v>0</v>
      </c>
      <c r="AD50" s="17" t="s">
        <v>806</v>
      </c>
      <c r="AF50" s="12">
        <f t="shared" si="7"/>
        <v>1</v>
      </c>
      <c r="AG50" s="12">
        <f t="shared" si="8"/>
        <v>0.5</v>
      </c>
      <c r="AH50" s="12">
        <f t="shared" si="9"/>
        <v>0.5</v>
      </c>
      <c r="AI50" s="12">
        <f t="shared" si="10"/>
        <v>0.66666666666666663</v>
      </c>
      <c r="AJ50" s="12">
        <f t="shared" si="11"/>
        <v>0.5</v>
      </c>
      <c r="AK50" s="12">
        <f t="shared" si="12"/>
        <v>0.66666666666666663</v>
      </c>
      <c r="AL50" s="12">
        <f t="shared" si="13"/>
        <v>1</v>
      </c>
      <c r="AM50" s="12">
        <f t="shared" si="14"/>
        <v>0</v>
      </c>
      <c r="AN50" s="12">
        <f t="shared" si="15"/>
        <v>0</v>
      </c>
      <c r="AO50" s="12">
        <f t="shared" si="16"/>
        <v>0</v>
      </c>
      <c r="AP50" s="12">
        <f t="shared" si="17"/>
        <v>6.25E-2</v>
      </c>
      <c r="AQ50" s="12">
        <f t="shared" si="18"/>
        <v>8.3333333333333329E-2</v>
      </c>
      <c r="AR50" s="12">
        <f t="shared" si="19"/>
        <v>0.5714285714285714</v>
      </c>
      <c r="AS50" s="12">
        <f t="shared" si="20"/>
        <v>0</v>
      </c>
      <c r="AT50" s="12">
        <f t="shared" si="21"/>
        <v>0</v>
      </c>
      <c r="AU50" s="12">
        <f t="shared" si="22"/>
        <v>0.4</v>
      </c>
      <c r="AV50" s="12">
        <f t="shared" si="23"/>
        <v>0</v>
      </c>
      <c r="AW50" s="12">
        <f t="shared" si="24"/>
        <v>0</v>
      </c>
    </row>
    <row r="51" spans="1:49" ht="14.55" thickBot="1" x14ac:dyDescent="0.35">
      <c r="A51" s="48">
        <v>2</v>
      </c>
      <c r="B51" s="51" t="s">
        <v>655</v>
      </c>
      <c r="C51" s="46" t="s">
        <v>193</v>
      </c>
      <c r="E51" s="1">
        <f t="shared" si="5"/>
        <v>95.5</v>
      </c>
      <c r="F51" s="16">
        <f t="shared" si="6"/>
        <v>0.87278688524590164</v>
      </c>
      <c r="G51" s="16">
        <v>0.09</v>
      </c>
      <c r="I51" s="2" t="s">
        <v>805</v>
      </c>
      <c r="K51" s="1">
        <v>4</v>
      </c>
      <c r="L51" s="1">
        <v>4</v>
      </c>
      <c r="M51" s="1">
        <v>4</v>
      </c>
      <c r="N51" s="1">
        <v>4</v>
      </c>
      <c r="O51" s="1">
        <v>6</v>
      </c>
      <c r="P51" s="1">
        <v>6</v>
      </c>
      <c r="Q51" s="1">
        <v>4</v>
      </c>
      <c r="R51" s="1">
        <v>0</v>
      </c>
      <c r="S51" s="1">
        <v>4</v>
      </c>
      <c r="T51" s="1">
        <v>6</v>
      </c>
      <c r="U51" s="1">
        <v>14</v>
      </c>
      <c r="V51" s="1">
        <v>10</v>
      </c>
      <c r="W51" s="1">
        <v>12</v>
      </c>
      <c r="X51" s="1">
        <v>8</v>
      </c>
      <c r="Y51" s="1">
        <v>0</v>
      </c>
      <c r="Z51" s="1">
        <v>5</v>
      </c>
      <c r="AA51" s="1">
        <v>1.5</v>
      </c>
      <c r="AB51" s="1">
        <v>3</v>
      </c>
      <c r="AF51" s="12">
        <f t="shared" si="7"/>
        <v>1</v>
      </c>
      <c r="AG51" s="12">
        <f t="shared" si="8"/>
        <v>1</v>
      </c>
      <c r="AH51" s="12">
        <f t="shared" si="9"/>
        <v>1</v>
      </c>
      <c r="AI51" s="12">
        <f t="shared" si="10"/>
        <v>0.66666666666666663</v>
      </c>
      <c r="AJ51" s="12">
        <f t="shared" si="11"/>
        <v>0.75</v>
      </c>
      <c r="AK51" s="12">
        <f t="shared" si="12"/>
        <v>1</v>
      </c>
      <c r="AL51" s="12">
        <f t="shared" si="13"/>
        <v>1</v>
      </c>
      <c r="AM51" s="12">
        <f t="shared" si="14"/>
        <v>0</v>
      </c>
      <c r="AN51" s="12">
        <f t="shared" si="15"/>
        <v>1</v>
      </c>
      <c r="AO51" s="12">
        <f t="shared" si="16"/>
        <v>1</v>
      </c>
      <c r="AP51" s="12">
        <f t="shared" si="17"/>
        <v>0.875</v>
      </c>
      <c r="AQ51" s="12">
        <f t="shared" si="18"/>
        <v>0.83333333333333337</v>
      </c>
      <c r="AR51" s="12">
        <f t="shared" si="19"/>
        <v>0.8571428571428571</v>
      </c>
      <c r="AS51" s="12">
        <f t="shared" si="20"/>
        <v>0.8</v>
      </c>
      <c r="AT51" s="12">
        <f t="shared" si="21"/>
        <v>0</v>
      </c>
      <c r="AU51" s="12">
        <f t="shared" si="22"/>
        <v>1</v>
      </c>
      <c r="AV51" s="12">
        <f t="shared" si="23"/>
        <v>0.3</v>
      </c>
      <c r="AW51" s="12">
        <f t="shared" si="24"/>
        <v>1.5</v>
      </c>
    </row>
    <row r="52" spans="1:49" ht="14.55" thickBot="1" x14ac:dyDescent="0.35">
      <c r="A52" s="48">
        <v>2</v>
      </c>
      <c r="B52" s="51" t="s">
        <v>656</v>
      </c>
      <c r="C52" s="46" t="s">
        <v>657</v>
      </c>
      <c r="E52" s="1">
        <f t="shared" si="5"/>
        <v>57</v>
      </c>
      <c r="F52" s="16">
        <f t="shared" si="6"/>
        <v>0.53721311475409839</v>
      </c>
      <c r="G52" s="16">
        <v>7.0000000000000007E-2</v>
      </c>
      <c r="I52" s="2" t="s">
        <v>805</v>
      </c>
      <c r="K52" s="1">
        <v>2</v>
      </c>
      <c r="L52" s="1">
        <v>4</v>
      </c>
      <c r="M52" s="1">
        <v>2</v>
      </c>
      <c r="N52" s="1">
        <v>2</v>
      </c>
      <c r="O52" s="1">
        <v>2</v>
      </c>
      <c r="P52" s="1">
        <v>6</v>
      </c>
      <c r="Q52" s="1">
        <v>4</v>
      </c>
      <c r="R52" s="1">
        <v>8</v>
      </c>
      <c r="S52" s="1">
        <v>2</v>
      </c>
      <c r="T52" s="1">
        <v>0</v>
      </c>
      <c r="U52" s="1">
        <v>0</v>
      </c>
      <c r="V52" s="1">
        <v>6</v>
      </c>
      <c r="W52" s="1">
        <v>12</v>
      </c>
      <c r="X52" s="1">
        <v>2</v>
      </c>
      <c r="Y52" s="1">
        <v>3</v>
      </c>
      <c r="Z52" s="1">
        <v>0</v>
      </c>
      <c r="AA52" s="1">
        <v>1</v>
      </c>
      <c r="AB52" s="1">
        <v>1</v>
      </c>
      <c r="AD52" s="15" t="s">
        <v>808</v>
      </c>
      <c r="AF52" s="12">
        <f t="shared" si="7"/>
        <v>0.5</v>
      </c>
      <c r="AG52" s="12">
        <f t="shared" si="8"/>
        <v>1</v>
      </c>
      <c r="AH52" s="12">
        <f t="shared" si="9"/>
        <v>0.5</v>
      </c>
      <c r="AI52" s="12">
        <f t="shared" si="10"/>
        <v>0.33333333333333331</v>
      </c>
      <c r="AJ52" s="12">
        <f t="shared" si="11"/>
        <v>0.25</v>
      </c>
      <c r="AK52" s="12">
        <f t="shared" si="12"/>
        <v>1</v>
      </c>
      <c r="AL52" s="12">
        <f t="shared" si="13"/>
        <v>1</v>
      </c>
      <c r="AM52" s="12">
        <f t="shared" si="14"/>
        <v>1</v>
      </c>
      <c r="AN52" s="12">
        <f t="shared" si="15"/>
        <v>0.5</v>
      </c>
      <c r="AO52" s="12">
        <f t="shared" si="16"/>
        <v>0</v>
      </c>
      <c r="AP52" s="12">
        <f t="shared" si="17"/>
        <v>0</v>
      </c>
      <c r="AQ52" s="12">
        <f t="shared" si="18"/>
        <v>0.5</v>
      </c>
      <c r="AR52" s="12">
        <f t="shared" si="19"/>
        <v>0.8571428571428571</v>
      </c>
      <c r="AS52" s="12">
        <f t="shared" si="20"/>
        <v>0.2</v>
      </c>
      <c r="AT52" s="12">
        <f t="shared" si="21"/>
        <v>0.75</v>
      </c>
      <c r="AU52" s="12">
        <f t="shared" si="22"/>
        <v>0</v>
      </c>
      <c r="AV52" s="12">
        <f t="shared" si="23"/>
        <v>0.2</v>
      </c>
      <c r="AW52" s="12">
        <f t="shared" si="24"/>
        <v>0.5</v>
      </c>
    </row>
    <row r="53" spans="1:49" ht="14.55" thickBot="1" x14ac:dyDescent="0.35">
      <c r="A53" s="48">
        <v>2</v>
      </c>
      <c r="B53" s="51" t="s">
        <v>472</v>
      </c>
      <c r="C53" s="46" t="s">
        <v>446</v>
      </c>
      <c r="E53" s="1">
        <f t="shared" si="5"/>
        <v>63</v>
      </c>
      <c r="F53" s="16">
        <f t="shared" si="6"/>
        <v>0.51639344262295084</v>
      </c>
      <c r="G53" s="16"/>
      <c r="I53" s="2" t="s">
        <v>514</v>
      </c>
      <c r="K53" s="1">
        <v>4</v>
      </c>
      <c r="L53" s="1">
        <v>0</v>
      </c>
      <c r="M53" s="1">
        <v>4</v>
      </c>
      <c r="N53" s="1">
        <v>4</v>
      </c>
      <c r="O53" s="1">
        <v>6</v>
      </c>
      <c r="P53" s="1">
        <v>4</v>
      </c>
      <c r="Q53" s="1">
        <v>4</v>
      </c>
      <c r="R53" s="1">
        <v>0</v>
      </c>
      <c r="S53" s="1">
        <v>4</v>
      </c>
      <c r="T53" s="1">
        <v>0</v>
      </c>
      <c r="U53" s="1">
        <v>5</v>
      </c>
      <c r="V53" s="1">
        <v>9</v>
      </c>
      <c r="W53" s="1">
        <v>10</v>
      </c>
      <c r="X53" s="1">
        <v>2</v>
      </c>
      <c r="Y53" s="1">
        <v>0</v>
      </c>
      <c r="Z53" s="1">
        <v>5</v>
      </c>
      <c r="AA53" s="1">
        <v>1</v>
      </c>
      <c r="AB53" s="1">
        <v>1</v>
      </c>
      <c r="AD53" s="17" t="s">
        <v>806</v>
      </c>
      <c r="AF53" s="12">
        <f t="shared" si="7"/>
        <v>1</v>
      </c>
      <c r="AG53" s="12">
        <f t="shared" si="8"/>
        <v>0</v>
      </c>
      <c r="AH53" s="12">
        <f t="shared" si="9"/>
        <v>1</v>
      </c>
      <c r="AI53" s="12">
        <f t="shared" si="10"/>
        <v>0.66666666666666663</v>
      </c>
      <c r="AJ53" s="12">
        <f t="shared" si="11"/>
        <v>0.75</v>
      </c>
      <c r="AK53" s="12">
        <f t="shared" si="12"/>
        <v>0.66666666666666663</v>
      </c>
      <c r="AL53" s="12">
        <f t="shared" si="13"/>
        <v>1</v>
      </c>
      <c r="AM53" s="12">
        <f t="shared" si="14"/>
        <v>0</v>
      </c>
      <c r="AN53" s="12">
        <f t="shared" si="15"/>
        <v>1</v>
      </c>
      <c r="AO53" s="12">
        <f t="shared" si="16"/>
        <v>0</v>
      </c>
      <c r="AP53" s="12">
        <f t="shared" si="17"/>
        <v>0.3125</v>
      </c>
      <c r="AQ53" s="12">
        <f t="shared" si="18"/>
        <v>0.75</v>
      </c>
      <c r="AR53" s="12">
        <f t="shared" si="19"/>
        <v>0.7142857142857143</v>
      </c>
      <c r="AS53" s="12">
        <f t="shared" si="20"/>
        <v>0.2</v>
      </c>
      <c r="AT53" s="12">
        <f t="shared" si="21"/>
        <v>0</v>
      </c>
      <c r="AU53" s="12">
        <f t="shared" si="22"/>
        <v>1</v>
      </c>
      <c r="AV53" s="12">
        <f t="shared" si="23"/>
        <v>0.2</v>
      </c>
      <c r="AW53" s="12">
        <f t="shared" si="24"/>
        <v>0.5</v>
      </c>
    </row>
    <row r="54" spans="1:49" ht="14.55" thickBot="1" x14ac:dyDescent="0.35">
      <c r="A54" s="48">
        <v>2</v>
      </c>
      <c r="B54" s="51" t="s">
        <v>658</v>
      </c>
      <c r="C54" s="46" t="s">
        <v>571</v>
      </c>
      <c r="E54" s="1">
        <f t="shared" si="5"/>
        <v>103</v>
      </c>
      <c r="F54" s="16">
        <f t="shared" si="6"/>
        <v>0.84426229508196726</v>
      </c>
      <c r="G54" s="16"/>
      <c r="I54" s="2" t="s">
        <v>805</v>
      </c>
      <c r="K54" s="1">
        <v>4</v>
      </c>
      <c r="L54" s="1">
        <v>4</v>
      </c>
      <c r="M54" s="1">
        <v>4</v>
      </c>
      <c r="N54" s="1">
        <v>2</v>
      </c>
      <c r="O54" s="1">
        <v>6</v>
      </c>
      <c r="P54" s="1">
        <v>6</v>
      </c>
      <c r="Q54" s="1">
        <v>4</v>
      </c>
      <c r="R54" s="1">
        <v>8</v>
      </c>
      <c r="S54" s="1">
        <v>4</v>
      </c>
      <c r="T54" s="1">
        <v>6</v>
      </c>
      <c r="U54" s="1">
        <v>16</v>
      </c>
      <c r="V54" s="1">
        <v>10</v>
      </c>
      <c r="W54" s="1">
        <v>12</v>
      </c>
      <c r="X54" s="1">
        <v>4</v>
      </c>
      <c r="Y54" s="1">
        <v>0</v>
      </c>
      <c r="Z54" s="1">
        <v>5</v>
      </c>
      <c r="AA54" s="1">
        <v>3</v>
      </c>
      <c r="AB54" s="1">
        <v>5</v>
      </c>
      <c r="AF54" s="12">
        <f t="shared" si="7"/>
        <v>1</v>
      </c>
      <c r="AG54" s="12">
        <f t="shared" si="8"/>
        <v>1</v>
      </c>
      <c r="AH54" s="12">
        <f t="shared" si="9"/>
        <v>1</v>
      </c>
      <c r="AI54" s="12">
        <f t="shared" si="10"/>
        <v>0.33333333333333331</v>
      </c>
      <c r="AJ54" s="12">
        <f t="shared" si="11"/>
        <v>0.75</v>
      </c>
      <c r="AK54" s="12">
        <f t="shared" si="12"/>
        <v>1</v>
      </c>
      <c r="AL54" s="12">
        <f t="shared" si="13"/>
        <v>1</v>
      </c>
      <c r="AM54" s="12">
        <f t="shared" si="14"/>
        <v>1</v>
      </c>
      <c r="AN54" s="12">
        <f t="shared" si="15"/>
        <v>1</v>
      </c>
      <c r="AO54" s="12">
        <f t="shared" si="16"/>
        <v>1</v>
      </c>
      <c r="AP54" s="12">
        <f t="shared" si="17"/>
        <v>1</v>
      </c>
      <c r="AQ54" s="12">
        <f t="shared" si="18"/>
        <v>0.83333333333333337</v>
      </c>
      <c r="AR54" s="12">
        <f t="shared" si="19"/>
        <v>0.8571428571428571</v>
      </c>
      <c r="AS54" s="12">
        <f t="shared" si="20"/>
        <v>0.4</v>
      </c>
      <c r="AT54" s="12">
        <f t="shared" si="21"/>
        <v>0</v>
      </c>
      <c r="AU54" s="12">
        <f t="shared" si="22"/>
        <v>1</v>
      </c>
      <c r="AV54" s="12">
        <f t="shared" si="23"/>
        <v>0.6</v>
      </c>
      <c r="AW54" s="12">
        <f t="shared" si="24"/>
        <v>2.5</v>
      </c>
    </row>
    <row r="55" spans="1:49" ht="14.55" thickBot="1" x14ac:dyDescent="0.35">
      <c r="A55" s="48">
        <v>2</v>
      </c>
      <c r="B55" s="51" t="s">
        <v>659</v>
      </c>
      <c r="C55" s="46" t="s">
        <v>660</v>
      </c>
      <c r="E55" s="1">
        <f t="shared" si="5"/>
        <v>105</v>
      </c>
      <c r="F55" s="16">
        <f t="shared" si="6"/>
        <v>0.86065573770491799</v>
      </c>
      <c r="G55" s="16"/>
      <c r="I55" s="2" t="s">
        <v>805</v>
      </c>
      <c r="K55" s="1">
        <v>4</v>
      </c>
      <c r="L55" s="1">
        <v>4</v>
      </c>
      <c r="M55" s="1">
        <v>2</v>
      </c>
      <c r="N55" s="1">
        <v>2</v>
      </c>
      <c r="O55" s="1">
        <v>6</v>
      </c>
      <c r="P55" s="1">
        <v>6</v>
      </c>
      <c r="Q55" s="1">
        <v>4</v>
      </c>
      <c r="R55" s="1">
        <v>6</v>
      </c>
      <c r="S55" s="1">
        <v>4</v>
      </c>
      <c r="T55" s="1">
        <v>6</v>
      </c>
      <c r="U55" s="1">
        <v>16</v>
      </c>
      <c r="V55" s="1">
        <v>8</v>
      </c>
      <c r="W55" s="1">
        <v>14</v>
      </c>
      <c r="X55" s="1">
        <v>9</v>
      </c>
      <c r="Y55" s="1">
        <v>4</v>
      </c>
      <c r="Z55" s="1">
        <v>5</v>
      </c>
      <c r="AA55" s="1">
        <v>0</v>
      </c>
      <c r="AB55" s="1">
        <v>5</v>
      </c>
      <c r="AF55" s="12">
        <f t="shared" si="7"/>
        <v>1</v>
      </c>
      <c r="AG55" s="12">
        <f t="shared" si="8"/>
        <v>1</v>
      </c>
      <c r="AH55" s="12">
        <f t="shared" si="9"/>
        <v>0.5</v>
      </c>
      <c r="AI55" s="12">
        <f t="shared" si="10"/>
        <v>0.33333333333333331</v>
      </c>
      <c r="AJ55" s="12">
        <f t="shared" si="11"/>
        <v>0.75</v>
      </c>
      <c r="AK55" s="12">
        <f t="shared" si="12"/>
        <v>1</v>
      </c>
      <c r="AL55" s="12">
        <f t="shared" si="13"/>
        <v>1</v>
      </c>
      <c r="AM55" s="12">
        <f t="shared" si="14"/>
        <v>0.75</v>
      </c>
      <c r="AN55" s="12">
        <f t="shared" si="15"/>
        <v>1</v>
      </c>
      <c r="AO55" s="12">
        <f t="shared" si="16"/>
        <v>1</v>
      </c>
      <c r="AP55" s="12">
        <f t="shared" si="17"/>
        <v>1</v>
      </c>
      <c r="AQ55" s="12">
        <f t="shared" si="18"/>
        <v>0.66666666666666663</v>
      </c>
      <c r="AR55" s="12">
        <f t="shared" si="19"/>
        <v>1</v>
      </c>
      <c r="AS55" s="12">
        <f t="shared" si="20"/>
        <v>0.9</v>
      </c>
      <c r="AT55" s="12">
        <f t="shared" si="21"/>
        <v>1</v>
      </c>
      <c r="AU55" s="12">
        <f t="shared" si="22"/>
        <v>1</v>
      </c>
      <c r="AV55" s="12">
        <f t="shared" si="23"/>
        <v>0</v>
      </c>
      <c r="AW55" s="12">
        <f t="shared" si="24"/>
        <v>2.5</v>
      </c>
    </row>
    <row r="56" spans="1:49" ht="14.55" thickBot="1" x14ac:dyDescent="0.35">
      <c r="A56" s="48">
        <v>2</v>
      </c>
      <c r="B56" s="51" t="s">
        <v>661</v>
      </c>
      <c r="C56" s="46" t="s">
        <v>754</v>
      </c>
      <c r="E56" s="1">
        <f t="shared" si="5"/>
        <v>113</v>
      </c>
      <c r="F56" s="16">
        <f t="shared" si="6"/>
        <v>0.95622950819672137</v>
      </c>
      <c r="G56" s="16">
        <v>0.03</v>
      </c>
      <c r="I56" s="2" t="s">
        <v>514</v>
      </c>
      <c r="K56" s="1">
        <v>4</v>
      </c>
      <c r="L56" s="1">
        <v>4</v>
      </c>
      <c r="M56" s="1">
        <v>4</v>
      </c>
      <c r="N56" s="1">
        <v>4</v>
      </c>
      <c r="O56" s="1">
        <v>8</v>
      </c>
      <c r="P56" s="1">
        <v>6</v>
      </c>
      <c r="Q56" s="1">
        <v>4</v>
      </c>
      <c r="R56" s="1">
        <v>8</v>
      </c>
      <c r="S56" s="1">
        <v>3</v>
      </c>
      <c r="T56" s="1">
        <v>6</v>
      </c>
      <c r="U56" s="1">
        <v>16</v>
      </c>
      <c r="V56" s="1">
        <v>11</v>
      </c>
      <c r="W56" s="1">
        <v>10</v>
      </c>
      <c r="X56" s="1">
        <v>10</v>
      </c>
      <c r="Y56" s="1">
        <v>4</v>
      </c>
      <c r="Z56" s="1">
        <v>5</v>
      </c>
      <c r="AA56" s="1">
        <v>1</v>
      </c>
      <c r="AB56" s="1">
        <v>5</v>
      </c>
      <c r="AF56" s="12">
        <f t="shared" si="7"/>
        <v>1</v>
      </c>
      <c r="AG56" s="12">
        <f t="shared" si="8"/>
        <v>1</v>
      </c>
      <c r="AH56" s="12">
        <f t="shared" si="9"/>
        <v>1</v>
      </c>
      <c r="AI56" s="12">
        <f t="shared" si="10"/>
        <v>0.66666666666666663</v>
      </c>
      <c r="AJ56" s="12">
        <f t="shared" si="11"/>
        <v>1</v>
      </c>
      <c r="AK56" s="12">
        <f t="shared" si="12"/>
        <v>1</v>
      </c>
      <c r="AL56" s="12">
        <f t="shared" si="13"/>
        <v>1</v>
      </c>
      <c r="AM56" s="12">
        <f t="shared" si="14"/>
        <v>1</v>
      </c>
      <c r="AN56" s="12">
        <f t="shared" si="15"/>
        <v>0.75</v>
      </c>
      <c r="AO56" s="12">
        <f t="shared" si="16"/>
        <v>1</v>
      </c>
      <c r="AP56" s="12">
        <f t="shared" si="17"/>
        <v>1</v>
      </c>
      <c r="AQ56" s="12">
        <f t="shared" si="18"/>
        <v>0.91666666666666663</v>
      </c>
      <c r="AR56" s="12">
        <f t="shared" si="19"/>
        <v>0.7142857142857143</v>
      </c>
      <c r="AS56" s="12">
        <f t="shared" si="20"/>
        <v>1</v>
      </c>
      <c r="AT56" s="12">
        <f t="shared" si="21"/>
        <v>1</v>
      </c>
      <c r="AU56" s="12">
        <f t="shared" si="22"/>
        <v>1</v>
      </c>
      <c r="AV56" s="12">
        <f t="shared" si="23"/>
        <v>0.2</v>
      </c>
      <c r="AW56" s="12">
        <f t="shared" si="24"/>
        <v>2.5</v>
      </c>
    </row>
    <row r="57" spans="1:49" ht="14.55" thickBot="1" x14ac:dyDescent="0.35">
      <c r="A57" s="48">
        <v>2</v>
      </c>
      <c r="B57" s="51" t="s">
        <v>662</v>
      </c>
      <c r="C57" s="46" t="s">
        <v>663</v>
      </c>
      <c r="E57" s="1">
        <f t="shared" si="5"/>
        <v>82</v>
      </c>
      <c r="F57" s="16">
        <f t="shared" si="6"/>
        <v>0.77213114754098355</v>
      </c>
      <c r="G57" s="16">
        <v>0.1</v>
      </c>
      <c r="I57" s="2" t="s">
        <v>805</v>
      </c>
      <c r="K57" s="1">
        <v>4</v>
      </c>
      <c r="L57" s="1">
        <v>2</v>
      </c>
      <c r="M57" s="1">
        <v>4</v>
      </c>
      <c r="N57" s="1">
        <v>2</v>
      </c>
      <c r="O57" s="1">
        <v>8</v>
      </c>
      <c r="P57" s="1">
        <v>4</v>
      </c>
      <c r="Q57" s="1">
        <v>4</v>
      </c>
      <c r="R57" s="1">
        <v>8</v>
      </c>
      <c r="S57" s="1">
        <v>4</v>
      </c>
      <c r="T57" s="1">
        <v>4</v>
      </c>
      <c r="U57" s="1">
        <v>12</v>
      </c>
      <c r="V57" s="1">
        <v>11</v>
      </c>
      <c r="W57" s="1">
        <v>6</v>
      </c>
      <c r="X57" s="1">
        <v>4</v>
      </c>
      <c r="Y57" s="1">
        <v>0</v>
      </c>
      <c r="Z57" s="1">
        <v>4</v>
      </c>
      <c r="AA57" s="1">
        <v>0</v>
      </c>
      <c r="AB57" s="1">
        <v>1</v>
      </c>
      <c r="AF57" s="12">
        <f t="shared" si="7"/>
        <v>1</v>
      </c>
      <c r="AG57" s="12">
        <f t="shared" si="8"/>
        <v>0.5</v>
      </c>
      <c r="AH57" s="12">
        <f t="shared" si="9"/>
        <v>1</v>
      </c>
      <c r="AI57" s="12">
        <f t="shared" si="10"/>
        <v>0.33333333333333331</v>
      </c>
      <c r="AJ57" s="12">
        <f t="shared" si="11"/>
        <v>1</v>
      </c>
      <c r="AK57" s="12">
        <f t="shared" si="12"/>
        <v>0.66666666666666663</v>
      </c>
      <c r="AL57" s="12">
        <f t="shared" si="13"/>
        <v>1</v>
      </c>
      <c r="AM57" s="12">
        <f t="shared" si="14"/>
        <v>1</v>
      </c>
      <c r="AN57" s="12">
        <f t="shared" si="15"/>
        <v>1</v>
      </c>
      <c r="AO57" s="12">
        <f t="shared" si="16"/>
        <v>0.66666666666666663</v>
      </c>
      <c r="AP57" s="12">
        <f t="shared" si="17"/>
        <v>0.75</v>
      </c>
      <c r="AQ57" s="12">
        <f t="shared" si="18"/>
        <v>0.91666666666666663</v>
      </c>
      <c r="AR57" s="12">
        <f t="shared" si="19"/>
        <v>0.42857142857142855</v>
      </c>
      <c r="AS57" s="12">
        <f t="shared" si="20"/>
        <v>0.4</v>
      </c>
      <c r="AT57" s="12">
        <f t="shared" si="21"/>
        <v>0</v>
      </c>
      <c r="AU57" s="12">
        <f t="shared" si="22"/>
        <v>0.8</v>
      </c>
      <c r="AV57" s="12">
        <f t="shared" si="23"/>
        <v>0</v>
      </c>
      <c r="AW57" s="12">
        <f t="shared" si="24"/>
        <v>0.5</v>
      </c>
    </row>
    <row r="58" spans="1:49" ht="14.55" thickBot="1" x14ac:dyDescent="0.35">
      <c r="A58" s="48">
        <v>2</v>
      </c>
      <c r="B58" s="51" t="s">
        <v>664</v>
      </c>
      <c r="C58" s="46" t="s">
        <v>743</v>
      </c>
      <c r="E58" s="1">
        <f t="shared" si="5"/>
        <v>107.5</v>
      </c>
      <c r="F58" s="16">
        <f t="shared" si="6"/>
        <v>0.98114754098360657</v>
      </c>
      <c r="G58" s="16">
        <v>0.1</v>
      </c>
      <c r="I58" s="2" t="s">
        <v>805</v>
      </c>
      <c r="K58" s="1">
        <v>4</v>
      </c>
      <c r="L58" s="1">
        <v>4</v>
      </c>
      <c r="M58" s="1">
        <v>4</v>
      </c>
      <c r="N58" s="1">
        <v>2</v>
      </c>
      <c r="O58" s="1">
        <v>6</v>
      </c>
      <c r="P58" s="1">
        <v>6</v>
      </c>
      <c r="Q58" s="1">
        <v>4</v>
      </c>
      <c r="R58" s="1">
        <v>8</v>
      </c>
      <c r="S58" s="1">
        <v>4</v>
      </c>
      <c r="T58" s="1">
        <v>6</v>
      </c>
      <c r="U58" s="1">
        <v>16</v>
      </c>
      <c r="V58" s="1">
        <v>10</v>
      </c>
      <c r="W58" s="1">
        <v>14</v>
      </c>
      <c r="X58" s="1">
        <v>8</v>
      </c>
      <c r="Y58" s="1">
        <v>2</v>
      </c>
      <c r="Z58" s="1">
        <v>2.5</v>
      </c>
      <c r="AA58" s="1">
        <v>5</v>
      </c>
      <c r="AB58" s="1">
        <v>2</v>
      </c>
      <c r="AF58" s="12">
        <f t="shared" si="7"/>
        <v>1</v>
      </c>
      <c r="AG58" s="12">
        <f t="shared" si="8"/>
        <v>1</v>
      </c>
      <c r="AH58" s="12">
        <f t="shared" si="9"/>
        <v>1</v>
      </c>
      <c r="AI58" s="12">
        <f t="shared" si="10"/>
        <v>0.33333333333333331</v>
      </c>
      <c r="AJ58" s="12">
        <f t="shared" si="11"/>
        <v>0.75</v>
      </c>
      <c r="AK58" s="12">
        <f t="shared" si="12"/>
        <v>1</v>
      </c>
      <c r="AL58" s="12">
        <f t="shared" si="13"/>
        <v>1</v>
      </c>
      <c r="AM58" s="12">
        <f t="shared" si="14"/>
        <v>1</v>
      </c>
      <c r="AN58" s="12">
        <f t="shared" si="15"/>
        <v>1</v>
      </c>
      <c r="AO58" s="12">
        <f t="shared" si="16"/>
        <v>1</v>
      </c>
      <c r="AP58" s="12">
        <f t="shared" si="17"/>
        <v>1</v>
      </c>
      <c r="AQ58" s="12">
        <f t="shared" si="18"/>
        <v>0.83333333333333337</v>
      </c>
      <c r="AR58" s="12">
        <f t="shared" si="19"/>
        <v>1</v>
      </c>
      <c r="AS58" s="12">
        <f t="shared" si="20"/>
        <v>0.8</v>
      </c>
      <c r="AT58" s="12">
        <f t="shared" si="21"/>
        <v>0.5</v>
      </c>
      <c r="AU58" s="12">
        <f t="shared" si="22"/>
        <v>0.5</v>
      </c>
      <c r="AV58" s="12">
        <f t="shared" si="23"/>
        <v>1</v>
      </c>
      <c r="AW58" s="12">
        <f t="shared" si="24"/>
        <v>1</v>
      </c>
    </row>
    <row r="59" spans="1:49" ht="14.55" thickBot="1" x14ac:dyDescent="0.35">
      <c r="A59" s="48">
        <v>2</v>
      </c>
      <c r="B59" s="51" t="s">
        <v>665</v>
      </c>
      <c r="C59" s="46" t="s">
        <v>168</v>
      </c>
      <c r="E59" s="1">
        <f t="shared" si="5"/>
        <v>107</v>
      </c>
      <c r="F59" s="16">
        <f t="shared" si="6"/>
        <v>0.93704918032786888</v>
      </c>
      <c r="G59" s="16">
        <v>0.06</v>
      </c>
      <c r="I59" s="2" t="s">
        <v>805</v>
      </c>
      <c r="K59" s="1">
        <v>4</v>
      </c>
      <c r="L59" s="1">
        <v>0</v>
      </c>
      <c r="M59" s="1">
        <v>4</v>
      </c>
      <c r="N59" s="1">
        <v>6</v>
      </c>
      <c r="O59" s="1">
        <v>8</v>
      </c>
      <c r="P59" s="1">
        <v>6</v>
      </c>
      <c r="Q59" s="1">
        <v>4</v>
      </c>
      <c r="R59" s="1">
        <v>8</v>
      </c>
      <c r="S59" s="1">
        <v>4</v>
      </c>
      <c r="T59" s="1">
        <v>6</v>
      </c>
      <c r="U59" s="1">
        <v>16</v>
      </c>
      <c r="V59" s="1">
        <v>9</v>
      </c>
      <c r="W59" s="1">
        <v>14</v>
      </c>
      <c r="X59" s="1">
        <v>7</v>
      </c>
      <c r="Y59" s="1">
        <v>0</v>
      </c>
      <c r="Z59" s="1">
        <v>5</v>
      </c>
      <c r="AA59" s="1">
        <v>4</v>
      </c>
      <c r="AB59" s="1">
        <v>2</v>
      </c>
      <c r="AF59" s="12">
        <f t="shared" si="7"/>
        <v>1</v>
      </c>
      <c r="AG59" s="12">
        <f t="shared" si="8"/>
        <v>0</v>
      </c>
      <c r="AH59" s="12">
        <f t="shared" si="9"/>
        <v>1</v>
      </c>
      <c r="AI59" s="12">
        <f t="shared" si="10"/>
        <v>1</v>
      </c>
      <c r="AJ59" s="12">
        <f t="shared" si="11"/>
        <v>1</v>
      </c>
      <c r="AK59" s="12">
        <f t="shared" si="12"/>
        <v>1</v>
      </c>
      <c r="AL59" s="12">
        <f t="shared" si="13"/>
        <v>1</v>
      </c>
      <c r="AM59" s="12">
        <f t="shared" si="14"/>
        <v>1</v>
      </c>
      <c r="AN59" s="12">
        <f t="shared" si="15"/>
        <v>1</v>
      </c>
      <c r="AO59" s="12">
        <f t="shared" si="16"/>
        <v>1</v>
      </c>
      <c r="AP59" s="12">
        <f t="shared" si="17"/>
        <v>1</v>
      </c>
      <c r="AQ59" s="12">
        <f t="shared" si="18"/>
        <v>0.75</v>
      </c>
      <c r="AR59" s="12">
        <f t="shared" si="19"/>
        <v>1</v>
      </c>
      <c r="AS59" s="12">
        <f t="shared" si="20"/>
        <v>0.7</v>
      </c>
      <c r="AT59" s="12">
        <f t="shared" si="21"/>
        <v>0</v>
      </c>
      <c r="AU59" s="12">
        <f t="shared" si="22"/>
        <v>1</v>
      </c>
      <c r="AV59" s="12">
        <f t="shared" si="23"/>
        <v>0.8</v>
      </c>
      <c r="AW59" s="12">
        <f t="shared" si="24"/>
        <v>1</v>
      </c>
    </row>
    <row r="60" spans="1:49" ht="14.55" thickBot="1" x14ac:dyDescent="0.35">
      <c r="A60" s="48">
        <v>2</v>
      </c>
      <c r="B60" s="51" t="s">
        <v>666</v>
      </c>
      <c r="C60" s="46" t="s">
        <v>667</v>
      </c>
      <c r="E60" s="1">
        <f t="shared" si="5"/>
        <v>95.5</v>
      </c>
      <c r="F60" s="16">
        <f t="shared" si="6"/>
        <v>0.78278688524590168</v>
      </c>
      <c r="G60" s="16"/>
      <c r="I60" s="2" t="s">
        <v>805</v>
      </c>
      <c r="K60" s="1">
        <v>4</v>
      </c>
      <c r="L60" s="1">
        <v>2</v>
      </c>
      <c r="M60" s="1">
        <v>4</v>
      </c>
      <c r="N60" s="1">
        <v>2</v>
      </c>
      <c r="O60" s="1">
        <v>8</v>
      </c>
      <c r="P60" s="1">
        <v>6</v>
      </c>
      <c r="Q60" s="1">
        <v>4</v>
      </c>
      <c r="R60" s="1">
        <v>8</v>
      </c>
      <c r="S60" s="1">
        <v>0</v>
      </c>
      <c r="T60" s="1">
        <v>0</v>
      </c>
      <c r="U60" s="1">
        <v>15</v>
      </c>
      <c r="V60" s="1">
        <v>11</v>
      </c>
      <c r="W60" s="1">
        <v>12</v>
      </c>
      <c r="X60" s="1">
        <v>8</v>
      </c>
      <c r="Y60" s="1">
        <v>4</v>
      </c>
      <c r="Z60" s="1">
        <v>3.5</v>
      </c>
      <c r="AA60" s="1">
        <v>2</v>
      </c>
      <c r="AB60" s="1">
        <v>2</v>
      </c>
      <c r="AF60" s="12">
        <f t="shared" si="7"/>
        <v>1</v>
      </c>
      <c r="AG60" s="12">
        <f t="shared" si="8"/>
        <v>0.5</v>
      </c>
      <c r="AH60" s="12">
        <f t="shared" si="9"/>
        <v>1</v>
      </c>
      <c r="AI60" s="12">
        <f t="shared" si="10"/>
        <v>0.33333333333333331</v>
      </c>
      <c r="AJ60" s="12">
        <f t="shared" si="11"/>
        <v>1</v>
      </c>
      <c r="AK60" s="12">
        <f t="shared" si="12"/>
        <v>1</v>
      </c>
      <c r="AL60" s="12">
        <f t="shared" si="13"/>
        <v>1</v>
      </c>
      <c r="AM60" s="12">
        <f t="shared" si="14"/>
        <v>1</v>
      </c>
      <c r="AN60" s="12">
        <f t="shared" si="15"/>
        <v>0</v>
      </c>
      <c r="AO60" s="12">
        <f t="shared" si="16"/>
        <v>0</v>
      </c>
      <c r="AP60" s="12">
        <f t="shared" si="17"/>
        <v>0.9375</v>
      </c>
      <c r="AQ60" s="12">
        <f t="shared" si="18"/>
        <v>0.91666666666666663</v>
      </c>
      <c r="AR60" s="12">
        <f t="shared" si="19"/>
        <v>0.8571428571428571</v>
      </c>
      <c r="AS60" s="12">
        <f t="shared" si="20"/>
        <v>0.8</v>
      </c>
      <c r="AT60" s="12">
        <f t="shared" si="21"/>
        <v>1</v>
      </c>
      <c r="AU60" s="12">
        <f t="shared" si="22"/>
        <v>0.7</v>
      </c>
      <c r="AV60" s="12">
        <f t="shared" si="23"/>
        <v>0.4</v>
      </c>
      <c r="AW60" s="12">
        <f t="shared" si="24"/>
        <v>1</v>
      </c>
    </row>
  </sheetData>
  <phoneticPr fontId="1" type="noConversion"/>
  <printOptions horizontalCentered="1" verticalCentered="1" gridLines="1"/>
  <pageMargins left="0.5" right="0.5" top="0.5" bottom="0.5" header="0.5" footer="0.5"/>
  <pageSetup scale="72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3"/>
  <sheetViews>
    <sheetView topLeftCell="A24" zoomScale="80" zoomScaleNormal="80" workbookViewId="0">
      <selection activeCell="H54" sqref="H54"/>
    </sheetView>
  </sheetViews>
  <sheetFormatPr defaultColWidth="9.08984375" defaultRowHeight="14" x14ac:dyDescent="0.3"/>
  <cols>
    <col min="1" max="1" width="4.08984375" style="1" bestFit="1" customWidth="1"/>
    <col min="2" max="2" width="2.453125" style="1" bestFit="1" customWidth="1"/>
    <col min="3" max="3" width="10.36328125" style="1" bestFit="1" customWidth="1"/>
    <col min="4" max="4" width="8.36328125" style="1" bestFit="1" customWidth="1"/>
    <col min="5" max="5" width="1.08984375" style="1" customWidth="1"/>
    <col min="6" max="6" width="5.453125" style="1" customWidth="1"/>
    <col min="7" max="7" width="6.1796875" style="21" customWidth="1"/>
    <col min="8" max="8" width="6.453125" style="21" customWidth="1"/>
    <col min="9" max="9" width="1.36328125" style="1" customWidth="1"/>
    <col min="10" max="17" width="7.26953125" style="22" customWidth="1"/>
    <col min="18" max="18" width="7.26953125" customWidth="1"/>
    <col min="19" max="21" width="7.26953125" style="22" customWidth="1"/>
    <col min="22" max="22" width="1" style="12" customWidth="1"/>
    <col min="23" max="23" width="9" style="24" bestFit="1" customWidth="1"/>
    <col min="24" max="24" width="9" style="24" customWidth="1"/>
    <col min="25" max="25" width="2.08984375" style="12" customWidth="1"/>
    <col min="26" max="35" width="9.1796875" style="25" customWidth="1"/>
    <col min="36" max="16384" width="9.08984375" style="1"/>
  </cols>
  <sheetData>
    <row r="1" spans="1:35" x14ac:dyDescent="0.3">
      <c r="T1" s="22">
        <v>5</v>
      </c>
      <c r="U1" s="22">
        <v>5</v>
      </c>
    </row>
    <row r="2" spans="1:35" x14ac:dyDescent="0.3">
      <c r="F2" s="1">
        <f>SUM(J2:U2)</f>
        <v>110</v>
      </c>
      <c r="J2" s="22">
        <v>12</v>
      </c>
      <c r="K2" s="22">
        <v>8</v>
      </c>
      <c r="L2" s="22">
        <v>10</v>
      </c>
      <c r="M2" s="22">
        <v>5</v>
      </c>
      <c r="N2" s="22">
        <v>5</v>
      </c>
      <c r="O2" s="22">
        <v>19</v>
      </c>
      <c r="P2" s="22">
        <v>12</v>
      </c>
      <c r="Q2" s="22">
        <v>10</v>
      </c>
      <c r="R2" s="22">
        <v>7</v>
      </c>
      <c r="S2" s="22">
        <v>22</v>
      </c>
    </row>
    <row r="3" spans="1:35" x14ac:dyDescent="0.3">
      <c r="A3" s="79" t="s">
        <v>22</v>
      </c>
      <c r="B3" s="79" t="s">
        <v>457</v>
      </c>
      <c r="C3" s="79" t="s">
        <v>1</v>
      </c>
      <c r="D3" s="79" t="s">
        <v>77</v>
      </c>
      <c r="F3" s="2" t="s">
        <v>3</v>
      </c>
      <c r="G3" s="45" t="s">
        <v>4</v>
      </c>
      <c r="H3" s="45" t="s">
        <v>522</v>
      </c>
      <c r="J3" s="22" t="s">
        <v>529</v>
      </c>
      <c r="K3" s="22" t="s">
        <v>530</v>
      </c>
      <c r="L3" s="22" t="s">
        <v>524</v>
      </c>
      <c r="M3" s="22" t="s">
        <v>448</v>
      </c>
      <c r="N3" s="22" t="s">
        <v>526</v>
      </c>
      <c r="O3" s="22" t="s">
        <v>288</v>
      </c>
      <c r="P3" s="22" t="s">
        <v>519</v>
      </c>
      <c r="Q3" s="22" t="s">
        <v>523</v>
      </c>
      <c r="R3" s="22" t="s">
        <v>531</v>
      </c>
      <c r="S3" s="22" t="s">
        <v>525</v>
      </c>
      <c r="T3" s="22" t="s">
        <v>527</v>
      </c>
      <c r="U3" s="22" t="s">
        <v>528</v>
      </c>
      <c r="W3" s="24" t="s">
        <v>389</v>
      </c>
      <c r="X3" s="24" t="s">
        <v>390</v>
      </c>
      <c r="Z3" s="25" t="str">
        <f t="shared" ref="Z3" si="0">CONCATENATE("p.",J3)</f>
        <v>p.mcReg</v>
      </c>
      <c r="AA3" s="25" t="str">
        <f t="shared" ref="AA3" si="1">CONCATENATE("p.",K3)</f>
        <v>p.mcSmpD</v>
      </c>
      <c r="AB3" s="25" t="str">
        <f t="shared" ref="AB3" si="2">CONCATENATE("p.",L3)</f>
        <v>p.mcInfer</v>
      </c>
      <c r="AC3" s="25" t="str">
        <f t="shared" ref="AC3" si="3">CONCATENATE("p.",M3)</f>
        <v>p.saDist</v>
      </c>
      <c r="AD3" s="25" t="str">
        <f t="shared" ref="AD3" si="4">CONCATENATE("p.",N3)</f>
        <v>p.saME</v>
      </c>
      <c r="AE3" s="25" t="str">
        <f t="shared" ref="AE3" si="5">CONCATENATE("p.",O3)</f>
        <v>p.Regress</v>
      </c>
      <c r="AF3" s="25" t="str">
        <f t="shared" ref="AF3" si="6">CONCATENATE("p.",P3)</f>
        <v>p.CBEDA</v>
      </c>
      <c r="AG3" s="25" t="str">
        <f t="shared" ref="AG3" si="7">CONCATENATE("p.",Q3)</f>
        <v>p.QBEDA</v>
      </c>
      <c r="AH3" s="25" t="str">
        <f t="shared" ref="AH3" si="8">CONCATENATE("p.",R3)</f>
        <v>p.SmpD</v>
      </c>
      <c r="AI3" s="25" t="str">
        <f t="shared" ref="AI3" si="9">CONCATENATE("p.",S3)</f>
        <v>p.Infer</v>
      </c>
    </row>
    <row r="4" spans="1:35" s="12" customFormat="1" x14ac:dyDescent="0.3">
      <c r="A4" s="80">
        <v>1</v>
      </c>
      <c r="B4" s="50">
        <v>1</v>
      </c>
      <c r="C4" s="50" t="s">
        <v>497</v>
      </c>
      <c r="D4" s="50" t="s">
        <v>496</v>
      </c>
      <c r="F4" s="12">
        <f>SUM(J4:U4)</f>
        <v>68.5</v>
      </c>
      <c r="G4" s="19">
        <f>F4/$F$2+H4</f>
        <v>0.69272727272727264</v>
      </c>
      <c r="H4" s="19">
        <v>7.0000000000000007E-2</v>
      </c>
      <c r="J4" s="23">
        <v>8</v>
      </c>
      <c r="K4" s="23">
        <v>2</v>
      </c>
      <c r="L4" s="23">
        <v>6</v>
      </c>
      <c r="M4" s="23">
        <v>2</v>
      </c>
      <c r="N4" s="23">
        <v>3</v>
      </c>
      <c r="O4" s="23">
        <v>13</v>
      </c>
      <c r="P4" s="23">
        <v>11</v>
      </c>
      <c r="Q4" s="23">
        <v>7</v>
      </c>
      <c r="R4" s="12">
        <v>4.5</v>
      </c>
      <c r="S4" s="23">
        <v>12</v>
      </c>
      <c r="T4" s="23"/>
      <c r="U4" s="23">
        <v>0</v>
      </c>
      <c r="W4" s="24"/>
      <c r="X4" s="24"/>
      <c r="Z4" s="20">
        <f t="shared" ref="Z4" si="10">J4/J$2</f>
        <v>0.66666666666666663</v>
      </c>
      <c r="AA4" s="20">
        <f t="shared" ref="AA4" si="11">K4/K$2</f>
        <v>0.25</v>
      </c>
      <c r="AB4" s="20">
        <f t="shared" ref="AB4" si="12">L4/L$2</f>
        <v>0.6</v>
      </c>
      <c r="AC4" s="20">
        <f t="shared" ref="AC4" si="13">M4/M$2</f>
        <v>0.4</v>
      </c>
      <c r="AD4" s="20">
        <f t="shared" ref="AD4" si="14">N4/N$2</f>
        <v>0.6</v>
      </c>
      <c r="AE4" s="20">
        <f t="shared" ref="AE4" si="15">O4/O$2</f>
        <v>0.68421052631578949</v>
      </c>
      <c r="AF4" s="20">
        <f t="shared" ref="AF4" si="16">P4/P$2</f>
        <v>0.91666666666666663</v>
      </c>
      <c r="AG4" s="20">
        <f t="shared" ref="AG4" si="17">Q4/Q$2</f>
        <v>0.7</v>
      </c>
      <c r="AH4" s="20">
        <f t="shared" ref="AH4" si="18">R4/R$2</f>
        <v>0.6428571428571429</v>
      </c>
      <c r="AI4" s="20">
        <f t="shared" ref="AI4" si="19">S4/S$2</f>
        <v>0.54545454545454541</v>
      </c>
    </row>
    <row r="5" spans="1:35" x14ac:dyDescent="0.3">
      <c r="A5" s="80">
        <v>1</v>
      </c>
      <c r="B5" s="50">
        <v>1</v>
      </c>
      <c r="C5" s="81" t="s">
        <v>545</v>
      </c>
      <c r="D5" s="50" t="s">
        <v>546</v>
      </c>
      <c r="F5" s="12">
        <f t="shared" ref="F5:F10" si="20">SUM(J5:U5)</f>
        <v>54</v>
      </c>
      <c r="G5" s="19">
        <f t="shared" ref="G5:G10" si="21">F5/$F$2+H5</f>
        <v>0.54090909090909089</v>
      </c>
      <c r="H5" s="21">
        <v>0.05</v>
      </c>
      <c r="J5" s="22">
        <v>10</v>
      </c>
      <c r="K5" s="22">
        <v>8</v>
      </c>
      <c r="L5" s="22">
        <v>6</v>
      </c>
      <c r="M5" s="22">
        <v>1</v>
      </c>
      <c r="N5" s="22">
        <v>4</v>
      </c>
      <c r="O5" s="22">
        <v>8</v>
      </c>
      <c r="P5" s="22">
        <v>6</v>
      </c>
      <c r="Q5" s="22">
        <v>6</v>
      </c>
      <c r="R5" s="22">
        <v>0</v>
      </c>
      <c r="S5" s="22">
        <v>5</v>
      </c>
      <c r="Z5" s="20">
        <f t="shared" ref="Z5:Z10" si="22">J5/J$2</f>
        <v>0.83333333333333337</v>
      </c>
      <c r="AA5" s="20">
        <f t="shared" ref="AA5:AA10" si="23">K5/K$2</f>
        <v>1</v>
      </c>
      <c r="AB5" s="20">
        <f t="shared" ref="AB5:AB10" si="24">L5/L$2</f>
        <v>0.6</v>
      </c>
      <c r="AC5" s="20">
        <f t="shared" ref="AC5:AC10" si="25">M5/M$2</f>
        <v>0.2</v>
      </c>
      <c r="AD5" s="20">
        <f t="shared" ref="AD5:AD10" si="26">N5/N$2</f>
        <v>0.8</v>
      </c>
      <c r="AE5" s="20">
        <f t="shared" ref="AE5:AE10" si="27">O5/O$2</f>
        <v>0.42105263157894735</v>
      </c>
      <c r="AF5" s="20">
        <f t="shared" ref="AF5:AF10" si="28">P5/P$2</f>
        <v>0.5</v>
      </c>
      <c r="AG5" s="20">
        <f t="shared" ref="AG5:AG10" si="29">Q5/Q$2</f>
        <v>0.6</v>
      </c>
      <c r="AH5" s="20">
        <f t="shared" ref="AH5:AH10" si="30">R5/R$2</f>
        <v>0</v>
      </c>
      <c r="AI5" s="20">
        <f t="shared" ref="AI5:AI10" si="31">S5/S$2</f>
        <v>0.22727272727272727</v>
      </c>
    </row>
    <row r="6" spans="1:35" x14ac:dyDescent="0.3">
      <c r="A6" s="80">
        <v>1</v>
      </c>
      <c r="B6" s="50">
        <v>1</v>
      </c>
      <c r="C6" s="81" t="s">
        <v>547</v>
      </c>
      <c r="D6" s="50" t="s">
        <v>463</v>
      </c>
      <c r="F6" s="12">
        <f t="shared" si="20"/>
        <v>44</v>
      </c>
      <c r="G6" s="19">
        <f t="shared" si="21"/>
        <v>0.44</v>
      </c>
      <c r="H6" s="21">
        <v>0.04</v>
      </c>
      <c r="J6" s="22">
        <v>8</v>
      </c>
      <c r="K6" s="22">
        <v>4</v>
      </c>
      <c r="L6" s="22">
        <v>6</v>
      </c>
      <c r="M6" s="22">
        <v>0</v>
      </c>
      <c r="N6" s="22">
        <v>1</v>
      </c>
      <c r="O6" s="22">
        <v>0</v>
      </c>
      <c r="P6" s="22">
        <v>12</v>
      </c>
      <c r="Q6" s="22">
        <v>8</v>
      </c>
      <c r="R6" s="22">
        <v>1</v>
      </c>
      <c r="S6" s="22">
        <v>4</v>
      </c>
      <c r="Z6" s="20">
        <f t="shared" si="22"/>
        <v>0.66666666666666663</v>
      </c>
      <c r="AA6" s="20">
        <f t="shared" si="23"/>
        <v>0.5</v>
      </c>
      <c r="AB6" s="20">
        <f t="shared" si="24"/>
        <v>0.6</v>
      </c>
      <c r="AC6" s="20">
        <f t="shared" si="25"/>
        <v>0</v>
      </c>
      <c r="AD6" s="20">
        <f t="shared" si="26"/>
        <v>0.2</v>
      </c>
      <c r="AE6" s="20">
        <f t="shared" si="27"/>
        <v>0</v>
      </c>
      <c r="AF6" s="20">
        <f t="shared" si="28"/>
        <v>1</v>
      </c>
      <c r="AG6" s="20">
        <f t="shared" si="29"/>
        <v>0.8</v>
      </c>
      <c r="AH6" s="20">
        <f t="shared" si="30"/>
        <v>0.14285714285714285</v>
      </c>
      <c r="AI6" s="20">
        <f t="shared" si="31"/>
        <v>0.18181818181818182</v>
      </c>
    </row>
    <row r="7" spans="1:35" x14ac:dyDescent="0.3">
      <c r="A7" s="80">
        <v>1</v>
      </c>
      <c r="B7" s="50">
        <v>1</v>
      </c>
      <c r="C7" s="81" t="s">
        <v>548</v>
      </c>
      <c r="D7" s="50" t="s">
        <v>549</v>
      </c>
      <c r="F7" s="12">
        <f t="shared" si="20"/>
        <v>71.5</v>
      </c>
      <c r="G7" s="19">
        <f t="shared" si="21"/>
        <v>0.65</v>
      </c>
      <c r="J7" s="22">
        <v>10</v>
      </c>
      <c r="K7" s="22">
        <v>6</v>
      </c>
      <c r="L7" s="22">
        <v>8</v>
      </c>
      <c r="M7" s="22">
        <v>4</v>
      </c>
      <c r="N7" s="22">
        <v>3</v>
      </c>
      <c r="O7" s="22">
        <v>7</v>
      </c>
      <c r="P7" s="22">
        <v>12</v>
      </c>
      <c r="Q7" s="22">
        <v>8</v>
      </c>
      <c r="R7" s="22">
        <v>6.5</v>
      </c>
      <c r="S7" s="22">
        <v>4</v>
      </c>
      <c r="T7" s="22">
        <v>3</v>
      </c>
      <c r="Z7" s="20">
        <f t="shared" si="22"/>
        <v>0.83333333333333337</v>
      </c>
      <c r="AA7" s="20">
        <f t="shared" si="23"/>
        <v>0.75</v>
      </c>
      <c r="AB7" s="20">
        <f t="shared" si="24"/>
        <v>0.8</v>
      </c>
      <c r="AC7" s="20">
        <f t="shared" si="25"/>
        <v>0.8</v>
      </c>
      <c r="AD7" s="20">
        <f t="shared" si="26"/>
        <v>0.6</v>
      </c>
      <c r="AE7" s="20">
        <f t="shared" si="27"/>
        <v>0.36842105263157893</v>
      </c>
      <c r="AF7" s="20">
        <f t="shared" si="28"/>
        <v>1</v>
      </c>
      <c r="AG7" s="20">
        <f t="shared" si="29"/>
        <v>0.8</v>
      </c>
      <c r="AH7" s="20">
        <f t="shared" si="30"/>
        <v>0.9285714285714286</v>
      </c>
      <c r="AI7" s="20">
        <f t="shared" si="31"/>
        <v>0.18181818181818182</v>
      </c>
    </row>
    <row r="8" spans="1:35" x14ac:dyDescent="0.3">
      <c r="A8" s="80">
        <v>1</v>
      </c>
      <c r="B8" s="50">
        <v>1</v>
      </c>
      <c r="C8" s="81" t="s">
        <v>550</v>
      </c>
      <c r="D8" s="50" t="s">
        <v>44</v>
      </c>
      <c r="F8" s="12">
        <f t="shared" si="20"/>
        <v>88.5</v>
      </c>
      <c r="G8" s="19">
        <f t="shared" si="21"/>
        <v>0.80454545454545456</v>
      </c>
      <c r="J8" s="22">
        <v>12</v>
      </c>
      <c r="K8" s="22">
        <v>6</v>
      </c>
      <c r="L8" s="22">
        <v>10</v>
      </c>
      <c r="M8" s="22">
        <v>4</v>
      </c>
      <c r="N8" s="22">
        <v>3</v>
      </c>
      <c r="O8" s="22">
        <v>15</v>
      </c>
      <c r="P8" s="22">
        <v>6</v>
      </c>
      <c r="Q8" s="22">
        <v>6</v>
      </c>
      <c r="R8" s="22">
        <v>4.5</v>
      </c>
      <c r="S8" s="22">
        <v>22</v>
      </c>
      <c r="T8" s="22">
        <v>0</v>
      </c>
      <c r="Z8" s="20">
        <f t="shared" si="22"/>
        <v>1</v>
      </c>
      <c r="AA8" s="20">
        <f t="shared" si="23"/>
        <v>0.75</v>
      </c>
      <c r="AB8" s="20">
        <f t="shared" si="24"/>
        <v>1</v>
      </c>
      <c r="AC8" s="20">
        <f t="shared" si="25"/>
        <v>0.8</v>
      </c>
      <c r="AD8" s="20">
        <f t="shared" si="26"/>
        <v>0.6</v>
      </c>
      <c r="AE8" s="20">
        <f t="shared" si="27"/>
        <v>0.78947368421052633</v>
      </c>
      <c r="AF8" s="20">
        <f t="shared" si="28"/>
        <v>0.5</v>
      </c>
      <c r="AG8" s="20">
        <f t="shared" si="29"/>
        <v>0.6</v>
      </c>
      <c r="AH8" s="20">
        <f t="shared" si="30"/>
        <v>0.6428571428571429</v>
      </c>
      <c r="AI8" s="20">
        <f t="shared" si="31"/>
        <v>1</v>
      </c>
    </row>
    <row r="9" spans="1:35" x14ac:dyDescent="0.3">
      <c r="A9" s="80">
        <v>1</v>
      </c>
      <c r="B9" s="50">
        <v>1</v>
      </c>
      <c r="C9" s="81" t="s">
        <v>340</v>
      </c>
      <c r="D9" s="50" t="s">
        <v>775</v>
      </c>
      <c r="F9" s="12">
        <f t="shared" si="20"/>
        <v>105.5</v>
      </c>
      <c r="G9" s="19">
        <f t="shared" si="21"/>
        <v>0.95909090909090911</v>
      </c>
      <c r="J9" s="22">
        <v>10</v>
      </c>
      <c r="K9" s="22">
        <v>8</v>
      </c>
      <c r="L9" s="22">
        <v>8</v>
      </c>
      <c r="M9" s="22">
        <v>4.5</v>
      </c>
      <c r="N9" s="22">
        <v>5</v>
      </c>
      <c r="O9" s="22">
        <v>15</v>
      </c>
      <c r="P9" s="22">
        <v>12</v>
      </c>
      <c r="Q9" s="22">
        <v>6</v>
      </c>
      <c r="R9" s="22">
        <v>7</v>
      </c>
      <c r="S9" s="22">
        <v>22</v>
      </c>
      <c r="T9" s="22">
        <v>3</v>
      </c>
      <c r="U9" s="22">
        <v>5</v>
      </c>
      <c r="Z9" s="20">
        <f t="shared" si="22"/>
        <v>0.83333333333333337</v>
      </c>
      <c r="AA9" s="20">
        <f t="shared" si="23"/>
        <v>1</v>
      </c>
      <c r="AB9" s="20">
        <f t="shared" si="24"/>
        <v>0.8</v>
      </c>
      <c r="AC9" s="20">
        <f t="shared" si="25"/>
        <v>0.9</v>
      </c>
      <c r="AD9" s="20">
        <f t="shared" si="26"/>
        <v>1</v>
      </c>
      <c r="AE9" s="20">
        <f t="shared" si="27"/>
        <v>0.78947368421052633</v>
      </c>
      <c r="AF9" s="20">
        <f t="shared" si="28"/>
        <v>1</v>
      </c>
      <c r="AG9" s="20">
        <f t="shared" si="29"/>
        <v>0.6</v>
      </c>
      <c r="AH9" s="20">
        <f t="shared" si="30"/>
        <v>1</v>
      </c>
      <c r="AI9" s="20">
        <f t="shared" si="31"/>
        <v>1</v>
      </c>
    </row>
    <row r="10" spans="1:35" x14ac:dyDescent="0.3">
      <c r="A10" s="80">
        <v>1</v>
      </c>
      <c r="B10" s="50">
        <v>1</v>
      </c>
      <c r="C10" s="81" t="s">
        <v>461</v>
      </c>
      <c r="D10" s="50" t="s">
        <v>692</v>
      </c>
      <c r="F10" s="12">
        <f t="shared" si="20"/>
        <v>68</v>
      </c>
      <c r="G10" s="19">
        <f t="shared" si="21"/>
        <v>0.61818181818181817</v>
      </c>
      <c r="J10" s="22">
        <v>10</v>
      </c>
      <c r="K10" s="22">
        <v>8</v>
      </c>
      <c r="L10" s="22">
        <v>8</v>
      </c>
      <c r="M10" s="22">
        <v>3</v>
      </c>
      <c r="N10" s="22">
        <v>2</v>
      </c>
      <c r="O10" s="22">
        <v>14</v>
      </c>
      <c r="P10" s="22">
        <v>12</v>
      </c>
      <c r="Q10" s="22">
        <v>5</v>
      </c>
      <c r="R10" s="22">
        <v>2</v>
      </c>
      <c r="S10" s="22">
        <v>4</v>
      </c>
      <c r="Z10" s="20">
        <f t="shared" si="22"/>
        <v>0.83333333333333337</v>
      </c>
      <c r="AA10" s="20">
        <f t="shared" si="23"/>
        <v>1</v>
      </c>
      <c r="AB10" s="20">
        <f t="shared" si="24"/>
        <v>0.8</v>
      </c>
      <c r="AC10" s="20">
        <f t="shared" si="25"/>
        <v>0.6</v>
      </c>
      <c r="AD10" s="20">
        <f t="shared" si="26"/>
        <v>0.4</v>
      </c>
      <c r="AE10" s="20">
        <f t="shared" si="27"/>
        <v>0.73684210526315785</v>
      </c>
      <c r="AF10" s="20">
        <f t="shared" si="28"/>
        <v>1</v>
      </c>
      <c r="AG10" s="20">
        <f t="shared" si="29"/>
        <v>0.5</v>
      </c>
      <c r="AH10" s="20">
        <f t="shared" si="30"/>
        <v>0.2857142857142857</v>
      </c>
      <c r="AI10" s="20">
        <f t="shared" si="31"/>
        <v>0.18181818181818182</v>
      </c>
    </row>
    <row r="11" spans="1:35" s="83" customFormat="1" x14ac:dyDescent="0.3">
      <c r="A11" s="83">
        <v>0</v>
      </c>
      <c r="B11" s="84">
        <v>1</v>
      </c>
      <c r="C11" s="85" t="s">
        <v>249</v>
      </c>
      <c r="D11" s="84" t="s">
        <v>551</v>
      </c>
      <c r="G11" s="86"/>
      <c r="H11" s="86"/>
      <c r="J11" s="87"/>
      <c r="K11" s="87"/>
      <c r="L11" s="87"/>
      <c r="M11" s="87"/>
      <c r="N11" s="87"/>
      <c r="O11" s="87"/>
      <c r="P11" s="87"/>
      <c r="Q11" s="87"/>
      <c r="R11" s="88"/>
      <c r="S11" s="87"/>
      <c r="T11" s="87"/>
      <c r="U11" s="87"/>
      <c r="V11" s="65"/>
      <c r="W11" s="89"/>
      <c r="X11" s="89"/>
      <c r="Y11" s="65"/>
      <c r="Z11" s="90"/>
      <c r="AA11" s="90"/>
      <c r="AB11" s="90"/>
      <c r="AC11" s="90"/>
      <c r="AD11" s="90"/>
      <c r="AE11" s="90"/>
      <c r="AF11" s="90"/>
      <c r="AG11" s="90"/>
      <c r="AH11" s="90"/>
      <c r="AI11" s="90"/>
    </row>
    <row r="12" spans="1:35" x14ac:dyDescent="0.3">
      <c r="A12" s="80">
        <v>1</v>
      </c>
      <c r="B12" s="50">
        <v>1</v>
      </c>
      <c r="C12" s="81" t="s">
        <v>552</v>
      </c>
      <c r="D12" s="50" t="s">
        <v>193</v>
      </c>
      <c r="F12" s="12">
        <f t="shared" ref="F12:F14" si="32">SUM(J12:U12)</f>
        <v>105</v>
      </c>
      <c r="G12" s="19">
        <f t="shared" ref="G12:G14" si="33">F12/$F$2+H12</f>
        <v>0.95454545454545459</v>
      </c>
      <c r="J12" s="22">
        <v>12</v>
      </c>
      <c r="K12" s="22">
        <v>6</v>
      </c>
      <c r="L12" s="22">
        <v>8</v>
      </c>
      <c r="M12" s="22">
        <v>4.5</v>
      </c>
      <c r="N12" s="22">
        <v>4</v>
      </c>
      <c r="O12" s="22">
        <v>19</v>
      </c>
      <c r="P12" s="22">
        <v>12</v>
      </c>
      <c r="Q12" s="22">
        <v>8</v>
      </c>
      <c r="R12" s="22">
        <v>6.5</v>
      </c>
      <c r="S12" s="22">
        <v>22</v>
      </c>
      <c r="T12" s="22">
        <v>3</v>
      </c>
      <c r="U12" s="22">
        <v>0</v>
      </c>
      <c r="Z12" s="20">
        <f t="shared" ref="Z12:Z14" si="34">J12/J$2</f>
        <v>1</v>
      </c>
      <c r="AA12" s="20">
        <f t="shared" ref="AA12:AA14" si="35">K12/K$2</f>
        <v>0.75</v>
      </c>
      <c r="AB12" s="20">
        <f t="shared" ref="AB12:AB14" si="36">L12/L$2</f>
        <v>0.8</v>
      </c>
      <c r="AC12" s="20">
        <f t="shared" ref="AC12:AC14" si="37">M12/M$2</f>
        <v>0.9</v>
      </c>
      <c r="AD12" s="20">
        <f t="shared" ref="AD12:AD14" si="38">N12/N$2</f>
        <v>0.8</v>
      </c>
      <c r="AE12" s="20">
        <f t="shared" ref="AE12:AE14" si="39">O12/O$2</f>
        <v>1</v>
      </c>
      <c r="AF12" s="20">
        <f t="shared" ref="AF12:AF14" si="40">P12/P$2</f>
        <v>1</v>
      </c>
      <c r="AG12" s="20">
        <f t="shared" ref="AG12:AG14" si="41">Q12/Q$2</f>
        <v>0.8</v>
      </c>
      <c r="AH12" s="20">
        <f t="shared" ref="AH12:AH14" si="42">R12/R$2</f>
        <v>0.9285714285714286</v>
      </c>
      <c r="AI12" s="20">
        <f t="shared" ref="AI12:AI14" si="43">S12/S$2</f>
        <v>1</v>
      </c>
    </row>
    <row r="13" spans="1:35" x14ac:dyDescent="0.3">
      <c r="A13" s="80">
        <v>1</v>
      </c>
      <c r="B13" s="50">
        <v>1</v>
      </c>
      <c r="C13" s="81" t="s">
        <v>553</v>
      </c>
      <c r="D13" s="50" t="s">
        <v>554</v>
      </c>
      <c r="F13" s="12">
        <f t="shared" si="32"/>
        <v>39</v>
      </c>
      <c r="G13" s="19">
        <f t="shared" si="33"/>
        <v>0.35454545454545455</v>
      </c>
      <c r="J13" s="22">
        <v>10</v>
      </c>
      <c r="K13" s="22">
        <v>2</v>
      </c>
      <c r="L13" s="22">
        <v>8</v>
      </c>
      <c r="M13" s="22">
        <v>1</v>
      </c>
      <c r="N13" s="22">
        <v>2</v>
      </c>
      <c r="O13" s="22">
        <v>0</v>
      </c>
      <c r="P13" s="22">
        <v>12</v>
      </c>
      <c r="Q13" s="22">
        <v>0</v>
      </c>
      <c r="R13" s="22">
        <v>1</v>
      </c>
      <c r="S13" s="22">
        <v>3</v>
      </c>
      <c r="Z13" s="20">
        <f t="shared" si="34"/>
        <v>0.83333333333333337</v>
      </c>
      <c r="AA13" s="20">
        <f t="shared" si="35"/>
        <v>0.25</v>
      </c>
      <c r="AB13" s="20">
        <f t="shared" si="36"/>
        <v>0.8</v>
      </c>
      <c r="AC13" s="20">
        <f t="shared" si="37"/>
        <v>0.2</v>
      </c>
      <c r="AD13" s="20">
        <f t="shared" si="38"/>
        <v>0.4</v>
      </c>
      <c r="AE13" s="20">
        <f t="shared" si="39"/>
        <v>0</v>
      </c>
      <c r="AF13" s="20">
        <f t="shared" si="40"/>
        <v>1</v>
      </c>
      <c r="AG13" s="20">
        <f t="shared" si="41"/>
        <v>0</v>
      </c>
      <c r="AH13" s="20">
        <f t="shared" si="42"/>
        <v>0.14285714285714285</v>
      </c>
      <c r="AI13" s="20">
        <f t="shared" si="43"/>
        <v>0.13636363636363635</v>
      </c>
    </row>
    <row r="14" spans="1:35" x14ac:dyDescent="0.3">
      <c r="A14" s="80">
        <v>1</v>
      </c>
      <c r="B14" s="50">
        <v>1</v>
      </c>
      <c r="C14" s="81" t="s">
        <v>781</v>
      </c>
      <c r="D14" s="50" t="s">
        <v>782</v>
      </c>
      <c r="F14" s="12">
        <f t="shared" si="32"/>
        <v>48</v>
      </c>
      <c r="G14" s="19">
        <f t="shared" si="33"/>
        <v>0.43636363636363634</v>
      </c>
      <c r="J14" s="22">
        <v>10</v>
      </c>
      <c r="K14" s="22">
        <v>4</v>
      </c>
      <c r="L14" s="22">
        <v>8</v>
      </c>
      <c r="M14" s="22">
        <v>1</v>
      </c>
      <c r="N14" s="22">
        <v>2</v>
      </c>
      <c r="O14" s="22">
        <v>3</v>
      </c>
      <c r="P14" s="22">
        <v>12</v>
      </c>
      <c r="Q14" s="22">
        <v>2</v>
      </c>
      <c r="R14" s="22">
        <v>4</v>
      </c>
      <c r="S14" s="22">
        <v>2</v>
      </c>
      <c r="Z14" s="20">
        <f t="shared" si="34"/>
        <v>0.83333333333333337</v>
      </c>
      <c r="AA14" s="20">
        <f t="shared" si="35"/>
        <v>0.5</v>
      </c>
      <c r="AB14" s="20">
        <f t="shared" si="36"/>
        <v>0.8</v>
      </c>
      <c r="AC14" s="20">
        <f t="shared" si="37"/>
        <v>0.2</v>
      </c>
      <c r="AD14" s="20">
        <f t="shared" si="38"/>
        <v>0.4</v>
      </c>
      <c r="AE14" s="20">
        <f t="shared" si="39"/>
        <v>0.15789473684210525</v>
      </c>
      <c r="AF14" s="20">
        <f t="shared" si="40"/>
        <v>1</v>
      </c>
      <c r="AG14" s="20">
        <f t="shared" si="41"/>
        <v>0.2</v>
      </c>
      <c r="AH14" s="20">
        <f t="shared" si="42"/>
        <v>0.5714285714285714</v>
      </c>
      <c r="AI14" s="20">
        <f t="shared" si="43"/>
        <v>9.0909090909090912E-2</v>
      </c>
    </row>
    <row r="15" spans="1:35" s="83" customFormat="1" x14ac:dyDescent="0.3">
      <c r="A15" s="83">
        <v>0</v>
      </c>
      <c r="B15" s="84">
        <v>1</v>
      </c>
      <c r="C15" s="85" t="s">
        <v>555</v>
      </c>
      <c r="D15" s="84" t="s">
        <v>674</v>
      </c>
      <c r="G15" s="86"/>
      <c r="H15" s="86"/>
      <c r="J15" s="87"/>
      <c r="K15" s="87"/>
      <c r="L15" s="87"/>
      <c r="M15" s="87"/>
      <c r="N15" s="87"/>
      <c r="O15" s="87"/>
      <c r="P15" s="87"/>
      <c r="Q15" s="87"/>
      <c r="R15" s="88"/>
      <c r="S15" s="87"/>
      <c r="T15" s="87"/>
      <c r="U15" s="87"/>
      <c r="V15" s="65"/>
      <c r="W15" s="89"/>
      <c r="X15" s="89"/>
      <c r="Y15" s="65"/>
      <c r="Z15" s="90"/>
      <c r="AA15" s="90"/>
      <c r="AB15" s="90"/>
      <c r="AC15" s="90"/>
      <c r="AD15" s="90"/>
      <c r="AE15" s="90"/>
      <c r="AF15" s="90"/>
      <c r="AG15" s="90"/>
      <c r="AH15" s="90"/>
      <c r="AI15" s="90"/>
    </row>
    <row r="16" spans="1:35" x14ac:dyDescent="0.3">
      <c r="A16" s="80">
        <v>1</v>
      </c>
      <c r="B16" s="50">
        <v>1</v>
      </c>
      <c r="C16" s="81" t="s">
        <v>556</v>
      </c>
      <c r="D16" s="50" t="s">
        <v>215</v>
      </c>
      <c r="F16" s="12">
        <f>SUM(J16:U16)</f>
        <v>43</v>
      </c>
      <c r="G16" s="19">
        <f>F16/$F$2+H16</f>
        <v>0.39090909090909093</v>
      </c>
      <c r="J16" s="22">
        <v>10</v>
      </c>
      <c r="K16" s="22">
        <v>4</v>
      </c>
      <c r="L16" s="22">
        <v>4</v>
      </c>
      <c r="M16" s="22">
        <v>2</v>
      </c>
      <c r="N16" s="22">
        <v>1</v>
      </c>
      <c r="O16" s="22">
        <v>2</v>
      </c>
      <c r="P16" s="22">
        <v>10</v>
      </c>
      <c r="Q16" s="22">
        <v>2</v>
      </c>
      <c r="R16" s="22">
        <v>2</v>
      </c>
      <c r="S16" s="22">
        <v>6</v>
      </c>
      <c r="T16" s="22">
        <v>0</v>
      </c>
      <c r="U16" s="22">
        <v>0</v>
      </c>
      <c r="Z16" s="20">
        <f t="shared" ref="Z16" si="44">J16/J$2</f>
        <v>0.83333333333333337</v>
      </c>
      <c r="AA16" s="20">
        <f t="shared" ref="AA16" si="45">K16/K$2</f>
        <v>0.5</v>
      </c>
      <c r="AB16" s="20">
        <f t="shared" ref="AB16" si="46">L16/L$2</f>
        <v>0.4</v>
      </c>
      <c r="AC16" s="20">
        <f t="shared" ref="AC16" si="47">M16/M$2</f>
        <v>0.4</v>
      </c>
      <c r="AD16" s="20">
        <f t="shared" ref="AD16" si="48">N16/N$2</f>
        <v>0.2</v>
      </c>
      <c r="AE16" s="20">
        <f t="shared" ref="AE16" si="49">O16/O$2</f>
        <v>0.10526315789473684</v>
      </c>
      <c r="AF16" s="20">
        <f t="shared" ref="AF16" si="50">P16/P$2</f>
        <v>0.83333333333333337</v>
      </c>
      <c r="AG16" s="20">
        <f t="shared" ref="AG16" si="51">Q16/Q$2</f>
        <v>0.2</v>
      </c>
      <c r="AH16" s="20">
        <f t="shared" ref="AH16" si="52">R16/R$2</f>
        <v>0.2857142857142857</v>
      </c>
      <c r="AI16" s="20">
        <f t="shared" ref="AI16" si="53">S16/S$2</f>
        <v>0.27272727272727271</v>
      </c>
    </row>
    <row r="17" spans="1:35" s="83" customFormat="1" x14ac:dyDescent="0.3">
      <c r="A17" s="83">
        <v>0</v>
      </c>
      <c r="B17" s="84">
        <v>1</v>
      </c>
      <c r="C17" s="85" t="s">
        <v>557</v>
      </c>
      <c r="D17" s="84" t="s">
        <v>42</v>
      </c>
      <c r="G17" s="86"/>
      <c r="H17" s="86"/>
      <c r="J17" s="87"/>
      <c r="K17" s="87"/>
      <c r="L17" s="87"/>
      <c r="M17" s="87"/>
      <c r="N17" s="87"/>
      <c r="O17" s="87"/>
      <c r="P17" s="87"/>
      <c r="Q17" s="87"/>
      <c r="R17" s="88"/>
      <c r="S17" s="87"/>
      <c r="T17" s="87"/>
      <c r="U17" s="87"/>
      <c r="V17" s="65"/>
      <c r="W17" s="89"/>
      <c r="X17" s="89"/>
      <c r="Y17" s="65"/>
      <c r="Z17" s="90"/>
      <c r="AA17" s="90"/>
      <c r="AB17" s="90"/>
      <c r="AC17" s="90"/>
      <c r="AD17" s="90"/>
      <c r="AE17" s="90"/>
      <c r="AF17" s="90"/>
      <c r="AG17" s="90"/>
      <c r="AH17" s="90"/>
      <c r="AI17" s="90"/>
    </row>
    <row r="18" spans="1:35" x14ac:dyDescent="0.3">
      <c r="A18" s="80">
        <v>1</v>
      </c>
      <c r="B18" s="50">
        <v>1</v>
      </c>
      <c r="C18" s="81" t="s">
        <v>558</v>
      </c>
      <c r="D18" s="50" t="s">
        <v>269</v>
      </c>
      <c r="F18" s="12">
        <f t="shared" ref="F18:F33" si="54">SUM(J18:U18)</f>
        <v>57.5</v>
      </c>
      <c r="G18" s="19">
        <f t="shared" ref="G18:G33" si="55">F18/$F$2+H18</f>
        <v>0.61772727272727268</v>
      </c>
      <c r="H18" s="21">
        <v>9.5000000000000001E-2</v>
      </c>
      <c r="J18" s="22">
        <v>8</v>
      </c>
      <c r="K18" s="22">
        <v>6</v>
      </c>
      <c r="L18" s="22">
        <v>6</v>
      </c>
      <c r="M18" s="22">
        <v>4</v>
      </c>
      <c r="N18" s="22">
        <v>2.5</v>
      </c>
      <c r="O18" s="22">
        <v>0</v>
      </c>
      <c r="P18" s="22">
        <v>11</v>
      </c>
      <c r="Q18" s="22">
        <v>4</v>
      </c>
      <c r="R18" s="22">
        <v>4</v>
      </c>
      <c r="S18" s="22">
        <v>12</v>
      </c>
      <c r="U18" s="22">
        <v>0</v>
      </c>
      <c r="Z18" s="20">
        <f t="shared" ref="Z18:Z33" si="56">J18/J$2</f>
        <v>0.66666666666666663</v>
      </c>
      <c r="AA18" s="20">
        <f t="shared" ref="AA18:AA33" si="57">K18/K$2</f>
        <v>0.75</v>
      </c>
      <c r="AB18" s="20">
        <f t="shared" ref="AB18:AB33" si="58">L18/L$2</f>
        <v>0.6</v>
      </c>
      <c r="AC18" s="20">
        <f t="shared" ref="AC18:AC33" si="59">M18/M$2</f>
        <v>0.8</v>
      </c>
      <c r="AD18" s="20">
        <f t="shared" ref="AD18:AD33" si="60">N18/N$2</f>
        <v>0.5</v>
      </c>
      <c r="AE18" s="20">
        <f t="shared" ref="AE18:AE33" si="61">O18/O$2</f>
        <v>0</v>
      </c>
      <c r="AF18" s="20">
        <f t="shared" ref="AF18:AF33" si="62">P18/P$2</f>
        <v>0.91666666666666663</v>
      </c>
      <c r="AG18" s="20">
        <f t="shared" ref="AG18:AG33" si="63">Q18/Q$2</f>
        <v>0.4</v>
      </c>
      <c r="AH18" s="20">
        <f t="shared" ref="AH18:AH33" si="64">R18/R$2</f>
        <v>0.5714285714285714</v>
      </c>
      <c r="AI18" s="20">
        <f t="shared" ref="AI18:AI33" si="65">S18/S$2</f>
        <v>0.54545454545454541</v>
      </c>
    </row>
    <row r="19" spans="1:35" x14ac:dyDescent="0.3">
      <c r="A19" s="80">
        <v>1</v>
      </c>
      <c r="B19" s="50">
        <v>1</v>
      </c>
      <c r="C19" s="81" t="s">
        <v>426</v>
      </c>
      <c r="D19" s="50" t="s">
        <v>141</v>
      </c>
      <c r="F19" s="12">
        <f t="shared" si="54"/>
        <v>27</v>
      </c>
      <c r="G19" s="19">
        <f t="shared" si="55"/>
        <v>0.24545454545454545</v>
      </c>
      <c r="J19" s="22">
        <v>8</v>
      </c>
      <c r="K19" s="22">
        <v>2</v>
      </c>
      <c r="L19" s="22">
        <v>2</v>
      </c>
      <c r="M19" s="22">
        <v>2</v>
      </c>
      <c r="N19" s="22">
        <v>0</v>
      </c>
      <c r="O19" s="22">
        <v>0</v>
      </c>
      <c r="P19" s="22">
        <v>9</v>
      </c>
      <c r="Q19" s="22">
        <v>2</v>
      </c>
      <c r="R19" s="91">
        <v>2</v>
      </c>
      <c r="S19" s="22">
        <v>0</v>
      </c>
      <c r="Z19" s="20">
        <f t="shared" si="56"/>
        <v>0.66666666666666663</v>
      </c>
      <c r="AA19" s="20">
        <f t="shared" si="57"/>
        <v>0.25</v>
      </c>
      <c r="AB19" s="20">
        <f t="shared" si="58"/>
        <v>0.2</v>
      </c>
      <c r="AC19" s="20">
        <f t="shared" si="59"/>
        <v>0.4</v>
      </c>
      <c r="AD19" s="20">
        <f t="shared" si="60"/>
        <v>0</v>
      </c>
      <c r="AE19" s="20">
        <f t="shared" si="61"/>
        <v>0</v>
      </c>
      <c r="AF19" s="20">
        <f t="shared" si="62"/>
        <v>0.75</v>
      </c>
      <c r="AG19" s="20">
        <f t="shared" si="63"/>
        <v>0.2</v>
      </c>
      <c r="AH19" s="20">
        <f t="shared" si="64"/>
        <v>0.2857142857142857</v>
      </c>
      <c r="AI19" s="20">
        <f t="shared" si="65"/>
        <v>0</v>
      </c>
    </row>
    <row r="20" spans="1:35" x14ac:dyDescent="0.3">
      <c r="A20" s="80">
        <v>1</v>
      </c>
      <c r="B20" s="50">
        <v>1</v>
      </c>
      <c r="C20" s="81" t="s">
        <v>559</v>
      </c>
      <c r="D20" s="50" t="s">
        <v>560</v>
      </c>
      <c r="F20" s="12">
        <f t="shared" si="54"/>
        <v>15</v>
      </c>
      <c r="G20" s="19">
        <f t="shared" si="55"/>
        <v>0.13636363636363635</v>
      </c>
      <c r="J20" s="22">
        <v>4</v>
      </c>
      <c r="K20" s="22">
        <v>2</v>
      </c>
      <c r="L20" s="22">
        <v>2</v>
      </c>
      <c r="M20" s="22">
        <v>0</v>
      </c>
      <c r="N20" s="22">
        <v>0</v>
      </c>
      <c r="O20" s="22">
        <v>1</v>
      </c>
      <c r="P20" s="22">
        <v>0</v>
      </c>
      <c r="Q20" s="22">
        <v>2</v>
      </c>
      <c r="R20" s="22">
        <v>4</v>
      </c>
      <c r="S20" s="22">
        <v>0</v>
      </c>
      <c r="Z20" s="20">
        <f t="shared" si="56"/>
        <v>0.33333333333333331</v>
      </c>
      <c r="AA20" s="20">
        <f t="shared" si="57"/>
        <v>0.25</v>
      </c>
      <c r="AB20" s="20">
        <f t="shared" si="58"/>
        <v>0.2</v>
      </c>
      <c r="AC20" s="20">
        <f t="shared" si="59"/>
        <v>0</v>
      </c>
      <c r="AD20" s="20">
        <f t="shared" si="60"/>
        <v>0</v>
      </c>
      <c r="AE20" s="20">
        <f t="shared" si="61"/>
        <v>5.2631578947368418E-2</v>
      </c>
      <c r="AF20" s="20">
        <f t="shared" si="62"/>
        <v>0</v>
      </c>
      <c r="AG20" s="20">
        <f t="shared" si="63"/>
        <v>0.2</v>
      </c>
      <c r="AH20" s="20">
        <f t="shared" si="64"/>
        <v>0.5714285714285714</v>
      </c>
      <c r="AI20" s="20">
        <f t="shared" si="65"/>
        <v>0</v>
      </c>
    </row>
    <row r="21" spans="1:35" x14ac:dyDescent="0.3">
      <c r="A21" s="80">
        <v>1</v>
      </c>
      <c r="B21" s="50">
        <v>1</v>
      </c>
      <c r="C21" s="81" t="s">
        <v>561</v>
      </c>
      <c r="D21" s="50" t="s">
        <v>556</v>
      </c>
      <c r="F21" s="12">
        <f t="shared" si="54"/>
        <v>54</v>
      </c>
      <c r="G21" s="19">
        <f t="shared" si="55"/>
        <v>0.49090909090909091</v>
      </c>
      <c r="J21" s="22">
        <v>10</v>
      </c>
      <c r="K21" s="22">
        <v>4</v>
      </c>
      <c r="L21" s="22">
        <v>8</v>
      </c>
      <c r="M21" s="22">
        <v>0</v>
      </c>
      <c r="N21" s="22">
        <v>1</v>
      </c>
      <c r="O21" s="22">
        <v>12</v>
      </c>
      <c r="P21" s="22">
        <v>12</v>
      </c>
      <c r="Q21" s="22">
        <v>2</v>
      </c>
      <c r="R21" s="22">
        <v>0</v>
      </c>
      <c r="S21" s="22">
        <v>5</v>
      </c>
      <c r="T21" s="22">
        <v>0</v>
      </c>
      <c r="Z21" s="20">
        <f t="shared" si="56"/>
        <v>0.83333333333333337</v>
      </c>
      <c r="AA21" s="20">
        <f t="shared" si="57"/>
        <v>0.5</v>
      </c>
      <c r="AB21" s="20">
        <f t="shared" si="58"/>
        <v>0.8</v>
      </c>
      <c r="AC21" s="20">
        <f t="shared" si="59"/>
        <v>0</v>
      </c>
      <c r="AD21" s="20">
        <f t="shared" si="60"/>
        <v>0.2</v>
      </c>
      <c r="AE21" s="20">
        <f t="shared" si="61"/>
        <v>0.63157894736842102</v>
      </c>
      <c r="AF21" s="20">
        <f t="shared" si="62"/>
        <v>1</v>
      </c>
      <c r="AG21" s="20">
        <f t="shared" si="63"/>
        <v>0.2</v>
      </c>
      <c r="AH21" s="20">
        <f t="shared" si="64"/>
        <v>0</v>
      </c>
      <c r="AI21" s="20">
        <f t="shared" si="65"/>
        <v>0.22727272727272727</v>
      </c>
    </row>
    <row r="22" spans="1:35" x14ac:dyDescent="0.3">
      <c r="A22" s="80">
        <v>1</v>
      </c>
      <c r="B22" s="50">
        <v>1</v>
      </c>
      <c r="C22" s="81" t="s">
        <v>562</v>
      </c>
      <c r="D22" s="50" t="s">
        <v>125</v>
      </c>
      <c r="F22" s="12">
        <f t="shared" si="54"/>
        <v>102</v>
      </c>
      <c r="G22" s="19">
        <f t="shared" si="55"/>
        <v>0.92727272727272725</v>
      </c>
      <c r="J22" s="22">
        <v>12</v>
      </c>
      <c r="K22" s="22">
        <v>8</v>
      </c>
      <c r="L22" s="22">
        <v>10</v>
      </c>
      <c r="M22" s="22">
        <v>5</v>
      </c>
      <c r="N22" s="22">
        <v>5</v>
      </c>
      <c r="O22" s="22">
        <v>19</v>
      </c>
      <c r="P22" s="22">
        <v>12</v>
      </c>
      <c r="Q22" s="22">
        <v>10</v>
      </c>
      <c r="R22" s="22">
        <v>4</v>
      </c>
      <c r="S22" s="22">
        <v>17</v>
      </c>
      <c r="Z22" s="20">
        <f t="shared" si="56"/>
        <v>1</v>
      </c>
      <c r="AA22" s="20">
        <f t="shared" si="57"/>
        <v>1</v>
      </c>
      <c r="AB22" s="20">
        <f t="shared" si="58"/>
        <v>1</v>
      </c>
      <c r="AC22" s="20">
        <f t="shared" si="59"/>
        <v>1</v>
      </c>
      <c r="AD22" s="20">
        <f t="shared" si="60"/>
        <v>1</v>
      </c>
      <c r="AE22" s="20">
        <f t="shared" si="61"/>
        <v>1</v>
      </c>
      <c r="AF22" s="20">
        <f t="shared" si="62"/>
        <v>1</v>
      </c>
      <c r="AG22" s="20">
        <f t="shared" si="63"/>
        <v>1</v>
      </c>
      <c r="AH22" s="20">
        <f t="shared" si="64"/>
        <v>0.5714285714285714</v>
      </c>
      <c r="AI22" s="20">
        <f t="shared" si="65"/>
        <v>0.77272727272727271</v>
      </c>
    </row>
    <row r="23" spans="1:35" x14ac:dyDescent="0.3">
      <c r="A23" s="80">
        <v>1</v>
      </c>
      <c r="B23" s="50">
        <v>1</v>
      </c>
      <c r="C23" s="81" t="s">
        <v>563</v>
      </c>
      <c r="D23" s="50" t="s">
        <v>564</v>
      </c>
      <c r="F23" s="12">
        <f t="shared" si="54"/>
        <v>42</v>
      </c>
      <c r="G23" s="19">
        <f t="shared" si="55"/>
        <v>0.38181818181818183</v>
      </c>
      <c r="J23" s="22">
        <v>6</v>
      </c>
      <c r="K23" s="22">
        <v>4</v>
      </c>
      <c r="L23" s="22">
        <v>6</v>
      </c>
      <c r="M23" s="22">
        <v>1</v>
      </c>
      <c r="N23" s="22">
        <v>0</v>
      </c>
      <c r="O23" s="22">
        <v>0</v>
      </c>
      <c r="P23" s="22">
        <v>12</v>
      </c>
      <c r="Q23" s="22">
        <v>2</v>
      </c>
      <c r="R23" s="22">
        <v>0</v>
      </c>
      <c r="S23" s="22">
        <v>11</v>
      </c>
      <c r="T23" s="22">
        <v>0</v>
      </c>
      <c r="U23" s="22">
        <v>0</v>
      </c>
      <c r="Z23" s="20">
        <f t="shared" si="56"/>
        <v>0.5</v>
      </c>
      <c r="AA23" s="20">
        <f t="shared" si="57"/>
        <v>0.5</v>
      </c>
      <c r="AB23" s="20">
        <f t="shared" si="58"/>
        <v>0.6</v>
      </c>
      <c r="AC23" s="20">
        <f t="shared" si="59"/>
        <v>0.2</v>
      </c>
      <c r="AD23" s="20">
        <f t="shared" si="60"/>
        <v>0</v>
      </c>
      <c r="AE23" s="20">
        <f t="shared" si="61"/>
        <v>0</v>
      </c>
      <c r="AF23" s="20">
        <f t="shared" si="62"/>
        <v>1</v>
      </c>
      <c r="AG23" s="20">
        <f t="shared" si="63"/>
        <v>0.2</v>
      </c>
      <c r="AH23" s="20">
        <f t="shared" si="64"/>
        <v>0</v>
      </c>
      <c r="AI23" s="20">
        <f t="shared" si="65"/>
        <v>0.5</v>
      </c>
    </row>
    <row r="24" spans="1:35" x14ac:dyDescent="0.3">
      <c r="A24" s="80">
        <v>1</v>
      </c>
      <c r="B24" s="50">
        <v>1</v>
      </c>
      <c r="C24" s="81" t="s">
        <v>565</v>
      </c>
      <c r="D24" s="50" t="s">
        <v>404</v>
      </c>
      <c r="F24" s="12">
        <f t="shared" si="54"/>
        <v>96</v>
      </c>
      <c r="G24" s="19">
        <f t="shared" si="55"/>
        <v>0.87272727272727268</v>
      </c>
      <c r="J24" s="22">
        <v>10</v>
      </c>
      <c r="K24" s="22">
        <v>4</v>
      </c>
      <c r="L24" s="22">
        <v>6</v>
      </c>
      <c r="M24" s="22">
        <v>3</v>
      </c>
      <c r="N24" s="22">
        <v>3</v>
      </c>
      <c r="O24" s="22">
        <v>19</v>
      </c>
      <c r="P24" s="22">
        <v>12</v>
      </c>
      <c r="Q24" s="22">
        <v>9</v>
      </c>
      <c r="R24" s="22">
        <v>4</v>
      </c>
      <c r="S24" s="22">
        <v>18</v>
      </c>
      <c r="T24" s="22">
        <v>3</v>
      </c>
      <c r="U24" s="22">
        <v>5</v>
      </c>
      <c r="Z24" s="20">
        <f t="shared" si="56"/>
        <v>0.83333333333333337</v>
      </c>
      <c r="AA24" s="20">
        <f t="shared" si="57"/>
        <v>0.5</v>
      </c>
      <c r="AB24" s="20">
        <f t="shared" si="58"/>
        <v>0.6</v>
      </c>
      <c r="AC24" s="20">
        <f t="shared" si="59"/>
        <v>0.6</v>
      </c>
      <c r="AD24" s="20">
        <f t="shared" si="60"/>
        <v>0.6</v>
      </c>
      <c r="AE24" s="20">
        <f t="shared" si="61"/>
        <v>1</v>
      </c>
      <c r="AF24" s="20">
        <f t="shared" si="62"/>
        <v>1</v>
      </c>
      <c r="AG24" s="20">
        <f t="shared" si="63"/>
        <v>0.9</v>
      </c>
      <c r="AH24" s="20">
        <f t="shared" si="64"/>
        <v>0.5714285714285714</v>
      </c>
      <c r="AI24" s="20">
        <f t="shared" si="65"/>
        <v>0.81818181818181823</v>
      </c>
    </row>
    <row r="25" spans="1:35" x14ac:dyDescent="0.3">
      <c r="A25" s="80">
        <v>1</v>
      </c>
      <c r="B25" s="50">
        <v>1</v>
      </c>
      <c r="C25" s="81" t="s">
        <v>566</v>
      </c>
      <c r="D25" s="50" t="s">
        <v>567</v>
      </c>
      <c r="F25" s="12">
        <f t="shared" si="54"/>
        <v>79.5</v>
      </c>
      <c r="G25" s="19">
        <f t="shared" si="55"/>
        <v>0.80272727272727273</v>
      </c>
      <c r="H25" s="21">
        <v>0.08</v>
      </c>
      <c r="J25" s="22">
        <v>10</v>
      </c>
      <c r="K25" s="22">
        <v>4</v>
      </c>
      <c r="L25" s="22">
        <v>10</v>
      </c>
      <c r="M25" s="22">
        <v>4</v>
      </c>
      <c r="N25" s="22">
        <v>3.5</v>
      </c>
      <c r="O25" s="22">
        <v>15</v>
      </c>
      <c r="P25" s="22">
        <v>9</v>
      </c>
      <c r="Q25" s="22">
        <v>4</v>
      </c>
      <c r="R25" s="22">
        <v>3</v>
      </c>
      <c r="S25" s="22">
        <v>16</v>
      </c>
      <c r="T25" s="22">
        <v>1</v>
      </c>
      <c r="Z25" s="20">
        <f t="shared" si="56"/>
        <v>0.83333333333333337</v>
      </c>
      <c r="AA25" s="20">
        <f t="shared" si="57"/>
        <v>0.5</v>
      </c>
      <c r="AB25" s="20">
        <f t="shared" si="58"/>
        <v>1</v>
      </c>
      <c r="AC25" s="20">
        <f t="shared" si="59"/>
        <v>0.8</v>
      </c>
      <c r="AD25" s="20">
        <f t="shared" si="60"/>
        <v>0.7</v>
      </c>
      <c r="AE25" s="20">
        <f t="shared" si="61"/>
        <v>0.78947368421052633</v>
      </c>
      <c r="AF25" s="20">
        <f t="shared" si="62"/>
        <v>0.75</v>
      </c>
      <c r="AG25" s="20">
        <f t="shared" si="63"/>
        <v>0.4</v>
      </c>
      <c r="AH25" s="20">
        <f t="shared" si="64"/>
        <v>0.42857142857142855</v>
      </c>
      <c r="AI25" s="20">
        <f t="shared" si="65"/>
        <v>0.72727272727272729</v>
      </c>
    </row>
    <row r="26" spans="1:35" x14ac:dyDescent="0.3">
      <c r="A26" s="80">
        <v>1</v>
      </c>
      <c r="B26" s="50">
        <v>1</v>
      </c>
      <c r="C26" s="81" t="s">
        <v>486</v>
      </c>
      <c r="D26" s="50" t="s">
        <v>487</v>
      </c>
      <c r="F26" s="12">
        <f t="shared" si="54"/>
        <v>83</v>
      </c>
      <c r="G26" s="19">
        <f t="shared" si="55"/>
        <v>0.75454545454545452</v>
      </c>
      <c r="J26" s="22">
        <v>10</v>
      </c>
      <c r="K26" s="22">
        <v>6</v>
      </c>
      <c r="L26" s="22">
        <v>10</v>
      </c>
      <c r="M26" s="22">
        <v>5</v>
      </c>
      <c r="N26" s="22">
        <v>2</v>
      </c>
      <c r="O26" s="22">
        <v>11</v>
      </c>
      <c r="P26" s="22">
        <v>12</v>
      </c>
      <c r="Q26" s="22">
        <v>2</v>
      </c>
      <c r="R26" s="22">
        <v>7</v>
      </c>
      <c r="S26" s="22">
        <v>18</v>
      </c>
      <c r="Z26" s="20">
        <f t="shared" si="56"/>
        <v>0.83333333333333337</v>
      </c>
      <c r="AA26" s="20">
        <f t="shared" si="57"/>
        <v>0.75</v>
      </c>
      <c r="AB26" s="20">
        <f t="shared" si="58"/>
        <v>1</v>
      </c>
      <c r="AC26" s="20">
        <f t="shared" si="59"/>
        <v>1</v>
      </c>
      <c r="AD26" s="20">
        <f t="shared" si="60"/>
        <v>0.4</v>
      </c>
      <c r="AE26" s="20">
        <f t="shared" si="61"/>
        <v>0.57894736842105265</v>
      </c>
      <c r="AF26" s="20">
        <f t="shared" si="62"/>
        <v>1</v>
      </c>
      <c r="AG26" s="20">
        <f t="shared" si="63"/>
        <v>0.2</v>
      </c>
      <c r="AH26" s="20">
        <f t="shared" si="64"/>
        <v>1</v>
      </c>
      <c r="AI26" s="20">
        <f t="shared" si="65"/>
        <v>0.81818181818181823</v>
      </c>
    </row>
    <row r="27" spans="1:35" x14ac:dyDescent="0.3">
      <c r="A27" s="80">
        <v>1</v>
      </c>
      <c r="B27" s="50">
        <v>1</v>
      </c>
      <c r="C27" s="81" t="s">
        <v>568</v>
      </c>
      <c r="D27" s="50" t="s">
        <v>569</v>
      </c>
      <c r="F27" s="12">
        <f t="shared" si="54"/>
        <v>81.5</v>
      </c>
      <c r="G27" s="19">
        <f t="shared" si="55"/>
        <v>0.82590909090909093</v>
      </c>
      <c r="H27" s="21">
        <v>8.5000000000000006E-2</v>
      </c>
      <c r="J27" s="22">
        <v>12</v>
      </c>
      <c r="K27" s="22">
        <v>8</v>
      </c>
      <c r="L27" s="22">
        <v>8</v>
      </c>
      <c r="M27" s="22">
        <v>5</v>
      </c>
      <c r="N27" s="22">
        <v>3.5</v>
      </c>
      <c r="O27" s="22">
        <v>18</v>
      </c>
      <c r="P27" s="22">
        <v>12</v>
      </c>
      <c r="Q27" s="22">
        <v>2</v>
      </c>
      <c r="R27" s="22">
        <v>4</v>
      </c>
      <c r="S27" s="22">
        <v>8</v>
      </c>
      <c r="T27" s="22">
        <v>1</v>
      </c>
      <c r="U27" s="22">
        <v>0</v>
      </c>
      <c r="Z27" s="20">
        <f t="shared" si="56"/>
        <v>1</v>
      </c>
      <c r="AA27" s="20">
        <f t="shared" si="57"/>
        <v>1</v>
      </c>
      <c r="AB27" s="20">
        <f t="shared" si="58"/>
        <v>0.8</v>
      </c>
      <c r="AC27" s="20">
        <f t="shared" si="59"/>
        <v>1</v>
      </c>
      <c r="AD27" s="20">
        <f t="shared" si="60"/>
        <v>0.7</v>
      </c>
      <c r="AE27" s="20">
        <f t="shared" si="61"/>
        <v>0.94736842105263153</v>
      </c>
      <c r="AF27" s="20">
        <f t="shared" si="62"/>
        <v>1</v>
      </c>
      <c r="AG27" s="20">
        <f t="shared" si="63"/>
        <v>0.2</v>
      </c>
      <c r="AH27" s="20">
        <f t="shared" si="64"/>
        <v>0.5714285714285714</v>
      </c>
      <c r="AI27" s="20">
        <f t="shared" si="65"/>
        <v>0.36363636363636365</v>
      </c>
    </row>
    <row r="28" spans="1:35" x14ac:dyDescent="0.3">
      <c r="A28" s="80">
        <v>1</v>
      </c>
      <c r="B28" s="50">
        <v>1</v>
      </c>
      <c r="C28" s="81" t="s">
        <v>570</v>
      </c>
      <c r="D28" s="50" t="s">
        <v>571</v>
      </c>
      <c r="F28" s="12">
        <f t="shared" si="54"/>
        <v>56</v>
      </c>
      <c r="G28" s="19">
        <f t="shared" si="55"/>
        <v>0.594090909090909</v>
      </c>
      <c r="H28" s="21">
        <v>8.5000000000000006E-2</v>
      </c>
      <c r="J28" s="22">
        <v>12</v>
      </c>
      <c r="K28" s="22">
        <v>4</v>
      </c>
      <c r="L28" s="22">
        <v>10</v>
      </c>
      <c r="M28" s="22">
        <v>0</v>
      </c>
      <c r="N28" s="22">
        <v>1</v>
      </c>
      <c r="O28" s="22">
        <v>5</v>
      </c>
      <c r="P28" s="22">
        <v>12</v>
      </c>
      <c r="Q28" s="22">
        <v>6</v>
      </c>
      <c r="R28" s="22">
        <v>1</v>
      </c>
      <c r="S28" s="22">
        <v>4</v>
      </c>
      <c r="T28" s="22">
        <v>0</v>
      </c>
      <c r="U28" s="22">
        <v>1</v>
      </c>
      <c r="Z28" s="20">
        <f t="shared" si="56"/>
        <v>1</v>
      </c>
      <c r="AA28" s="20">
        <f t="shared" si="57"/>
        <v>0.5</v>
      </c>
      <c r="AB28" s="20">
        <f t="shared" si="58"/>
        <v>1</v>
      </c>
      <c r="AC28" s="20">
        <f t="shared" si="59"/>
        <v>0</v>
      </c>
      <c r="AD28" s="20">
        <f t="shared" si="60"/>
        <v>0.2</v>
      </c>
      <c r="AE28" s="20">
        <f t="shared" si="61"/>
        <v>0.26315789473684209</v>
      </c>
      <c r="AF28" s="20">
        <f t="shared" si="62"/>
        <v>1</v>
      </c>
      <c r="AG28" s="20">
        <f t="shared" si="63"/>
        <v>0.6</v>
      </c>
      <c r="AH28" s="20">
        <f t="shared" si="64"/>
        <v>0.14285714285714285</v>
      </c>
      <c r="AI28" s="20">
        <f t="shared" si="65"/>
        <v>0.18181818181818182</v>
      </c>
    </row>
    <row r="29" spans="1:35" x14ac:dyDescent="0.3">
      <c r="A29" s="80">
        <v>1</v>
      </c>
      <c r="B29" s="50">
        <v>1</v>
      </c>
      <c r="C29" s="81" t="s">
        <v>572</v>
      </c>
      <c r="D29" s="50" t="s">
        <v>573</v>
      </c>
      <c r="F29" s="12">
        <f t="shared" si="54"/>
        <v>87.5</v>
      </c>
      <c r="G29" s="19">
        <f t="shared" si="55"/>
        <v>0.79545454545454541</v>
      </c>
      <c r="J29" s="22">
        <v>10</v>
      </c>
      <c r="K29" s="22">
        <v>4</v>
      </c>
      <c r="L29" s="22">
        <v>10</v>
      </c>
      <c r="M29" s="22">
        <v>4</v>
      </c>
      <c r="N29" s="22">
        <v>3.5</v>
      </c>
      <c r="O29" s="22">
        <v>15</v>
      </c>
      <c r="P29" s="22">
        <v>12</v>
      </c>
      <c r="Q29" s="22">
        <v>8</v>
      </c>
      <c r="R29" s="22">
        <v>1</v>
      </c>
      <c r="S29" s="22">
        <v>20</v>
      </c>
      <c r="T29" s="22">
        <v>0</v>
      </c>
      <c r="U29" s="22">
        <v>0</v>
      </c>
      <c r="Z29" s="20">
        <f t="shared" si="56"/>
        <v>0.83333333333333337</v>
      </c>
      <c r="AA29" s="20">
        <f t="shared" si="57"/>
        <v>0.5</v>
      </c>
      <c r="AB29" s="20">
        <f t="shared" si="58"/>
        <v>1</v>
      </c>
      <c r="AC29" s="20">
        <f t="shared" si="59"/>
        <v>0.8</v>
      </c>
      <c r="AD29" s="20">
        <f t="shared" si="60"/>
        <v>0.7</v>
      </c>
      <c r="AE29" s="20">
        <f t="shared" si="61"/>
        <v>0.78947368421052633</v>
      </c>
      <c r="AF29" s="20">
        <f t="shared" si="62"/>
        <v>1</v>
      </c>
      <c r="AG29" s="20">
        <f t="shared" si="63"/>
        <v>0.8</v>
      </c>
      <c r="AH29" s="20">
        <f t="shared" si="64"/>
        <v>0.14285714285714285</v>
      </c>
      <c r="AI29" s="20">
        <f t="shared" si="65"/>
        <v>0.90909090909090906</v>
      </c>
    </row>
    <row r="30" spans="1:35" x14ac:dyDescent="0.3">
      <c r="A30" s="80">
        <v>1</v>
      </c>
      <c r="B30" s="50">
        <v>1</v>
      </c>
      <c r="C30" s="81" t="s">
        <v>785</v>
      </c>
      <c r="D30" s="50" t="s">
        <v>786</v>
      </c>
      <c r="F30" s="12">
        <f t="shared" si="54"/>
        <v>67</v>
      </c>
      <c r="G30" s="19">
        <f t="shared" si="55"/>
        <v>0.60909090909090913</v>
      </c>
      <c r="J30" s="22">
        <v>4</v>
      </c>
      <c r="K30" s="22">
        <v>6</v>
      </c>
      <c r="L30" s="22">
        <v>8</v>
      </c>
      <c r="M30" s="22">
        <v>2</v>
      </c>
      <c r="N30" s="22">
        <v>4</v>
      </c>
      <c r="O30" s="22">
        <v>0</v>
      </c>
      <c r="P30" s="22">
        <v>12</v>
      </c>
      <c r="Q30" s="22">
        <v>9</v>
      </c>
      <c r="R30" s="22">
        <v>7</v>
      </c>
      <c r="S30" s="22">
        <v>15</v>
      </c>
      <c r="T30" s="22">
        <v>0</v>
      </c>
      <c r="U30" s="22">
        <v>0</v>
      </c>
      <c r="Z30" s="20">
        <f t="shared" si="56"/>
        <v>0.33333333333333331</v>
      </c>
      <c r="AA30" s="20">
        <f t="shared" si="57"/>
        <v>0.75</v>
      </c>
      <c r="AB30" s="20">
        <f t="shared" si="58"/>
        <v>0.8</v>
      </c>
      <c r="AC30" s="20">
        <f t="shared" si="59"/>
        <v>0.4</v>
      </c>
      <c r="AD30" s="20">
        <f t="shared" si="60"/>
        <v>0.8</v>
      </c>
      <c r="AE30" s="20">
        <f t="shared" si="61"/>
        <v>0</v>
      </c>
      <c r="AF30" s="20">
        <f t="shared" si="62"/>
        <v>1</v>
      </c>
      <c r="AG30" s="20">
        <f t="shared" si="63"/>
        <v>0.9</v>
      </c>
      <c r="AH30" s="20">
        <f t="shared" si="64"/>
        <v>1</v>
      </c>
      <c r="AI30" s="20">
        <f t="shared" si="65"/>
        <v>0.68181818181818177</v>
      </c>
    </row>
    <row r="31" spans="1:35" x14ac:dyDescent="0.3">
      <c r="A31" s="80">
        <v>1</v>
      </c>
      <c r="B31" s="50">
        <v>2</v>
      </c>
      <c r="C31" s="81" t="s">
        <v>627</v>
      </c>
      <c r="D31" s="50" t="s">
        <v>628</v>
      </c>
      <c r="F31" s="12">
        <f t="shared" si="54"/>
        <v>66</v>
      </c>
      <c r="G31" s="19">
        <f t="shared" si="55"/>
        <v>0.6</v>
      </c>
      <c r="J31" s="22">
        <v>8</v>
      </c>
      <c r="K31" s="22">
        <v>4</v>
      </c>
      <c r="L31" s="22">
        <v>6</v>
      </c>
      <c r="M31" s="22">
        <v>3</v>
      </c>
      <c r="N31" s="22">
        <v>4</v>
      </c>
      <c r="O31" s="22">
        <v>9</v>
      </c>
      <c r="P31" s="22">
        <v>12</v>
      </c>
      <c r="Q31" s="22">
        <v>4</v>
      </c>
      <c r="R31" s="22">
        <v>4</v>
      </c>
      <c r="S31" s="22">
        <v>12</v>
      </c>
      <c r="T31" s="22">
        <v>0</v>
      </c>
      <c r="U31" s="22">
        <v>0</v>
      </c>
      <c r="Z31" s="20">
        <f t="shared" si="56"/>
        <v>0.66666666666666663</v>
      </c>
      <c r="AA31" s="20">
        <f t="shared" si="57"/>
        <v>0.5</v>
      </c>
      <c r="AB31" s="20">
        <f t="shared" si="58"/>
        <v>0.6</v>
      </c>
      <c r="AC31" s="20">
        <f t="shared" si="59"/>
        <v>0.6</v>
      </c>
      <c r="AD31" s="20">
        <f t="shared" si="60"/>
        <v>0.8</v>
      </c>
      <c r="AE31" s="20">
        <f t="shared" si="61"/>
        <v>0.47368421052631576</v>
      </c>
      <c r="AF31" s="20">
        <f t="shared" si="62"/>
        <v>1</v>
      </c>
      <c r="AG31" s="20">
        <f t="shared" si="63"/>
        <v>0.4</v>
      </c>
      <c r="AH31" s="20">
        <f t="shared" si="64"/>
        <v>0.5714285714285714</v>
      </c>
      <c r="AI31" s="20">
        <f t="shared" si="65"/>
        <v>0.54545454545454541</v>
      </c>
    </row>
    <row r="32" spans="1:35" x14ac:dyDescent="0.3">
      <c r="A32" s="80">
        <v>1</v>
      </c>
      <c r="B32" s="50">
        <v>2</v>
      </c>
      <c r="C32" s="81" t="s">
        <v>629</v>
      </c>
      <c r="D32" s="82" t="s">
        <v>414</v>
      </c>
      <c r="F32" s="12">
        <f t="shared" si="54"/>
        <v>58</v>
      </c>
      <c r="G32" s="19">
        <f t="shared" si="55"/>
        <v>0.6172727272727272</v>
      </c>
      <c r="H32" s="21">
        <v>0.09</v>
      </c>
      <c r="J32" s="22">
        <v>6</v>
      </c>
      <c r="K32" s="22">
        <v>8</v>
      </c>
      <c r="L32" s="22">
        <v>10</v>
      </c>
      <c r="M32" s="22">
        <v>4</v>
      </c>
      <c r="N32" s="22">
        <v>4</v>
      </c>
      <c r="O32" s="22">
        <v>1</v>
      </c>
      <c r="P32" s="22">
        <v>6</v>
      </c>
      <c r="Q32" s="22">
        <v>2</v>
      </c>
      <c r="R32" s="22">
        <v>0</v>
      </c>
      <c r="S32" s="22">
        <v>15</v>
      </c>
      <c r="T32" s="22">
        <v>2</v>
      </c>
      <c r="Z32" s="20">
        <f t="shared" si="56"/>
        <v>0.5</v>
      </c>
      <c r="AA32" s="20">
        <f t="shared" si="57"/>
        <v>1</v>
      </c>
      <c r="AB32" s="20">
        <f t="shared" si="58"/>
        <v>1</v>
      </c>
      <c r="AC32" s="20">
        <f t="shared" si="59"/>
        <v>0.8</v>
      </c>
      <c r="AD32" s="20">
        <f t="shared" si="60"/>
        <v>0.8</v>
      </c>
      <c r="AE32" s="20">
        <f t="shared" si="61"/>
        <v>5.2631578947368418E-2</v>
      </c>
      <c r="AF32" s="20">
        <f t="shared" si="62"/>
        <v>0.5</v>
      </c>
      <c r="AG32" s="20">
        <f t="shared" si="63"/>
        <v>0.2</v>
      </c>
      <c r="AH32" s="20">
        <f t="shared" si="64"/>
        <v>0</v>
      </c>
      <c r="AI32" s="20">
        <f t="shared" si="65"/>
        <v>0.68181818181818177</v>
      </c>
    </row>
    <row r="33" spans="1:35" x14ac:dyDescent="0.3">
      <c r="A33" s="80">
        <v>1</v>
      </c>
      <c r="B33" s="50">
        <v>2</v>
      </c>
      <c r="C33" s="81" t="s">
        <v>758</v>
      </c>
      <c r="D33" s="82" t="s">
        <v>760</v>
      </c>
      <c r="F33" s="12">
        <f t="shared" si="54"/>
        <v>24</v>
      </c>
      <c r="G33" s="19">
        <f t="shared" si="55"/>
        <v>0.21818181818181817</v>
      </c>
      <c r="J33" s="22">
        <v>2</v>
      </c>
      <c r="K33" s="22">
        <v>2</v>
      </c>
      <c r="L33" s="22">
        <v>4</v>
      </c>
      <c r="M33" s="22">
        <v>1</v>
      </c>
      <c r="N33" s="22">
        <v>0</v>
      </c>
      <c r="O33" s="22">
        <v>0</v>
      </c>
      <c r="P33" s="22">
        <v>12</v>
      </c>
      <c r="Q33" s="22">
        <v>0</v>
      </c>
      <c r="R33" s="22">
        <v>0</v>
      </c>
      <c r="S33" s="22">
        <v>3</v>
      </c>
      <c r="Z33" s="20">
        <f t="shared" si="56"/>
        <v>0.16666666666666666</v>
      </c>
      <c r="AA33" s="20">
        <f t="shared" si="57"/>
        <v>0.25</v>
      </c>
      <c r="AB33" s="20">
        <f t="shared" si="58"/>
        <v>0.4</v>
      </c>
      <c r="AC33" s="20">
        <f t="shared" si="59"/>
        <v>0.2</v>
      </c>
      <c r="AD33" s="20">
        <f t="shared" si="60"/>
        <v>0</v>
      </c>
      <c r="AE33" s="20">
        <f t="shared" si="61"/>
        <v>0</v>
      </c>
      <c r="AF33" s="20">
        <f t="shared" si="62"/>
        <v>1</v>
      </c>
      <c r="AG33" s="20">
        <f t="shared" si="63"/>
        <v>0</v>
      </c>
      <c r="AH33" s="20">
        <f t="shared" si="64"/>
        <v>0</v>
      </c>
      <c r="AI33" s="20">
        <f t="shared" si="65"/>
        <v>0.13636363636363635</v>
      </c>
    </row>
    <row r="34" spans="1:35" s="83" customFormat="1" x14ac:dyDescent="0.3">
      <c r="A34" s="83">
        <v>0</v>
      </c>
      <c r="B34" s="84">
        <v>2</v>
      </c>
      <c r="C34" s="85" t="s">
        <v>192</v>
      </c>
      <c r="D34" s="84" t="s">
        <v>630</v>
      </c>
      <c r="G34" s="86"/>
      <c r="H34" s="86"/>
      <c r="J34" s="87"/>
      <c r="K34" s="87"/>
      <c r="L34" s="87"/>
      <c r="M34" s="87"/>
      <c r="N34" s="87"/>
      <c r="O34" s="87"/>
      <c r="P34" s="87"/>
      <c r="Q34" s="87"/>
      <c r="R34" s="88"/>
      <c r="S34" s="87"/>
      <c r="T34" s="87"/>
      <c r="U34" s="87"/>
      <c r="V34" s="65"/>
      <c r="W34" s="89"/>
      <c r="X34" s="89"/>
      <c r="Y34" s="65"/>
      <c r="Z34" s="90"/>
      <c r="AA34" s="90"/>
      <c r="AB34" s="90"/>
      <c r="AC34" s="90"/>
      <c r="AD34" s="90"/>
      <c r="AE34" s="90"/>
      <c r="AF34" s="90"/>
      <c r="AG34" s="90"/>
      <c r="AH34" s="90"/>
      <c r="AI34" s="90"/>
    </row>
    <row r="35" spans="1:35" x14ac:dyDescent="0.3">
      <c r="A35" s="80">
        <v>1</v>
      </c>
      <c r="B35" s="50">
        <v>2</v>
      </c>
      <c r="C35" s="81" t="s">
        <v>631</v>
      </c>
      <c r="D35" s="50" t="s">
        <v>632</v>
      </c>
      <c r="F35" s="12">
        <f t="shared" ref="F35:F49" si="66">SUM(J35:U35)</f>
        <v>100</v>
      </c>
      <c r="G35" s="19">
        <f t="shared" ref="G35:G49" si="67">F35/$F$2+H35</f>
        <v>0.90909090909090906</v>
      </c>
      <c r="J35" s="22">
        <v>12</v>
      </c>
      <c r="K35" s="22">
        <v>4</v>
      </c>
      <c r="L35" s="22">
        <v>10</v>
      </c>
      <c r="M35" s="22">
        <v>4</v>
      </c>
      <c r="N35" s="22">
        <v>5</v>
      </c>
      <c r="O35" s="22">
        <v>19</v>
      </c>
      <c r="P35" s="22">
        <v>12</v>
      </c>
      <c r="Q35" s="22">
        <v>10</v>
      </c>
      <c r="R35" s="22">
        <v>4</v>
      </c>
      <c r="S35" s="22">
        <v>15</v>
      </c>
      <c r="T35" s="22">
        <v>5</v>
      </c>
      <c r="Z35" s="20">
        <f t="shared" ref="Z35:Z49" si="68">J35/J$2</f>
        <v>1</v>
      </c>
      <c r="AA35" s="20">
        <f t="shared" ref="AA35:AA49" si="69">K35/K$2</f>
        <v>0.5</v>
      </c>
      <c r="AB35" s="20">
        <f t="shared" ref="AB35:AB49" si="70">L35/L$2</f>
        <v>1</v>
      </c>
      <c r="AC35" s="20">
        <f t="shared" ref="AC35:AC49" si="71">M35/M$2</f>
        <v>0.8</v>
      </c>
      <c r="AD35" s="20">
        <f t="shared" ref="AD35:AD49" si="72">N35/N$2</f>
        <v>1</v>
      </c>
      <c r="AE35" s="20">
        <f t="shared" ref="AE35:AE49" si="73">O35/O$2</f>
        <v>1</v>
      </c>
      <c r="AF35" s="20">
        <f t="shared" ref="AF35:AF49" si="74">P35/P$2</f>
        <v>1</v>
      </c>
      <c r="AG35" s="20">
        <f t="shared" ref="AG35:AG49" si="75">Q35/Q$2</f>
        <v>1</v>
      </c>
      <c r="AH35" s="20">
        <f t="shared" ref="AH35:AH49" si="76">R35/R$2</f>
        <v>0.5714285714285714</v>
      </c>
      <c r="AI35" s="20">
        <f t="shared" ref="AI35:AI49" si="77">S35/S$2</f>
        <v>0.68181818181818177</v>
      </c>
    </row>
    <row r="36" spans="1:35" x14ac:dyDescent="0.3">
      <c r="A36" s="80">
        <v>1</v>
      </c>
      <c r="B36" s="50">
        <v>2</v>
      </c>
      <c r="C36" s="81" t="s">
        <v>633</v>
      </c>
      <c r="D36" s="50" t="s">
        <v>143</v>
      </c>
      <c r="F36" s="12">
        <f t="shared" si="66"/>
        <v>43</v>
      </c>
      <c r="G36" s="19">
        <f t="shared" si="67"/>
        <v>0.39090909090909093</v>
      </c>
      <c r="J36" s="22">
        <v>8</v>
      </c>
      <c r="K36" s="22">
        <v>6</v>
      </c>
      <c r="L36" s="22">
        <v>10</v>
      </c>
      <c r="M36" s="22">
        <v>3</v>
      </c>
      <c r="N36" s="22">
        <v>2</v>
      </c>
      <c r="O36" s="22">
        <v>1</v>
      </c>
      <c r="P36" s="22">
        <v>11</v>
      </c>
      <c r="Q36" s="22">
        <v>0</v>
      </c>
      <c r="R36" s="22">
        <v>2</v>
      </c>
      <c r="S36" s="22">
        <v>0</v>
      </c>
      <c r="Z36" s="20">
        <f t="shared" si="68"/>
        <v>0.66666666666666663</v>
      </c>
      <c r="AA36" s="20">
        <f t="shared" si="69"/>
        <v>0.75</v>
      </c>
      <c r="AB36" s="20">
        <f t="shared" si="70"/>
        <v>1</v>
      </c>
      <c r="AC36" s="20">
        <f t="shared" si="71"/>
        <v>0.6</v>
      </c>
      <c r="AD36" s="20">
        <f t="shared" si="72"/>
        <v>0.4</v>
      </c>
      <c r="AE36" s="20">
        <f t="shared" si="73"/>
        <v>5.2631578947368418E-2</v>
      </c>
      <c r="AF36" s="20">
        <f t="shared" si="74"/>
        <v>0.91666666666666663</v>
      </c>
      <c r="AG36" s="20">
        <f t="shared" si="75"/>
        <v>0</v>
      </c>
      <c r="AH36" s="20">
        <f t="shared" si="76"/>
        <v>0.2857142857142857</v>
      </c>
      <c r="AI36" s="20">
        <f t="shared" si="77"/>
        <v>0</v>
      </c>
    </row>
    <row r="37" spans="1:35" x14ac:dyDescent="0.3">
      <c r="A37" s="80">
        <v>1</v>
      </c>
      <c r="B37" s="50">
        <v>2</v>
      </c>
      <c r="C37" s="81" t="s">
        <v>298</v>
      </c>
      <c r="D37" s="50" t="s">
        <v>634</v>
      </c>
      <c r="F37" s="12">
        <f t="shared" si="66"/>
        <v>82.5</v>
      </c>
      <c r="G37" s="19">
        <f t="shared" si="67"/>
        <v>0.83</v>
      </c>
      <c r="H37" s="21">
        <v>0.08</v>
      </c>
      <c r="J37" s="22">
        <v>12</v>
      </c>
      <c r="K37" s="22">
        <v>8</v>
      </c>
      <c r="L37" s="22">
        <v>8</v>
      </c>
      <c r="M37" s="22">
        <v>5</v>
      </c>
      <c r="N37" s="22">
        <v>4.5</v>
      </c>
      <c r="O37" s="22">
        <v>3</v>
      </c>
      <c r="P37" s="22">
        <v>9</v>
      </c>
      <c r="Q37" s="22">
        <v>2</v>
      </c>
      <c r="R37" s="22">
        <v>6</v>
      </c>
      <c r="S37" s="22">
        <v>22</v>
      </c>
      <c r="T37" s="22">
        <v>3</v>
      </c>
      <c r="Z37" s="20">
        <f t="shared" si="68"/>
        <v>1</v>
      </c>
      <c r="AA37" s="20">
        <f t="shared" si="69"/>
        <v>1</v>
      </c>
      <c r="AB37" s="20">
        <f t="shared" si="70"/>
        <v>0.8</v>
      </c>
      <c r="AC37" s="20">
        <f t="shared" si="71"/>
        <v>1</v>
      </c>
      <c r="AD37" s="20">
        <f t="shared" si="72"/>
        <v>0.9</v>
      </c>
      <c r="AE37" s="20">
        <f t="shared" si="73"/>
        <v>0.15789473684210525</v>
      </c>
      <c r="AF37" s="20">
        <f t="shared" si="74"/>
        <v>0.75</v>
      </c>
      <c r="AG37" s="20">
        <f t="shared" si="75"/>
        <v>0.2</v>
      </c>
      <c r="AH37" s="20">
        <f t="shared" si="76"/>
        <v>0.8571428571428571</v>
      </c>
      <c r="AI37" s="20">
        <f t="shared" si="77"/>
        <v>1</v>
      </c>
    </row>
    <row r="38" spans="1:35" x14ac:dyDescent="0.3">
      <c r="A38" s="80">
        <v>1</v>
      </c>
      <c r="B38" s="50">
        <v>2</v>
      </c>
      <c r="C38" s="81" t="s">
        <v>635</v>
      </c>
      <c r="D38" s="50" t="s">
        <v>636</v>
      </c>
      <c r="F38" s="12">
        <f t="shared" si="66"/>
        <v>49</v>
      </c>
      <c r="G38" s="19">
        <f t="shared" si="67"/>
        <v>0.44545454545454544</v>
      </c>
      <c r="J38" s="22">
        <v>10</v>
      </c>
      <c r="K38" s="22">
        <v>4</v>
      </c>
      <c r="L38" s="22">
        <v>6</v>
      </c>
      <c r="M38" s="22">
        <v>1</v>
      </c>
      <c r="N38" s="22">
        <v>1</v>
      </c>
      <c r="O38" s="22">
        <v>0</v>
      </c>
      <c r="P38" s="22">
        <v>12</v>
      </c>
      <c r="Q38" s="22">
        <v>0</v>
      </c>
      <c r="R38" s="22">
        <v>6</v>
      </c>
      <c r="S38" s="22">
        <v>9</v>
      </c>
      <c r="U38" s="22">
        <v>0</v>
      </c>
      <c r="Z38" s="20">
        <f t="shared" si="68"/>
        <v>0.83333333333333337</v>
      </c>
      <c r="AA38" s="20">
        <f t="shared" si="69"/>
        <v>0.5</v>
      </c>
      <c r="AB38" s="20">
        <f t="shared" si="70"/>
        <v>0.6</v>
      </c>
      <c r="AC38" s="20">
        <f t="shared" si="71"/>
        <v>0.2</v>
      </c>
      <c r="AD38" s="20">
        <f t="shared" si="72"/>
        <v>0.2</v>
      </c>
      <c r="AE38" s="20">
        <f t="shared" si="73"/>
        <v>0</v>
      </c>
      <c r="AF38" s="20">
        <f t="shared" si="74"/>
        <v>1</v>
      </c>
      <c r="AG38" s="20">
        <f t="shared" si="75"/>
        <v>0</v>
      </c>
      <c r="AH38" s="20">
        <f t="shared" si="76"/>
        <v>0.8571428571428571</v>
      </c>
      <c r="AI38" s="20">
        <f t="shared" si="77"/>
        <v>0.40909090909090912</v>
      </c>
    </row>
    <row r="39" spans="1:35" x14ac:dyDescent="0.3">
      <c r="A39" s="80">
        <v>1</v>
      </c>
      <c r="B39" s="50">
        <v>2</v>
      </c>
      <c r="C39" s="81" t="s">
        <v>637</v>
      </c>
      <c r="D39" s="50" t="s">
        <v>744</v>
      </c>
      <c r="F39" s="12">
        <f t="shared" si="66"/>
        <v>74</v>
      </c>
      <c r="G39" s="19">
        <f t="shared" si="67"/>
        <v>0.77272727272727271</v>
      </c>
      <c r="H39" s="21">
        <v>0.1</v>
      </c>
      <c r="J39" s="22">
        <v>12</v>
      </c>
      <c r="K39" s="22">
        <v>6</v>
      </c>
      <c r="L39" s="22">
        <v>6</v>
      </c>
      <c r="M39" s="22">
        <v>5</v>
      </c>
      <c r="N39" s="22">
        <v>4</v>
      </c>
      <c r="O39" s="22">
        <v>14</v>
      </c>
      <c r="P39" s="22">
        <v>9</v>
      </c>
      <c r="Q39" s="22">
        <v>6</v>
      </c>
      <c r="R39" s="22">
        <v>3</v>
      </c>
      <c r="S39" s="22">
        <v>4</v>
      </c>
      <c r="U39" s="22">
        <v>5</v>
      </c>
      <c r="Z39" s="20">
        <f t="shared" si="68"/>
        <v>1</v>
      </c>
      <c r="AA39" s="20">
        <f t="shared" si="69"/>
        <v>0.75</v>
      </c>
      <c r="AB39" s="20">
        <f t="shared" si="70"/>
        <v>0.6</v>
      </c>
      <c r="AC39" s="20">
        <f t="shared" si="71"/>
        <v>1</v>
      </c>
      <c r="AD39" s="20">
        <f t="shared" si="72"/>
        <v>0.8</v>
      </c>
      <c r="AE39" s="20">
        <f t="shared" si="73"/>
        <v>0.73684210526315785</v>
      </c>
      <c r="AF39" s="20">
        <f t="shared" si="74"/>
        <v>0.75</v>
      </c>
      <c r="AG39" s="20">
        <f t="shared" si="75"/>
        <v>0.6</v>
      </c>
      <c r="AH39" s="20">
        <f t="shared" si="76"/>
        <v>0.42857142857142855</v>
      </c>
      <c r="AI39" s="20">
        <f t="shared" si="77"/>
        <v>0.18181818181818182</v>
      </c>
    </row>
    <row r="40" spans="1:35" x14ac:dyDescent="0.3">
      <c r="A40" s="80">
        <v>1</v>
      </c>
      <c r="B40" s="50">
        <v>2</v>
      </c>
      <c r="C40" s="81" t="s">
        <v>638</v>
      </c>
      <c r="D40" s="50" t="s">
        <v>639</v>
      </c>
      <c r="F40" s="12">
        <f t="shared" si="66"/>
        <v>91</v>
      </c>
      <c r="G40" s="19">
        <f t="shared" si="67"/>
        <v>0.92227272727272724</v>
      </c>
      <c r="H40" s="21">
        <v>9.5000000000000001E-2</v>
      </c>
      <c r="J40" s="22">
        <v>12</v>
      </c>
      <c r="K40" s="22">
        <v>6</v>
      </c>
      <c r="L40" s="22">
        <v>10</v>
      </c>
      <c r="M40" s="22">
        <v>4</v>
      </c>
      <c r="N40" s="22">
        <v>4</v>
      </c>
      <c r="O40" s="22">
        <v>16</v>
      </c>
      <c r="P40" s="22">
        <v>12</v>
      </c>
      <c r="Q40" s="22">
        <v>8</v>
      </c>
      <c r="R40" s="22">
        <v>4</v>
      </c>
      <c r="S40" s="22">
        <v>10</v>
      </c>
      <c r="T40" s="22">
        <v>5</v>
      </c>
      <c r="Z40" s="20">
        <f t="shared" si="68"/>
        <v>1</v>
      </c>
      <c r="AA40" s="20">
        <f t="shared" si="69"/>
        <v>0.75</v>
      </c>
      <c r="AB40" s="20">
        <f t="shared" si="70"/>
        <v>1</v>
      </c>
      <c r="AC40" s="20">
        <f t="shared" si="71"/>
        <v>0.8</v>
      </c>
      <c r="AD40" s="20">
        <f t="shared" si="72"/>
        <v>0.8</v>
      </c>
      <c r="AE40" s="20">
        <f t="shared" si="73"/>
        <v>0.84210526315789469</v>
      </c>
      <c r="AF40" s="20">
        <f t="shared" si="74"/>
        <v>1</v>
      </c>
      <c r="AG40" s="20">
        <f t="shared" si="75"/>
        <v>0.8</v>
      </c>
      <c r="AH40" s="20">
        <f t="shared" si="76"/>
        <v>0.5714285714285714</v>
      </c>
      <c r="AI40" s="20">
        <f t="shared" si="77"/>
        <v>0.45454545454545453</v>
      </c>
    </row>
    <row r="41" spans="1:35" x14ac:dyDescent="0.3">
      <c r="A41" s="80">
        <v>1</v>
      </c>
      <c r="B41" s="50">
        <v>2</v>
      </c>
      <c r="C41" s="81" t="s">
        <v>640</v>
      </c>
      <c r="D41" s="50" t="s">
        <v>753</v>
      </c>
      <c r="F41" s="12">
        <f t="shared" si="66"/>
        <v>66</v>
      </c>
      <c r="G41" s="19">
        <f t="shared" si="67"/>
        <v>0.6</v>
      </c>
      <c r="J41" s="22">
        <v>10</v>
      </c>
      <c r="K41" s="22">
        <v>6</v>
      </c>
      <c r="L41" s="22">
        <v>10</v>
      </c>
      <c r="M41" s="22">
        <v>3</v>
      </c>
      <c r="N41" s="22">
        <v>3</v>
      </c>
      <c r="O41" s="22">
        <v>1</v>
      </c>
      <c r="P41" s="22">
        <v>10</v>
      </c>
      <c r="Q41" s="22">
        <v>2</v>
      </c>
      <c r="R41" s="22">
        <v>4</v>
      </c>
      <c r="S41" s="22">
        <v>14</v>
      </c>
      <c r="T41" s="22">
        <v>3</v>
      </c>
      <c r="Z41" s="20">
        <f t="shared" si="68"/>
        <v>0.83333333333333337</v>
      </c>
      <c r="AA41" s="20">
        <f t="shared" si="69"/>
        <v>0.75</v>
      </c>
      <c r="AB41" s="20">
        <f t="shared" si="70"/>
        <v>1</v>
      </c>
      <c r="AC41" s="20">
        <f t="shared" si="71"/>
        <v>0.6</v>
      </c>
      <c r="AD41" s="20">
        <f t="shared" si="72"/>
        <v>0.6</v>
      </c>
      <c r="AE41" s="20">
        <f t="shared" si="73"/>
        <v>5.2631578947368418E-2</v>
      </c>
      <c r="AF41" s="20">
        <f t="shared" si="74"/>
        <v>0.83333333333333337</v>
      </c>
      <c r="AG41" s="20">
        <f t="shared" si="75"/>
        <v>0.2</v>
      </c>
      <c r="AH41" s="20">
        <f t="shared" si="76"/>
        <v>0.5714285714285714</v>
      </c>
      <c r="AI41" s="20">
        <f t="shared" si="77"/>
        <v>0.63636363636363635</v>
      </c>
    </row>
    <row r="42" spans="1:35" x14ac:dyDescent="0.3">
      <c r="A42" s="80">
        <v>1</v>
      </c>
      <c r="B42" s="50">
        <v>2</v>
      </c>
      <c r="C42" s="81" t="s">
        <v>641</v>
      </c>
      <c r="D42" s="50" t="s">
        <v>642</v>
      </c>
      <c r="F42" s="12">
        <f t="shared" si="66"/>
        <v>59</v>
      </c>
      <c r="G42" s="19">
        <f t="shared" si="67"/>
        <v>0.53636363636363638</v>
      </c>
      <c r="J42" s="22">
        <v>8</v>
      </c>
      <c r="K42" s="22">
        <v>4</v>
      </c>
      <c r="L42" s="22">
        <v>8</v>
      </c>
      <c r="M42" s="22">
        <v>4</v>
      </c>
      <c r="N42" s="22">
        <v>2</v>
      </c>
      <c r="O42" s="22">
        <v>14</v>
      </c>
      <c r="P42" s="22">
        <v>10</v>
      </c>
      <c r="Q42" s="22">
        <v>2</v>
      </c>
      <c r="R42" s="22">
        <v>4</v>
      </c>
      <c r="S42" s="22">
        <v>3</v>
      </c>
      <c r="Z42" s="20">
        <f t="shared" si="68"/>
        <v>0.66666666666666663</v>
      </c>
      <c r="AA42" s="20">
        <f t="shared" si="69"/>
        <v>0.5</v>
      </c>
      <c r="AB42" s="20">
        <f t="shared" si="70"/>
        <v>0.8</v>
      </c>
      <c r="AC42" s="20">
        <f t="shared" si="71"/>
        <v>0.8</v>
      </c>
      <c r="AD42" s="20">
        <f t="shared" si="72"/>
        <v>0.4</v>
      </c>
      <c r="AE42" s="20">
        <f t="shared" si="73"/>
        <v>0.73684210526315785</v>
      </c>
      <c r="AF42" s="20">
        <f t="shared" si="74"/>
        <v>0.83333333333333337</v>
      </c>
      <c r="AG42" s="20">
        <f t="shared" si="75"/>
        <v>0.2</v>
      </c>
      <c r="AH42" s="20">
        <f t="shared" si="76"/>
        <v>0.5714285714285714</v>
      </c>
      <c r="AI42" s="20">
        <f t="shared" si="77"/>
        <v>0.13636363636363635</v>
      </c>
    </row>
    <row r="43" spans="1:35" x14ac:dyDescent="0.3">
      <c r="A43" s="80">
        <v>1</v>
      </c>
      <c r="B43" s="50">
        <v>2</v>
      </c>
      <c r="C43" s="81" t="s">
        <v>643</v>
      </c>
      <c r="D43" s="50" t="s">
        <v>408</v>
      </c>
      <c r="F43" s="12">
        <f t="shared" si="66"/>
        <v>85.5</v>
      </c>
      <c r="G43" s="19">
        <f t="shared" si="67"/>
        <v>0.8672727272727272</v>
      </c>
      <c r="H43" s="21">
        <v>0.09</v>
      </c>
      <c r="J43" s="22">
        <v>10</v>
      </c>
      <c r="K43" s="22">
        <v>8</v>
      </c>
      <c r="L43" s="22">
        <v>8</v>
      </c>
      <c r="M43" s="22">
        <v>5</v>
      </c>
      <c r="N43" s="22">
        <v>3</v>
      </c>
      <c r="O43" s="22">
        <v>13</v>
      </c>
      <c r="P43" s="22">
        <v>12</v>
      </c>
      <c r="Q43" s="22">
        <v>10</v>
      </c>
      <c r="R43" s="22">
        <v>4.5</v>
      </c>
      <c r="S43" s="22">
        <v>12</v>
      </c>
      <c r="T43" s="22">
        <v>0</v>
      </c>
      <c r="Z43" s="20">
        <f t="shared" si="68"/>
        <v>0.83333333333333337</v>
      </c>
      <c r="AA43" s="20">
        <f t="shared" si="69"/>
        <v>1</v>
      </c>
      <c r="AB43" s="20">
        <f t="shared" si="70"/>
        <v>0.8</v>
      </c>
      <c r="AC43" s="20">
        <f t="shared" si="71"/>
        <v>1</v>
      </c>
      <c r="AD43" s="20">
        <f t="shared" si="72"/>
        <v>0.6</v>
      </c>
      <c r="AE43" s="20">
        <f t="shared" si="73"/>
        <v>0.68421052631578949</v>
      </c>
      <c r="AF43" s="20">
        <f t="shared" si="74"/>
        <v>1</v>
      </c>
      <c r="AG43" s="20">
        <f t="shared" si="75"/>
        <v>1</v>
      </c>
      <c r="AH43" s="20">
        <f t="shared" si="76"/>
        <v>0.6428571428571429</v>
      </c>
      <c r="AI43" s="20">
        <f t="shared" si="77"/>
        <v>0.54545454545454541</v>
      </c>
    </row>
    <row r="44" spans="1:35" x14ac:dyDescent="0.3">
      <c r="A44" s="80">
        <v>1</v>
      </c>
      <c r="B44" s="50">
        <v>2</v>
      </c>
      <c r="C44" s="81" t="s">
        <v>644</v>
      </c>
      <c r="D44" s="50" t="s">
        <v>414</v>
      </c>
      <c r="F44" s="12">
        <f t="shared" si="66"/>
        <v>44.5</v>
      </c>
      <c r="G44" s="19">
        <f t="shared" si="67"/>
        <v>0.40454545454545454</v>
      </c>
      <c r="J44" s="22">
        <v>4</v>
      </c>
      <c r="K44" s="22">
        <v>2</v>
      </c>
      <c r="L44" s="22">
        <v>8</v>
      </c>
      <c r="M44" s="22">
        <v>4.5</v>
      </c>
      <c r="N44" s="22">
        <v>5</v>
      </c>
      <c r="O44" s="22">
        <v>0</v>
      </c>
      <c r="P44" s="22">
        <v>12</v>
      </c>
      <c r="Q44" s="22">
        <v>1</v>
      </c>
      <c r="R44" s="22">
        <v>2</v>
      </c>
      <c r="S44" s="22">
        <v>6</v>
      </c>
      <c r="T44" s="22">
        <v>0</v>
      </c>
      <c r="U44" s="22">
        <v>0</v>
      </c>
      <c r="Z44" s="20">
        <f t="shared" si="68"/>
        <v>0.33333333333333331</v>
      </c>
      <c r="AA44" s="20">
        <f t="shared" si="69"/>
        <v>0.25</v>
      </c>
      <c r="AB44" s="20">
        <f t="shared" si="70"/>
        <v>0.8</v>
      </c>
      <c r="AC44" s="20">
        <f t="shared" si="71"/>
        <v>0.9</v>
      </c>
      <c r="AD44" s="20">
        <f t="shared" si="72"/>
        <v>1</v>
      </c>
      <c r="AE44" s="20">
        <f t="shared" si="73"/>
        <v>0</v>
      </c>
      <c r="AF44" s="20">
        <f t="shared" si="74"/>
        <v>1</v>
      </c>
      <c r="AG44" s="20">
        <f t="shared" si="75"/>
        <v>0.1</v>
      </c>
      <c r="AH44" s="20">
        <f t="shared" si="76"/>
        <v>0.2857142857142857</v>
      </c>
      <c r="AI44" s="20">
        <f t="shared" si="77"/>
        <v>0.27272727272727271</v>
      </c>
    </row>
    <row r="45" spans="1:35" x14ac:dyDescent="0.3">
      <c r="A45" s="80">
        <v>1</v>
      </c>
      <c r="B45" s="50">
        <v>2</v>
      </c>
      <c r="C45" s="81" t="s">
        <v>645</v>
      </c>
      <c r="D45" s="50" t="s">
        <v>209</v>
      </c>
      <c r="F45" s="12">
        <f t="shared" si="66"/>
        <v>33</v>
      </c>
      <c r="G45" s="19">
        <f t="shared" si="67"/>
        <v>0.3</v>
      </c>
      <c r="J45" s="22">
        <v>6</v>
      </c>
      <c r="K45" s="22">
        <v>4</v>
      </c>
      <c r="L45" s="22">
        <v>4</v>
      </c>
      <c r="M45" s="22">
        <v>2</v>
      </c>
      <c r="N45" s="22">
        <v>2</v>
      </c>
      <c r="O45" s="22">
        <v>1</v>
      </c>
      <c r="P45" s="22">
        <v>9</v>
      </c>
      <c r="Q45" s="22">
        <v>1</v>
      </c>
      <c r="R45" s="22">
        <v>2</v>
      </c>
      <c r="S45" s="22">
        <v>2</v>
      </c>
      <c r="T45" s="22">
        <v>0</v>
      </c>
      <c r="U45" s="22">
        <v>0</v>
      </c>
      <c r="Z45" s="20">
        <f t="shared" si="68"/>
        <v>0.5</v>
      </c>
      <c r="AA45" s="20">
        <f t="shared" si="69"/>
        <v>0.5</v>
      </c>
      <c r="AB45" s="20">
        <f t="shared" si="70"/>
        <v>0.4</v>
      </c>
      <c r="AC45" s="20">
        <f t="shared" si="71"/>
        <v>0.4</v>
      </c>
      <c r="AD45" s="20">
        <f t="shared" si="72"/>
        <v>0.4</v>
      </c>
      <c r="AE45" s="20">
        <f t="shared" si="73"/>
        <v>5.2631578947368418E-2</v>
      </c>
      <c r="AF45" s="20">
        <f t="shared" si="74"/>
        <v>0.75</v>
      </c>
      <c r="AG45" s="20">
        <f t="shared" si="75"/>
        <v>0.1</v>
      </c>
      <c r="AH45" s="20">
        <f t="shared" si="76"/>
        <v>0.2857142857142857</v>
      </c>
      <c r="AI45" s="20">
        <f t="shared" si="77"/>
        <v>9.0909090909090912E-2</v>
      </c>
    </row>
    <row r="46" spans="1:35" x14ac:dyDescent="0.3">
      <c r="A46" s="80">
        <v>1</v>
      </c>
      <c r="B46" s="50">
        <v>2</v>
      </c>
      <c r="C46" s="81" t="s">
        <v>646</v>
      </c>
      <c r="D46" s="50" t="s">
        <v>647</v>
      </c>
      <c r="F46" s="12">
        <f t="shared" si="66"/>
        <v>97</v>
      </c>
      <c r="G46" s="19">
        <f t="shared" si="67"/>
        <v>0.88181818181818183</v>
      </c>
      <c r="J46" s="22">
        <v>12</v>
      </c>
      <c r="K46" s="22">
        <v>4</v>
      </c>
      <c r="L46" s="22">
        <v>10</v>
      </c>
      <c r="M46" s="22">
        <v>5</v>
      </c>
      <c r="N46" s="22">
        <v>5</v>
      </c>
      <c r="O46" s="22">
        <v>15</v>
      </c>
      <c r="P46" s="22">
        <v>12</v>
      </c>
      <c r="Q46" s="22">
        <v>10</v>
      </c>
      <c r="R46" s="22">
        <v>6</v>
      </c>
      <c r="S46" s="22">
        <v>15</v>
      </c>
      <c r="T46" s="22">
        <v>3</v>
      </c>
      <c r="Z46" s="20">
        <f t="shared" si="68"/>
        <v>1</v>
      </c>
      <c r="AA46" s="20">
        <f t="shared" si="69"/>
        <v>0.5</v>
      </c>
      <c r="AB46" s="20">
        <f t="shared" si="70"/>
        <v>1</v>
      </c>
      <c r="AC46" s="20">
        <f t="shared" si="71"/>
        <v>1</v>
      </c>
      <c r="AD46" s="20">
        <f t="shared" si="72"/>
        <v>1</v>
      </c>
      <c r="AE46" s="20">
        <f t="shared" si="73"/>
        <v>0.78947368421052633</v>
      </c>
      <c r="AF46" s="20">
        <f t="shared" si="74"/>
        <v>1</v>
      </c>
      <c r="AG46" s="20">
        <f t="shared" si="75"/>
        <v>1</v>
      </c>
      <c r="AH46" s="20">
        <f t="shared" si="76"/>
        <v>0.8571428571428571</v>
      </c>
      <c r="AI46" s="20">
        <f t="shared" si="77"/>
        <v>0.68181818181818177</v>
      </c>
    </row>
    <row r="47" spans="1:35" x14ac:dyDescent="0.3">
      <c r="A47" s="80">
        <v>1</v>
      </c>
      <c r="B47" s="50">
        <v>2</v>
      </c>
      <c r="C47" s="81" t="s">
        <v>648</v>
      </c>
      <c r="D47" s="50" t="s">
        <v>649</v>
      </c>
      <c r="F47" s="12">
        <f t="shared" si="66"/>
        <v>97.5</v>
      </c>
      <c r="G47" s="19">
        <f t="shared" si="67"/>
        <v>0.88636363636363635</v>
      </c>
      <c r="J47" s="22">
        <v>12</v>
      </c>
      <c r="K47" s="22">
        <v>8</v>
      </c>
      <c r="L47" s="22">
        <v>10</v>
      </c>
      <c r="M47" s="22">
        <v>5</v>
      </c>
      <c r="N47" s="22">
        <v>4.5</v>
      </c>
      <c r="O47" s="22">
        <v>10</v>
      </c>
      <c r="P47" s="22">
        <v>12</v>
      </c>
      <c r="Q47" s="22">
        <v>10</v>
      </c>
      <c r="R47" s="22">
        <v>4</v>
      </c>
      <c r="S47" s="22">
        <v>18</v>
      </c>
      <c r="U47" s="22">
        <v>4</v>
      </c>
      <c r="Z47" s="20">
        <f t="shared" si="68"/>
        <v>1</v>
      </c>
      <c r="AA47" s="20">
        <f t="shared" si="69"/>
        <v>1</v>
      </c>
      <c r="AB47" s="20">
        <f t="shared" si="70"/>
        <v>1</v>
      </c>
      <c r="AC47" s="20">
        <f t="shared" si="71"/>
        <v>1</v>
      </c>
      <c r="AD47" s="20">
        <f t="shared" si="72"/>
        <v>0.9</v>
      </c>
      <c r="AE47" s="20">
        <f t="shared" si="73"/>
        <v>0.52631578947368418</v>
      </c>
      <c r="AF47" s="20">
        <f t="shared" si="74"/>
        <v>1</v>
      </c>
      <c r="AG47" s="20">
        <f t="shared" si="75"/>
        <v>1</v>
      </c>
      <c r="AH47" s="20">
        <f t="shared" si="76"/>
        <v>0.5714285714285714</v>
      </c>
      <c r="AI47" s="20">
        <f t="shared" si="77"/>
        <v>0.81818181818181823</v>
      </c>
    </row>
    <row r="48" spans="1:35" x14ac:dyDescent="0.3">
      <c r="A48" s="80">
        <v>1</v>
      </c>
      <c r="B48" s="50">
        <v>2</v>
      </c>
      <c r="C48" s="81" t="s">
        <v>650</v>
      </c>
      <c r="D48" s="50" t="s">
        <v>651</v>
      </c>
      <c r="F48" s="12">
        <f t="shared" si="66"/>
        <v>83.5</v>
      </c>
      <c r="G48" s="19">
        <f t="shared" si="67"/>
        <v>0.81909090909090909</v>
      </c>
      <c r="H48" s="21">
        <v>0.06</v>
      </c>
      <c r="J48" s="22">
        <v>10</v>
      </c>
      <c r="K48" s="22">
        <v>2</v>
      </c>
      <c r="L48" s="22">
        <v>10</v>
      </c>
      <c r="M48" s="22">
        <v>5</v>
      </c>
      <c r="N48" s="22">
        <v>2</v>
      </c>
      <c r="O48" s="22">
        <v>13</v>
      </c>
      <c r="P48" s="22">
        <v>9</v>
      </c>
      <c r="Q48" s="22">
        <v>8</v>
      </c>
      <c r="R48" s="22">
        <v>3</v>
      </c>
      <c r="S48" s="22">
        <v>21.5</v>
      </c>
      <c r="T48" s="22">
        <v>0</v>
      </c>
      <c r="Z48" s="20">
        <f t="shared" si="68"/>
        <v>0.83333333333333337</v>
      </c>
      <c r="AA48" s="20">
        <f t="shared" si="69"/>
        <v>0.25</v>
      </c>
      <c r="AB48" s="20">
        <f t="shared" si="70"/>
        <v>1</v>
      </c>
      <c r="AC48" s="20">
        <f t="shared" si="71"/>
        <v>1</v>
      </c>
      <c r="AD48" s="20">
        <f t="shared" si="72"/>
        <v>0.4</v>
      </c>
      <c r="AE48" s="20">
        <f t="shared" si="73"/>
        <v>0.68421052631578949</v>
      </c>
      <c r="AF48" s="20">
        <f t="shared" si="74"/>
        <v>0.75</v>
      </c>
      <c r="AG48" s="20">
        <f t="shared" si="75"/>
        <v>0.8</v>
      </c>
      <c r="AH48" s="20">
        <f t="shared" si="76"/>
        <v>0.42857142857142855</v>
      </c>
      <c r="AI48" s="20">
        <f t="shared" si="77"/>
        <v>0.97727272727272729</v>
      </c>
    </row>
    <row r="49" spans="1:35" x14ac:dyDescent="0.3">
      <c r="A49" s="80">
        <v>1</v>
      </c>
      <c r="B49" s="50">
        <v>2</v>
      </c>
      <c r="C49" s="81" t="s">
        <v>652</v>
      </c>
      <c r="D49" s="50" t="s">
        <v>147</v>
      </c>
      <c r="F49" s="12">
        <f t="shared" si="66"/>
        <v>64.5</v>
      </c>
      <c r="G49" s="19">
        <f t="shared" si="67"/>
        <v>0.58636363636363631</v>
      </c>
      <c r="J49" s="22">
        <v>8</v>
      </c>
      <c r="K49" s="22">
        <v>2</v>
      </c>
      <c r="L49" s="22">
        <v>8</v>
      </c>
      <c r="M49" s="22">
        <v>5</v>
      </c>
      <c r="N49" s="22">
        <v>3.5</v>
      </c>
      <c r="O49" s="22">
        <v>10</v>
      </c>
      <c r="P49" s="22">
        <v>6</v>
      </c>
      <c r="Q49" s="22">
        <v>8</v>
      </c>
      <c r="R49" s="22">
        <v>2</v>
      </c>
      <c r="S49" s="22">
        <v>12</v>
      </c>
      <c r="Z49" s="20">
        <f t="shared" si="68"/>
        <v>0.66666666666666663</v>
      </c>
      <c r="AA49" s="20">
        <f t="shared" si="69"/>
        <v>0.25</v>
      </c>
      <c r="AB49" s="20">
        <f t="shared" si="70"/>
        <v>0.8</v>
      </c>
      <c r="AC49" s="20">
        <f t="shared" si="71"/>
        <v>1</v>
      </c>
      <c r="AD49" s="20">
        <f t="shared" si="72"/>
        <v>0.7</v>
      </c>
      <c r="AE49" s="20">
        <f t="shared" si="73"/>
        <v>0.52631578947368418</v>
      </c>
      <c r="AF49" s="20">
        <f t="shared" si="74"/>
        <v>0.5</v>
      </c>
      <c r="AG49" s="20">
        <f t="shared" si="75"/>
        <v>0.8</v>
      </c>
      <c r="AH49" s="20">
        <f t="shared" si="76"/>
        <v>0.2857142857142857</v>
      </c>
      <c r="AI49" s="20">
        <f t="shared" si="77"/>
        <v>0.54545454545454541</v>
      </c>
    </row>
    <row r="50" spans="1:35" s="83" customFormat="1" x14ac:dyDescent="0.3">
      <c r="A50" s="83">
        <v>0</v>
      </c>
      <c r="B50" s="84">
        <v>2</v>
      </c>
      <c r="C50" s="85" t="s">
        <v>653</v>
      </c>
      <c r="D50" s="84" t="s">
        <v>654</v>
      </c>
      <c r="G50" s="86"/>
      <c r="H50" s="86"/>
      <c r="J50" s="87"/>
      <c r="K50" s="87"/>
      <c r="L50" s="87"/>
      <c r="M50" s="87"/>
      <c r="N50" s="87"/>
      <c r="O50" s="87"/>
      <c r="P50" s="87"/>
      <c r="Q50" s="87"/>
      <c r="R50" s="88"/>
      <c r="S50" s="87"/>
      <c r="T50" s="87"/>
      <c r="U50" s="87"/>
      <c r="V50" s="65"/>
      <c r="W50" s="89"/>
      <c r="X50" s="89"/>
      <c r="Y50" s="65"/>
      <c r="Z50" s="90"/>
      <c r="AA50" s="90"/>
      <c r="AB50" s="90"/>
      <c r="AC50" s="90"/>
      <c r="AD50" s="90"/>
      <c r="AE50" s="90"/>
      <c r="AF50" s="90"/>
      <c r="AG50" s="90"/>
      <c r="AH50" s="90"/>
      <c r="AI50" s="90"/>
    </row>
    <row r="51" spans="1:35" x14ac:dyDescent="0.3">
      <c r="A51" s="80">
        <v>1</v>
      </c>
      <c r="B51" s="50">
        <v>2</v>
      </c>
      <c r="C51" s="81" t="s">
        <v>655</v>
      </c>
      <c r="D51" s="50" t="s">
        <v>193</v>
      </c>
      <c r="F51" s="12">
        <f>SUM(J51:U51)</f>
        <v>88</v>
      </c>
      <c r="G51" s="19">
        <f t="shared" ref="G51" si="78">F51/$F$2+H51</f>
        <v>0.8</v>
      </c>
      <c r="J51" s="22">
        <v>10</v>
      </c>
      <c r="K51" s="22">
        <v>4</v>
      </c>
      <c r="L51" s="22">
        <v>10</v>
      </c>
      <c r="M51" s="22">
        <v>4</v>
      </c>
      <c r="N51" s="22">
        <v>3</v>
      </c>
      <c r="O51" s="22">
        <v>14</v>
      </c>
      <c r="P51" s="22">
        <v>12</v>
      </c>
      <c r="Q51" s="22">
        <v>10</v>
      </c>
      <c r="R51" s="22">
        <v>6</v>
      </c>
      <c r="S51" s="22">
        <v>15</v>
      </c>
      <c r="Z51" s="20">
        <f t="shared" ref="Z51:Z52" si="79">J51/J$2</f>
        <v>0.83333333333333337</v>
      </c>
      <c r="AA51" s="20">
        <f t="shared" ref="AA51:AA52" si="80">K51/K$2</f>
        <v>0.5</v>
      </c>
      <c r="AB51" s="20">
        <f t="shared" ref="AB51:AB52" si="81">L51/L$2</f>
        <v>1</v>
      </c>
      <c r="AC51" s="20">
        <f t="shared" ref="AC51:AC52" si="82">M51/M$2</f>
        <v>0.8</v>
      </c>
      <c r="AD51" s="20">
        <f t="shared" ref="AD51:AD52" si="83">N51/N$2</f>
        <v>0.6</v>
      </c>
      <c r="AE51" s="20">
        <f t="shared" ref="AE51:AE52" si="84">O51/O$2</f>
        <v>0.73684210526315785</v>
      </c>
      <c r="AF51" s="20">
        <f t="shared" ref="AF51:AF52" si="85">P51/P$2</f>
        <v>1</v>
      </c>
      <c r="AG51" s="20">
        <f t="shared" ref="AG51:AG52" si="86">Q51/Q$2</f>
        <v>1</v>
      </c>
      <c r="AH51" s="20">
        <f t="shared" ref="AH51:AH52" si="87">R51/R$2</f>
        <v>0.8571428571428571</v>
      </c>
      <c r="AI51" s="20">
        <f t="shared" ref="AI51:AI52" si="88">S51/S$2</f>
        <v>0.68181818181818177</v>
      </c>
    </row>
    <row r="52" spans="1:35" s="83" customFormat="1" x14ac:dyDescent="0.3">
      <c r="A52" s="83">
        <v>0</v>
      </c>
      <c r="B52" s="84">
        <v>2</v>
      </c>
      <c r="C52" s="85" t="s">
        <v>656</v>
      </c>
      <c r="D52" s="84" t="s">
        <v>657</v>
      </c>
      <c r="F52" s="65"/>
      <c r="G52" s="77"/>
      <c r="H52" s="86"/>
      <c r="J52" s="87"/>
      <c r="K52" s="87"/>
      <c r="L52" s="87"/>
      <c r="M52" s="87"/>
      <c r="N52" s="87"/>
      <c r="O52" s="87"/>
      <c r="P52" s="87"/>
      <c r="Q52" s="87"/>
      <c r="R52" s="88"/>
      <c r="S52" s="87"/>
      <c r="T52" s="87"/>
      <c r="U52" s="87"/>
      <c r="V52" s="65"/>
      <c r="W52" s="89"/>
      <c r="X52" s="89"/>
      <c r="Y52" s="65"/>
      <c r="Z52" s="78">
        <f t="shared" si="79"/>
        <v>0</v>
      </c>
      <c r="AA52" s="78">
        <f t="shared" si="80"/>
        <v>0</v>
      </c>
      <c r="AB52" s="78">
        <f t="shared" si="81"/>
        <v>0</v>
      </c>
      <c r="AC52" s="78">
        <f t="shared" si="82"/>
        <v>0</v>
      </c>
      <c r="AD52" s="78">
        <f t="shared" si="83"/>
        <v>0</v>
      </c>
      <c r="AE52" s="78">
        <f t="shared" si="84"/>
        <v>0</v>
      </c>
      <c r="AF52" s="78">
        <f t="shared" si="85"/>
        <v>0</v>
      </c>
      <c r="AG52" s="78">
        <f t="shared" si="86"/>
        <v>0</v>
      </c>
      <c r="AH52" s="78">
        <f t="shared" si="87"/>
        <v>0</v>
      </c>
      <c r="AI52" s="78">
        <f t="shared" si="88"/>
        <v>0</v>
      </c>
    </row>
    <row r="53" spans="1:35" s="83" customFormat="1" x14ac:dyDescent="0.3">
      <c r="A53" s="83">
        <v>0</v>
      </c>
      <c r="B53" s="84">
        <v>2</v>
      </c>
      <c r="C53" s="85" t="s">
        <v>472</v>
      </c>
      <c r="D53" s="84" t="s">
        <v>446</v>
      </c>
      <c r="G53" s="86"/>
      <c r="H53" s="86"/>
      <c r="J53" s="87"/>
      <c r="K53" s="87"/>
      <c r="L53" s="87"/>
      <c r="M53" s="87"/>
      <c r="N53" s="87"/>
      <c r="O53" s="87"/>
      <c r="P53" s="87"/>
      <c r="Q53" s="87"/>
      <c r="R53" s="88"/>
      <c r="S53" s="87"/>
      <c r="T53" s="87"/>
      <c r="U53" s="87"/>
      <c r="V53" s="65"/>
      <c r="W53" s="89"/>
      <c r="X53" s="89"/>
      <c r="Y53" s="65"/>
      <c r="Z53" s="90"/>
      <c r="AA53" s="90"/>
      <c r="AB53" s="90"/>
      <c r="AC53" s="90"/>
      <c r="AD53" s="90"/>
      <c r="AE53" s="90"/>
      <c r="AF53" s="90"/>
      <c r="AG53" s="90"/>
      <c r="AH53" s="90"/>
      <c r="AI53" s="90"/>
    </row>
    <row r="54" spans="1:35" x14ac:dyDescent="0.3">
      <c r="A54" s="80">
        <v>1</v>
      </c>
      <c r="B54" s="50">
        <v>2</v>
      </c>
      <c r="C54" s="81" t="s">
        <v>658</v>
      </c>
      <c r="D54" s="50" t="s">
        <v>571</v>
      </c>
      <c r="F54" s="12">
        <f t="shared" ref="F54:F60" si="89">SUM(J54:U54)</f>
        <v>36</v>
      </c>
      <c r="G54" s="19">
        <f t="shared" ref="G54:G60" si="90">F54/$F$2+H54</f>
        <v>0.41727272727272724</v>
      </c>
      <c r="H54" s="21">
        <v>0.09</v>
      </c>
      <c r="J54" s="22">
        <v>8</v>
      </c>
      <c r="K54" s="22">
        <v>4</v>
      </c>
      <c r="L54" s="22">
        <v>6</v>
      </c>
      <c r="M54" s="22">
        <v>1</v>
      </c>
      <c r="N54" s="22">
        <v>0</v>
      </c>
      <c r="O54" s="22">
        <v>0</v>
      </c>
      <c r="P54" s="22">
        <v>9</v>
      </c>
      <c r="Q54" s="22">
        <v>6</v>
      </c>
      <c r="R54" s="22">
        <v>0</v>
      </c>
      <c r="S54" s="22">
        <v>2</v>
      </c>
      <c r="Z54" s="20">
        <f t="shared" ref="Z54:Z60" si="91">J54/J$2</f>
        <v>0.66666666666666663</v>
      </c>
      <c r="AA54" s="20">
        <f t="shared" ref="AA54:AA60" si="92">K54/K$2</f>
        <v>0.5</v>
      </c>
      <c r="AB54" s="20">
        <f t="shared" ref="AB54:AB60" si="93">L54/L$2</f>
        <v>0.6</v>
      </c>
      <c r="AC54" s="20">
        <f t="shared" ref="AC54:AC60" si="94">M54/M$2</f>
        <v>0.2</v>
      </c>
      <c r="AD54" s="20">
        <f t="shared" ref="AD54:AD60" si="95">N54/N$2</f>
        <v>0</v>
      </c>
      <c r="AE54" s="20">
        <f t="shared" ref="AE54:AE60" si="96">O54/O$2</f>
        <v>0</v>
      </c>
      <c r="AF54" s="20">
        <f t="shared" ref="AF54:AF60" si="97">P54/P$2</f>
        <v>0.75</v>
      </c>
      <c r="AG54" s="20">
        <f t="shared" ref="AG54:AG60" si="98">Q54/Q$2</f>
        <v>0.6</v>
      </c>
      <c r="AH54" s="20">
        <f t="shared" ref="AH54:AH60" si="99">R54/R$2</f>
        <v>0</v>
      </c>
      <c r="AI54" s="20">
        <f t="shared" ref="AI54:AI60" si="100">S54/S$2</f>
        <v>9.0909090909090912E-2</v>
      </c>
    </row>
    <row r="55" spans="1:35" x14ac:dyDescent="0.3">
      <c r="A55" s="80">
        <v>1</v>
      </c>
      <c r="B55" s="50">
        <v>2</v>
      </c>
      <c r="C55" s="81" t="s">
        <v>659</v>
      </c>
      <c r="D55" s="50" t="s">
        <v>660</v>
      </c>
      <c r="F55" s="12">
        <f t="shared" si="89"/>
        <v>71</v>
      </c>
      <c r="G55" s="19">
        <f t="shared" si="90"/>
        <v>0.6454545454545455</v>
      </c>
      <c r="J55" s="22">
        <v>12</v>
      </c>
      <c r="K55" s="22">
        <v>6</v>
      </c>
      <c r="L55" s="22">
        <v>8</v>
      </c>
      <c r="M55" s="22">
        <v>4</v>
      </c>
      <c r="N55" s="22">
        <v>3</v>
      </c>
      <c r="O55" s="22">
        <v>11</v>
      </c>
      <c r="P55" s="22">
        <v>12</v>
      </c>
      <c r="Q55" s="22">
        <v>6</v>
      </c>
      <c r="R55" s="22">
        <v>2</v>
      </c>
      <c r="S55" s="22">
        <v>7</v>
      </c>
      <c r="Z55" s="20">
        <f t="shared" si="91"/>
        <v>1</v>
      </c>
      <c r="AA55" s="20">
        <f t="shared" si="92"/>
        <v>0.75</v>
      </c>
      <c r="AB55" s="20">
        <f t="shared" si="93"/>
        <v>0.8</v>
      </c>
      <c r="AC55" s="20">
        <f t="shared" si="94"/>
        <v>0.8</v>
      </c>
      <c r="AD55" s="20">
        <f t="shared" si="95"/>
        <v>0.6</v>
      </c>
      <c r="AE55" s="20">
        <f t="shared" si="96"/>
        <v>0.57894736842105265</v>
      </c>
      <c r="AF55" s="20">
        <f t="shared" si="97"/>
        <v>1</v>
      </c>
      <c r="AG55" s="20">
        <f t="shared" si="98"/>
        <v>0.6</v>
      </c>
      <c r="AH55" s="20">
        <f t="shared" si="99"/>
        <v>0.2857142857142857</v>
      </c>
      <c r="AI55" s="20">
        <f t="shared" si="100"/>
        <v>0.31818181818181818</v>
      </c>
    </row>
    <row r="56" spans="1:35" x14ac:dyDescent="0.3">
      <c r="A56" s="80">
        <v>1</v>
      </c>
      <c r="B56" s="50">
        <v>2</v>
      </c>
      <c r="C56" s="81" t="s">
        <v>661</v>
      </c>
      <c r="D56" s="50" t="s">
        <v>754</v>
      </c>
      <c r="F56" s="12">
        <f t="shared" si="89"/>
        <v>91</v>
      </c>
      <c r="G56" s="19">
        <f t="shared" si="90"/>
        <v>0.90727272727272723</v>
      </c>
      <c r="H56" s="21">
        <v>0.08</v>
      </c>
      <c r="J56" s="22">
        <v>10</v>
      </c>
      <c r="K56" s="22">
        <v>6</v>
      </c>
      <c r="L56" s="22">
        <v>10</v>
      </c>
      <c r="M56" s="22">
        <v>4</v>
      </c>
      <c r="N56" s="22">
        <v>5</v>
      </c>
      <c r="O56" s="22">
        <v>11</v>
      </c>
      <c r="P56" s="22">
        <v>11</v>
      </c>
      <c r="Q56" s="22">
        <v>8</v>
      </c>
      <c r="R56" s="22">
        <v>4</v>
      </c>
      <c r="S56" s="22">
        <v>20</v>
      </c>
      <c r="T56" s="22">
        <v>2</v>
      </c>
      <c r="U56" s="22">
        <v>0</v>
      </c>
      <c r="Z56" s="20">
        <f t="shared" si="91"/>
        <v>0.83333333333333337</v>
      </c>
      <c r="AA56" s="20">
        <f t="shared" si="92"/>
        <v>0.75</v>
      </c>
      <c r="AB56" s="20">
        <f t="shared" si="93"/>
        <v>1</v>
      </c>
      <c r="AC56" s="20">
        <f t="shared" si="94"/>
        <v>0.8</v>
      </c>
      <c r="AD56" s="20">
        <f t="shared" si="95"/>
        <v>1</v>
      </c>
      <c r="AE56" s="20">
        <f t="shared" si="96"/>
        <v>0.57894736842105265</v>
      </c>
      <c r="AF56" s="20">
        <f t="shared" si="97"/>
        <v>0.91666666666666663</v>
      </c>
      <c r="AG56" s="20">
        <f t="shared" si="98"/>
        <v>0.8</v>
      </c>
      <c r="AH56" s="20">
        <f t="shared" si="99"/>
        <v>0.5714285714285714</v>
      </c>
      <c r="AI56" s="20">
        <f t="shared" si="100"/>
        <v>0.90909090909090906</v>
      </c>
    </row>
    <row r="57" spans="1:35" x14ac:dyDescent="0.3">
      <c r="A57" s="80">
        <v>1</v>
      </c>
      <c r="B57" s="50">
        <v>2</v>
      </c>
      <c r="C57" s="81" t="s">
        <v>662</v>
      </c>
      <c r="D57" s="50" t="s">
        <v>663</v>
      </c>
      <c r="F57" s="12">
        <f t="shared" si="89"/>
        <v>79</v>
      </c>
      <c r="G57" s="19">
        <f t="shared" si="90"/>
        <v>0.80818181818181811</v>
      </c>
      <c r="H57" s="21">
        <v>0.09</v>
      </c>
      <c r="J57" s="22">
        <v>10</v>
      </c>
      <c r="K57" s="22">
        <v>8</v>
      </c>
      <c r="L57" s="22">
        <v>8</v>
      </c>
      <c r="M57" s="22">
        <v>5</v>
      </c>
      <c r="N57" s="22">
        <v>0</v>
      </c>
      <c r="O57" s="22">
        <v>11</v>
      </c>
      <c r="P57" s="22">
        <v>12</v>
      </c>
      <c r="Q57" s="22">
        <v>8</v>
      </c>
      <c r="R57" s="22">
        <v>4</v>
      </c>
      <c r="S57" s="22">
        <v>13</v>
      </c>
      <c r="Z57" s="20">
        <f t="shared" si="91"/>
        <v>0.83333333333333337</v>
      </c>
      <c r="AA57" s="20">
        <f t="shared" si="92"/>
        <v>1</v>
      </c>
      <c r="AB57" s="20">
        <f t="shared" si="93"/>
        <v>0.8</v>
      </c>
      <c r="AC57" s="20">
        <f t="shared" si="94"/>
        <v>1</v>
      </c>
      <c r="AD57" s="20">
        <f t="shared" si="95"/>
        <v>0</v>
      </c>
      <c r="AE57" s="20">
        <f t="shared" si="96"/>
        <v>0.57894736842105265</v>
      </c>
      <c r="AF57" s="20">
        <f t="shared" si="97"/>
        <v>1</v>
      </c>
      <c r="AG57" s="20">
        <f t="shared" si="98"/>
        <v>0.8</v>
      </c>
      <c r="AH57" s="20">
        <f t="shared" si="99"/>
        <v>0.5714285714285714</v>
      </c>
      <c r="AI57" s="20">
        <f t="shared" si="100"/>
        <v>0.59090909090909094</v>
      </c>
    </row>
    <row r="58" spans="1:35" x14ac:dyDescent="0.3">
      <c r="A58" s="80">
        <v>1</v>
      </c>
      <c r="B58" s="50">
        <v>2</v>
      </c>
      <c r="C58" s="81" t="s">
        <v>664</v>
      </c>
      <c r="D58" s="50" t="s">
        <v>743</v>
      </c>
      <c r="F58" s="12">
        <f t="shared" si="89"/>
        <v>86</v>
      </c>
      <c r="G58" s="19">
        <f t="shared" si="90"/>
        <v>0.87681818181818183</v>
      </c>
      <c r="H58" s="21">
        <v>9.5000000000000001E-2</v>
      </c>
      <c r="J58" s="22">
        <v>12</v>
      </c>
      <c r="K58" s="22">
        <v>4</v>
      </c>
      <c r="L58" s="22">
        <v>10</v>
      </c>
      <c r="M58" s="22">
        <v>2</v>
      </c>
      <c r="N58" s="22">
        <v>5</v>
      </c>
      <c r="O58" s="22">
        <v>15</v>
      </c>
      <c r="P58" s="22">
        <v>9</v>
      </c>
      <c r="Q58" s="22">
        <v>8</v>
      </c>
      <c r="R58" s="22">
        <v>4</v>
      </c>
      <c r="S58" s="22">
        <v>16</v>
      </c>
      <c r="T58" s="22">
        <v>1</v>
      </c>
      <c r="Z58" s="20">
        <f t="shared" si="91"/>
        <v>1</v>
      </c>
      <c r="AA58" s="20">
        <f t="shared" si="92"/>
        <v>0.5</v>
      </c>
      <c r="AB58" s="20">
        <f t="shared" si="93"/>
        <v>1</v>
      </c>
      <c r="AC58" s="20">
        <f t="shared" si="94"/>
        <v>0.4</v>
      </c>
      <c r="AD58" s="20">
        <f t="shared" si="95"/>
        <v>1</v>
      </c>
      <c r="AE58" s="20">
        <f t="shared" si="96"/>
        <v>0.78947368421052633</v>
      </c>
      <c r="AF58" s="20">
        <f t="shared" si="97"/>
        <v>0.75</v>
      </c>
      <c r="AG58" s="20">
        <f t="shared" si="98"/>
        <v>0.8</v>
      </c>
      <c r="AH58" s="20">
        <f t="shared" si="99"/>
        <v>0.5714285714285714</v>
      </c>
      <c r="AI58" s="20">
        <f t="shared" si="100"/>
        <v>0.72727272727272729</v>
      </c>
    </row>
    <row r="59" spans="1:35" x14ac:dyDescent="0.3">
      <c r="A59" s="80">
        <v>1</v>
      </c>
      <c r="B59" s="50">
        <v>2</v>
      </c>
      <c r="C59" s="81" t="s">
        <v>665</v>
      </c>
      <c r="D59" s="50" t="s">
        <v>168</v>
      </c>
      <c r="F59" s="12">
        <f t="shared" si="89"/>
        <v>85.5</v>
      </c>
      <c r="G59" s="19">
        <f t="shared" si="90"/>
        <v>0.77727272727272723</v>
      </c>
      <c r="J59" s="22">
        <v>8</v>
      </c>
      <c r="K59" s="22">
        <v>6</v>
      </c>
      <c r="L59" s="22">
        <v>10</v>
      </c>
      <c r="M59" s="22">
        <v>4.5</v>
      </c>
      <c r="N59" s="22">
        <v>4</v>
      </c>
      <c r="O59" s="22">
        <v>8</v>
      </c>
      <c r="P59" s="22">
        <v>12</v>
      </c>
      <c r="Q59" s="22">
        <v>9</v>
      </c>
      <c r="R59" s="22">
        <v>5</v>
      </c>
      <c r="S59" s="22">
        <v>19</v>
      </c>
      <c r="T59" s="22">
        <v>0</v>
      </c>
      <c r="U59" s="22">
        <v>0</v>
      </c>
      <c r="Z59" s="20">
        <f t="shared" si="91"/>
        <v>0.66666666666666663</v>
      </c>
      <c r="AA59" s="20">
        <f t="shared" si="92"/>
        <v>0.75</v>
      </c>
      <c r="AB59" s="20">
        <f t="shared" si="93"/>
        <v>1</v>
      </c>
      <c r="AC59" s="20">
        <f t="shared" si="94"/>
        <v>0.9</v>
      </c>
      <c r="AD59" s="20">
        <f t="shared" si="95"/>
        <v>0.8</v>
      </c>
      <c r="AE59" s="20">
        <f t="shared" si="96"/>
        <v>0.42105263157894735</v>
      </c>
      <c r="AF59" s="20">
        <f t="shared" si="97"/>
        <v>1</v>
      </c>
      <c r="AG59" s="20">
        <f t="shared" si="98"/>
        <v>0.9</v>
      </c>
      <c r="AH59" s="20">
        <f t="shared" si="99"/>
        <v>0.7142857142857143</v>
      </c>
      <c r="AI59" s="20">
        <f t="shared" si="100"/>
        <v>0.86363636363636365</v>
      </c>
    </row>
    <row r="60" spans="1:35" x14ac:dyDescent="0.3">
      <c r="A60" s="80">
        <v>1</v>
      </c>
      <c r="B60" s="50">
        <v>2</v>
      </c>
      <c r="C60" s="81" t="s">
        <v>666</v>
      </c>
      <c r="D60" s="50" t="s">
        <v>667</v>
      </c>
      <c r="F60" s="12">
        <f t="shared" si="89"/>
        <v>73.5</v>
      </c>
      <c r="G60" s="19">
        <f t="shared" si="90"/>
        <v>0.66818181818181821</v>
      </c>
      <c r="J60" s="22">
        <v>12</v>
      </c>
      <c r="K60" s="22">
        <v>4</v>
      </c>
      <c r="L60" s="22">
        <v>8</v>
      </c>
      <c r="M60" s="22">
        <v>3.5</v>
      </c>
      <c r="N60" s="22">
        <v>4</v>
      </c>
      <c r="O60" s="22">
        <v>9</v>
      </c>
      <c r="P60" s="22">
        <v>12</v>
      </c>
      <c r="Q60" s="22">
        <v>6</v>
      </c>
      <c r="R60" s="22">
        <v>6</v>
      </c>
      <c r="S60" s="22">
        <v>9</v>
      </c>
      <c r="Z60" s="20">
        <f t="shared" si="91"/>
        <v>1</v>
      </c>
      <c r="AA60" s="20">
        <f t="shared" si="92"/>
        <v>0.5</v>
      </c>
      <c r="AB60" s="20">
        <f t="shared" si="93"/>
        <v>0.8</v>
      </c>
      <c r="AC60" s="20">
        <f t="shared" si="94"/>
        <v>0.7</v>
      </c>
      <c r="AD60" s="20">
        <f t="shared" si="95"/>
        <v>0.8</v>
      </c>
      <c r="AE60" s="20">
        <f t="shared" si="96"/>
        <v>0.47368421052631576</v>
      </c>
      <c r="AF60" s="20">
        <f t="shared" si="97"/>
        <v>1</v>
      </c>
      <c r="AG60" s="20">
        <f t="shared" si="98"/>
        <v>0.6</v>
      </c>
      <c r="AH60" s="20">
        <f t="shared" si="99"/>
        <v>0.8571428571428571</v>
      </c>
      <c r="AI60" s="20">
        <f t="shared" si="100"/>
        <v>0.40909090909090912</v>
      </c>
    </row>
    <row r="61" spans="1:35" x14ac:dyDescent="0.3">
      <c r="A61" s="50"/>
      <c r="C61" s="81"/>
      <c r="D61" s="50"/>
    </row>
    <row r="62" spans="1:35" x14ac:dyDescent="0.3">
      <c r="A62" s="50"/>
      <c r="C62" s="81"/>
      <c r="D62" s="50"/>
    </row>
    <row r="63" spans="1:35" x14ac:dyDescent="0.3">
      <c r="A63" s="50"/>
      <c r="C63" s="50"/>
      <c r="D63" s="50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60"/>
  <sheetViews>
    <sheetView zoomScale="80" zoomScaleNormal="8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Q60" sqref="Q60"/>
    </sheetView>
  </sheetViews>
  <sheetFormatPr defaultColWidth="9.08984375" defaultRowHeight="14" x14ac:dyDescent="0.3"/>
  <cols>
    <col min="1" max="1" width="4.08984375" style="2" bestFit="1" customWidth="1"/>
    <col min="2" max="2" width="5.81640625" style="2" customWidth="1"/>
    <col min="3" max="3" width="18.81640625" style="1" bestFit="1" customWidth="1"/>
    <col min="4" max="4" width="9.1796875" style="1" bestFit="1" customWidth="1"/>
    <col min="5" max="5" width="3" style="1" customWidth="1"/>
    <col min="6" max="6" width="5.36328125" style="1" bestFit="1" customWidth="1"/>
    <col min="7" max="7" width="7.6328125" style="25" bestFit="1" customWidth="1"/>
    <col min="8" max="8" width="6.26953125" style="25" customWidth="1"/>
    <col min="9" max="9" width="3.36328125" style="1" customWidth="1"/>
    <col min="10" max="18" width="7.08984375" style="1" customWidth="1"/>
    <col min="19" max="19" width="9.08984375" style="1"/>
    <col min="20" max="21" width="9.08984375" style="25"/>
    <col min="22" max="22" width="19.08984375" style="1" bestFit="1" customWidth="1"/>
    <col min="23" max="23" width="8.81640625" style="1" bestFit="1" customWidth="1"/>
    <col min="24" max="24" width="2.08984375" style="1" customWidth="1"/>
    <col min="25" max="30" width="3.36328125" style="2" customWidth="1"/>
    <col min="31" max="16384" width="9.08984375" style="1"/>
  </cols>
  <sheetData>
    <row r="2" spans="1:30" x14ac:dyDescent="0.3">
      <c r="F2" s="1">
        <f>SUM(J2:Q2)</f>
        <v>61</v>
      </c>
      <c r="H2" s="121">
        <v>1.5</v>
      </c>
      <c r="J2" s="1">
        <v>3</v>
      </c>
      <c r="K2" s="1">
        <v>5</v>
      </c>
      <c r="L2" s="1">
        <v>2</v>
      </c>
      <c r="M2" s="1">
        <v>5</v>
      </c>
      <c r="N2" s="1">
        <v>6</v>
      </c>
      <c r="O2" s="1">
        <v>15</v>
      </c>
      <c r="P2" s="1">
        <v>17</v>
      </c>
      <c r="Q2" s="1">
        <v>8</v>
      </c>
      <c r="T2" s="25" t="s">
        <v>16</v>
      </c>
      <c r="W2" s="1" t="s">
        <v>828</v>
      </c>
      <c r="Y2" s="2">
        <f>SUM(Y4:Y60)</f>
        <v>17</v>
      </c>
      <c r="Z2" s="2">
        <f t="shared" ref="Z2:AD2" si="0">SUM(Z4:Z60)</f>
        <v>0</v>
      </c>
      <c r="AA2" s="2">
        <f t="shared" si="0"/>
        <v>17</v>
      </c>
      <c r="AB2" s="2">
        <f t="shared" si="0"/>
        <v>16</v>
      </c>
      <c r="AC2" s="2">
        <f t="shared" si="0"/>
        <v>0</v>
      </c>
      <c r="AD2" s="2">
        <f t="shared" si="0"/>
        <v>0</v>
      </c>
    </row>
    <row r="3" spans="1:30" x14ac:dyDescent="0.3">
      <c r="A3" s="79" t="s">
        <v>22</v>
      </c>
      <c r="B3" s="93" t="s">
        <v>235</v>
      </c>
      <c r="C3" s="79" t="s">
        <v>1</v>
      </c>
      <c r="D3" s="79" t="s">
        <v>77</v>
      </c>
      <c r="F3" s="1" t="s">
        <v>3</v>
      </c>
      <c r="G3" s="25" t="s">
        <v>2</v>
      </c>
      <c r="H3" s="25" t="s">
        <v>15</v>
      </c>
      <c r="J3" s="2" t="s">
        <v>236</v>
      </c>
      <c r="K3" s="2" t="s">
        <v>237</v>
      </c>
      <c r="L3" s="2" t="s">
        <v>238</v>
      </c>
      <c r="M3" s="2" t="s">
        <v>240</v>
      </c>
      <c r="N3" s="2" t="s">
        <v>27</v>
      </c>
      <c r="O3" s="2" t="s">
        <v>30</v>
      </c>
      <c r="P3" s="2" t="s">
        <v>239</v>
      </c>
      <c r="Q3" s="2" t="s">
        <v>29</v>
      </c>
      <c r="R3" s="2" t="s">
        <v>242</v>
      </c>
      <c r="T3" s="25" t="s">
        <v>241</v>
      </c>
      <c r="U3" s="25" t="s">
        <v>28</v>
      </c>
      <c r="V3" s="1" t="s">
        <v>396</v>
      </c>
      <c r="W3" s="1" t="s">
        <v>829</v>
      </c>
      <c r="Y3" s="10" t="s">
        <v>89</v>
      </c>
      <c r="Z3" s="10" t="s">
        <v>23</v>
      </c>
      <c r="AA3" s="10" t="s">
        <v>537</v>
      </c>
      <c r="AB3" s="10" t="s">
        <v>393</v>
      </c>
      <c r="AC3" s="10" t="s">
        <v>394</v>
      </c>
      <c r="AD3" s="10" t="s">
        <v>395</v>
      </c>
    </row>
    <row r="4" spans="1:30" s="80" customFormat="1" x14ac:dyDescent="0.3">
      <c r="A4" s="50">
        <v>1</v>
      </c>
      <c r="B4" s="94" t="s">
        <v>537</v>
      </c>
      <c r="C4" s="50" t="s">
        <v>497</v>
      </c>
      <c r="D4" s="50" t="s">
        <v>496</v>
      </c>
      <c r="F4" s="80">
        <f>SUM(J4:R4)</f>
        <v>51.5</v>
      </c>
      <c r="G4" s="95">
        <f>IF(B4="R",F4/($F$2-2),F4/$F$2)</f>
        <v>0.84426229508196726</v>
      </c>
      <c r="H4" s="96">
        <f>F4/($F$2-$H$2)</f>
        <v>0.86554621848739499</v>
      </c>
      <c r="J4" s="80">
        <v>2</v>
      </c>
      <c r="K4" s="80">
        <v>5</v>
      </c>
      <c r="L4" s="80">
        <v>2</v>
      </c>
      <c r="M4" s="80">
        <v>4</v>
      </c>
      <c r="N4" s="80">
        <v>6</v>
      </c>
      <c r="O4" s="80">
        <v>11.5</v>
      </c>
      <c r="P4" s="80">
        <v>16</v>
      </c>
      <c r="Q4" s="80">
        <v>5</v>
      </c>
      <c r="T4" s="95">
        <f>SUM(J4:P4)/($F$2-$Q$2)</f>
        <v>0.87735849056603776</v>
      </c>
      <c r="U4" s="95">
        <f>G4-T4</f>
        <v>-3.3096195484070501E-2</v>
      </c>
      <c r="W4" s="80" t="s">
        <v>830</v>
      </c>
      <c r="Y4" s="94" t="str">
        <f>IF($B4=Y$3,1,"")</f>
        <v/>
      </c>
      <c r="Z4" s="94" t="str">
        <f t="shared" ref="Z4:AD19" si="1">IF($B4=Z$3,1,"")</f>
        <v/>
      </c>
      <c r="AA4" s="94">
        <f t="shared" si="1"/>
        <v>1</v>
      </c>
      <c r="AB4" s="94" t="str">
        <f t="shared" si="1"/>
        <v/>
      </c>
      <c r="AC4" s="94" t="str">
        <f t="shared" si="1"/>
        <v/>
      </c>
      <c r="AD4" s="94" t="str">
        <f t="shared" si="1"/>
        <v/>
      </c>
    </row>
    <row r="5" spans="1:30" x14ac:dyDescent="0.3">
      <c r="A5" s="50">
        <v>1</v>
      </c>
      <c r="B5" s="2" t="s">
        <v>89</v>
      </c>
      <c r="C5" s="81" t="s">
        <v>545</v>
      </c>
      <c r="D5" s="50" t="s">
        <v>546</v>
      </c>
      <c r="F5" s="80">
        <f t="shared" ref="F5:F10" si="2">SUM(J5:R5)</f>
        <v>47</v>
      </c>
      <c r="G5" s="95">
        <f t="shared" ref="G5:G10" si="3">IF(B5="R",F5/($F$2-2),F5/$F$2)</f>
        <v>0.77049180327868849</v>
      </c>
      <c r="H5" s="96">
        <f t="shared" ref="H5:H10" si="4">F5/($F$2-$H$2)</f>
        <v>0.78991596638655459</v>
      </c>
      <c r="I5" s="80"/>
      <c r="J5" s="80">
        <v>3</v>
      </c>
      <c r="K5" s="80">
        <v>5</v>
      </c>
      <c r="L5" s="80">
        <v>2</v>
      </c>
      <c r="M5" s="80">
        <v>4</v>
      </c>
      <c r="N5" s="80">
        <v>3.5</v>
      </c>
      <c r="O5" s="80">
        <v>12</v>
      </c>
      <c r="P5" s="80">
        <v>11.5</v>
      </c>
      <c r="Q5" s="80">
        <v>6</v>
      </c>
      <c r="R5" s="80"/>
      <c r="S5" s="80"/>
      <c r="T5" s="95">
        <f t="shared" ref="T5:T10" si="5">SUM(J5:P5)/($F$2-$Q$2)</f>
        <v>0.77358490566037741</v>
      </c>
      <c r="U5" s="95">
        <f t="shared" ref="U5:U10" si="6">G5-T5</f>
        <v>-3.0931023816889169E-3</v>
      </c>
      <c r="V5" s="80" t="s">
        <v>838</v>
      </c>
      <c r="W5" s="80" t="s">
        <v>806</v>
      </c>
      <c r="X5" s="80"/>
      <c r="Y5" s="94">
        <f t="shared" ref="Y5:Y10" si="7">IF($B5=Y$3,1,"")</f>
        <v>1</v>
      </c>
      <c r="Z5" s="94" t="str">
        <f t="shared" si="1"/>
        <v/>
      </c>
      <c r="AA5" s="94" t="str">
        <f t="shared" si="1"/>
        <v/>
      </c>
      <c r="AB5" s="94" t="str">
        <f t="shared" si="1"/>
        <v/>
      </c>
      <c r="AC5" s="94" t="str">
        <f t="shared" si="1"/>
        <v/>
      </c>
      <c r="AD5" s="94" t="str">
        <f t="shared" si="1"/>
        <v/>
      </c>
    </row>
    <row r="6" spans="1:30" x14ac:dyDescent="0.3">
      <c r="A6" s="50">
        <v>1</v>
      </c>
      <c r="B6" s="2" t="s">
        <v>393</v>
      </c>
      <c r="C6" s="81" t="s">
        <v>547</v>
      </c>
      <c r="D6" s="50" t="s">
        <v>463</v>
      </c>
      <c r="F6" s="80">
        <f t="shared" si="2"/>
        <v>24</v>
      </c>
      <c r="G6" s="95">
        <f t="shared" si="3"/>
        <v>0.39344262295081966</v>
      </c>
      <c r="H6" s="96">
        <f t="shared" si="4"/>
        <v>0.40336134453781514</v>
      </c>
      <c r="I6" s="80"/>
      <c r="J6" s="80">
        <v>2</v>
      </c>
      <c r="K6" s="80">
        <v>5</v>
      </c>
      <c r="L6" s="80">
        <v>2</v>
      </c>
      <c r="M6" s="80">
        <v>4</v>
      </c>
      <c r="N6" s="80">
        <v>2</v>
      </c>
      <c r="O6" s="80">
        <v>4</v>
      </c>
      <c r="P6" s="80">
        <v>0</v>
      </c>
      <c r="Q6" s="80">
        <v>5</v>
      </c>
      <c r="R6" s="80"/>
      <c r="S6" s="80"/>
      <c r="T6" s="95">
        <f t="shared" si="5"/>
        <v>0.35849056603773582</v>
      </c>
      <c r="U6" s="95">
        <f t="shared" si="6"/>
        <v>3.495205691308384E-2</v>
      </c>
      <c r="V6" s="80"/>
      <c r="W6" s="80" t="s">
        <v>806</v>
      </c>
      <c r="X6" s="80"/>
      <c r="Y6" s="94" t="str">
        <f t="shared" si="7"/>
        <v/>
      </c>
      <c r="Z6" s="94" t="str">
        <f t="shared" si="1"/>
        <v/>
      </c>
      <c r="AA6" s="94" t="str">
        <f t="shared" si="1"/>
        <v/>
      </c>
      <c r="AB6" s="94">
        <f t="shared" si="1"/>
        <v>1</v>
      </c>
      <c r="AC6" s="94" t="str">
        <f t="shared" si="1"/>
        <v/>
      </c>
      <c r="AD6" s="94" t="str">
        <f t="shared" si="1"/>
        <v/>
      </c>
    </row>
    <row r="7" spans="1:30" x14ac:dyDescent="0.3">
      <c r="A7" s="50">
        <v>1</v>
      </c>
      <c r="B7" s="2" t="s">
        <v>393</v>
      </c>
      <c r="C7" s="81" t="s">
        <v>548</v>
      </c>
      <c r="D7" s="50" t="s">
        <v>549</v>
      </c>
      <c r="F7" s="80">
        <f t="shared" si="2"/>
        <v>50</v>
      </c>
      <c r="G7" s="95">
        <f t="shared" si="3"/>
        <v>0.81967213114754101</v>
      </c>
      <c r="H7" s="96">
        <f t="shared" si="4"/>
        <v>0.84033613445378152</v>
      </c>
      <c r="I7" s="80"/>
      <c r="J7" s="80">
        <v>2.5</v>
      </c>
      <c r="K7" s="80">
        <v>5</v>
      </c>
      <c r="L7" s="80">
        <v>0.5</v>
      </c>
      <c r="M7" s="80">
        <v>4.5</v>
      </c>
      <c r="N7" s="80">
        <v>2.5</v>
      </c>
      <c r="O7" s="80">
        <v>13.5</v>
      </c>
      <c r="P7" s="80">
        <v>13.5</v>
      </c>
      <c r="Q7" s="80">
        <v>8</v>
      </c>
      <c r="R7" s="80"/>
      <c r="S7" s="80"/>
      <c r="T7" s="95">
        <f t="shared" si="5"/>
        <v>0.79245283018867929</v>
      </c>
      <c r="U7" s="95">
        <f t="shared" si="6"/>
        <v>2.7219300958861714E-2</v>
      </c>
      <c r="V7" s="80"/>
      <c r="W7" s="80" t="s">
        <v>806</v>
      </c>
      <c r="X7" s="80"/>
      <c r="Y7" s="94" t="str">
        <f t="shared" si="7"/>
        <v/>
      </c>
      <c r="Z7" s="94" t="str">
        <f t="shared" si="1"/>
        <v/>
      </c>
      <c r="AA7" s="94" t="str">
        <f t="shared" si="1"/>
        <v/>
      </c>
      <c r="AB7" s="94">
        <f t="shared" si="1"/>
        <v>1</v>
      </c>
      <c r="AC7" s="94" t="str">
        <f t="shared" si="1"/>
        <v/>
      </c>
      <c r="AD7" s="94" t="str">
        <f t="shared" si="1"/>
        <v/>
      </c>
    </row>
    <row r="8" spans="1:30" x14ac:dyDescent="0.3">
      <c r="A8" s="50">
        <v>1</v>
      </c>
      <c r="B8" s="2" t="s">
        <v>537</v>
      </c>
      <c r="C8" s="81" t="s">
        <v>550</v>
      </c>
      <c r="D8" s="50" t="s">
        <v>44</v>
      </c>
      <c r="F8" s="80">
        <f t="shared" si="2"/>
        <v>49.5</v>
      </c>
      <c r="G8" s="95">
        <f t="shared" si="3"/>
        <v>0.81147540983606559</v>
      </c>
      <c r="H8" s="96">
        <f t="shared" si="4"/>
        <v>0.83193277310924374</v>
      </c>
      <c r="I8" s="80"/>
      <c r="J8" s="80">
        <v>2</v>
      </c>
      <c r="K8" s="80">
        <v>4.5</v>
      </c>
      <c r="L8" s="80">
        <v>2</v>
      </c>
      <c r="M8" s="80">
        <v>4.5</v>
      </c>
      <c r="N8" s="80">
        <v>4</v>
      </c>
      <c r="O8" s="80">
        <v>15</v>
      </c>
      <c r="P8" s="80">
        <v>10.5</v>
      </c>
      <c r="Q8" s="80">
        <v>7</v>
      </c>
      <c r="R8" s="80"/>
      <c r="S8" s="80"/>
      <c r="T8" s="95">
        <f t="shared" si="5"/>
        <v>0.80188679245283023</v>
      </c>
      <c r="U8" s="95">
        <f t="shared" si="6"/>
        <v>9.5886173832353538E-3</v>
      </c>
      <c r="V8" s="80"/>
      <c r="W8" s="80" t="s">
        <v>806</v>
      </c>
      <c r="X8" s="80"/>
      <c r="Y8" s="94" t="str">
        <f t="shared" si="7"/>
        <v/>
      </c>
      <c r="Z8" s="94" t="str">
        <f t="shared" si="1"/>
        <v/>
      </c>
      <c r="AA8" s="94">
        <f t="shared" si="1"/>
        <v>1</v>
      </c>
      <c r="AB8" s="94" t="str">
        <f t="shared" si="1"/>
        <v/>
      </c>
      <c r="AC8" s="94" t="str">
        <f t="shared" si="1"/>
        <v/>
      </c>
      <c r="AD8" s="94" t="str">
        <f t="shared" si="1"/>
        <v/>
      </c>
    </row>
    <row r="9" spans="1:30" x14ac:dyDescent="0.3">
      <c r="A9" s="50">
        <v>1</v>
      </c>
      <c r="B9" s="2" t="s">
        <v>537</v>
      </c>
      <c r="C9" s="81" t="s">
        <v>340</v>
      </c>
      <c r="D9" s="50" t="s">
        <v>775</v>
      </c>
      <c r="F9" s="80">
        <f t="shared" si="2"/>
        <v>59.5</v>
      </c>
      <c r="G9" s="95">
        <f t="shared" si="3"/>
        <v>0.97540983606557374</v>
      </c>
      <c r="H9" s="96">
        <f t="shared" si="4"/>
        <v>1</v>
      </c>
      <c r="I9" s="80"/>
      <c r="J9" s="80">
        <v>2</v>
      </c>
      <c r="K9" s="80">
        <v>5</v>
      </c>
      <c r="L9" s="80">
        <v>5</v>
      </c>
      <c r="M9" s="80">
        <v>4</v>
      </c>
      <c r="N9" s="80">
        <v>6</v>
      </c>
      <c r="O9" s="80">
        <v>15</v>
      </c>
      <c r="P9" s="80">
        <v>16.5</v>
      </c>
      <c r="Q9" s="80">
        <v>6</v>
      </c>
      <c r="R9" s="80"/>
      <c r="S9" s="80"/>
      <c r="T9" s="95">
        <f t="shared" si="5"/>
        <v>1.0094339622641511</v>
      </c>
      <c r="U9" s="95">
        <f t="shared" si="6"/>
        <v>-3.4024126198577309E-2</v>
      </c>
      <c r="V9" s="80"/>
      <c r="W9" s="80" t="s">
        <v>806</v>
      </c>
      <c r="X9" s="80"/>
      <c r="Y9" s="94" t="str">
        <f t="shared" si="7"/>
        <v/>
      </c>
      <c r="Z9" s="94" t="str">
        <f t="shared" si="1"/>
        <v/>
      </c>
      <c r="AA9" s="94">
        <f t="shared" si="1"/>
        <v>1</v>
      </c>
      <c r="AB9" s="94" t="str">
        <f t="shared" si="1"/>
        <v/>
      </c>
      <c r="AC9" s="94" t="str">
        <f t="shared" si="1"/>
        <v/>
      </c>
      <c r="AD9" s="94" t="str">
        <f t="shared" si="1"/>
        <v/>
      </c>
    </row>
    <row r="10" spans="1:30" x14ac:dyDescent="0.3">
      <c r="A10" s="50">
        <v>1</v>
      </c>
      <c r="B10" s="2" t="s">
        <v>393</v>
      </c>
      <c r="C10" s="81" t="s">
        <v>461</v>
      </c>
      <c r="D10" s="50" t="s">
        <v>692</v>
      </c>
      <c r="F10" s="80">
        <f t="shared" si="2"/>
        <v>0</v>
      </c>
      <c r="G10" s="95">
        <f t="shared" si="3"/>
        <v>0</v>
      </c>
      <c r="H10" s="96">
        <f t="shared" si="4"/>
        <v>0</v>
      </c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95">
        <f t="shared" si="5"/>
        <v>0</v>
      </c>
      <c r="U10" s="95">
        <f t="shared" si="6"/>
        <v>0</v>
      </c>
      <c r="V10" s="80" t="s">
        <v>849</v>
      </c>
      <c r="W10" s="80" t="s">
        <v>806</v>
      </c>
      <c r="X10" s="80"/>
      <c r="Y10" s="94" t="str">
        <f t="shared" si="7"/>
        <v/>
      </c>
      <c r="Z10" s="94" t="str">
        <f t="shared" si="1"/>
        <v/>
      </c>
      <c r="AA10" s="94" t="str">
        <f t="shared" si="1"/>
        <v/>
      </c>
      <c r="AB10" s="94">
        <f t="shared" si="1"/>
        <v>1</v>
      </c>
      <c r="AC10" s="94" t="str">
        <f t="shared" si="1"/>
        <v/>
      </c>
      <c r="AD10" s="94" t="str">
        <f t="shared" si="1"/>
        <v/>
      </c>
    </row>
    <row r="11" spans="1:30" s="83" customFormat="1" x14ac:dyDescent="0.3">
      <c r="A11" s="84">
        <v>1</v>
      </c>
      <c r="B11" s="92"/>
      <c r="C11" s="85" t="s">
        <v>249</v>
      </c>
      <c r="D11" s="84" t="s">
        <v>551</v>
      </c>
      <c r="G11" s="90"/>
      <c r="H11" s="90"/>
      <c r="T11" s="90"/>
      <c r="U11" s="90"/>
      <c r="Y11" s="92"/>
      <c r="Z11" s="92"/>
      <c r="AA11" s="92"/>
      <c r="AB11" s="92"/>
      <c r="AC11" s="92"/>
      <c r="AD11" s="92"/>
    </row>
    <row r="12" spans="1:30" x14ac:dyDescent="0.3">
      <c r="A12" s="50">
        <v>1</v>
      </c>
      <c r="B12" s="2" t="s">
        <v>537</v>
      </c>
      <c r="C12" s="81" t="s">
        <v>552</v>
      </c>
      <c r="D12" s="50" t="s">
        <v>193</v>
      </c>
      <c r="F12" s="80">
        <f t="shared" ref="F12:F14" si="8">SUM(J12:R12)</f>
        <v>50</v>
      </c>
      <c r="G12" s="95">
        <f t="shared" ref="G12:G14" si="9">IF(B12="R",F12/($F$2-2),F12/$F$2)</f>
        <v>0.81967213114754101</v>
      </c>
      <c r="H12" s="96">
        <f t="shared" ref="H12:H14" si="10">F12/($F$2-$H$2)</f>
        <v>0.84033613445378152</v>
      </c>
      <c r="I12" s="80"/>
      <c r="J12" s="80">
        <v>2</v>
      </c>
      <c r="K12" s="80">
        <v>4</v>
      </c>
      <c r="L12" s="80">
        <v>2</v>
      </c>
      <c r="M12" s="80">
        <v>3.5</v>
      </c>
      <c r="N12" s="80">
        <v>6</v>
      </c>
      <c r="O12" s="80">
        <v>13</v>
      </c>
      <c r="P12" s="80">
        <v>14.5</v>
      </c>
      <c r="Q12" s="80">
        <v>5</v>
      </c>
      <c r="R12" s="80"/>
      <c r="S12" s="80"/>
      <c r="T12" s="95">
        <f t="shared" ref="T12:T14" si="11">SUM(J12:P12)/($F$2-$Q$2)</f>
        <v>0.84905660377358494</v>
      </c>
      <c r="U12" s="95">
        <f t="shared" ref="U12:U14" si="12">G12-T12</f>
        <v>-2.9384472626043934E-2</v>
      </c>
      <c r="V12" s="80" t="s">
        <v>838</v>
      </c>
      <c r="W12" s="80" t="s">
        <v>806</v>
      </c>
      <c r="X12" s="80"/>
      <c r="Y12" s="94" t="str">
        <f t="shared" ref="Y12:Y14" si="13">IF($B12=Y$3,1,"")</f>
        <v/>
      </c>
      <c r="Z12" s="94" t="str">
        <f t="shared" si="1"/>
        <v/>
      </c>
      <c r="AA12" s="94">
        <f t="shared" si="1"/>
        <v>1</v>
      </c>
      <c r="AB12" s="94" t="str">
        <f t="shared" si="1"/>
        <v/>
      </c>
      <c r="AC12" s="94" t="str">
        <f t="shared" si="1"/>
        <v/>
      </c>
      <c r="AD12" s="94" t="str">
        <f t="shared" si="1"/>
        <v/>
      </c>
    </row>
    <row r="13" spans="1:30" x14ac:dyDescent="0.3">
      <c r="A13" s="50">
        <v>1</v>
      </c>
      <c r="B13" s="2" t="s">
        <v>393</v>
      </c>
      <c r="C13" s="81" t="s">
        <v>553</v>
      </c>
      <c r="D13" s="50" t="s">
        <v>554</v>
      </c>
      <c r="F13" s="80">
        <f t="shared" si="8"/>
        <v>37.5</v>
      </c>
      <c r="G13" s="95">
        <f t="shared" si="9"/>
        <v>0.61475409836065575</v>
      </c>
      <c r="H13" s="96">
        <f t="shared" si="10"/>
        <v>0.63025210084033612</v>
      </c>
      <c r="I13" s="80"/>
      <c r="J13" s="80">
        <v>2</v>
      </c>
      <c r="K13" s="80">
        <v>4.5</v>
      </c>
      <c r="L13" s="80">
        <v>0</v>
      </c>
      <c r="M13" s="80">
        <v>5</v>
      </c>
      <c r="N13" s="80">
        <v>2</v>
      </c>
      <c r="O13" s="80">
        <v>10.5</v>
      </c>
      <c r="P13" s="80">
        <v>9.5</v>
      </c>
      <c r="Q13" s="80">
        <v>4</v>
      </c>
      <c r="R13" s="80"/>
      <c r="S13" s="80"/>
      <c r="T13" s="95">
        <f t="shared" si="11"/>
        <v>0.63207547169811318</v>
      </c>
      <c r="U13" s="95">
        <f t="shared" si="12"/>
        <v>-1.7321373337457424E-2</v>
      </c>
      <c r="V13" s="80"/>
      <c r="W13" s="80" t="s">
        <v>806</v>
      </c>
      <c r="X13" s="80"/>
      <c r="Y13" s="94" t="str">
        <f t="shared" si="13"/>
        <v/>
      </c>
      <c r="Z13" s="94" t="str">
        <f t="shared" si="1"/>
        <v/>
      </c>
      <c r="AA13" s="94" t="str">
        <f t="shared" si="1"/>
        <v/>
      </c>
      <c r="AB13" s="94">
        <f t="shared" si="1"/>
        <v>1</v>
      </c>
      <c r="AC13" s="94" t="str">
        <f t="shared" si="1"/>
        <v/>
      </c>
      <c r="AD13" s="94" t="str">
        <f t="shared" si="1"/>
        <v/>
      </c>
    </row>
    <row r="14" spans="1:30" x14ac:dyDescent="0.3">
      <c r="A14" s="50">
        <v>1</v>
      </c>
      <c r="B14" s="2" t="s">
        <v>89</v>
      </c>
      <c r="C14" s="81" t="s">
        <v>781</v>
      </c>
      <c r="D14" s="50" t="s">
        <v>782</v>
      </c>
      <c r="F14" s="80">
        <f t="shared" si="8"/>
        <v>7.5</v>
      </c>
      <c r="G14" s="95">
        <f t="shared" si="9"/>
        <v>0.12295081967213115</v>
      </c>
      <c r="H14" s="96">
        <f t="shared" si="10"/>
        <v>0.12605042016806722</v>
      </c>
      <c r="I14" s="80"/>
      <c r="J14" s="80">
        <v>2.5</v>
      </c>
      <c r="K14" s="80"/>
      <c r="L14" s="80"/>
      <c r="M14" s="80"/>
      <c r="N14" s="80"/>
      <c r="O14" s="80"/>
      <c r="P14" s="80"/>
      <c r="Q14" s="80">
        <v>5</v>
      </c>
      <c r="R14" s="80"/>
      <c r="S14" s="80"/>
      <c r="T14" s="95">
        <f t="shared" si="11"/>
        <v>4.716981132075472E-2</v>
      </c>
      <c r="U14" s="95">
        <f t="shared" si="12"/>
        <v>7.5781008351376425E-2</v>
      </c>
      <c r="V14" s="80" t="s">
        <v>845</v>
      </c>
      <c r="W14" s="80" t="s">
        <v>830</v>
      </c>
      <c r="X14" s="80"/>
      <c r="Y14" s="94">
        <f t="shared" si="13"/>
        <v>1</v>
      </c>
      <c r="Z14" s="94" t="str">
        <f t="shared" si="1"/>
        <v/>
      </c>
      <c r="AA14" s="94" t="str">
        <f t="shared" si="1"/>
        <v/>
      </c>
      <c r="AB14" s="94" t="str">
        <f t="shared" si="1"/>
        <v/>
      </c>
      <c r="AC14" s="94" t="str">
        <f t="shared" si="1"/>
        <v/>
      </c>
      <c r="AD14" s="94" t="str">
        <f t="shared" si="1"/>
        <v/>
      </c>
    </row>
    <row r="15" spans="1:30" s="83" customFormat="1" x14ac:dyDescent="0.3">
      <c r="A15" s="84">
        <v>1</v>
      </c>
      <c r="B15" s="92"/>
      <c r="C15" s="85" t="s">
        <v>555</v>
      </c>
      <c r="D15" s="84" t="s">
        <v>674</v>
      </c>
      <c r="G15" s="90"/>
      <c r="H15" s="90"/>
      <c r="T15" s="90"/>
      <c r="U15" s="90"/>
      <c r="Y15" s="92"/>
      <c r="Z15" s="92"/>
      <c r="AA15" s="92"/>
      <c r="AB15" s="92"/>
      <c r="AC15" s="92"/>
      <c r="AD15" s="92"/>
    </row>
    <row r="16" spans="1:30" x14ac:dyDescent="0.3">
      <c r="A16" s="50">
        <v>1</v>
      </c>
      <c r="B16" s="2" t="s">
        <v>393</v>
      </c>
      <c r="C16" s="81" t="s">
        <v>556</v>
      </c>
      <c r="D16" s="50" t="s">
        <v>215</v>
      </c>
      <c r="F16" s="80">
        <f>SUM(J16:R16)</f>
        <v>20</v>
      </c>
      <c r="G16" s="95">
        <f>IF(B16="R",F16/($F$2-2),F16/$F$2)</f>
        <v>0.32786885245901637</v>
      </c>
      <c r="H16" s="96">
        <f>F16/($F$2-$H$2)</f>
        <v>0.33613445378151263</v>
      </c>
      <c r="I16" s="80"/>
      <c r="J16" s="80">
        <v>2</v>
      </c>
      <c r="K16" s="80">
        <v>1</v>
      </c>
      <c r="L16" s="80">
        <v>1</v>
      </c>
      <c r="M16" s="80">
        <v>1</v>
      </c>
      <c r="N16" s="80">
        <v>0</v>
      </c>
      <c r="O16" s="80">
        <v>3</v>
      </c>
      <c r="P16" s="80">
        <v>8</v>
      </c>
      <c r="Q16" s="80">
        <v>4</v>
      </c>
      <c r="R16" s="80"/>
      <c r="S16" s="80"/>
      <c r="T16" s="95">
        <f>SUM(J16:P16)/($F$2-$Q$2)</f>
        <v>0.30188679245283018</v>
      </c>
      <c r="U16" s="95">
        <f>G16-T16</f>
        <v>2.5982060006186192E-2</v>
      </c>
      <c r="V16" s="80"/>
      <c r="W16" s="80" t="s">
        <v>830</v>
      </c>
      <c r="X16" s="80"/>
      <c r="Y16" s="94" t="str">
        <f>IF($B16=Y$3,1,"")</f>
        <v/>
      </c>
      <c r="Z16" s="94" t="str">
        <f t="shared" si="1"/>
        <v/>
      </c>
      <c r="AA16" s="94" t="str">
        <f t="shared" si="1"/>
        <v/>
      </c>
      <c r="AB16" s="94">
        <f t="shared" si="1"/>
        <v>1</v>
      </c>
      <c r="AC16" s="94" t="str">
        <f t="shared" si="1"/>
        <v/>
      </c>
      <c r="AD16" s="94" t="str">
        <f t="shared" si="1"/>
        <v/>
      </c>
    </row>
    <row r="17" spans="1:30" s="83" customFormat="1" x14ac:dyDescent="0.3">
      <c r="A17" s="84">
        <v>1</v>
      </c>
      <c r="B17" s="92"/>
      <c r="C17" s="85" t="s">
        <v>557</v>
      </c>
      <c r="D17" s="84" t="s">
        <v>42</v>
      </c>
      <c r="G17" s="90"/>
      <c r="H17" s="90"/>
      <c r="T17" s="90"/>
      <c r="U17" s="90"/>
      <c r="Y17" s="92"/>
      <c r="Z17" s="92"/>
      <c r="AA17" s="92"/>
      <c r="AB17" s="92"/>
      <c r="AC17" s="92"/>
      <c r="AD17" s="92"/>
    </row>
    <row r="18" spans="1:30" x14ac:dyDescent="0.3">
      <c r="A18" s="50">
        <v>1</v>
      </c>
      <c r="B18" s="2" t="s">
        <v>89</v>
      </c>
      <c r="C18" s="81" t="s">
        <v>558</v>
      </c>
      <c r="D18" s="50" t="s">
        <v>269</v>
      </c>
      <c r="F18" s="80">
        <f t="shared" ref="F18:F33" si="14">SUM(J18:R18)</f>
        <v>34.5</v>
      </c>
      <c r="G18" s="95">
        <f t="shared" ref="G18:G33" si="15">IF(B18="R",F18/($F$2-2),F18/$F$2)</f>
        <v>0.56557377049180324</v>
      </c>
      <c r="H18" s="96">
        <f t="shared" ref="H18:H33" si="16">F18/($F$2-$H$2)</f>
        <v>0.57983193277310929</v>
      </c>
      <c r="I18" s="80"/>
      <c r="J18" s="80">
        <v>0</v>
      </c>
      <c r="K18" s="80">
        <v>2</v>
      </c>
      <c r="L18" s="80">
        <v>0.5</v>
      </c>
      <c r="M18" s="80">
        <v>1</v>
      </c>
      <c r="N18" s="80">
        <v>2</v>
      </c>
      <c r="O18" s="80">
        <v>12</v>
      </c>
      <c r="P18" s="80">
        <v>9</v>
      </c>
      <c r="Q18" s="80">
        <v>8</v>
      </c>
      <c r="R18" s="80"/>
      <c r="S18" s="80"/>
      <c r="T18" s="95">
        <f t="shared" ref="T18:T33" si="17">SUM(J18:P18)/($F$2-$Q$2)</f>
        <v>0.5</v>
      </c>
      <c r="U18" s="95">
        <f t="shared" ref="U18:U33" si="18">G18-T18</f>
        <v>6.557377049180324E-2</v>
      </c>
      <c r="V18" s="80"/>
      <c r="W18" s="80" t="s">
        <v>806</v>
      </c>
      <c r="X18" s="80"/>
      <c r="Y18" s="94">
        <f t="shared" ref="Y18:AD33" si="19">IF($B18=Y$3,1,"")</f>
        <v>1</v>
      </c>
      <c r="Z18" s="94" t="str">
        <f t="shared" si="1"/>
        <v/>
      </c>
      <c r="AA18" s="94" t="str">
        <f t="shared" si="1"/>
        <v/>
      </c>
      <c r="AB18" s="94" t="str">
        <f t="shared" si="1"/>
        <v/>
      </c>
      <c r="AC18" s="94" t="str">
        <f t="shared" si="1"/>
        <v/>
      </c>
      <c r="AD18" s="94" t="str">
        <f t="shared" si="1"/>
        <v/>
      </c>
    </row>
    <row r="19" spans="1:30" x14ac:dyDescent="0.3">
      <c r="A19" s="50">
        <v>1</v>
      </c>
      <c r="B19" s="2" t="s">
        <v>537</v>
      </c>
      <c r="C19" s="81" t="s">
        <v>426</v>
      </c>
      <c r="D19" s="50" t="s">
        <v>141</v>
      </c>
      <c r="F19" s="80">
        <f t="shared" si="14"/>
        <v>43</v>
      </c>
      <c r="G19" s="95">
        <f t="shared" si="15"/>
        <v>0.70491803278688525</v>
      </c>
      <c r="H19" s="96">
        <f t="shared" si="16"/>
        <v>0.72268907563025209</v>
      </c>
      <c r="I19" s="80"/>
      <c r="J19" s="80">
        <v>2</v>
      </c>
      <c r="K19" s="80">
        <v>5</v>
      </c>
      <c r="L19" s="80">
        <v>1</v>
      </c>
      <c r="M19" s="80">
        <v>4</v>
      </c>
      <c r="N19" s="80">
        <v>2</v>
      </c>
      <c r="O19" s="80">
        <v>12</v>
      </c>
      <c r="P19" s="80">
        <v>12</v>
      </c>
      <c r="Q19" s="80">
        <v>5</v>
      </c>
      <c r="R19" s="80"/>
      <c r="S19" s="80"/>
      <c r="T19" s="95">
        <f t="shared" si="17"/>
        <v>0.71698113207547165</v>
      </c>
      <c r="U19" s="95">
        <f t="shared" si="18"/>
        <v>-1.2063099288586399E-2</v>
      </c>
      <c r="V19" s="80"/>
      <c r="W19" s="80" t="s">
        <v>806</v>
      </c>
      <c r="X19" s="80"/>
      <c r="Y19" s="94" t="str">
        <f t="shared" si="19"/>
        <v/>
      </c>
      <c r="Z19" s="94" t="str">
        <f t="shared" si="1"/>
        <v/>
      </c>
      <c r="AA19" s="94">
        <f t="shared" si="1"/>
        <v>1</v>
      </c>
      <c r="AB19" s="94" t="str">
        <f t="shared" si="1"/>
        <v/>
      </c>
      <c r="AC19" s="94" t="str">
        <f t="shared" si="1"/>
        <v/>
      </c>
      <c r="AD19" s="94" t="str">
        <f t="shared" si="1"/>
        <v/>
      </c>
    </row>
    <row r="20" spans="1:30" x14ac:dyDescent="0.3">
      <c r="A20" s="50">
        <v>1</v>
      </c>
      <c r="B20" s="2" t="s">
        <v>89</v>
      </c>
      <c r="C20" s="81" t="s">
        <v>559</v>
      </c>
      <c r="D20" s="50" t="s">
        <v>560</v>
      </c>
      <c r="F20" s="80">
        <f t="shared" si="14"/>
        <v>8.5</v>
      </c>
      <c r="G20" s="95">
        <f t="shared" si="15"/>
        <v>0.13934426229508196</v>
      </c>
      <c r="H20" s="96">
        <f t="shared" si="16"/>
        <v>0.14285714285714285</v>
      </c>
      <c r="I20" s="80"/>
      <c r="J20" s="80">
        <v>1</v>
      </c>
      <c r="K20" s="80">
        <v>1</v>
      </c>
      <c r="L20" s="80">
        <v>0</v>
      </c>
      <c r="M20" s="80">
        <v>0</v>
      </c>
      <c r="N20" s="80">
        <v>0.5</v>
      </c>
      <c r="O20" s="80">
        <v>0</v>
      </c>
      <c r="P20" s="80">
        <v>2</v>
      </c>
      <c r="Q20" s="80">
        <v>4</v>
      </c>
      <c r="R20" s="80"/>
      <c r="S20" s="80"/>
      <c r="T20" s="95">
        <f t="shared" si="17"/>
        <v>8.4905660377358486E-2</v>
      </c>
      <c r="U20" s="95">
        <f t="shared" si="18"/>
        <v>5.443860191772347E-2</v>
      </c>
      <c r="V20" s="80"/>
      <c r="W20" s="80" t="s">
        <v>806</v>
      </c>
      <c r="X20" s="80"/>
      <c r="Y20" s="94">
        <f t="shared" si="19"/>
        <v>1</v>
      </c>
      <c r="Z20" s="94" t="str">
        <f t="shared" si="19"/>
        <v/>
      </c>
      <c r="AA20" s="94" t="str">
        <f t="shared" si="19"/>
        <v/>
      </c>
      <c r="AB20" s="94" t="str">
        <f t="shared" si="19"/>
        <v/>
      </c>
      <c r="AC20" s="94" t="str">
        <f t="shared" si="19"/>
        <v/>
      </c>
      <c r="AD20" s="94" t="str">
        <f t="shared" si="19"/>
        <v/>
      </c>
    </row>
    <row r="21" spans="1:30" x14ac:dyDescent="0.3">
      <c r="A21" s="50">
        <v>1</v>
      </c>
      <c r="B21" s="2" t="s">
        <v>393</v>
      </c>
      <c r="C21" s="81" t="s">
        <v>561</v>
      </c>
      <c r="D21" s="50" t="s">
        <v>556</v>
      </c>
      <c r="F21" s="80">
        <f t="shared" si="14"/>
        <v>23</v>
      </c>
      <c r="G21" s="95">
        <f t="shared" si="15"/>
        <v>0.37704918032786883</v>
      </c>
      <c r="H21" s="96">
        <f t="shared" si="16"/>
        <v>0.38655462184873951</v>
      </c>
      <c r="I21" s="80"/>
      <c r="J21" s="80">
        <v>2</v>
      </c>
      <c r="K21" s="80">
        <v>2</v>
      </c>
      <c r="L21" s="80">
        <v>0</v>
      </c>
      <c r="M21" s="80">
        <v>4</v>
      </c>
      <c r="N21" s="80">
        <v>4</v>
      </c>
      <c r="O21" s="80">
        <v>1</v>
      </c>
      <c r="P21" s="80">
        <v>6</v>
      </c>
      <c r="Q21" s="80">
        <v>4</v>
      </c>
      <c r="R21" s="80"/>
      <c r="S21" s="80"/>
      <c r="T21" s="95">
        <f t="shared" si="17"/>
        <v>0.35849056603773582</v>
      </c>
      <c r="U21" s="95">
        <f t="shared" si="18"/>
        <v>1.8558614290133002E-2</v>
      </c>
      <c r="V21" s="80"/>
      <c r="W21" s="80" t="s">
        <v>806</v>
      </c>
      <c r="X21" s="80"/>
      <c r="Y21" s="94" t="str">
        <f t="shared" si="19"/>
        <v/>
      </c>
      <c r="Z21" s="94" t="str">
        <f t="shared" si="19"/>
        <v/>
      </c>
      <c r="AA21" s="94" t="str">
        <f t="shared" si="19"/>
        <v/>
      </c>
      <c r="AB21" s="94">
        <f t="shared" si="19"/>
        <v>1</v>
      </c>
      <c r="AC21" s="94" t="str">
        <f t="shared" si="19"/>
        <v/>
      </c>
      <c r="AD21" s="94" t="str">
        <f t="shared" si="19"/>
        <v/>
      </c>
    </row>
    <row r="22" spans="1:30" x14ac:dyDescent="0.3">
      <c r="A22" s="50">
        <v>1</v>
      </c>
      <c r="B22" s="2" t="s">
        <v>537</v>
      </c>
      <c r="C22" s="81" t="s">
        <v>562</v>
      </c>
      <c r="D22" s="50" t="s">
        <v>125</v>
      </c>
      <c r="F22" s="80">
        <f t="shared" si="14"/>
        <v>49.5</v>
      </c>
      <c r="G22" s="95">
        <f t="shared" si="15"/>
        <v>0.81147540983606559</v>
      </c>
      <c r="H22" s="96">
        <f t="shared" si="16"/>
        <v>0.83193277310924374</v>
      </c>
      <c r="I22" s="80"/>
      <c r="J22" s="80">
        <v>3</v>
      </c>
      <c r="K22" s="80">
        <v>5</v>
      </c>
      <c r="L22" s="80">
        <v>2</v>
      </c>
      <c r="M22" s="80">
        <v>4</v>
      </c>
      <c r="N22" s="80">
        <v>5.5</v>
      </c>
      <c r="O22" s="80">
        <v>11</v>
      </c>
      <c r="P22" s="80">
        <v>13</v>
      </c>
      <c r="Q22" s="80">
        <v>6</v>
      </c>
      <c r="R22" s="80"/>
      <c r="S22" s="80"/>
      <c r="T22" s="95">
        <f t="shared" si="17"/>
        <v>0.82075471698113212</v>
      </c>
      <c r="U22" s="95">
        <f t="shared" si="18"/>
        <v>-9.2793071450665288E-3</v>
      </c>
      <c r="V22" s="80"/>
      <c r="W22" s="80" t="s">
        <v>806</v>
      </c>
      <c r="X22" s="80"/>
      <c r="Y22" s="94" t="str">
        <f t="shared" si="19"/>
        <v/>
      </c>
      <c r="Z22" s="94" t="str">
        <f t="shared" si="19"/>
        <v/>
      </c>
      <c r="AA22" s="94">
        <f t="shared" si="19"/>
        <v>1</v>
      </c>
      <c r="AB22" s="94" t="str">
        <f t="shared" si="19"/>
        <v/>
      </c>
      <c r="AC22" s="94" t="str">
        <f t="shared" si="19"/>
        <v/>
      </c>
      <c r="AD22" s="94" t="str">
        <f t="shared" si="19"/>
        <v/>
      </c>
    </row>
    <row r="23" spans="1:30" x14ac:dyDescent="0.3">
      <c r="A23" s="50">
        <v>1</v>
      </c>
      <c r="B23" s="2" t="s">
        <v>89</v>
      </c>
      <c r="C23" s="81" t="s">
        <v>563</v>
      </c>
      <c r="D23" s="50" t="s">
        <v>564</v>
      </c>
      <c r="F23" s="80">
        <f t="shared" si="14"/>
        <v>19.5</v>
      </c>
      <c r="G23" s="95">
        <f t="shared" si="15"/>
        <v>0.31967213114754101</v>
      </c>
      <c r="H23" s="96">
        <f t="shared" si="16"/>
        <v>0.32773109243697479</v>
      </c>
      <c r="I23" s="80"/>
      <c r="J23" s="80">
        <v>2</v>
      </c>
      <c r="K23" s="80">
        <v>2.5</v>
      </c>
      <c r="L23" s="80">
        <v>2</v>
      </c>
      <c r="M23" s="80">
        <v>1</v>
      </c>
      <c r="N23" s="80">
        <v>2</v>
      </c>
      <c r="O23" s="80">
        <v>3</v>
      </c>
      <c r="P23" s="80">
        <v>3</v>
      </c>
      <c r="Q23" s="80">
        <v>4</v>
      </c>
      <c r="R23" s="80"/>
      <c r="S23" s="80"/>
      <c r="T23" s="95">
        <f t="shared" si="17"/>
        <v>0.29245283018867924</v>
      </c>
      <c r="U23" s="95">
        <f t="shared" si="18"/>
        <v>2.721930095886177E-2</v>
      </c>
      <c r="V23" s="80"/>
      <c r="W23" s="80" t="s">
        <v>806</v>
      </c>
      <c r="X23" s="80"/>
      <c r="Y23" s="94">
        <f t="shared" si="19"/>
        <v>1</v>
      </c>
      <c r="Z23" s="94" t="str">
        <f t="shared" si="19"/>
        <v/>
      </c>
      <c r="AA23" s="94" t="str">
        <f t="shared" si="19"/>
        <v/>
      </c>
      <c r="AB23" s="94" t="str">
        <f t="shared" si="19"/>
        <v/>
      </c>
      <c r="AC23" s="94" t="str">
        <f t="shared" si="19"/>
        <v/>
      </c>
      <c r="AD23" s="94" t="str">
        <f t="shared" si="19"/>
        <v/>
      </c>
    </row>
    <row r="24" spans="1:30" x14ac:dyDescent="0.3">
      <c r="A24" s="50">
        <v>1</v>
      </c>
      <c r="B24" s="2" t="s">
        <v>89</v>
      </c>
      <c r="C24" s="81" t="s">
        <v>565</v>
      </c>
      <c r="D24" s="50" t="s">
        <v>404</v>
      </c>
      <c r="F24" s="80">
        <f t="shared" si="14"/>
        <v>33.5</v>
      </c>
      <c r="G24" s="95">
        <f t="shared" si="15"/>
        <v>0.54918032786885251</v>
      </c>
      <c r="H24" s="96">
        <f t="shared" si="16"/>
        <v>0.56302521008403361</v>
      </c>
      <c r="I24" s="80"/>
      <c r="J24" s="80">
        <v>2.5</v>
      </c>
      <c r="K24" s="80">
        <v>3.5</v>
      </c>
      <c r="L24" s="80">
        <v>0.5</v>
      </c>
      <c r="M24" s="80">
        <v>2</v>
      </c>
      <c r="N24" s="80">
        <v>1</v>
      </c>
      <c r="O24" s="80">
        <v>5.5</v>
      </c>
      <c r="P24" s="80">
        <v>10.5</v>
      </c>
      <c r="Q24" s="80">
        <v>8</v>
      </c>
      <c r="R24" s="80"/>
      <c r="S24" s="80"/>
      <c r="T24" s="95">
        <f t="shared" si="17"/>
        <v>0.48113207547169812</v>
      </c>
      <c r="U24" s="95">
        <f t="shared" si="18"/>
        <v>6.8048252397154396E-2</v>
      </c>
      <c r="V24" s="80"/>
      <c r="W24" s="80" t="s">
        <v>806</v>
      </c>
      <c r="X24" s="80"/>
      <c r="Y24" s="94">
        <f t="shared" si="19"/>
        <v>1</v>
      </c>
      <c r="Z24" s="94" t="str">
        <f t="shared" si="19"/>
        <v/>
      </c>
      <c r="AA24" s="94" t="str">
        <f t="shared" si="19"/>
        <v/>
      </c>
      <c r="AB24" s="94" t="str">
        <f t="shared" si="19"/>
        <v/>
      </c>
      <c r="AC24" s="94" t="str">
        <f t="shared" si="19"/>
        <v/>
      </c>
      <c r="AD24" s="94" t="str">
        <f t="shared" si="19"/>
        <v/>
      </c>
    </row>
    <row r="25" spans="1:30" x14ac:dyDescent="0.3">
      <c r="A25" s="50">
        <v>1</v>
      </c>
      <c r="B25" s="2" t="s">
        <v>393</v>
      </c>
      <c r="C25" s="81" t="s">
        <v>566</v>
      </c>
      <c r="D25" s="50" t="s">
        <v>567</v>
      </c>
      <c r="F25" s="80">
        <f t="shared" si="14"/>
        <v>41</v>
      </c>
      <c r="G25" s="95">
        <f t="shared" si="15"/>
        <v>0.67213114754098358</v>
      </c>
      <c r="H25" s="96">
        <f t="shared" si="16"/>
        <v>0.68907563025210083</v>
      </c>
      <c r="I25" s="80"/>
      <c r="J25" s="80">
        <v>3</v>
      </c>
      <c r="K25" s="80">
        <v>3</v>
      </c>
      <c r="L25" s="80">
        <v>2</v>
      </c>
      <c r="M25" s="80">
        <v>4</v>
      </c>
      <c r="N25" s="80">
        <v>3</v>
      </c>
      <c r="O25" s="80">
        <v>9.5</v>
      </c>
      <c r="P25" s="80">
        <v>11.5</v>
      </c>
      <c r="Q25" s="80">
        <v>5</v>
      </c>
      <c r="R25" s="80"/>
      <c r="S25" s="80"/>
      <c r="T25" s="95">
        <f t="shared" si="17"/>
        <v>0.67924528301886788</v>
      </c>
      <c r="U25" s="95">
        <f t="shared" si="18"/>
        <v>-7.1141354778843091E-3</v>
      </c>
      <c r="V25" s="80"/>
      <c r="W25" s="80" t="s">
        <v>806</v>
      </c>
      <c r="X25" s="80"/>
      <c r="Y25" s="94" t="str">
        <f t="shared" si="19"/>
        <v/>
      </c>
      <c r="Z25" s="94" t="str">
        <f t="shared" si="19"/>
        <v/>
      </c>
      <c r="AA25" s="94" t="str">
        <f t="shared" si="19"/>
        <v/>
      </c>
      <c r="AB25" s="94">
        <f t="shared" si="19"/>
        <v>1</v>
      </c>
      <c r="AC25" s="94" t="str">
        <f t="shared" si="19"/>
        <v/>
      </c>
      <c r="AD25" s="94" t="str">
        <f t="shared" si="19"/>
        <v/>
      </c>
    </row>
    <row r="26" spans="1:30" x14ac:dyDescent="0.3">
      <c r="A26" s="50">
        <v>1</v>
      </c>
      <c r="B26" s="2" t="s">
        <v>393</v>
      </c>
      <c r="C26" s="81" t="s">
        <v>486</v>
      </c>
      <c r="D26" s="50" t="s">
        <v>487</v>
      </c>
      <c r="F26" s="80">
        <f t="shared" si="14"/>
        <v>54</v>
      </c>
      <c r="G26" s="95">
        <f t="shared" si="15"/>
        <v>0.88524590163934425</v>
      </c>
      <c r="H26" s="96">
        <f t="shared" si="16"/>
        <v>0.90756302521008403</v>
      </c>
      <c r="I26" s="80"/>
      <c r="J26" s="80">
        <v>2.5</v>
      </c>
      <c r="K26" s="80">
        <v>4</v>
      </c>
      <c r="L26" s="80">
        <v>2</v>
      </c>
      <c r="M26" s="80">
        <v>5</v>
      </c>
      <c r="N26" s="80">
        <v>5.5</v>
      </c>
      <c r="O26" s="80">
        <v>15</v>
      </c>
      <c r="P26" s="80">
        <v>17</v>
      </c>
      <c r="Q26" s="80">
        <v>3</v>
      </c>
      <c r="R26" s="80"/>
      <c r="S26" s="80"/>
      <c r="T26" s="95">
        <f t="shared" si="17"/>
        <v>0.96226415094339623</v>
      </c>
      <c r="U26" s="95">
        <f t="shared" si="18"/>
        <v>-7.7018249304051989E-2</v>
      </c>
      <c r="V26" s="80" t="s">
        <v>838</v>
      </c>
      <c r="W26" s="80" t="s">
        <v>806</v>
      </c>
      <c r="X26" s="80"/>
      <c r="Y26" s="94" t="str">
        <f t="shared" si="19"/>
        <v/>
      </c>
      <c r="Z26" s="94" t="str">
        <f t="shared" si="19"/>
        <v/>
      </c>
      <c r="AA26" s="94" t="str">
        <f t="shared" si="19"/>
        <v/>
      </c>
      <c r="AB26" s="94">
        <f t="shared" si="19"/>
        <v>1</v>
      </c>
      <c r="AC26" s="94" t="str">
        <f t="shared" si="19"/>
        <v/>
      </c>
      <c r="AD26" s="94" t="str">
        <f t="shared" si="19"/>
        <v/>
      </c>
    </row>
    <row r="27" spans="1:30" x14ac:dyDescent="0.3">
      <c r="A27" s="50">
        <v>1</v>
      </c>
      <c r="B27" s="2" t="s">
        <v>537</v>
      </c>
      <c r="C27" s="81" t="s">
        <v>568</v>
      </c>
      <c r="D27" s="50" t="s">
        <v>569</v>
      </c>
      <c r="F27" s="80">
        <f t="shared" si="14"/>
        <v>56</v>
      </c>
      <c r="G27" s="95">
        <f t="shared" si="15"/>
        <v>0.91803278688524592</v>
      </c>
      <c r="H27" s="96">
        <f t="shared" si="16"/>
        <v>0.94117647058823528</v>
      </c>
      <c r="I27" s="80"/>
      <c r="J27" s="80">
        <v>2</v>
      </c>
      <c r="K27" s="80">
        <v>5</v>
      </c>
      <c r="L27" s="80">
        <v>2</v>
      </c>
      <c r="M27" s="80">
        <v>5</v>
      </c>
      <c r="N27" s="80">
        <v>6</v>
      </c>
      <c r="O27" s="80">
        <v>15</v>
      </c>
      <c r="P27" s="80">
        <v>16</v>
      </c>
      <c r="Q27" s="80">
        <v>5</v>
      </c>
      <c r="R27" s="80"/>
      <c r="S27" s="80"/>
      <c r="T27" s="95">
        <f t="shared" si="17"/>
        <v>0.96226415094339623</v>
      </c>
      <c r="U27" s="95">
        <f t="shared" si="18"/>
        <v>-4.4231364058150313E-2</v>
      </c>
      <c r="V27" s="80"/>
      <c r="W27" s="80" t="s">
        <v>806</v>
      </c>
      <c r="X27" s="80"/>
      <c r="Y27" s="94" t="str">
        <f t="shared" si="19"/>
        <v/>
      </c>
      <c r="Z27" s="94" t="str">
        <f t="shared" si="19"/>
        <v/>
      </c>
      <c r="AA27" s="94">
        <f t="shared" si="19"/>
        <v>1</v>
      </c>
      <c r="AB27" s="94" t="str">
        <f t="shared" si="19"/>
        <v/>
      </c>
      <c r="AC27" s="94" t="str">
        <f t="shared" si="19"/>
        <v/>
      </c>
      <c r="AD27" s="94" t="str">
        <f t="shared" si="19"/>
        <v/>
      </c>
    </row>
    <row r="28" spans="1:30" x14ac:dyDescent="0.3">
      <c r="A28" s="50">
        <v>1</v>
      </c>
      <c r="B28" s="2" t="s">
        <v>89</v>
      </c>
      <c r="C28" s="81" t="s">
        <v>570</v>
      </c>
      <c r="D28" s="50" t="s">
        <v>571</v>
      </c>
      <c r="F28" s="80">
        <f t="shared" si="14"/>
        <v>35.5</v>
      </c>
      <c r="G28" s="95">
        <f t="shared" si="15"/>
        <v>0.58196721311475408</v>
      </c>
      <c r="H28" s="96">
        <f t="shared" si="16"/>
        <v>0.59663865546218486</v>
      </c>
      <c r="I28" s="80"/>
      <c r="J28" s="80">
        <v>0</v>
      </c>
      <c r="K28" s="80">
        <v>0.5</v>
      </c>
      <c r="L28" s="80">
        <v>0</v>
      </c>
      <c r="M28" s="80">
        <v>2.5</v>
      </c>
      <c r="N28" s="80">
        <v>2.5</v>
      </c>
      <c r="O28" s="80">
        <v>12.5</v>
      </c>
      <c r="P28" s="80">
        <v>12.5</v>
      </c>
      <c r="Q28" s="80">
        <v>5</v>
      </c>
      <c r="R28" s="80"/>
      <c r="S28" s="80"/>
      <c r="T28" s="95">
        <f t="shared" si="17"/>
        <v>0.57547169811320753</v>
      </c>
      <c r="U28" s="95">
        <f t="shared" si="18"/>
        <v>6.4955150015465479E-3</v>
      </c>
      <c r="V28" s="80"/>
      <c r="W28" s="80" t="s">
        <v>806</v>
      </c>
      <c r="X28" s="80"/>
      <c r="Y28" s="94">
        <f t="shared" si="19"/>
        <v>1</v>
      </c>
      <c r="Z28" s="94" t="str">
        <f t="shared" si="19"/>
        <v/>
      </c>
      <c r="AA28" s="94" t="str">
        <f t="shared" si="19"/>
        <v/>
      </c>
      <c r="AB28" s="94" t="str">
        <f t="shared" si="19"/>
        <v/>
      </c>
      <c r="AC28" s="94" t="str">
        <f t="shared" si="19"/>
        <v/>
      </c>
      <c r="AD28" s="94" t="str">
        <f t="shared" si="19"/>
        <v/>
      </c>
    </row>
    <row r="29" spans="1:30" x14ac:dyDescent="0.3">
      <c r="A29" s="50">
        <v>1</v>
      </c>
      <c r="B29" s="2" t="s">
        <v>537</v>
      </c>
      <c r="C29" s="81" t="s">
        <v>572</v>
      </c>
      <c r="D29" s="50" t="s">
        <v>573</v>
      </c>
      <c r="F29" s="80">
        <f t="shared" si="14"/>
        <v>38</v>
      </c>
      <c r="G29" s="95">
        <f t="shared" si="15"/>
        <v>0.62295081967213117</v>
      </c>
      <c r="H29" s="96">
        <f t="shared" si="16"/>
        <v>0.6386554621848739</v>
      </c>
      <c r="I29" s="80"/>
      <c r="J29" s="80">
        <v>2</v>
      </c>
      <c r="K29" s="80">
        <v>5</v>
      </c>
      <c r="L29" s="80">
        <v>2</v>
      </c>
      <c r="M29" s="80">
        <v>4</v>
      </c>
      <c r="N29" s="80">
        <v>5.5</v>
      </c>
      <c r="O29" s="80">
        <v>6</v>
      </c>
      <c r="P29" s="80">
        <v>9.5</v>
      </c>
      <c r="Q29" s="80">
        <v>4</v>
      </c>
      <c r="R29" s="80"/>
      <c r="S29" s="80"/>
      <c r="T29" s="95">
        <f t="shared" si="17"/>
        <v>0.64150943396226412</v>
      </c>
      <c r="U29" s="95">
        <f t="shared" si="18"/>
        <v>-1.8558614290132947E-2</v>
      </c>
      <c r="V29" s="80" t="s">
        <v>838</v>
      </c>
      <c r="W29" s="80" t="s">
        <v>806</v>
      </c>
      <c r="X29" s="80"/>
      <c r="Y29" s="94" t="str">
        <f t="shared" si="19"/>
        <v/>
      </c>
      <c r="Z29" s="94" t="str">
        <f t="shared" si="19"/>
        <v/>
      </c>
      <c r="AA29" s="94">
        <f t="shared" si="19"/>
        <v>1</v>
      </c>
      <c r="AB29" s="94" t="str">
        <f t="shared" si="19"/>
        <v/>
      </c>
      <c r="AC29" s="94" t="str">
        <f t="shared" si="19"/>
        <v/>
      </c>
      <c r="AD29" s="94" t="str">
        <f t="shared" si="19"/>
        <v/>
      </c>
    </row>
    <row r="30" spans="1:30" x14ac:dyDescent="0.3">
      <c r="A30" s="50">
        <v>1</v>
      </c>
      <c r="B30" s="2" t="s">
        <v>89</v>
      </c>
      <c r="C30" s="81" t="s">
        <v>785</v>
      </c>
      <c r="D30" s="50" t="s">
        <v>786</v>
      </c>
      <c r="F30" s="80">
        <f t="shared" si="14"/>
        <v>42</v>
      </c>
      <c r="G30" s="95">
        <f t="shared" si="15"/>
        <v>0.68852459016393441</v>
      </c>
      <c r="H30" s="96">
        <f t="shared" si="16"/>
        <v>0.70588235294117652</v>
      </c>
      <c r="I30" s="80"/>
      <c r="J30" s="80">
        <v>2</v>
      </c>
      <c r="K30" s="80">
        <v>3</v>
      </c>
      <c r="L30" s="80">
        <v>2</v>
      </c>
      <c r="M30" s="80">
        <v>3</v>
      </c>
      <c r="N30" s="80">
        <v>1</v>
      </c>
      <c r="O30" s="80">
        <v>12</v>
      </c>
      <c r="P30" s="80">
        <v>14</v>
      </c>
      <c r="Q30" s="80">
        <v>5</v>
      </c>
      <c r="R30" s="80"/>
      <c r="S30" s="80"/>
      <c r="T30" s="95">
        <f t="shared" si="17"/>
        <v>0.69811320754716977</v>
      </c>
      <c r="U30" s="95">
        <f t="shared" si="18"/>
        <v>-9.5886173832353538E-3</v>
      </c>
      <c r="V30" s="80"/>
      <c r="W30" s="80" t="s">
        <v>806</v>
      </c>
      <c r="X30" s="80"/>
      <c r="Y30" s="94">
        <f t="shared" si="19"/>
        <v>1</v>
      </c>
      <c r="Z30" s="94" t="str">
        <f t="shared" si="19"/>
        <v/>
      </c>
      <c r="AA30" s="94" t="str">
        <f t="shared" si="19"/>
        <v/>
      </c>
      <c r="AB30" s="94" t="str">
        <f t="shared" si="19"/>
        <v/>
      </c>
      <c r="AC30" s="94" t="str">
        <f t="shared" si="19"/>
        <v/>
      </c>
      <c r="AD30" s="94" t="str">
        <f t="shared" si="19"/>
        <v/>
      </c>
    </row>
    <row r="31" spans="1:30" x14ac:dyDescent="0.3">
      <c r="A31" s="50">
        <v>2</v>
      </c>
      <c r="B31" s="2" t="s">
        <v>89</v>
      </c>
      <c r="C31" s="81" t="s">
        <v>627</v>
      </c>
      <c r="D31" s="50" t="s">
        <v>628</v>
      </c>
      <c r="F31" s="80">
        <f t="shared" si="14"/>
        <v>0</v>
      </c>
      <c r="G31" s="95">
        <f t="shared" si="15"/>
        <v>0</v>
      </c>
      <c r="H31" s="96">
        <f t="shared" si="16"/>
        <v>0</v>
      </c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95">
        <f t="shared" si="17"/>
        <v>0</v>
      </c>
      <c r="U31" s="95">
        <f t="shared" si="18"/>
        <v>0</v>
      </c>
      <c r="V31" s="80" t="s">
        <v>848</v>
      </c>
      <c r="W31" s="80" t="s">
        <v>806</v>
      </c>
      <c r="X31" s="80"/>
      <c r="Y31" s="94">
        <f t="shared" si="19"/>
        <v>1</v>
      </c>
      <c r="Z31" s="94" t="str">
        <f t="shared" si="19"/>
        <v/>
      </c>
      <c r="AA31" s="94" t="str">
        <f t="shared" si="19"/>
        <v/>
      </c>
      <c r="AB31" s="94" t="str">
        <f t="shared" si="19"/>
        <v/>
      </c>
      <c r="AC31" s="94" t="str">
        <f t="shared" si="19"/>
        <v/>
      </c>
      <c r="AD31" s="94" t="str">
        <f t="shared" si="19"/>
        <v/>
      </c>
    </row>
    <row r="32" spans="1:30" x14ac:dyDescent="0.3">
      <c r="A32" s="50">
        <v>2</v>
      </c>
      <c r="B32" s="2" t="s">
        <v>89</v>
      </c>
      <c r="C32" s="81" t="s">
        <v>629</v>
      </c>
      <c r="D32" s="82" t="s">
        <v>414</v>
      </c>
      <c r="F32" s="80">
        <f t="shared" si="14"/>
        <v>46</v>
      </c>
      <c r="G32" s="95">
        <f t="shared" si="15"/>
        <v>0.75409836065573765</v>
      </c>
      <c r="H32" s="96">
        <f t="shared" si="16"/>
        <v>0.77310924369747902</v>
      </c>
      <c r="I32" s="80"/>
      <c r="J32" s="80">
        <v>3</v>
      </c>
      <c r="K32" s="80">
        <v>3.5</v>
      </c>
      <c r="L32" s="80">
        <v>2</v>
      </c>
      <c r="M32" s="80">
        <v>2</v>
      </c>
      <c r="N32" s="80">
        <v>5</v>
      </c>
      <c r="O32" s="80">
        <v>12</v>
      </c>
      <c r="P32" s="80">
        <v>13.5</v>
      </c>
      <c r="Q32" s="80">
        <v>5</v>
      </c>
      <c r="R32" s="80"/>
      <c r="S32" s="80"/>
      <c r="T32" s="95">
        <f t="shared" si="17"/>
        <v>0.77358490566037741</v>
      </c>
      <c r="U32" s="95">
        <f t="shared" si="18"/>
        <v>-1.9486545004639755E-2</v>
      </c>
      <c r="V32" s="80"/>
      <c r="W32" s="80" t="s">
        <v>806</v>
      </c>
      <c r="X32" s="80"/>
      <c r="Y32" s="94">
        <f t="shared" si="19"/>
        <v>1</v>
      </c>
      <c r="Z32" s="94" t="str">
        <f t="shared" si="19"/>
        <v/>
      </c>
      <c r="AA32" s="94" t="str">
        <f t="shared" si="19"/>
        <v/>
      </c>
      <c r="AB32" s="94" t="str">
        <f t="shared" si="19"/>
        <v/>
      </c>
      <c r="AC32" s="94" t="str">
        <f t="shared" si="19"/>
        <v/>
      </c>
      <c r="AD32" s="94" t="str">
        <f t="shared" si="19"/>
        <v/>
      </c>
    </row>
    <row r="33" spans="1:30" x14ac:dyDescent="0.3">
      <c r="A33" s="50">
        <v>2</v>
      </c>
      <c r="B33" s="2" t="s">
        <v>393</v>
      </c>
      <c r="C33" s="81" t="s">
        <v>758</v>
      </c>
      <c r="D33" s="82" t="s">
        <v>760</v>
      </c>
      <c r="F33" s="80">
        <f t="shared" si="14"/>
        <v>0</v>
      </c>
      <c r="G33" s="95">
        <f t="shared" si="15"/>
        <v>0</v>
      </c>
      <c r="H33" s="96">
        <f t="shared" si="16"/>
        <v>0</v>
      </c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95">
        <f t="shared" si="17"/>
        <v>0</v>
      </c>
      <c r="U33" s="95">
        <f t="shared" si="18"/>
        <v>0</v>
      </c>
      <c r="V33" s="80" t="s">
        <v>847</v>
      </c>
      <c r="W33" s="80" t="s">
        <v>806</v>
      </c>
      <c r="X33" s="80"/>
      <c r="Y33" s="94" t="str">
        <f t="shared" si="19"/>
        <v/>
      </c>
      <c r="Z33" s="94" t="str">
        <f t="shared" si="19"/>
        <v/>
      </c>
      <c r="AA33" s="94" t="str">
        <f t="shared" si="19"/>
        <v/>
      </c>
      <c r="AB33" s="94">
        <f t="shared" si="19"/>
        <v>1</v>
      </c>
      <c r="AC33" s="94" t="str">
        <f t="shared" si="19"/>
        <v/>
      </c>
      <c r="AD33" s="94" t="str">
        <f t="shared" si="19"/>
        <v/>
      </c>
    </row>
    <row r="34" spans="1:30" s="83" customFormat="1" x14ac:dyDescent="0.3">
      <c r="A34" s="84">
        <v>2</v>
      </c>
      <c r="B34" s="92"/>
      <c r="C34" s="85" t="s">
        <v>192</v>
      </c>
      <c r="D34" s="84" t="s">
        <v>630</v>
      </c>
      <c r="G34" s="90"/>
      <c r="H34" s="90"/>
      <c r="T34" s="90"/>
      <c r="U34" s="90"/>
      <c r="Y34" s="92"/>
      <c r="Z34" s="92"/>
      <c r="AA34" s="92"/>
      <c r="AB34" s="92"/>
      <c r="AC34" s="92"/>
      <c r="AD34" s="92"/>
    </row>
    <row r="35" spans="1:30" x14ac:dyDescent="0.3">
      <c r="A35" s="50">
        <v>2</v>
      </c>
      <c r="B35" s="2" t="s">
        <v>537</v>
      </c>
      <c r="C35" s="81" t="s">
        <v>631</v>
      </c>
      <c r="D35" s="50" t="s">
        <v>632</v>
      </c>
      <c r="F35" s="80">
        <f t="shared" ref="F35:F49" si="20">SUM(J35:R35)</f>
        <v>56.5</v>
      </c>
      <c r="G35" s="95">
        <f t="shared" ref="G35:G49" si="21">IF(B35="R",F35/($F$2-2),F35/$F$2)</f>
        <v>0.92622950819672134</v>
      </c>
      <c r="H35" s="96">
        <f t="shared" ref="H35:H44" si="22">F35/($F$2-$H$2)</f>
        <v>0.94957983193277307</v>
      </c>
      <c r="I35" s="80"/>
      <c r="J35" s="80">
        <v>2.5</v>
      </c>
      <c r="K35" s="80">
        <v>5</v>
      </c>
      <c r="L35" s="80">
        <v>2</v>
      </c>
      <c r="M35" s="80">
        <v>4.5</v>
      </c>
      <c r="N35" s="80">
        <v>6</v>
      </c>
      <c r="O35" s="80">
        <v>15</v>
      </c>
      <c r="P35" s="80">
        <v>16.5</v>
      </c>
      <c r="Q35" s="80">
        <v>5</v>
      </c>
      <c r="R35" s="80"/>
      <c r="S35" s="80"/>
      <c r="T35" s="95">
        <f t="shared" ref="T35:T49" si="23">SUM(J35:P35)/($F$2-$Q$2)</f>
        <v>0.97169811320754718</v>
      </c>
      <c r="U35" s="95">
        <f t="shared" ref="U35:U49" si="24">G35-T35</f>
        <v>-4.5468605010825835E-2</v>
      </c>
      <c r="V35" s="80" t="s">
        <v>838</v>
      </c>
      <c r="W35" s="80" t="s">
        <v>806</v>
      </c>
      <c r="X35" s="80"/>
      <c r="Y35" s="94" t="str">
        <f t="shared" ref="Y35:AD49" si="25">IF($B35=Y$3,1,"")</f>
        <v/>
      </c>
      <c r="Z35" s="94" t="str">
        <f t="shared" si="25"/>
        <v/>
      </c>
      <c r="AA35" s="94">
        <f t="shared" si="25"/>
        <v>1</v>
      </c>
      <c r="AB35" s="94" t="str">
        <f t="shared" si="25"/>
        <v/>
      </c>
      <c r="AC35" s="94" t="str">
        <f t="shared" si="25"/>
        <v/>
      </c>
      <c r="AD35" s="94" t="str">
        <f t="shared" si="25"/>
        <v/>
      </c>
    </row>
    <row r="36" spans="1:30" x14ac:dyDescent="0.3">
      <c r="A36" s="50">
        <v>2</v>
      </c>
      <c r="B36" s="2" t="s">
        <v>89</v>
      </c>
      <c r="C36" s="81" t="s">
        <v>633</v>
      </c>
      <c r="D36" s="50" t="s">
        <v>143</v>
      </c>
      <c r="F36" s="80">
        <f t="shared" si="20"/>
        <v>28.5</v>
      </c>
      <c r="G36" s="95">
        <f t="shared" si="21"/>
        <v>0.46721311475409838</v>
      </c>
      <c r="H36" s="96">
        <f t="shared" si="22"/>
        <v>0.47899159663865548</v>
      </c>
      <c r="I36" s="80"/>
      <c r="J36" s="80">
        <v>0</v>
      </c>
      <c r="K36" s="80">
        <v>3.5</v>
      </c>
      <c r="L36" s="80">
        <v>2</v>
      </c>
      <c r="M36" s="80">
        <v>0</v>
      </c>
      <c r="N36" s="80">
        <v>1</v>
      </c>
      <c r="O36" s="80">
        <v>10.5</v>
      </c>
      <c r="P36" s="80">
        <v>8.5</v>
      </c>
      <c r="Q36" s="80">
        <v>3</v>
      </c>
      <c r="R36" s="80"/>
      <c r="S36" s="80"/>
      <c r="T36" s="95">
        <f t="shared" si="23"/>
        <v>0.48113207547169812</v>
      </c>
      <c r="U36" s="95">
        <f t="shared" si="24"/>
        <v>-1.3918960717599738E-2</v>
      </c>
      <c r="V36" s="80"/>
      <c r="W36" s="80" t="s">
        <v>806</v>
      </c>
      <c r="X36" s="80"/>
      <c r="Y36" s="94">
        <f t="shared" si="25"/>
        <v>1</v>
      </c>
      <c r="Z36" s="94" t="str">
        <f t="shared" si="25"/>
        <v/>
      </c>
      <c r="AA36" s="94" t="str">
        <f t="shared" si="25"/>
        <v/>
      </c>
      <c r="AB36" s="94" t="str">
        <f t="shared" si="25"/>
        <v/>
      </c>
      <c r="AC36" s="94" t="str">
        <f t="shared" si="25"/>
        <v/>
      </c>
      <c r="AD36" s="94" t="str">
        <f t="shared" si="25"/>
        <v/>
      </c>
    </row>
    <row r="37" spans="1:30" x14ac:dyDescent="0.3">
      <c r="A37" s="50">
        <v>2</v>
      </c>
      <c r="B37" s="2" t="s">
        <v>89</v>
      </c>
      <c r="C37" s="81" t="s">
        <v>298</v>
      </c>
      <c r="D37" s="50" t="s">
        <v>634</v>
      </c>
      <c r="F37" s="80">
        <f t="shared" si="20"/>
        <v>53.5</v>
      </c>
      <c r="G37" s="95">
        <f t="shared" si="21"/>
        <v>0.87704918032786883</v>
      </c>
      <c r="H37" s="96">
        <f t="shared" si="22"/>
        <v>0.89915966386554624</v>
      </c>
      <c r="I37" s="80"/>
      <c r="J37" s="80">
        <v>2</v>
      </c>
      <c r="K37" s="80">
        <v>5</v>
      </c>
      <c r="L37" s="80">
        <v>2</v>
      </c>
      <c r="M37" s="80">
        <v>5</v>
      </c>
      <c r="N37" s="80">
        <v>5</v>
      </c>
      <c r="O37" s="80">
        <v>15</v>
      </c>
      <c r="P37" s="80">
        <v>16.5</v>
      </c>
      <c r="Q37" s="80">
        <v>3</v>
      </c>
      <c r="R37" s="80"/>
      <c r="S37" s="80"/>
      <c r="T37" s="95">
        <f t="shared" si="23"/>
        <v>0.95283018867924529</v>
      </c>
      <c r="U37" s="95">
        <f t="shared" si="24"/>
        <v>-7.5781008351376467E-2</v>
      </c>
      <c r="V37" s="80"/>
      <c r="W37" s="80" t="s">
        <v>830</v>
      </c>
      <c r="X37" s="80"/>
      <c r="Y37" s="94">
        <f t="shared" si="25"/>
        <v>1</v>
      </c>
      <c r="Z37" s="94" t="str">
        <f t="shared" si="25"/>
        <v/>
      </c>
      <c r="AA37" s="94" t="str">
        <f t="shared" si="25"/>
        <v/>
      </c>
      <c r="AB37" s="94" t="str">
        <f t="shared" si="25"/>
        <v/>
      </c>
      <c r="AC37" s="94" t="str">
        <f t="shared" si="25"/>
        <v/>
      </c>
      <c r="AD37" s="94" t="str">
        <f t="shared" si="25"/>
        <v/>
      </c>
    </row>
    <row r="38" spans="1:30" x14ac:dyDescent="0.3">
      <c r="A38" s="50">
        <v>2</v>
      </c>
      <c r="B38" s="2" t="s">
        <v>537</v>
      </c>
      <c r="C38" s="81" t="s">
        <v>635</v>
      </c>
      <c r="D38" s="50" t="s">
        <v>636</v>
      </c>
      <c r="F38" s="80">
        <f t="shared" si="20"/>
        <v>0</v>
      </c>
      <c r="G38" s="95">
        <f t="shared" si="21"/>
        <v>0</v>
      </c>
      <c r="H38" s="96">
        <f t="shared" si="22"/>
        <v>0</v>
      </c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95">
        <f t="shared" si="23"/>
        <v>0</v>
      </c>
      <c r="U38" s="95">
        <f t="shared" si="24"/>
        <v>0</v>
      </c>
      <c r="V38" s="80" t="s">
        <v>849</v>
      </c>
      <c r="W38" s="80" t="s">
        <v>806</v>
      </c>
      <c r="X38" s="80"/>
      <c r="Y38" s="94" t="str">
        <f t="shared" si="25"/>
        <v/>
      </c>
      <c r="Z38" s="94" t="str">
        <f t="shared" si="25"/>
        <v/>
      </c>
      <c r="AA38" s="94">
        <f t="shared" si="25"/>
        <v>1</v>
      </c>
      <c r="AB38" s="94" t="str">
        <f t="shared" si="25"/>
        <v/>
      </c>
      <c r="AC38" s="94" t="str">
        <f t="shared" si="25"/>
        <v/>
      </c>
      <c r="AD38" s="94" t="str">
        <f t="shared" si="25"/>
        <v/>
      </c>
    </row>
    <row r="39" spans="1:30" x14ac:dyDescent="0.3">
      <c r="A39" s="50">
        <v>2</v>
      </c>
      <c r="B39" s="2" t="s">
        <v>393</v>
      </c>
      <c r="C39" s="81" t="s">
        <v>637</v>
      </c>
      <c r="D39" s="50" t="s">
        <v>744</v>
      </c>
      <c r="F39" s="80">
        <f t="shared" si="20"/>
        <v>48.5</v>
      </c>
      <c r="G39" s="95">
        <f t="shared" si="21"/>
        <v>0.79508196721311475</v>
      </c>
      <c r="H39" s="96">
        <f t="shared" si="22"/>
        <v>0.81512605042016806</v>
      </c>
      <c r="I39" s="80"/>
      <c r="J39" s="80">
        <v>2</v>
      </c>
      <c r="K39" s="80">
        <v>4</v>
      </c>
      <c r="L39" s="80">
        <v>2</v>
      </c>
      <c r="M39" s="80">
        <v>4</v>
      </c>
      <c r="N39" s="80">
        <v>5.5</v>
      </c>
      <c r="O39" s="80">
        <v>13.5</v>
      </c>
      <c r="P39" s="80">
        <v>12.5</v>
      </c>
      <c r="Q39" s="80">
        <v>5</v>
      </c>
      <c r="R39" s="80"/>
      <c r="S39" s="80"/>
      <c r="T39" s="95">
        <f t="shared" si="23"/>
        <v>0.82075471698113212</v>
      </c>
      <c r="U39" s="95">
        <f t="shared" si="24"/>
        <v>-2.5672749768017367E-2</v>
      </c>
      <c r="V39" s="80"/>
      <c r="W39" s="80" t="s">
        <v>806</v>
      </c>
      <c r="X39" s="80"/>
      <c r="Y39" s="94" t="str">
        <f t="shared" si="25"/>
        <v/>
      </c>
      <c r="Z39" s="94" t="str">
        <f t="shared" si="25"/>
        <v/>
      </c>
      <c r="AA39" s="94" t="str">
        <f t="shared" si="25"/>
        <v/>
      </c>
      <c r="AB39" s="94">
        <f t="shared" si="25"/>
        <v>1</v>
      </c>
      <c r="AC39" s="94" t="str">
        <f t="shared" si="25"/>
        <v/>
      </c>
      <c r="AD39" s="94" t="str">
        <f t="shared" si="25"/>
        <v/>
      </c>
    </row>
    <row r="40" spans="1:30" x14ac:dyDescent="0.3">
      <c r="A40" s="50">
        <v>2</v>
      </c>
      <c r="B40" s="2" t="s">
        <v>537</v>
      </c>
      <c r="C40" s="81" t="s">
        <v>638</v>
      </c>
      <c r="D40" s="50" t="s">
        <v>639</v>
      </c>
      <c r="F40" s="80">
        <f t="shared" si="20"/>
        <v>53.5</v>
      </c>
      <c r="G40" s="95">
        <f t="shared" si="21"/>
        <v>0.87704918032786883</v>
      </c>
      <c r="H40" s="96">
        <f t="shared" si="22"/>
        <v>0.89915966386554624</v>
      </c>
      <c r="I40" s="80"/>
      <c r="J40" s="80">
        <v>2</v>
      </c>
      <c r="K40" s="80">
        <v>5</v>
      </c>
      <c r="L40" s="80">
        <v>2</v>
      </c>
      <c r="M40" s="80">
        <v>4.5</v>
      </c>
      <c r="N40" s="80">
        <v>4.5</v>
      </c>
      <c r="O40" s="80">
        <v>11.5</v>
      </c>
      <c r="P40" s="80">
        <v>16</v>
      </c>
      <c r="Q40" s="80">
        <v>8</v>
      </c>
      <c r="R40" s="80"/>
      <c r="S40" s="80"/>
      <c r="T40" s="95">
        <f t="shared" si="23"/>
        <v>0.85849056603773588</v>
      </c>
      <c r="U40" s="95">
        <f t="shared" si="24"/>
        <v>1.8558614290132947E-2</v>
      </c>
      <c r="V40" s="80"/>
      <c r="W40" s="80" t="s">
        <v>806</v>
      </c>
      <c r="X40" s="80"/>
      <c r="Y40" s="94" t="str">
        <f t="shared" si="25"/>
        <v/>
      </c>
      <c r="Z40" s="94" t="str">
        <f t="shared" si="25"/>
        <v/>
      </c>
      <c r="AA40" s="94">
        <f t="shared" si="25"/>
        <v>1</v>
      </c>
      <c r="AB40" s="94" t="str">
        <f t="shared" si="25"/>
        <v/>
      </c>
      <c r="AC40" s="94" t="str">
        <f t="shared" si="25"/>
        <v/>
      </c>
      <c r="AD40" s="94" t="str">
        <f t="shared" si="25"/>
        <v/>
      </c>
    </row>
    <row r="41" spans="1:30" x14ac:dyDescent="0.3">
      <c r="A41" s="50">
        <v>2</v>
      </c>
      <c r="B41" s="2" t="s">
        <v>89</v>
      </c>
      <c r="C41" s="81" t="s">
        <v>640</v>
      </c>
      <c r="D41" s="50" t="s">
        <v>753</v>
      </c>
      <c r="F41" s="80">
        <f t="shared" si="20"/>
        <v>40.5</v>
      </c>
      <c r="G41" s="95">
        <f t="shared" si="21"/>
        <v>0.66393442622950816</v>
      </c>
      <c r="H41" s="96">
        <f t="shared" si="22"/>
        <v>0.68067226890756305</v>
      </c>
      <c r="I41" s="80"/>
      <c r="J41" s="80">
        <v>2</v>
      </c>
      <c r="K41" s="80">
        <v>3.5</v>
      </c>
      <c r="L41" s="80">
        <v>2</v>
      </c>
      <c r="M41" s="80">
        <v>2</v>
      </c>
      <c r="N41" s="80">
        <v>0</v>
      </c>
      <c r="O41" s="80">
        <v>15</v>
      </c>
      <c r="P41" s="80">
        <v>13</v>
      </c>
      <c r="Q41" s="80">
        <v>3</v>
      </c>
      <c r="R41" s="80"/>
      <c r="S41" s="80"/>
      <c r="T41" s="95">
        <f t="shared" si="23"/>
        <v>0.70754716981132071</v>
      </c>
      <c r="U41" s="95">
        <f t="shared" si="24"/>
        <v>-4.3612743581812552E-2</v>
      </c>
      <c r="V41" s="80"/>
      <c r="W41" s="80" t="s">
        <v>806</v>
      </c>
      <c r="X41" s="80"/>
      <c r="Y41" s="94">
        <f t="shared" si="25"/>
        <v>1</v>
      </c>
      <c r="Z41" s="94" t="str">
        <f t="shared" si="25"/>
        <v/>
      </c>
      <c r="AA41" s="94" t="str">
        <f t="shared" si="25"/>
        <v/>
      </c>
      <c r="AB41" s="94" t="str">
        <f t="shared" si="25"/>
        <v/>
      </c>
      <c r="AC41" s="94" t="str">
        <f t="shared" si="25"/>
        <v/>
      </c>
      <c r="AD41" s="94" t="str">
        <f t="shared" si="25"/>
        <v/>
      </c>
    </row>
    <row r="42" spans="1:30" x14ac:dyDescent="0.3">
      <c r="A42" s="50">
        <v>2</v>
      </c>
      <c r="B42" s="2" t="s">
        <v>393</v>
      </c>
      <c r="C42" s="81" t="s">
        <v>641</v>
      </c>
      <c r="D42" s="50" t="s">
        <v>642</v>
      </c>
      <c r="F42" s="80">
        <f t="shared" si="20"/>
        <v>31.5</v>
      </c>
      <c r="G42" s="95">
        <f t="shared" si="21"/>
        <v>0.51639344262295084</v>
      </c>
      <c r="H42" s="96">
        <f t="shared" si="22"/>
        <v>0.52941176470588236</v>
      </c>
      <c r="I42" s="80"/>
      <c r="J42" s="80">
        <v>2.5</v>
      </c>
      <c r="K42" s="80">
        <v>3.5</v>
      </c>
      <c r="L42" s="80">
        <v>2</v>
      </c>
      <c r="M42" s="80">
        <v>4.5</v>
      </c>
      <c r="N42" s="80">
        <v>2</v>
      </c>
      <c r="O42" s="80">
        <v>7</v>
      </c>
      <c r="P42" s="80">
        <v>7</v>
      </c>
      <c r="Q42" s="80">
        <v>3</v>
      </c>
      <c r="R42" s="80"/>
      <c r="S42" s="80"/>
      <c r="T42" s="95">
        <f t="shared" si="23"/>
        <v>0.53773584905660377</v>
      </c>
      <c r="U42" s="95">
        <f t="shared" si="24"/>
        <v>-2.1342406433652927E-2</v>
      </c>
      <c r="V42" s="80"/>
      <c r="W42" s="80" t="s">
        <v>806</v>
      </c>
      <c r="X42" s="80"/>
      <c r="Y42" s="94" t="str">
        <f t="shared" si="25"/>
        <v/>
      </c>
      <c r="Z42" s="94" t="str">
        <f t="shared" si="25"/>
        <v/>
      </c>
      <c r="AA42" s="94" t="str">
        <f t="shared" si="25"/>
        <v/>
      </c>
      <c r="AB42" s="94">
        <f t="shared" si="25"/>
        <v>1</v>
      </c>
      <c r="AC42" s="94" t="str">
        <f t="shared" si="25"/>
        <v/>
      </c>
      <c r="AD42" s="94" t="str">
        <f t="shared" si="25"/>
        <v/>
      </c>
    </row>
    <row r="43" spans="1:30" x14ac:dyDescent="0.3">
      <c r="A43" s="50">
        <v>2</v>
      </c>
      <c r="B43" s="2" t="s">
        <v>537</v>
      </c>
      <c r="C43" s="81" t="s">
        <v>643</v>
      </c>
      <c r="D43" s="50" t="s">
        <v>408</v>
      </c>
      <c r="F43" s="80">
        <f t="shared" si="20"/>
        <v>49.5</v>
      </c>
      <c r="G43" s="95">
        <f t="shared" si="21"/>
        <v>0.81147540983606559</v>
      </c>
      <c r="H43" s="96">
        <f t="shared" si="22"/>
        <v>0.83193277310924374</v>
      </c>
      <c r="I43" s="80"/>
      <c r="J43" s="80">
        <v>2</v>
      </c>
      <c r="K43" s="80">
        <v>5</v>
      </c>
      <c r="L43" s="80">
        <v>2</v>
      </c>
      <c r="M43" s="80">
        <v>3.5</v>
      </c>
      <c r="N43" s="80">
        <v>6</v>
      </c>
      <c r="O43" s="80">
        <v>15</v>
      </c>
      <c r="P43" s="80">
        <v>12</v>
      </c>
      <c r="Q43" s="80">
        <v>4</v>
      </c>
      <c r="R43" s="80"/>
      <c r="S43" s="80"/>
      <c r="T43" s="95">
        <f t="shared" si="23"/>
        <v>0.85849056603773588</v>
      </c>
      <c r="U43" s="95">
        <f t="shared" si="24"/>
        <v>-4.7015156201670294E-2</v>
      </c>
      <c r="V43" s="80"/>
      <c r="W43" s="80" t="s">
        <v>806</v>
      </c>
      <c r="X43" s="80"/>
      <c r="Y43" s="94" t="str">
        <f t="shared" si="25"/>
        <v/>
      </c>
      <c r="Z43" s="94" t="str">
        <f t="shared" si="25"/>
        <v/>
      </c>
      <c r="AA43" s="94">
        <f t="shared" si="25"/>
        <v>1</v>
      </c>
      <c r="AB43" s="94" t="str">
        <f t="shared" si="25"/>
        <v/>
      </c>
      <c r="AC43" s="94" t="str">
        <f t="shared" si="25"/>
        <v/>
      </c>
      <c r="AD43" s="94" t="str">
        <f t="shared" si="25"/>
        <v/>
      </c>
    </row>
    <row r="44" spans="1:30" x14ac:dyDescent="0.3">
      <c r="A44" s="50">
        <v>2</v>
      </c>
      <c r="B44" s="2" t="s">
        <v>89</v>
      </c>
      <c r="C44" s="81" t="s">
        <v>644</v>
      </c>
      <c r="D44" s="50" t="s">
        <v>414</v>
      </c>
      <c r="F44" s="80">
        <f t="shared" si="20"/>
        <v>6</v>
      </c>
      <c r="G44" s="95">
        <f t="shared" si="21"/>
        <v>9.8360655737704916E-2</v>
      </c>
      <c r="H44" s="96">
        <f t="shared" si="22"/>
        <v>0.10084033613445378</v>
      </c>
      <c r="I44" s="80"/>
      <c r="J44" s="80">
        <v>2</v>
      </c>
      <c r="K44" s="80">
        <v>2</v>
      </c>
      <c r="L44" s="80">
        <v>0</v>
      </c>
      <c r="M44" s="80">
        <v>0</v>
      </c>
      <c r="N44" s="80">
        <v>0</v>
      </c>
      <c r="O44" s="80">
        <v>0</v>
      </c>
      <c r="P44" s="80">
        <v>2</v>
      </c>
      <c r="Q44" s="80">
        <v>0</v>
      </c>
      <c r="R44" s="80"/>
      <c r="S44" s="80"/>
      <c r="T44" s="95">
        <f t="shared" si="23"/>
        <v>0.11320754716981132</v>
      </c>
      <c r="U44" s="95">
        <f t="shared" si="24"/>
        <v>-1.4846891432106407E-2</v>
      </c>
      <c r="V44" s="80"/>
      <c r="W44" s="80" t="s">
        <v>806</v>
      </c>
      <c r="X44" s="80"/>
      <c r="Y44" s="94">
        <f t="shared" si="25"/>
        <v>1</v>
      </c>
      <c r="Z44" s="94" t="str">
        <f t="shared" si="25"/>
        <v/>
      </c>
      <c r="AA44" s="94" t="str">
        <f t="shared" si="25"/>
        <v/>
      </c>
      <c r="AB44" s="94" t="str">
        <f t="shared" si="25"/>
        <v/>
      </c>
      <c r="AC44" s="94" t="str">
        <f t="shared" si="25"/>
        <v/>
      </c>
      <c r="AD44" s="94" t="str">
        <f t="shared" si="25"/>
        <v/>
      </c>
    </row>
    <row r="45" spans="1:30" s="83" customFormat="1" x14ac:dyDescent="0.3">
      <c r="A45" s="84">
        <v>2</v>
      </c>
      <c r="B45" s="92" t="s">
        <v>89</v>
      </c>
      <c r="C45" s="85" t="s">
        <v>645</v>
      </c>
      <c r="D45" s="84" t="s">
        <v>209</v>
      </c>
      <c r="G45" s="90"/>
      <c r="H45" s="108"/>
      <c r="T45" s="90">
        <f t="shared" si="23"/>
        <v>0</v>
      </c>
      <c r="U45" s="90">
        <f t="shared" si="24"/>
        <v>0</v>
      </c>
      <c r="V45" s="83" t="s">
        <v>850</v>
      </c>
      <c r="Y45" s="92">
        <f t="shared" si="25"/>
        <v>1</v>
      </c>
      <c r="Z45" s="92" t="str">
        <f t="shared" si="25"/>
        <v/>
      </c>
      <c r="AA45" s="92" t="str">
        <f t="shared" si="25"/>
        <v/>
      </c>
      <c r="AB45" s="92" t="str">
        <f t="shared" si="25"/>
        <v/>
      </c>
      <c r="AC45" s="92" t="str">
        <f t="shared" si="25"/>
        <v/>
      </c>
      <c r="AD45" s="92" t="str">
        <f t="shared" si="25"/>
        <v/>
      </c>
    </row>
    <row r="46" spans="1:30" x14ac:dyDescent="0.3">
      <c r="A46" s="50">
        <v>2</v>
      </c>
      <c r="B46" s="2" t="s">
        <v>537</v>
      </c>
      <c r="C46" s="81" t="s">
        <v>646</v>
      </c>
      <c r="D46" s="50" t="s">
        <v>647</v>
      </c>
      <c r="F46" s="80">
        <f t="shared" si="20"/>
        <v>57.5</v>
      </c>
      <c r="G46" s="95">
        <f t="shared" si="21"/>
        <v>0.94262295081967218</v>
      </c>
      <c r="H46" s="96">
        <f t="shared" ref="H46:H49" si="26">F46/($F$2-$H$2)</f>
        <v>0.96638655462184875</v>
      </c>
      <c r="I46" s="80"/>
      <c r="J46" s="80">
        <v>2.5</v>
      </c>
      <c r="K46" s="80">
        <v>5</v>
      </c>
      <c r="L46" s="80">
        <v>2</v>
      </c>
      <c r="M46" s="80">
        <v>5</v>
      </c>
      <c r="N46" s="80">
        <v>5</v>
      </c>
      <c r="O46" s="80">
        <v>15</v>
      </c>
      <c r="P46" s="80">
        <v>15</v>
      </c>
      <c r="Q46" s="80">
        <v>8</v>
      </c>
      <c r="R46" s="80"/>
      <c r="S46" s="80"/>
      <c r="T46" s="95">
        <f t="shared" si="23"/>
        <v>0.93396226415094341</v>
      </c>
      <c r="U46" s="95">
        <f t="shared" si="24"/>
        <v>8.6606866687287676E-3</v>
      </c>
      <c r="V46" s="80"/>
      <c r="W46" s="80" t="s">
        <v>806</v>
      </c>
      <c r="X46" s="80"/>
      <c r="Y46" s="94" t="str">
        <f t="shared" si="25"/>
        <v/>
      </c>
      <c r="Z46" s="94" t="str">
        <f t="shared" si="25"/>
        <v/>
      </c>
      <c r="AA46" s="94">
        <f t="shared" si="25"/>
        <v>1</v>
      </c>
      <c r="AB46" s="94" t="str">
        <f t="shared" si="25"/>
        <v/>
      </c>
      <c r="AC46" s="94" t="str">
        <f t="shared" si="25"/>
        <v/>
      </c>
      <c r="AD46" s="94" t="str">
        <f t="shared" si="25"/>
        <v/>
      </c>
    </row>
    <row r="47" spans="1:30" x14ac:dyDescent="0.3">
      <c r="A47" s="50">
        <v>2</v>
      </c>
      <c r="B47" s="2" t="s">
        <v>537</v>
      </c>
      <c r="C47" s="81" t="s">
        <v>648</v>
      </c>
      <c r="D47" s="50" t="s">
        <v>649</v>
      </c>
      <c r="F47" s="80">
        <f t="shared" si="20"/>
        <v>55.5</v>
      </c>
      <c r="G47" s="95">
        <f t="shared" si="21"/>
        <v>0.9098360655737705</v>
      </c>
      <c r="H47" s="96">
        <f t="shared" si="26"/>
        <v>0.9327731092436975</v>
      </c>
      <c r="I47" s="80"/>
      <c r="J47" s="80">
        <v>2</v>
      </c>
      <c r="K47" s="80">
        <v>5</v>
      </c>
      <c r="L47" s="80">
        <v>2</v>
      </c>
      <c r="M47" s="80">
        <v>5</v>
      </c>
      <c r="N47" s="80">
        <v>4.5</v>
      </c>
      <c r="O47" s="80">
        <v>14</v>
      </c>
      <c r="P47" s="80">
        <v>15</v>
      </c>
      <c r="Q47" s="80">
        <v>8</v>
      </c>
      <c r="R47" s="80"/>
      <c r="S47" s="80"/>
      <c r="T47" s="95">
        <f t="shared" si="23"/>
        <v>0.89622641509433965</v>
      </c>
      <c r="U47" s="95">
        <f t="shared" si="24"/>
        <v>1.3609650479430857E-2</v>
      </c>
      <c r="V47" s="80" t="s">
        <v>838</v>
      </c>
      <c r="W47" s="80" t="s">
        <v>806</v>
      </c>
      <c r="X47" s="80"/>
      <c r="Y47" s="94" t="str">
        <f t="shared" si="25"/>
        <v/>
      </c>
      <c r="Z47" s="94" t="str">
        <f t="shared" si="25"/>
        <v/>
      </c>
      <c r="AA47" s="94">
        <f t="shared" si="25"/>
        <v>1</v>
      </c>
      <c r="AB47" s="94" t="str">
        <f t="shared" si="25"/>
        <v/>
      </c>
      <c r="AC47" s="94" t="str">
        <f t="shared" si="25"/>
        <v/>
      </c>
      <c r="AD47" s="94" t="str">
        <f t="shared" si="25"/>
        <v/>
      </c>
    </row>
    <row r="48" spans="1:30" x14ac:dyDescent="0.3">
      <c r="A48" s="50">
        <v>2</v>
      </c>
      <c r="B48" s="2" t="s">
        <v>393</v>
      </c>
      <c r="C48" s="81" t="s">
        <v>650</v>
      </c>
      <c r="D48" s="50" t="s">
        <v>651</v>
      </c>
      <c r="F48" s="80">
        <f t="shared" si="20"/>
        <v>53</v>
      </c>
      <c r="G48" s="95">
        <f t="shared" si="21"/>
        <v>0.86885245901639341</v>
      </c>
      <c r="H48" s="96">
        <f t="shared" si="26"/>
        <v>0.89075630252100846</v>
      </c>
      <c r="I48" s="80"/>
      <c r="J48" s="80">
        <v>2.5</v>
      </c>
      <c r="K48" s="80">
        <v>5</v>
      </c>
      <c r="L48" s="80">
        <v>1.5</v>
      </c>
      <c r="M48" s="80">
        <v>5</v>
      </c>
      <c r="N48" s="80">
        <v>6</v>
      </c>
      <c r="O48" s="80">
        <v>14.5</v>
      </c>
      <c r="P48" s="80">
        <v>14.5</v>
      </c>
      <c r="Q48" s="80">
        <v>4</v>
      </c>
      <c r="R48" s="80"/>
      <c r="S48" s="80"/>
      <c r="T48" s="95">
        <f t="shared" si="23"/>
        <v>0.92452830188679247</v>
      </c>
      <c r="U48" s="95">
        <f t="shared" si="24"/>
        <v>-5.5675842870399062E-2</v>
      </c>
      <c r="V48" s="80"/>
      <c r="W48" s="80" t="s">
        <v>806</v>
      </c>
      <c r="X48" s="80"/>
      <c r="Y48" s="94" t="str">
        <f t="shared" si="25"/>
        <v/>
      </c>
      <c r="Z48" s="94" t="str">
        <f t="shared" si="25"/>
        <v/>
      </c>
      <c r="AA48" s="94" t="str">
        <f t="shared" si="25"/>
        <v/>
      </c>
      <c r="AB48" s="94">
        <f t="shared" si="25"/>
        <v>1</v>
      </c>
      <c r="AC48" s="94" t="str">
        <f t="shared" si="25"/>
        <v/>
      </c>
      <c r="AD48" s="94" t="str">
        <f t="shared" si="25"/>
        <v/>
      </c>
    </row>
    <row r="49" spans="1:30" x14ac:dyDescent="0.3">
      <c r="A49" s="50">
        <v>2</v>
      </c>
      <c r="B49" s="2" t="s">
        <v>393</v>
      </c>
      <c r="C49" s="81" t="s">
        <v>652</v>
      </c>
      <c r="D49" s="50" t="s">
        <v>147</v>
      </c>
      <c r="F49" s="80">
        <f t="shared" si="20"/>
        <v>39</v>
      </c>
      <c r="G49" s="95">
        <f t="shared" si="21"/>
        <v>0.63934426229508201</v>
      </c>
      <c r="H49" s="96">
        <f t="shared" si="26"/>
        <v>0.65546218487394958</v>
      </c>
      <c r="I49" s="80"/>
      <c r="J49" s="80">
        <v>3</v>
      </c>
      <c r="K49" s="80">
        <v>5</v>
      </c>
      <c r="L49" s="80">
        <v>2</v>
      </c>
      <c r="M49" s="80">
        <v>3.5</v>
      </c>
      <c r="N49" s="80">
        <v>3.5</v>
      </c>
      <c r="O49" s="80">
        <v>10.5</v>
      </c>
      <c r="P49" s="80">
        <v>6.5</v>
      </c>
      <c r="Q49" s="80">
        <v>5</v>
      </c>
      <c r="R49" s="80"/>
      <c r="S49" s="80"/>
      <c r="T49" s="95">
        <f t="shared" si="23"/>
        <v>0.64150943396226412</v>
      </c>
      <c r="U49" s="95">
        <f t="shared" si="24"/>
        <v>-2.1651716671821086E-3</v>
      </c>
      <c r="V49" s="80"/>
      <c r="W49" s="80" t="s">
        <v>806</v>
      </c>
      <c r="X49" s="80"/>
      <c r="Y49" s="94" t="str">
        <f t="shared" si="25"/>
        <v/>
      </c>
      <c r="Z49" s="94" t="str">
        <f t="shared" si="25"/>
        <v/>
      </c>
      <c r="AA49" s="94" t="str">
        <f t="shared" si="25"/>
        <v/>
      </c>
      <c r="AB49" s="94">
        <f t="shared" si="25"/>
        <v>1</v>
      </c>
      <c r="AC49" s="94" t="str">
        <f t="shared" si="25"/>
        <v/>
      </c>
      <c r="AD49" s="94" t="str">
        <f t="shared" si="25"/>
        <v/>
      </c>
    </row>
    <row r="50" spans="1:30" s="83" customFormat="1" x14ac:dyDescent="0.3">
      <c r="A50" s="84">
        <v>2</v>
      </c>
      <c r="B50" s="92"/>
      <c r="C50" s="85" t="s">
        <v>653</v>
      </c>
      <c r="D50" s="84" t="s">
        <v>654</v>
      </c>
      <c r="G50" s="90"/>
      <c r="H50" s="90"/>
      <c r="T50" s="90"/>
      <c r="U50" s="90"/>
      <c r="Y50" s="92"/>
      <c r="Z50" s="92"/>
      <c r="AA50" s="92"/>
      <c r="AB50" s="92"/>
      <c r="AC50" s="92"/>
      <c r="AD50" s="92"/>
    </row>
    <row r="51" spans="1:30" x14ac:dyDescent="0.3">
      <c r="A51" s="50">
        <v>2</v>
      </c>
      <c r="B51" s="2" t="s">
        <v>537</v>
      </c>
      <c r="C51" s="81" t="s">
        <v>655</v>
      </c>
      <c r="D51" s="50" t="s">
        <v>193</v>
      </c>
      <c r="F51" s="80">
        <f>SUM(J51:R51)</f>
        <v>47.5</v>
      </c>
      <c r="G51" s="95">
        <f>IF(B51="R",F51/($F$2-2),F51/$F$2)</f>
        <v>0.77868852459016391</v>
      </c>
      <c r="H51" s="96">
        <f>F51/($F$2-$H$2)</f>
        <v>0.79831932773109249</v>
      </c>
      <c r="I51" s="80"/>
      <c r="J51" s="80">
        <v>2.5</v>
      </c>
      <c r="K51" s="80">
        <v>5</v>
      </c>
      <c r="L51" s="80">
        <v>2</v>
      </c>
      <c r="M51" s="80">
        <v>5</v>
      </c>
      <c r="N51" s="80">
        <v>2</v>
      </c>
      <c r="O51" s="80">
        <v>12</v>
      </c>
      <c r="P51" s="80">
        <v>14</v>
      </c>
      <c r="Q51" s="80">
        <v>5</v>
      </c>
      <c r="R51" s="80"/>
      <c r="S51" s="80"/>
      <c r="T51" s="95">
        <f>SUM(J51:P51)/($F$2-$Q$2)</f>
        <v>0.80188679245283023</v>
      </c>
      <c r="U51" s="95">
        <f>G51-T51</f>
        <v>-2.3198267862666322E-2</v>
      </c>
      <c r="V51" s="80"/>
      <c r="X51" s="80"/>
      <c r="Y51" s="94" t="str">
        <f>IF($B51=Y$3,1,"")</f>
        <v/>
      </c>
      <c r="Z51" s="94" t="str">
        <f t="shared" ref="Z51:AD51" si="27">IF($B51=Z$3,1,"")</f>
        <v/>
      </c>
      <c r="AA51" s="94">
        <f t="shared" si="27"/>
        <v>1</v>
      </c>
      <c r="AB51" s="94" t="str">
        <f t="shared" si="27"/>
        <v/>
      </c>
      <c r="AC51" s="94" t="str">
        <f t="shared" si="27"/>
        <v/>
      </c>
      <c r="AD51" s="94" t="str">
        <f t="shared" si="27"/>
        <v/>
      </c>
    </row>
    <row r="52" spans="1:30" s="83" customFormat="1" x14ac:dyDescent="0.3">
      <c r="A52" s="84">
        <v>2</v>
      </c>
      <c r="B52" s="92"/>
      <c r="C52" s="85" t="s">
        <v>656</v>
      </c>
      <c r="D52" s="84" t="s">
        <v>657</v>
      </c>
      <c r="G52" s="90"/>
      <c r="H52" s="90"/>
      <c r="T52" s="90"/>
      <c r="U52" s="90"/>
      <c r="Y52" s="92"/>
      <c r="Z52" s="92"/>
      <c r="AA52" s="92"/>
      <c r="AB52" s="92"/>
      <c r="AC52" s="92"/>
      <c r="AD52" s="92"/>
    </row>
    <row r="53" spans="1:30" s="83" customFormat="1" x14ac:dyDescent="0.3">
      <c r="A53" s="84">
        <v>2</v>
      </c>
      <c r="B53" s="92"/>
      <c r="C53" s="85" t="s">
        <v>472</v>
      </c>
      <c r="D53" s="84" t="s">
        <v>446</v>
      </c>
      <c r="G53" s="90"/>
      <c r="H53" s="90"/>
      <c r="T53" s="90"/>
      <c r="U53" s="90"/>
      <c r="Y53" s="92"/>
      <c r="Z53" s="92"/>
      <c r="AA53" s="92"/>
      <c r="AB53" s="92"/>
      <c r="AC53" s="92"/>
      <c r="AD53" s="92"/>
    </row>
    <row r="54" spans="1:30" x14ac:dyDescent="0.3">
      <c r="A54" s="50">
        <v>2</v>
      </c>
      <c r="B54" s="2" t="s">
        <v>393</v>
      </c>
      <c r="C54" s="81" t="s">
        <v>658</v>
      </c>
      <c r="D54" s="50" t="s">
        <v>571</v>
      </c>
      <c r="F54" s="80">
        <f t="shared" ref="F54:F60" si="28">SUM(J54:R54)</f>
        <v>44.5</v>
      </c>
      <c r="G54" s="95">
        <f t="shared" ref="G54:G60" si="29">IF(B54="R",F54/($F$2-2),F54/$F$2)</f>
        <v>0.72950819672131151</v>
      </c>
      <c r="H54" s="96">
        <f t="shared" ref="H54:H60" si="30">F54/($F$2-$H$2)</f>
        <v>0.74789915966386555</v>
      </c>
      <c r="I54" s="80"/>
      <c r="J54" s="80">
        <v>3</v>
      </c>
      <c r="K54" s="80">
        <v>4</v>
      </c>
      <c r="L54" s="80">
        <v>2</v>
      </c>
      <c r="M54" s="80">
        <v>3</v>
      </c>
      <c r="N54" s="80">
        <v>5.5</v>
      </c>
      <c r="O54" s="80">
        <v>10</v>
      </c>
      <c r="P54" s="80">
        <v>12</v>
      </c>
      <c r="Q54" s="80">
        <v>5</v>
      </c>
      <c r="R54" s="80"/>
      <c r="S54" s="80"/>
      <c r="T54" s="95">
        <f t="shared" ref="T54:T60" si="31">SUM(J54:P54)/($F$2-$Q$2)</f>
        <v>0.74528301886792447</v>
      </c>
      <c r="U54" s="95">
        <f t="shared" ref="U54:U60" si="32">G54-T54</f>
        <v>-1.5774822146612966E-2</v>
      </c>
      <c r="V54" s="80"/>
      <c r="W54" s="80" t="s">
        <v>806</v>
      </c>
      <c r="X54" s="80"/>
      <c r="Y54" s="94" t="str">
        <f t="shared" ref="Y54:AD60" si="33">IF($B54=Y$3,1,"")</f>
        <v/>
      </c>
      <c r="Z54" s="94" t="str">
        <f t="shared" si="33"/>
        <v/>
      </c>
      <c r="AA54" s="94" t="str">
        <f t="shared" si="33"/>
        <v/>
      </c>
      <c r="AB54" s="94">
        <f t="shared" si="33"/>
        <v>1</v>
      </c>
      <c r="AC54" s="94" t="str">
        <f t="shared" si="33"/>
        <v/>
      </c>
      <c r="AD54" s="94" t="str">
        <f t="shared" si="33"/>
        <v/>
      </c>
    </row>
    <row r="55" spans="1:30" x14ac:dyDescent="0.3">
      <c r="A55" s="50">
        <v>2</v>
      </c>
      <c r="B55" s="2" t="s">
        <v>393</v>
      </c>
      <c r="C55" s="81" t="s">
        <v>659</v>
      </c>
      <c r="D55" s="50" t="s">
        <v>660</v>
      </c>
      <c r="F55" s="80">
        <f t="shared" si="28"/>
        <v>51.5</v>
      </c>
      <c r="G55" s="95">
        <f t="shared" si="29"/>
        <v>0.84426229508196726</v>
      </c>
      <c r="H55" s="96">
        <f t="shared" si="30"/>
        <v>0.86554621848739499</v>
      </c>
      <c r="I55" s="80"/>
      <c r="J55" s="80">
        <v>3</v>
      </c>
      <c r="K55" s="80">
        <v>5</v>
      </c>
      <c r="L55" s="80">
        <v>2</v>
      </c>
      <c r="M55" s="80">
        <v>4</v>
      </c>
      <c r="N55" s="80">
        <v>2</v>
      </c>
      <c r="O55" s="80">
        <v>14</v>
      </c>
      <c r="P55" s="80">
        <v>16.5</v>
      </c>
      <c r="Q55" s="80">
        <v>5</v>
      </c>
      <c r="R55" s="80"/>
      <c r="S55" s="80"/>
      <c r="T55" s="95">
        <f t="shared" si="31"/>
        <v>0.87735849056603776</v>
      </c>
      <c r="U55" s="95">
        <f t="shared" si="32"/>
        <v>-3.3096195484070501E-2</v>
      </c>
      <c r="V55" s="80"/>
      <c r="W55" s="80" t="s">
        <v>806</v>
      </c>
      <c r="X55" s="80"/>
      <c r="Y55" s="94" t="str">
        <f t="shared" si="33"/>
        <v/>
      </c>
      <c r="Z55" s="94" t="str">
        <f t="shared" si="33"/>
        <v/>
      </c>
      <c r="AA55" s="94" t="str">
        <f t="shared" si="33"/>
        <v/>
      </c>
      <c r="AB55" s="94">
        <f t="shared" si="33"/>
        <v>1</v>
      </c>
      <c r="AC55" s="94" t="str">
        <f t="shared" si="33"/>
        <v/>
      </c>
      <c r="AD55" s="94" t="str">
        <f t="shared" si="33"/>
        <v/>
      </c>
    </row>
    <row r="56" spans="1:30" x14ac:dyDescent="0.3">
      <c r="A56" s="50">
        <v>2</v>
      </c>
      <c r="B56" s="2" t="s">
        <v>537</v>
      </c>
      <c r="C56" s="81" t="s">
        <v>661</v>
      </c>
      <c r="D56" s="50" t="s">
        <v>754</v>
      </c>
      <c r="F56" s="80">
        <f t="shared" si="28"/>
        <v>49.5</v>
      </c>
      <c r="G56" s="95">
        <f t="shared" si="29"/>
        <v>0.81147540983606559</v>
      </c>
      <c r="H56" s="96">
        <f t="shared" si="30"/>
        <v>0.83193277310924374</v>
      </c>
      <c r="I56" s="80"/>
      <c r="J56" s="80">
        <v>2</v>
      </c>
      <c r="K56" s="80">
        <v>4</v>
      </c>
      <c r="L56" s="80">
        <v>2</v>
      </c>
      <c r="M56" s="80">
        <v>4</v>
      </c>
      <c r="N56" s="80">
        <v>4</v>
      </c>
      <c r="O56" s="80">
        <v>15</v>
      </c>
      <c r="P56" s="80">
        <v>14.5</v>
      </c>
      <c r="Q56" s="80">
        <v>4</v>
      </c>
      <c r="R56" s="80"/>
      <c r="S56" s="80"/>
      <c r="T56" s="95">
        <f t="shared" si="31"/>
        <v>0.85849056603773588</v>
      </c>
      <c r="U56" s="95">
        <f t="shared" si="32"/>
        <v>-4.7015156201670294E-2</v>
      </c>
      <c r="V56" s="80"/>
      <c r="W56" s="80" t="s">
        <v>806</v>
      </c>
      <c r="X56" s="80"/>
      <c r="Y56" s="94" t="str">
        <f t="shared" si="33"/>
        <v/>
      </c>
      <c r="Z56" s="94" t="str">
        <f t="shared" si="33"/>
        <v/>
      </c>
      <c r="AA56" s="94">
        <f t="shared" si="33"/>
        <v>1</v>
      </c>
      <c r="AB56" s="94" t="str">
        <f t="shared" si="33"/>
        <v/>
      </c>
      <c r="AC56" s="94" t="str">
        <f t="shared" si="33"/>
        <v/>
      </c>
      <c r="AD56" s="94" t="str">
        <f t="shared" si="33"/>
        <v/>
      </c>
    </row>
    <row r="57" spans="1:30" x14ac:dyDescent="0.3">
      <c r="A57" s="50">
        <v>2</v>
      </c>
      <c r="B57" s="2" t="s">
        <v>89</v>
      </c>
      <c r="C57" s="81" t="s">
        <v>662</v>
      </c>
      <c r="D57" s="50" t="s">
        <v>663</v>
      </c>
      <c r="F57" s="80">
        <f t="shared" si="28"/>
        <v>50</v>
      </c>
      <c r="G57" s="95">
        <f t="shared" si="29"/>
        <v>0.81967213114754101</v>
      </c>
      <c r="H57" s="96">
        <f t="shared" si="30"/>
        <v>0.84033613445378152</v>
      </c>
      <c r="I57" s="80"/>
      <c r="J57" s="80">
        <v>2</v>
      </c>
      <c r="K57" s="80">
        <v>5</v>
      </c>
      <c r="L57" s="80">
        <v>2</v>
      </c>
      <c r="M57" s="80">
        <v>4.5</v>
      </c>
      <c r="N57" s="80">
        <v>6</v>
      </c>
      <c r="O57" s="80">
        <v>12.5</v>
      </c>
      <c r="P57" s="80">
        <v>13</v>
      </c>
      <c r="Q57" s="80">
        <v>5</v>
      </c>
      <c r="R57" s="80"/>
      <c r="S57" s="80"/>
      <c r="T57" s="95">
        <f t="shared" si="31"/>
        <v>0.84905660377358494</v>
      </c>
      <c r="U57" s="95">
        <f t="shared" si="32"/>
        <v>-2.9384472626043934E-2</v>
      </c>
      <c r="V57" s="80"/>
      <c r="W57" s="80" t="s">
        <v>806</v>
      </c>
      <c r="X57" s="80"/>
      <c r="Y57" s="94">
        <f t="shared" si="33"/>
        <v>1</v>
      </c>
      <c r="Z57" s="94" t="str">
        <f t="shared" si="33"/>
        <v/>
      </c>
      <c r="AA57" s="94" t="str">
        <f t="shared" si="33"/>
        <v/>
      </c>
      <c r="AB57" s="94" t="str">
        <f t="shared" si="33"/>
        <v/>
      </c>
      <c r="AC57" s="94" t="str">
        <f t="shared" si="33"/>
        <v/>
      </c>
      <c r="AD57" s="94" t="str">
        <f t="shared" si="33"/>
        <v/>
      </c>
    </row>
    <row r="58" spans="1:30" x14ac:dyDescent="0.3">
      <c r="A58" s="50">
        <v>2</v>
      </c>
      <c r="B58" s="2" t="s">
        <v>537</v>
      </c>
      <c r="C58" s="81" t="s">
        <v>664</v>
      </c>
      <c r="D58" s="50" t="s">
        <v>743</v>
      </c>
      <c r="F58" s="80">
        <f t="shared" si="28"/>
        <v>50</v>
      </c>
      <c r="G58" s="95">
        <f t="shared" si="29"/>
        <v>0.81967213114754101</v>
      </c>
      <c r="H58" s="96">
        <f t="shared" si="30"/>
        <v>0.84033613445378152</v>
      </c>
      <c r="I58" s="80"/>
      <c r="J58" s="80">
        <v>1.5</v>
      </c>
      <c r="K58" s="80">
        <v>4</v>
      </c>
      <c r="L58" s="80">
        <v>2</v>
      </c>
      <c r="M58" s="80">
        <v>3.5</v>
      </c>
      <c r="N58" s="80">
        <v>4.5</v>
      </c>
      <c r="O58" s="80">
        <v>14</v>
      </c>
      <c r="P58" s="80">
        <v>15.5</v>
      </c>
      <c r="Q58" s="80">
        <v>5</v>
      </c>
      <c r="R58" s="80"/>
      <c r="S58" s="80"/>
      <c r="T58" s="95">
        <f t="shared" si="31"/>
        <v>0.84905660377358494</v>
      </c>
      <c r="U58" s="95">
        <f t="shared" si="32"/>
        <v>-2.9384472626043934E-2</v>
      </c>
      <c r="V58" s="80" t="s">
        <v>838</v>
      </c>
      <c r="W58" s="80" t="s">
        <v>806</v>
      </c>
      <c r="X58" s="80"/>
      <c r="Y58" s="94" t="str">
        <f t="shared" si="33"/>
        <v/>
      </c>
      <c r="Z58" s="94" t="str">
        <f t="shared" si="33"/>
        <v/>
      </c>
      <c r="AA58" s="94">
        <f t="shared" si="33"/>
        <v>1</v>
      </c>
      <c r="AB58" s="94" t="str">
        <f t="shared" si="33"/>
        <v/>
      </c>
      <c r="AC58" s="94" t="str">
        <f t="shared" si="33"/>
        <v/>
      </c>
      <c r="AD58" s="94" t="str">
        <f t="shared" si="33"/>
        <v/>
      </c>
    </row>
    <row r="59" spans="1:30" x14ac:dyDescent="0.3">
      <c r="A59" s="50">
        <v>2</v>
      </c>
      <c r="B59" s="2" t="s">
        <v>89</v>
      </c>
      <c r="C59" s="81" t="s">
        <v>665</v>
      </c>
      <c r="D59" s="50" t="s">
        <v>168</v>
      </c>
      <c r="F59" s="80">
        <f t="shared" si="28"/>
        <v>54.5</v>
      </c>
      <c r="G59" s="95">
        <f t="shared" si="29"/>
        <v>0.89344262295081966</v>
      </c>
      <c r="H59" s="96">
        <f t="shared" si="30"/>
        <v>0.91596638655462181</v>
      </c>
      <c r="I59" s="80"/>
      <c r="J59" s="80">
        <v>2.5</v>
      </c>
      <c r="K59" s="80">
        <v>5</v>
      </c>
      <c r="L59" s="80">
        <v>2</v>
      </c>
      <c r="M59" s="80">
        <v>4.5</v>
      </c>
      <c r="N59" s="80">
        <v>5.5</v>
      </c>
      <c r="O59" s="80">
        <v>12.5</v>
      </c>
      <c r="P59" s="80">
        <v>15.5</v>
      </c>
      <c r="Q59" s="80">
        <v>7</v>
      </c>
      <c r="R59" s="80"/>
      <c r="S59" s="80"/>
      <c r="T59" s="95">
        <f t="shared" si="31"/>
        <v>0.89622641509433965</v>
      </c>
      <c r="U59" s="95">
        <f t="shared" si="32"/>
        <v>-2.7837921435199808E-3</v>
      </c>
      <c r="V59" s="80"/>
      <c r="W59" s="80" t="s">
        <v>830</v>
      </c>
      <c r="X59" s="80"/>
      <c r="Y59" s="94">
        <f t="shared" si="33"/>
        <v>1</v>
      </c>
      <c r="Z59" s="94" t="str">
        <f t="shared" si="33"/>
        <v/>
      </c>
      <c r="AA59" s="94" t="str">
        <f t="shared" si="33"/>
        <v/>
      </c>
      <c r="AB59" s="94" t="str">
        <f t="shared" si="33"/>
        <v/>
      </c>
      <c r="AC59" s="94" t="str">
        <f t="shared" si="33"/>
        <v/>
      </c>
      <c r="AD59" s="94" t="str">
        <f t="shared" si="33"/>
        <v/>
      </c>
    </row>
    <row r="60" spans="1:30" x14ac:dyDescent="0.3">
      <c r="A60" s="50">
        <v>2</v>
      </c>
      <c r="B60" s="2" t="s">
        <v>393</v>
      </c>
      <c r="C60" s="81" t="s">
        <v>666</v>
      </c>
      <c r="D60" s="50" t="s">
        <v>667</v>
      </c>
      <c r="F60" s="80">
        <f t="shared" si="28"/>
        <v>40.5</v>
      </c>
      <c r="G60" s="95">
        <f t="shared" si="29"/>
        <v>0.66393442622950816</v>
      </c>
      <c r="H60" s="96">
        <f t="shared" si="30"/>
        <v>0.68067226890756305</v>
      </c>
      <c r="I60" s="80"/>
      <c r="J60" s="80">
        <v>2</v>
      </c>
      <c r="K60" s="80">
        <v>2.5</v>
      </c>
      <c r="L60" s="80">
        <v>0</v>
      </c>
      <c r="M60" s="80">
        <v>3</v>
      </c>
      <c r="N60" s="80">
        <v>5</v>
      </c>
      <c r="O60" s="80">
        <v>13.5</v>
      </c>
      <c r="P60" s="80">
        <v>11.5</v>
      </c>
      <c r="Q60" s="80">
        <v>3</v>
      </c>
      <c r="R60" s="80"/>
      <c r="S60" s="80"/>
      <c r="T60" s="95">
        <f t="shared" si="31"/>
        <v>0.70754716981132071</v>
      </c>
      <c r="U60" s="95">
        <f t="shared" si="32"/>
        <v>-4.3612743581812552E-2</v>
      </c>
      <c r="V60" s="80" t="s">
        <v>838</v>
      </c>
      <c r="W60" s="80" t="s">
        <v>806</v>
      </c>
      <c r="X60" s="80"/>
      <c r="Y60" s="94" t="str">
        <f t="shared" si="33"/>
        <v/>
      </c>
      <c r="Z60" s="94" t="str">
        <f t="shared" si="33"/>
        <v/>
      </c>
      <c r="AA60" s="94" t="str">
        <f t="shared" si="33"/>
        <v/>
      </c>
      <c r="AB60" s="94">
        <f t="shared" si="33"/>
        <v>1</v>
      </c>
      <c r="AC60" s="94" t="str">
        <f t="shared" si="33"/>
        <v/>
      </c>
      <c r="AD60" s="94" t="str">
        <f t="shared" si="33"/>
        <v/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workbookViewId="0">
      <pane xSplit="3" ySplit="1" topLeftCell="D35" activePane="bottomRight" state="frozen"/>
      <selection pane="topRight" activeCell="D1" sqref="D1"/>
      <selection pane="bottomLeft" activeCell="A2" sqref="A2"/>
      <selection pane="bottomRight" activeCell="A41" sqref="A41:XFD41"/>
    </sheetView>
  </sheetViews>
  <sheetFormatPr defaultColWidth="9" defaultRowHeight="12.9" x14ac:dyDescent="0.25"/>
  <cols>
    <col min="1" max="1" width="7.1796875" style="27" bestFit="1" customWidth="1"/>
    <col min="2" max="2" width="10.26953125" style="27" bestFit="1" customWidth="1"/>
    <col min="3" max="3" width="9.7265625" style="27" bestFit="1" customWidth="1"/>
    <col min="4" max="4" width="29.81640625" style="27" bestFit="1" customWidth="1"/>
    <col min="5" max="5" width="30.1796875" style="27" bestFit="1" customWidth="1"/>
    <col min="6" max="6" width="9.6328125" style="27" bestFit="1" customWidth="1"/>
    <col min="7" max="7" width="53.36328125" style="27" bestFit="1" customWidth="1"/>
    <col min="8" max="8" width="16.6328125" style="27" bestFit="1" customWidth="1"/>
    <col min="9" max="9" width="6.453125" style="27" bestFit="1" customWidth="1"/>
    <col min="10" max="10" width="32.54296875" style="27" bestFit="1" customWidth="1"/>
    <col min="11" max="11" width="4.7265625" style="27" bestFit="1" customWidth="1"/>
    <col min="12" max="12" width="4.7265625" style="27" customWidth="1"/>
    <col min="13" max="13" width="3.81640625" style="27" bestFit="1" customWidth="1"/>
    <col min="14" max="14" width="15" style="27" bestFit="1" customWidth="1"/>
    <col min="15" max="15" width="1.7265625" style="27" bestFit="1" customWidth="1"/>
    <col min="16" max="16" width="8.453125" style="27" bestFit="1" customWidth="1"/>
    <col min="17" max="17" width="8.54296875" style="27" bestFit="1" customWidth="1"/>
    <col min="18" max="18" width="9.453125" style="27" bestFit="1" customWidth="1"/>
    <col min="19" max="19" width="12.1796875" style="27" bestFit="1" customWidth="1"/>
    <col min="20" max="20" width="7" style="27" bestFit="1" customWidth="1"/>
    <col min="21" max="21" width="13.453125" style="27" bestFit="1" customWidth="1"/>
    <col min="22" max="22" width="8.54296875" style="27" bestFit="1" customWidth="1"/>
    <col min="23" max="16384" width="9" style="27"/>
  </cols>
  <sheetData>
    <row r="1" spans="1:22" ht="14.55" thickBot="1" x14ac:dyDescent="0.35">
      <c r="A1" s="29" t="s">
        <v>506</v>
      </c>
      <c r="B1" s="29" t="s">
        <v>1</v>
      </c>
      <c r="C1" s="29" t="s">
        <v>77</v>
      </c>
      <c r="D1" s="10" t="s">
        <v>574</v>
      </c>
      <c r="E1" s="10" t="s">
        <v>575</v>
      </c>
      <c r="F1" s="10" t="s">
        <v>18</v>
      </c>
      <c r="G1" s="10" t="s">
        <v>17</v>
      </c>
      <c r="H1" s="11" t="s">
        <v>79</v>
      </c>
      <c r="I1" s="10" t="s">
        <v>0</v>
      </c>
      <c r="J1" s="10" t="s">
        <v>505</v>
      </c>
      <c r="K1" s="10" t="s">
        <v>19</v>
      </c>
      <c r="L1" s="10" t="s">
        <v>770</v>
      </c>
      <c r="M1" s="10" t="s">
        <v>13</v>
      </c>
      <c r="N1" s="10" t="s">
        <v>11</v>
      </c>
      <c r="O1" s="48"/>
      <c r="P1" s="1" t="s">
        <v>373</v>
      </c>
      <c r="Q1" s="1" t="s">
        <v>376</v>
      </c>
      <c r="R1" s="1" t="s">
        <v>374</v>
      </c>
      <c r="S1" s="1" t="s">
        <v>375</v>
      </c>
      <c r="T1" s="1" t="s">
        <v>377</v>
      </c>
      <c r="U1" s="1" t="s">
        <v>441</v>
      </c>
      <c r="V1" s="1" t="s">
        <v>442</v>
      </c>
    </row>
    <row r="2" spans="1:22" s="47" customFormat="1" ht="14.55" thickBot="1" x14ac:dyDescent="0.35">
      <c r="A2" s="48">
        <v>1</v>
      </c>
      <c r="B2" s="48" t="s">
        <v>497</v>
      </c>
      <c r="C2" s="48" t="s">
        <v>496</v>
      </c>
      <c r="D2" s="46" t="s">
        <v>498</v>
      </c>
      <c r="E2" s="46" t="s">
        <v>498</v>
      </c>
      <c r="F2" s="46" t="s">
        <v>714</v>
      </c>
      <c r="G2" s="46" t="s">
        <v>764</v>
      </c>
      <c r="H2" s="46" t="s">
        <v>765</v>
      </c>
      <c r="I2" s="46" t="s">
        <v>756</v>
      </c>
      <c r="J2" s="46"/>
      <c r="K2" s="46" t="s">
        <v>678</v>
      </c>
      <c r="L2" s="2" t="s">
        <v>774</v>
      </c>
      <c r="M2" s="2"/>
      <c r="N2" s="2"/>
      <c r="O2" s="2"/>
      <c r="P2" s="1"/>
      <c r="Q2" s="1"/>
      <c r="R2" s="1"/>
      <c r="S2" s="1"/>
      <c r="T2" s="1"/>
      <c r="U2" s="1"/>
      <c r="V2" s="1"/>
    </row>
    <row r="3" spans="1:22" ht="14.55" thickBot="1" x14ac:dyDescent="0.35">
      <c r="A3" s="48">
        <v>1</v>
      </c>
      <c r="B3" s="51" t="s">
        <v>545</v>
      </c>
      <c r="C3" s="46" t="s">
        <v>546</v>
      </c>
      <c r="D3" s="51" t="s">
        <v>576</v>
      </c>
      <c r="E3" s="46" t="s">
        <v>576</v>
      </c>
      <c r="F3" s="46" t="s">
        <v>675</v>
      </c>
      <c r="G3" s="46" t="s">
        <v>700</v>
      </c>
      <c r="H3" s="46" t="s">
        <v>686</v>
      </c>
      <c r="I3" s="46" t="s">
        <v>756</v>
      </c>
      <c r="J3" s="46"/>
      <c r="K3" s="46" t="s">
        <v>673</v>
      </c>
      <c r="L3" s="50"/>
      <c r="M3" s="48"/>
      <c r="N3" s="48"/>
      <c r="O3" s="2"/>
      <c r="P3" s="48"/>
      <c r="Q3" s="48"/>
      <c r="R3" s="48"/>
      <c r="S3" s="48"/>
      <c r="T3" s="48"/>
      <c r="U3" s="48"/>
      <c r="V3" s="48"/>
    </row>
    <row r="4" spans="1:22" ht="14.55" thickBot="1" x14ac:dyDescent="0.35">
      <c r="A4" s="48">
        <v>1</v>
      </c>
      <c r="B4" s="51" t="s">
        <v>547</v>
      </c>
      <c r="C4" s="46" t="s">
        <v>463</v>
      </c>
      <c r="D4" s="51" t="s">
        <v>577</v>
      </c>
      <c r="E4" s="46" t="s">
        <v>577</v>
      </c>
      <c r="F4" s="46" t="s">
        <v>670</v>
      </c>
      <c r="G4" s="46" t="s">
        <v>687</v>
      </c>
      <c r="H4" s="46" t="s">
        <v>688</v>
      </c>
      <c r="I4" s="46" t="s">
        <v>756</v>
      </c>
      <c r="J4" s="46"/>
      <c r="K4" s="46" t="s">
        <v>678</v>
      </c>
      <c r="L4" s="50" t="s">
        <v>774</v>
      </c>
      <c r="M4" s="48"/>
      <c r="N4" s="48"/>
      <c r="O4" s="2"/>
      <c r="P4" s="48"/>
      <c r="Q4" s="48"/>
      <c r="R4" s="48"/>
      <c r="S4" s="48"/>
      <c r="T4" s="48"/>
      <c r="U4" s="48"/>
      <c r="V4" s="48"/>
    </row>
    <row r="5" spans="1:22" ht="14.55" thickBot="1" x14ac:dyDescent="0.35">
      <c r="A5" s="48">
        <v>1</v>
      </c>
      <c r="B5" s="51" t="s">
        <v>548</v>
      </c>
      <c r="C5" s="46" t="s">
        <v>549</v>
      </c>
      <c r="D5" s="51" t="s">
        <v>578</v>
      </c>
      <c r="E5" s="46" t="s">
        <v>578</v>
      </c>
      <c r="F5" s="46" t="s">
        <v>714</v>
      </c>
      <c r="G5" s="46" t="s">
        <v>715</v>
      </c>
      <c r="H5" s="46" t="s">
        <v>716</v>
      </c>
      <c r="I5" s="46" t="s">
        <v>756</v>
      </c>
      <c r="J5" s="46"/>
      <c r="K5" s="46" t="s">
        <v>678</v>
      </c>
      <c r="L5" s="50" t="s">
        <v>774</v>
      </c>
      <c r="M5" s="48"/>
      <c r="N5" s="48"/>
      <c r="O5" s="2"/>
      <c r="P5" s="48"/>
      <c r="Q5" s="48"/>
      <c r="R5" s="48"/>
      <c r="S5" s="48"/>
      <c r="T5" s="48"/>
      <c r="U5" s="48"/>
      <c r="V5" s="48"/>
    </row>
    <row r="6" spans="1:22" ht="14.55" thickBot="1" x14ac:dyDescent="0.35">
      <c r="A6" s="48">
        <v>1</v>
      </c>
      <c r="B6" s="51" t="s">
        <v>550</v>
      </c>
      <c r="C6" s="46" t="s">
        <v>44</v>
      </c>
      <c r="D6" s="51" t="s">
        <v>579</v>
      </c>
      <c r="E6" s="46" t="s">
        <v>579</v>
      </c>
      <c r="F6" s="46" t="s">
        <v>684</v>
      </c>
      <c r="G6" s="46" t="s">
        <v>708</v>
      </c>
      <c r="H6" s="46" t="s">
        <v>765</v>
      </c>
      <c r="I6" s="46" t="s">
        <v>757</v>
      </c>
      <c r="J6" s="46" t="s">
        <v>709</v>
      </c>
      <c r="K6" s="46" t="s">
        <v>678</v>
      </c>
      <c r="L6" s="50" t="s">
        <v>774</v>
      </c>
      <c r="M6" s="48"/>
      <c r="N6" s="48"/>
      <c r="O6" s="2"/>
      <c r="P6" s="48"/>
      <c r="Q6" s="48"/>
      <c r="R6" s="48"/>
      <c r="S6" s="48"/>
      <c r="T6" s="48"/>
      <c r="U6" s="48"/>
      <c r="V6" s="48"/>
    </row>
    <row r="7" spans="1:22" ht="14.55" thickBot="1" x14ac:dyDescent="0.35">
      <c r="A7" s="48">
        <v>1</v>
      </c>
      <c r="B7" s="51" t="s">
        <v>340</v>
      </c>
      <c r="C7" s="46" t="s">
        <v>775</v>
      </c>
      <c r="D7" s="12" t="s">
        <v>777</v>
      </c>
      <c r="E7" s="12" t="s">
        <v>777</v>
      </c>
      <c r="F7" s="46" t="s">
        <v>684</v>
      </c>
      <c r="G7" s="46" t="s">
        <v>702</v>
      </c>
      <c r="H7" s="46" t="s">
        <v>776</v>
      </c>
      <c r="I7" s="46" t="s">
        <v>756</v>
      </c>
      <c r="J7" s="46"/>
      <c r="K7" s="46" t="s">
        <v>673</v>
      </c>
      <c r="L7" s="50"/>
      <c r="M7" s="48"/>
      <c r="N7" s="48"/>
      <c r="O7" s="2"/>
      <c r="P7" s="48"/>
      <c r="Q7" s="48"/>
      <c r="R7" s="48"/>
      <c r="S7" s="48"/>
      <c r="T7" s="48"/>
      <c r="U7" s="48"/>
      <c r="V7" s="48"/>
    </row>
    <row r="8" spans="1:22" ht="14.55" thickBot="1" x14ac:dyDescent="0.35">
      <c r="A8" s="48">
        <v>1</v>
      </c>
      <c r="B8" s="51" t="s">
        <v>461</v>
      </c>
      <c r="C8" s="46" t="s">
        <v>692</v>
      </c>
      <c r="D8" s="51" t="s">
        <v>580</v>
      </c>
      <c r="E8" s="46" t="s">
        <v>693</v>
      </c>
      <c r="F8" s="46" t="s">
        <v>670</v>
      </c>
      <c r="G8" s="46" t="s">
        <v>694</v>
      </c>
      <c r="H8" s="46" t="s">
        <v>695</v>
      </c>
      <c r="I8" s="46" t="s">
        <v>756</v>
      </c>
      <c r="J8" s="46"/>
      <c r="K8" s="46" t="s">
        <v>673</v>
      </c>
      <c r="L8" s="50"/>
      <c r="M8" s="48"/>
      <c r="N8" s="48"/>
      <c r="O8" s="2"/>
      <c r="P8" s="48"/>
      <c r="Q8" s="48"/>
      <c r="R8" s="48"/>
      <c r="S8" s="48"/>
      <c r="T8" s="48"/>
      <c r="U8" s="48"/>
      <c r="V8" s="48"/>
    </row>
    <row r="9" spans="1:22" ht="14.55" thickBot="1" x14ac:dyDescent="0.35">
      <c r="A9" s="48">
        <v>1</v>
      </c>
      <c r="B9" s="51" t="s">
        <v>249</v>
      </c>
      <c r="C9" s="46" t="s">
        <v>551</v>
      </c>
      <c r="D9" s="51" t="s">
        <v>581</v>
      </c>
      <c r="E9" s="46" t="s">
        <v>581</v>
      </c>
      <c r="F9" s="46" t="s">
        <v>670</v>
      </c>
      <c r="G9" s="46" t="s">
        <v>694</v>
      </c>
      <c r="H9" s="46" t="s">
        <v>680</v>
      </c>
      <c r="I9" s="46" t="s">
        <v>756</v>
      </c>
      <c r="J9" s="46"/>
      <c r="K9" s="46" t="s">
        <v>673</v>
      </c>
      <c r="L9" s="50"/>
      <c r="M9" s="48"/>
      <c r="N9" s="48"/>
      <c r="O9" s="2"/>
      <c r="P9" s="48"/>
      <c r="Q9" s="48"/>
      <c r="R9" s="48"/>
      <c r="S9" s="48"/>
      <c r="T9" s="48"/>
      <c r="U9" s="48"/>
      <c r="V9" s="48"/>
    </row>
    <row r="10" spans="1:22" ht="14.55" thickBot="1" x14ac:dyDescent="0.35">
      <c r="A10" s="48">
        <v>1</v>
      </c>
      <c r="B10" s="51" t="s">
        <v>552</v>
      </c>
      <c r="C10" s="46" t="s">
        <v>193</v>
      </c>
      <c r="D10" s="51" t="s">
        <v>582</v>
      </c>
      <c r="E10" s="46" t="s">
        <v>582</v>
      </c>
      <c r="F10" s="46" t="s">
        <v>675</v>
      </c>
      <c r="G10" s="46" t="s">
        <v>697</v>
      </c>
      <c r="H10" s="46" t="s">
        <v>698</v>
      </c>
      <c r="I10" s="46" t="s">
        <v>756</v>
      </c>
      <c r="J10" s="46"/>
      <c r="K10" s="46" t="s">
        <v>673</v>
      </c>
      <c r="L10" s="50"/>
      <c r="M10" s="48"/>
      <c r="N10" s="48"/>
      <c r="O10" s="2"/>
      <c r="P10" s="48"/>
      <c r="Q10" s="48"/>
      <c r="R10" s="48"/>
      <c r="S10" s="48"/>
      <c r="T10" s="48"/>
      <c r="U10" s="48"/>
      <c r="V10" s="48"/>
    </row>
    <row r="11" spans="1:22" ht="14.55" thickBot="1" x14ac:dyDescent="0.35">
      <c r="A11" s="48">
        <v>1</v>
      </c>
      <c r="B11" s="51" t="s">
        <v>553</v>
      </c>
      <c r="C11" s="46" t="s">
        <v>554</v>
      </c>
      <c r="D11" s="51" t="s">
        <v>583</v>
      </c>
      <c r="E11" s="46" t="s">
        <v>583</v>
      </c>
      <c r="F11" s="46" t="s">
        <v>670</v>
      </c>
      <c r="G11" s="46" t="s">
        <v>732</v>
      </c>
      <c r="H11" s="46" t="s">
        <v>680</v>
      </c>
      <c r="I11" s="46" t="s">
        <v>757</v>
      </c>
      <c r="J11" s="46" t="s">
        <v>681</v>
      </c>
      <c r="K11" s="46" t="s">
        <v>673</v>
      </c>
      <c r="L11" s="50"/>
      <c r="M11" s="48"/>
      <c r="N11" s="48"/>
      <c r="O11" s="2"/>
      <c r="P11" s="48"/>
      <c r="Q11" s="48"/>
      <c r="R11" s="48"/>
      <c r="S11" s="48"/>
      <c r="T11" s="48"/>
      <c r="U11" s="48"/>
      <c r="V11" s="48"/>
    </row>
    <row r="12" spans="1:22" ht="14.55" thickBot="1" x14ac:dyDescent="0.35">
      <c r="A12" s="48">
        <v>1</v>
      </c>
      <c r="B12" s="51" t="s">
        <v>781</v>
      </c>
      <c r="C12" s="46" t="s">
        <v>782</v>
      </c>
      <c r="D12" s="12" t="s">
        <v>783</v>
      </c>
      <c r="E12" s="52" t="s">
        <v>793</v>
      </c>
      <c r="F12" s="46" t="s">
        <v>675</v>
      </c>
      <c r="G12" s="46" t="s">
        <v>732</v>
      </c>
      <c r="H12" s="46" t="s">
        <v>784</v>
      </c>
      <c r="I12" s="46" t="s">
        <v>756</v>
      </c>
      <c r="J12" s="46"/>
      <c r="K12" s="46" t="s">
        <v>678</v>
      </c>
      <c r="L12" s="50"/>
      <c r="M12" s="48"/>
      <c r="N12" s="48"/>
      <c r="O12" s="2"/>
      <c r="P12" s="48" t="s">
        <v>678</v>
      </c>
      <c r="Q12" s="48" t="s">
        <v>678</v>
      </c>
      <c r="R12" s="48"/>
      <c r="S12" s="48"/>
      <c r="T12" s="48"/>
      <c r="U12" s="48"/>
      <c r="V12" s="48"/>
    </row>
    <row r="13" spans="1:22" ht="14.55" thickBot="1" x14ac:dyDescent="0.35">
      <c r="A13" s="48">
        <v>1</v>
      </c>
      <c r="B13" s="51" t="s">
        <v>555</v>
      </c>
      <c r="C13" s="46" t="s">
        <v>674</v>
      </c>
      <c r="D13" s="51" t="s">
        <v>584</v>
      </c>
      <c r="E13" s="46" t="s">
        <v>584</v>
      </c>
      <c r="F13" s="46" t="s">
        <v>675</v>
      </c>
      <c r="G13" s="46" t="s">
        <v>676</v>
      </c>
      <c r="H13" s="46" t="s">
        <v>677</v>
      </c>
      <c r="I13" s="46" t="s">
        <v>756</v>
      </c>
      <c r="J13" s="46"/>
      <c r="K13" s="46" t="s">
        <v>678</v>
      </c>
      <c r="L13" s="50" t="s">
        <v>774</v>
      </c>
      <c r="M13" s="48"/>
      <c r="N13" s="48"/>
      <c r="O13" s="2"/>
      <c r="P13" s="48"/>
      <c r="Q13" s="48"/>
      <c r="R13" s="48"/>
      <c r="S13" s="48"/>
      <c r="T13" s="48"/>
      <c r="U13" s="48"/>
      <c r="V13" s="48"/>
    </row>
    <row r="14" spans="1:22" ht="14.55" thickBot="1" x14ac:dyDescent="0.35">
      <c r="A14" s="48">
        <v>1</v>
      </c>
      <c r="B14" s="51" t="s">
        <v>556</v>
      </c>
      <c r="C14" s="46" t="s">
        <v>215</v>
      </c>
      <c r="D14" s="51" t="s">
        <v>585</v>
      </c>
      <c r="E14" s="46" t="s">
        <v>585</v>
      </c>
      <c r="F14" s="46" t="s">
        <v>670</v>
      </c>
      <c r="G14" s="46" t="s">
        <v>689</v>
      </c>
      <c r="H14" s="46" t="s">
        <v>677</v>
      </c>
      <c r="I14" s="46" t="s">
        <v>756</v>
      </c>
      <c r="J14" s="46"/>
      <c r="K14" s="46" t="s">
        <v>673</v>
      </c>
      <c r="L14" s="50"/>
      <c r="M14" s="48"/>
      <c r="N14" s="48"/>
      <c r="O14" s="2"/>
      <c r="P14" s="48"/>
      <c r="Q14" s="48"/>
      <c r="R14" s="48"/>
      <c r="S14" s="48"/>
      <c r="T14" s="48"/>
      <c r="U14" s="48"/>
      <c r="V14" s="48"/>
    </row>
    <row r="15" spans="1:22" ht="14.55" thickBot="1" x14ac:dyDescent="0.35">
      <c r="A15" s="48">
        <v>1</v>
      </c>
      <c r="B15" s="51" t="s">
        <v>557</v>
      </c>
      <c r="C15" s="46" t="s">
        <v>42</v>
      </c>
      <c r="D15" s="51" t="s">
        <v>586</v>
      </c>
      <c r="E15" s="46" t="s">
        <v>586</v>
      </c>
      <c r="F15" s="46" t="s">
        <v>670</v>
      </c>
      <c r="G15" s="46" t="s">
        <v>707</v>
      </c>
      <c r="H15" s="46" t="s">
        <v>698</v>
      </c>
      <c r="I15" s="46" t="s">
        <v>756</v>
      </c>
      <c r="J15" s="46"/>
      <c r="K15" s="46" t="s">
        <v>678</v>
      </c>
      <c r="L15" s="50" t="s">
        <v>774</v>
      </c>
      <c r="M15" s="48"/>
      <c r="N15" s="48"/>
      <c r="O15" s="2"/>
      <c r="P15" s="48"/>
      <c r="Q15" s="48"/>
      <c r="R15" s="48"/>
      <c r="S15" s="48"/>
      <c r="T15" s="48"/>
      <c r="U15" s="48"/>
      <c r="V15" s="48"/>
    </row>
    <row r="16" spans="1:22" ht="14.55" thickBot="1" x14ac:dyDescent="0.35">
      <c r="A16" s="48">
        <v>1</v>
      </c>
      <c r="B16" s="51" t="s">
        <v>558</v>
      </c>
      <c r="C16" s="46" t="s">
        <v>269</v>
      </c>
      <c r="D16" s="51" t="s">
        <v>587</v>
      </c>
      <c r="E16" s="46" t="s">
        <v>587</v>
      </c>
      <c r="F16" s="46" t="s">
        <v>670</v>
      </c>
      <c r="G16" s="46" t="s">
        <v>687</v>
      </c>
      <c r="H16" s="46" t="s">
        <v>688</v>
      </c>
      <c r="I16" s="46" t="s">
        <v>757</v>
      </c>
      <c r="J16" s="46" t="s">
        <v>681</v>
      </c>
      <c r="K16" s="46" t="s">
        <v>678</v>
      </c>
      <c r="L16" s="50" t="s">
        <v>774</v>
      </c>
      <c r="M16" s="48"/>
      <c r="N16" s="48"/>
      <c r="O16" s="2"/>
      <c r="P16" s="48"/>
      <c r="Q16" s="48"/>
      <c r="R16" s="48"/>
      <c r="S16" s="48"/>
      <c r="T16" s="48"/>
      <c r="U16" s="48"/>
      <c r="V16" s="48"/>
    </row>
    <row r="17" spans="1:22" ht="14.55" thickBot="1" x14ac:dyDescent="0.35">
      <c r="A17" s="48">
        <v>1</v>
      </c>
      <c r="B17" s="51" t="s">
        <v>426</v>
      </c>
      <c r="C17" s="46" t="s">
        <v>141</v>
      </c>
      <c r="D17" s="51" t="s">
        <v>588</v>
      </c>
      <c r="E17" s="46" t="s">
        <v>588</v>
      </c>
      <c r="F17" s="46" t="s">
        <v>675</v>
      </c>
      <c r="G17" s="46" t="s">
        <v>682</v>
      </c>
      <c r="H17" s="46" t="s">
        <v>765</v>
      </c>
      <c r="I17" s="46" t="s">
        <v>757</v>
      </c>
      <c r="J17" s="46" t="s">
        <v>681</v>
      </c>
      <c r="K17" s="46" t="s">
        <v>673</v>
      </c>
      <c r="L17" s="50"/>
      <c r="M17" s="48"/>
      <c r="N17" s="48"/>
      <c r="O17" s="2"/>
      <c r="P17" s="48"/>
      <c r="Q17" s="48"/>
      <c r="R17" s="48"/>
      <c r="S17" s="48"/>
      <c r="T17" s="48"/>
      <c r="U17" s="48"/>
      <c r="V17" s="48"/>
    </row>
    <row r="18" spans="1:22" ht="14.55" thickBot="1" x14ac:dyDescent="0.35">
      <c r="A18" s="48">
        <v>1</v>
      </c>
      <c r="B18" s="51" t="s">
        <v>559</v>
      </c>
      <c r="C18" s="46" t="s">
        <v>560</v>
      </c>
      <c r="D18" s="51" t="s">
        <v>589</v>
      </c>
      <c r="E18" s="46" t="s">
        <v>589</v>
      </c>
      <c r="F18" s="46" t="s">
        <v>670</v>
      </c>
      <c r="G18" s="46" t="s">
        <v>704</v>
      </c>
      <c r="H18" s="46" t="s">
        <v>705</v>
      </c>
      <c r="I18" s="46" t="s">
        <v>757</v>
      </c>
      <c r="J18" s="46" t="s">
        <v>706</v>
      </c>
      <c r="K18" s="46" t="s">
        <v>678</v>
      </c>
      <c r="L18" s="50" t="s">
        <v>774</v>
      </c>
      <c r="M18" s="48"/>
      <c r="N18" s="48"/>
      <c r="O18" s="2"/>
      <c r="P18" s="48"/>
      <c r="Q18" s="48"/>
      <c r="R18" s="48"/>
      <c r="S18" s="48"/>
      <c r="T18" s="48"/>
      <c r="U18" s="48"/>
      <c r="V18" s="48"/>
    </row>
    <row r="19" spans="1:22" ht="14.55" thickBot="1" x14ac:dyDescent="0.35">
      <c r="A19" s="48">
        <v>1</v>
      </c>
      <c r="B19" s="51" t="s">
        <v>561</v>
      </c>
      <c r="C19" s="46" t="s">
        <v>556</v>
      </c>
      <c r="D19" s="51" t="s">
        <v>590</v>
      </c>
      <c r="E19" s="46" t="s">
        <v>590</v>
      </c>
      <c r="F19" s="46" t="s">
        <v>675</v>
      </c>
      <c r="G19" s="46" t="s">
        <v>702</v>
      </c>
      <c r="H19" s="46" t="s">
        <v>765</v>
      </c>
      <c r="I19" s="46" t="s">
        <v>757</v>
      </c>
      <c r="J19" s="46" t="s">
        <v>712</v>
      </c>
      <c r="K19" s="46" t="s">
        <v>673</v>
      </c>
      <c r="L19" s="50"/>
      <c r="M19" s="48"/>
      <c r="N19" s="48"/>
      <c r="O19" s="2"/>
      <c r="P19" s="48"/>
      <c r="Q19" s="48"/>
      <c r="R19" s="48"/>
      <c r="S19" s="48"/>
      <c r="T19" s="48"/>
      <c r="U19" s="48"/>
      <c r="V19" s="48"/>
    </row>
    <row r="20" spans="1:22" ht="14.55" thickBot="1" x14ac:dyDescent="0.35">
      <c r="A20" s="48">
        <v>1</v>
      </c>
      <c r="B20" s="51" t="s">
        <v>562</v>
      </c>
      <c r="C20" s="46" t="s">
        <v>125</v>
      </c>
      <c r="D20" s="51" t="s">
        <v>591</v>
      </c>
      <c r="E20" s="46" t="s">
        <v>683</v>
      </c>
      <c r="F20" s="46" t="s">
        <v>684</v>
      </c>
      <c r="G20" s="46" t="s">
        <v>685</v>
      </c>
      <c r="H20" s="46" t="s">
        <v>686</v>
      </c>
      <c r="I20" s="46" t="s">
        <v>756</v>
      </c>
      <c r="J20" s="46"/>
      <c r="K20" s="46" t="s">
        <v>673</v>
      </c>
      <c r="L20" s="50"/>
      <c r="M20" s="48"/>
      <c r="N20" s="48"/>
      <c r="O20" s="2"/>
      <c r="P20" s="48"/>
      <c r="Q20" s="48"/>
      <c r="R20" s="48"/>
      <c r="S20" s="48"/>
      <c r="T20" s="48"/>
      <c r="U20" s="48"/>
      <c r="V20" s="48"/>
    </row>
    <row r="21" spans="1:22" ht="14.55" thickBot="1" x14ac:dyDescent="0.35">
      <c r="A21" s="48">
        <v>1</v>
      </c>
      <c r="B21" s="51" t="s">
        <v>563</v>
      </c>
      <c r="C21" s="46" t="s">
        <v>564</v>
      </c>
      <c r="D21" s="51" t="s">
        <v>592</v>
      </c>
      <c r="E21" s="46" t="s">
        <v>701</v>
      </c>
      <c r="F21" s="46" t="s">
        <v>675</v>
      </c>
      <c r="G21" s="46" t="s">
        <v>702</v>
      </c>
      <c r="H21" s="46" t="s">
        <v>736</v>
      </c>
      <c r="I21" s="46" t="s">
        <v>757</v>
      </c>
      <c r="J21" s="46" t="s">
        <v>703</v>
      </c>
      <c r="K21" s="46" t="s">
        <v>673</v>
      </c>
      <c r="L21" s="50"/>
      <c r="M21" s="48"/>
      <c r="N21" s="48"/>
      <c r="O21" s="2"/>
      <c r="P21" s="48"/>
      <c r="Q21" s="48"/>
      <c r="R21" s="48"/>
      <c r="S21" s="48"/>
      <c r="T21" s="48"/>
      <c r="U21" s="48"/>
      <c r="V21" s="48"/>
    </row>
    <row r="22" spans="1:22" ht="14.55" thickBot="1" x14ac:dyDescent="0.35">
      <c r="A22" s="48">
        <v>1</v>
      </c>
      <c r="B22" s="51" t="s">
        <v>565</v>
      </c>
      <c r="C22" s="46" t="s">
        <v>404</v>
      </c>
      <c r="D22" s="51" t="s">
        <v>593</v>
      </c>
      <c r="E22" s="46" t="s">
        <v>593</v>
      </c>
      <c r="F22" s="46" t="s">
        <v>670</v>
      </c>
      <c r="G22" s="46" t="s">
        <v>671</v>
      </c>
      <c r="H22" s="46" t="s">
        <v>672</v>
      </c>
      <c r="I22" s="46" t="s">
        <v>756</v>
      </c>
      <c r="J22" s="46"/>
      <c r="K22" s="46" t="s">
        <v>673</v>
      </c>
      <c r="L22" s="50"/>
      <c r="M22" s="48"/>
      <c r="N22" s="48"/>
      <c r="O22" s="2"/>
      <c r="P22" s="48"/>
      <c r="Q22" s="48"/>
      <c r="R22" s="48"/>
      <c r="S22" s="48"/>
      <c r="T22" s="48"/>
      <c r="U22" s="48"/>
      <c r="V22" s="48"/>
    </row>
    <row r="23" spans="1:22" ht="14.55" thickBot="1" x14ac:dyDescent="0.35">
      <c r="A23" s="48">
        <v>1</v>
      </c>
      <c r="B23" s="51" t="s">
        <v>566</v>
      </c>
      <c r="C23" s="46" t="s">
        <v>567</v>
      </c>
      <c r="D23" s="51" t="s">
        <v>594</v>
      </c>
      <c r="E23" s="46" t="s">
        <v>594</v>
      </c>
      <c r="F23" s="46" t="s">
        <v>675</v>
      </c>
      <c r="G23" s="46" t="s">
        <v>699</v>
      </c>
      <c r="H23" s="46" t="s">
        <v>680</v>
      </c>
      <c r="I23" s="46" t="s">
        <v>756</v>
      </c>
      <c r="J23" s="46"/>
      <c r="K23" s="46" t="s">
        <v>673</v>
      </c>
      <c r="L23" s="50"/>
      <c r="M23" s="48"/>
      <c r="N23" s="48"/>
      <c r="O23" s="2"/>
      <c r="P23" s="48"/>
      <c r="Q23" s="48"/>
      <c r="R23" s="48"/>
      <c r="S23" s="48"/>
      <c r="T23" s="48"/>
      <c r="U23" s="48"/>
      <c r="V23" s="48"/>
    </row>
    <row r="24" spans="1:22" ht="14.55" thickBot="1" x14ac:dyDescent="0.35">
      <c r="A24" s="48">
        <v>1</v>
      </c>
      <c r="B24" s="51" t="s">
        <v>486</v>
      </c>
      <c r="C24" s="46" t="s">
        <v>487</v>
      </c>
      <c r="D24" s="51" t="s">
        <v>494</v>
      </c>
      <c r="E24" s="46" t="s">
        <v>494</v>
      </c>
      <c r="F24" s="46" t="s">
        <v>670</v>
      </c>
      <c r="G24" s="46" t="s">
        <v>819</v>
      </c>
      <c r="H24" s="46" t="s">
        <v>679</v>
      </c>
      <c r="I24" s="46" t="s">
        <v>756</v>
      </c>
      <c r="J24" s="46"/>
      <c r="K24" s="46" t="s">
        <v>678</v>
      </c>
      <c r="L24" s="50" t="s">
        <v>780</v>
      </c>
      <c r="M24" s="48"/>
      <c r="N24" s="48"/>
      <c r="O24" s="2"/>
      <c r="P24" s="48"/>
      <c r="Q24" s="48"/>
      <c r="R24" s="48"/>
      <c r="S24" s="48"/>
      <c r="T24" s="48"/>
      <c r="U24" s="48"/>
      <c r="V24" s="48"/>
    </row>
    <row r="25" spans="1:22" ht="14.55" thickBot="1" x14ac:dyDescent="0.35">
      <c r="A25" s="48">
        <v>1</v>
      </c>
      <c r="B25" s="51" t="s">
        <v>568</v>
      </c>
      <c r="C25" s="46" t="s">
        <v>569</v>
      </c>
      <c r="D25" s="51" t="s">
        <v>595</v>
      </c>
      <c r="E25" s="46" t="s">
        <v>710</v>
      </c>
      <c r="F25" s="46" t="s">
        <v>684</v>
      </c>
      <c r="G25" s="46" t="s">
        <v>711</v>
      </c>
      <c r="H25" s="46" t="s">
        <v>747</v>
      </c>
      <c r="I25" s="46" t="s">
        <v>756</v>
      </c>
      <c r="J25" s="46"/>
      <c r="K25" s="46" t="s">
        <v>673</v>
      </c>
      <c r="L25" s="50"/>
      <c r="M25" s="48"/>
      <c r="N25" s="48"/>
      <c r="O25" s="2"/>
      <c r="P25" s="48"/>
      <c r="Q25" s="48"/>
      <c r="R25" s="48"/>
      <c r="S25" s="48"/>
      <c r="T25" s="48"/>
      <c r="U25" s="48"/>
      <c r="V25" s="48"/>
    </row>
    <row r="26" spans="1:22" ht="14.55" thickBot="1" x14ac:dyDescent="0.35">
      <c r="A26" s="48">
        <v>1</v>
      </c>
      <c r="B26" s="51" t="s">
        <v>570</v>
      </c>
      <c r="C26" s="46" t="s">
        <v>571</v>
      </c>
      <c r="D26" s="51" t="s">
        <v>596</v>
      </c>
      <c r="E26" s="46" t="s">
        <v>596</v>
      </c>
      <c r="F26" s="46" t="s">
        <v>684</v>
      </c>
      <c r="G26" s="46" t="s">
        <v>702</v>
      </c>
      <c r="H26" s="46" t="s">
        <v>679</v>
      </c>
      <c r="I26" s="46" t="s">
        <v>757</v>
      </c>
      <c r="J26" s="46" t="s">
        <v>713</v>
      </c>
      <c r="K26" s="46" t="s">
        <v>673</v>
      </c>
      <c r="L26" s="50"/>
      <c r="M26" s="48"/>
      <c r="N26" s="48"/>
      <c r="O26" s="2"/>
      <c r="P26" s="48"/>
      <c r="Q26" s="48"/>
      <c r="R26" s="48"/>
      <c r="S26" s="48"/>
      <c r="T26" s="48"/>
      <c r="U26" s="48"/>
      <c r="V26" s="48"/>
    </row>
    <row r="27" spans="1:22" ht="14.55" thickBot="1" x14ac:dyDescent="0.35">
      <c r="A27" s="48">
        <v>1</v>
      </c>
      <c r="B27" s="51" t="s">
        <v>572</v>
      </c>
      <c r="C27" s="46" t="s">
        <v>573</v>
      </c>
      <c r="D27" s="51" t="s">
        <v>597</v>
      </c>
      <c r="E27" s="46" t="s">
        <v>597</v>
      </c>
      <c r="F27" s="46" t="s">
        <v>670</v>
      </c>
      <c r="G27" s="46" t="s">
        <v>696</v>
      </c>
      <c r="H27" s="46" t="s">
        <v>677</v>
      </c>
      <c r="I27" s="46" t="s">
        <v>756</v>
      </c>
      <c r="J27" s="46"/>
      <c r="K27" s="46" t="s">
        <v>678</v>
      </c>
      <c r="L27" s="50" t="s">
        <v>774</v>
      </c>
      <c r="M27" s="48"/>
      <c r="N27" s="48"/>
      <c r="O27" s="2"/>
      <c r="P27" s="48"/>
      <c r="Q27" s="48"/>
      <c r="R27" s="48"/>
      <c r="S27" s="48"/>
      <c r="T27" s="48"/>
      <c r="U27" s="48"/>
      <c r="V27" s="48"/>
    </row>
    <row r="28" spans="1:22" ht="14.55" thickBot="1" x14ac:dyDescent="0.35">
      <c r="A28" s="48">
        <v>1</v>
      </c>
      <c r="B28" s="51" t="s">
        <v>785</v>
      </c>
      <c r="C28" s="46" t="s">
        <v>786</v>
      </c>
      <c r="D28" s="12" t="s">
        <v>788</v>
      </c>
      <c r="E28" s="12" t="s">
        <v>787</v>
      </c>
      <c r="F28" s="46" t="s">
        <v>714</v>
      </c>
      <c r="G28" s="46" t="s">
        <v>789</v>
      </c>
      <c r="H28" s="46" t="s">
        <v>790</v>
      </c>
      <c r="I28" s="46" t="s">
        <v>756</v>
      </c>
      <c r="J28" s="46"/>
      <c r="K28" s="46" t="s">
        <v>678</v>
      </c>
      <c r="L28" s="50" t="s">
        <v>791</v>
      </c>
      <c r="M28" s="48"/>
      <c r="N28" s="48"/>
      <c r="O28" s="2"/>
      <c r="P28" s="48"/>
      <c r="Q28" s="48"/>
      <c r="R28" s="48"/>
      <c r="S28" s="48"/>
      <c r="T28" s="48"/>
      <c r="U28" s="48"/>
      <c r="V28" s="48"/>
    </row>
    <row r="29" spans="1:22" ht="14.55" thickBot="1" x14ac:dyDescent="0.35">
      <c r="A29" s="48">
        <v>2</v>
      </c>
      <c r="B29" s="51" t="s">
        <v>627</v>
      </c>
      <c r="C29" s="46" t="s">
        <v>628</v>
      </c>
      <c r="D29" s="51" t="s">
        <v>598</v>
      </c>
      <c r="E29" s="46" t="s">
        <v>749</v>
      </c>
      <c r="F29" s="46" t="s">
        <v>670</v>
      </c>
      <c r="G29" s="46" t="s">
        <v>750</v>
      </c>
      <c r="H29" s="46" t="s">
        <v>705</v>
      </c>
      <c r="I29" s="46" t="s">
        <v>757</v>
      </c>
      <c r="J29" s="46" t="s">
        <v>691</v>
      </c>
      <c r="K29" s="46" t="s">
        <v>678</v>
      </c>
      <c r="L29" s="50" t="s">
        <v>774</v>
      </c>
      <c r="M29" s="48"/>
      <c r="N29" s="48"/>
      <c r="O29" s="2"/>
      <c r="P29" s="48"/>
      <c r="Q29" s="48"/>
      <c r="R29" s="48"/>
      <c r="S29" s="48"/>
      <c r="T29" s="48"/>
      <c r="U29" s="48"/>
      <c r="V29" s="48"/>
    </row>
    <row r="30" spans="1:22" ht="14.55" thickBot="1" x14ac:dyDescent="0.35">
      <c r="A30" s="48">
        <v>2</v>
      </c>
      <c r="B30" s="51" t="s">
        <v>629</v>
      </c>
      <c r="C30" s="49" t="s">
        <v>414</v>
      </c>
      <c r="D30" s="51" t="s">
        <v>599</v>
      </c>
      <c r="E30" s="46" t="s">
        <v>599</v>
      </c>
      <c r="F30" s="46" t="s">
        <v>675</v>
      </c>
      <c r="G30" s="46" t="s">
        <v>761</v>
      </c>
      <c r="H30" s="46" t="s">
        <v>762</v>
      </c>
      <c r="I30" s="46" t="s">
        <v>678</v>
      </c>
      <c r="J30" s="46" t="s">
        <v>763</v>
      </c>
      <c r="K30" s="46" t="s">
        <v>673</v>
      </c>
      <c r="L30" s="50"/>
      <c r="M30" s="48"/>
      <c r="N30" s="48"/>
      <c r="O30" s="2"/>
      <c r="P30" s="48"/>
      <c r="Q30" s="48"/>
      <c r="R30" s="48"/>
      <c r="S30" s="48"/>
      <c r="T30" s="48"/>
      <c r="U30" s="48"/>
      <c r="V30" s="48"/>
    </row>
    <row r="31" spans="1:22" ht="14.55" thickBot="1" x14ac:dyDescent="0.35">
      <c r="A31" s="48">
        <v>2</v>
      </c>
      <c r="B31" s="51" t="s">
        <v>758</v>
      </c>
      <c r="C31" s="49" t="s">
        <v>760</v>
      </c>
      <c r="D31" s="48" t="s">
        <v>759</v>
      </c>
      <c r="E31" s="48" t="s">
        <v>759</v>
      </c>
      <c r="F31" s="52" t="s">
        <v>670</v>
      </c>
      <c r="G31" s="52" t="s">
        <v>778</v>
      </c>
      <c r="H31" s="52" t="s">
        <v>779</v>
      </c>
      <c r="I31" s="52" t="s">
        <v>678</v>
      </c>
      <c r="J31" s="52" t="s">
        <v>718</v>
      </c>
      <c r="K31" s="52" t="s">
        <v>673</v>
      </c>
      <c r="L31" s="48"/>
      <c r="M31" s="48"/>
      <c r="N31" s="48"/>
      <c r="O31" s="2"/>
      <c r="P31" s="48"/>
      <c r="Q31" s="48"/>
      <c r="R31" s="48"/>
      <c r="S31" s="48"/>
      <c r="T31" s="48"/>
      <c r="U31" s="48"/>
      <c r="V31" s="48"/>
    </row>
    <row r="32" spans="1:22" ht="14.55" thickBot="1" x14ac:dyDescent="0.35">
      <c r="A32" s="48">
        <v>2</v>
      </c>
      <c r="B32" s="51" t="s">
        <v>192</v>
      </c>
      <c r="C32" s="46" t="s">
        <v>630</v>
      </c>
      <c r="D32" s="51" t="s">
        <v>600</v>
      </c>
      <c r="E32" s="46" t="s">
        <v>600</v>
      </c>
      <c r="F32" s="46" t="s">
        <v>684</v>
      </c>
      <c r="G32" s="46" t="s">
        <v>700</v>
      </c>
      <c r="H32" s="46" t="s">
        <v>771</v>
      </c>
      <c r="I32" s="46" t="s">
        <v>757</v>
      </c>
      <c r="J32" s="46" t="s">
        <v>718</v>
      </c>
      <c r="K32" s="46" t="s">
        <v>673</v>
      </c>
      <c r="L32" s="50"/>
      <c r="M32" s="48"/>
      <c r="N32" s="48"/>
      <c r="O32" s="2"/>
      <c r="P32" s="48"/>
      <c r="Q32" s="48"/>
      <c r="R32" s="48"/>
      <c r="S32" s="48"/>
      <c r="T32" s="48"/>
      <c r="U32" s="48"/>
      <c r="V32" s="48"/>
    </row>
    <row r="33" spans="1:22" ht="14.55" thickBot="1" x14ac:dyDescent="0.35">
      <c r="A33" s="48">
        <v>2</v>
      </c>
      <c r="B33" s="51" t="s">
        <v>631</v>
      </c>
      <c r="C33" s="46" t="s">
        <v>632</v>
      </c>
      <c r="D33" s="51" t="s">
        <v>601</v>
      </c>
      <c r="E33" s="46" t="s">
        <v>601</v>
      </c>
      <c r="F33" s="46" t="s">
        <v>684</v>
      </c>
      <c r="G33" s="46" t="s">
        <v>732</v>
      </c>
      <c r="H33" s="46" t="s">
        <v>672</v>
      </c>
      <c r="I33" s="46" t="s">
        <v>757</v>
      </c>
      <c r="J33" s="46" t="s">
        <v>748</v>
      </c>
      <c r="K33" s="46" t="s">
        <v>673</v>
      </c>
      <c r="L33" s="50"/>
      <c r="M33" s="48"/>
      <c r="N33" s="48"/>
      <c r="O33" s="2"/>
      <c r="P33" s="48"/>
      <c r="Q33" s="48"/>
      <c r="R33" s="48"/>
      <c r="S33" s="48"/>
      <c r="T33" s="48"/>
      <c r="U33" s="48"/>
      <c r="V33" s="48"/>
    </row>
    <row r="34" spans="1:22" ht="14.55" thickBot="1" x14ac:dyDescent="0.35">
      <c r="A34" s="48">
        <v>2</v>
      </c>
      <c r="B34" s="51" t="s">
        <v>633</v>
      </c>
      <c r="C34" s="46" t="s">
        <v>143</v>
      </c>
      <c r="D34" s="51" t="s">
        <v>602</v>
      </c>
      <c r="E34" s="46" t="s">
        <v>602</v>
      </c>
      <c r="F34" s="46" t="s">
        <v>684</v>
      </c>
      <c r="G34" s="46" t="s">
        <v>729</v>
      </c>
      <c r="H34" s="46" t="s">
        <v>730</v>
      </c>
      <c r="I34" s="46" t="s">
        <v>757</v>
      </c>
      <c r="J34" s="46" t="s">
        <v>709</v>
      </c>
      <c r="K34" s="46" t="s">
        <v>678</v>
      </c>
      <c r="L34" s="50" t="s">
        <v>774</v>
      </c>
      <c r="M34" s="48"/>
      <c r="N34" s="48"/>
      <c r="O34" s="2"/>
      <c r="P34" s="48"/>
      <c r="Q34" s="48"/>
      <c r="R34" s="48"/>
      <c r="S34" s="48"/>
      <c r="T34" s="48"/>
      <c r="U34" s="48"/>
      <c r="V34" s="48"/>
    </row>
    <row r="35" spans="1:22" ht="14.55" thickBot="1" x14ac:dyDescent="0.35">
      <c r="A35" s="48">
        <v>2</v>
      </c>
      <c r="B35" s="51" t="s">
        <v>298</v>
      </c>
      <c r="C35" s="46" t="s">
        <v>634</v>
      </c>
      <c r="D35" s="51" t="s">
        <v>603</v>
      </c>
      <c r="E35" s="46" t="s">
        <v>751</v>
      </c>
      <c r="F35" s="46" t="s">
        <v>670</v>
      </c>
      <c r="G35" s="46" t="s">
        <v>752</v>
      </c>
      <c r="H35" s="46" t="s">
        <v>747</v>
      </c>
      <c r="I35" s="46" t="s">
        <v>756</v>
      </c>
      <c r="J35" s="46"/>
      <c r="K35" s="46" t="s">
        <v>678</v>
      </c>
      <c r="L35" s="50" t="s">
        <v>774</v>
      </c>
      <c r="M35" s="48"/>
      <c r="N35" s="48"/>
      <c r="O35" s="2"/>
      <c r="P35" s="48"/>
      <c r="Q35" s="48"/>
      <c r="R35" s="48"/>
      <c r="S35" s="48"/>
      <c r="T35" s="48"/>
      <c r="U35" s="48"/>
      <c r="V35" s="48"/>
    </row>
    <row r="36" spans="1:22" ht="14.55" thickBot="1" x14ac:dyDescent="0.35">
      <c r="A36" s="48">
        <v>2</v>
      </c>
      <c r="B36" s="51" t="s">
        <v>635</v>
      </c>
      <c r="C36" s="46" t="s">
        <v>636</v>
      </c>
      <c r="D36" s="51" t="s">
        <v>604</v>
      </c>
      <c r="E36" s="46" t="s">
        <v>604</v>
      </c>
      <c r="F36" s="46" t="s">
        <v>684</v>
      </c>
      <c r="G36" s="46" t="s">
        <v>737</v>
      </c>
      <c r="H36" s="46" t="s">
        <v>738</v>
      </c>
      <c r="I36" s="46" t="s">
        <v>756</v>
      </c>
      <c r="J36" s="46"/>
      <c r="K36" s="46" t="s">
        <v>678</v>
      </c>
      <c r="L36" s="50" t="s">
        <v>774</v>
      </c>
      <c r="M36" s="48"/>
      <c r="N36" s="48"/>
      <c r="O36" s="2"/>
      <c r="P36" s="48"/>
      <c r="Q36" s="48"/>
      <c r="R36" s="48"/>
      <c r="S36" s="48"/>
      <c r="T36" s="48"/>
      <c r="U36" s="48"/>
      <c r="V36" s="48"/>
    </row>
    <row r="37" spans="1:22" ht="14.55" thickBot="1" x14ac:dyDescent="0.35">
      <c r="A37" s="48">
        <v>2</v>
      </c>
      <c r="B37" s="51" t="s">
        <v>637</v>
      </c>
      <c r="C37" s="46" t="s">
        <v>744</v>
      </c>
      <c r="D37" s="51" t="s">
        <v>605</v>
      </c>
      <c r="E37" s="46" t="s">
        <v>745</v>
      </c>
      <c r="F37" s="46" t="s">
        <v>670</v>
      </c>
      <c r="G37" s="46" t="s">
        <v>746</v>
      </c>
      <c r="H37" s="46" t="s">
        <v>747</v>
      </c>
      <c r="I37" s="46" t="s">
        <v>756</v>
      </c>
      <c r="J37" s="46"/>
      <c r="K37" s="46" t="s">
        <v>673</v>
      </c>
      <c r="L37" s="50"/>
      <c r="M37" s="48"/>
      <c r="N37" s="48"/>
      <c r="O37" s="2"/>
      <c r="P37" s="48"/>
      <c r="Q37" s="48"/>
      <c r="R37" s="48"/>
      <c r="S37" s="48"/>
      <c r="T37" s="48"/>
      <c r="U37" s="48"/>
      <c r="V37" s="48"/>
    </row>
    <row r="38" spans="1:22" ht="14.55" thickBot="1" x14ac:dyDescent="0.35">
      <c r="A38" s="48">
        <v>2</v>
      </c>
      <c r="B38" s="51" t="s">
        <v>638</v>
      </c>
      <c r="C38" s="46" t="s">
        <v>639</v>
      </c>
      <c r="D38" s="51" t="s">
        <v>606</v>
      </c>
      <c r="E38" s="46" t="s">
        <v>606</v>
      </c>
      <c r="F38" s="46" t="s">
        <v>670</v>
      </c>
      <c r="G38" s="46" t="s">
        <v>682</v>
      </c>
      <c r="H38" s="46" t="s">
        <v>765</v>
      </c>
      <c r="I38" s="46" t="s">
        <v>757</v>
      </c>
      <c r="J38" s="46" t="s">
        <v>681</v>
      </c>
      <c r="K38" s="46" t="s">
        <v>673</v>
      </c>
      <c r="L38" s="50"/>
      <c r="M38" s="48"/>
      <c r="N38" s="48"/>
      <c r="O38" s="2"/>
      <c r="P38" s="48"/>
      <c r="Q38" s="48"/>
      <c r="R38" s="48"/>
      <c r="S38" s="48"/>
      <c r="T38" s="48"/>
      <c r="U38" s="48"/>
      <c r="V38" s="48"/>
    </row>
    <row r="39" spans="1:22" ht="14.55" thickBot="1" x14ac:dyDescent="0.35">
      <c r="A39" s="48">
        <v>2</v>
      </c>
      <c r="B39" s="51" t="s">
        <v>640</v>
      </c>
      <c r="C39" s="46" t="s">
        <v>753</v>
      </c>
      <c r="D39" s="51" t="s">
        <v>607</v>
      </c>
      <c r="E39" s="46" t="s">
        <v>607</v>
      </c>
      <c r="F39" s="46" t="s">
        <v>675</v>
      </c>
      <c r="G39" s="46" t="s">
        <v>694</v>
      </c>
      <c r="H39" s="46" t="s">
        <v>695</v>
      </c>
      <c r="I39" s="46" t="s">
        <v>756</v>
      </c>
      <c r="J39" s="46"/>
      <c r="K39" s="46" t="s">
        <v>678</v>
      </c>
      <c r="L39" s="50" t="s">
        <v>774</v>
      </c>
      <c r="M39" s="48"/>
      <c r="N39" s="48"/>
      <c r="O39" s="2"/>
      <c r="P39" s="48"/>
      <c r="Q39" s="48"/>
      <c r="R39" s="48"/>
      <c r="S39" s="48"/>
      <c r="T39" s="48"/>
      <c r="U39" s="48"/>
      <c r="V39" s="48"/>
    </row>
    <row r="40" spans="1:22" ht="14.55" thickBot="1" x14ac:dyDescent="0.35">
      <c r="A40" s="48">
        <v>2</v>
      </c>
      <c r="B40" s="51" t="s">
        <v>641</v>
      </c>
      <c r="C40" s="46" t="s">
        <v>642</v>
      </c>
      <c r="D40" s="51" t="s">
        <v>608</v>
      </c>
      <c r="E40" s="46" t="s">
        <v>608</v>
      </c>
      <c r="F40" s="46" t="s">
        <v>684</v>
      </c>
      <c r="G40" s="46" t="s">
        <v>727</v>
      </c>
      <c r="H40" s="46" t="s">
        <v>728</v>
      </c>
      <c r="I40" s="46" t="s">
        <v>756</v>
      </c>
      <c r="J40" s="46"/>
      <c r="K40" s="46" t="s">
        <v>673</v>
      </c>
      <c r="L40" s="50"/>
      <c r="M40" s="48"/>
      <c r="N40" s="48"/>
      <c r="O40" s="2"/>
      <c r="P40" s="48"/>
      <c r="Q40" s="48"/>
      <c r="R40" s="48"/>
      <c r="S40" s="48"/>
      <c r="T40" s="48"/>
      <c r="U40" s="48"/>
      <c r="V40" s="48"/>
    </row>
    <row r="41" spans="1:22" ht="14.55" thickBot="1" x14ac:dyDescent="0.35">
      <c r="A41" s="48">
        <v>2</v>
      </c>
      <c r="B41" s="51" t="s">
        <v>643</v>
      </c>
      <c r="C41" s="46" t="s">
        <v>408</v>
      </c>
      <c r="D41" s="51" t="s">
        <v>609</v>
      </c>
      <c r="E41" s="46" t="s">
        <v>609</v>
      </c>
      <c r="F41" s="46" t="s">
        <v>684</v>
      </c>
      <c r="G41" s="46" t="s">
        <v>732</v>
      </c>
      <c r="H41" s="46" t="s">
        <v>736</v>
      </c>
      <c r="I41" s="46" t="s">
        <v>756</v>
      </c>
      <c r="J41" s="46"/>
      <c r="K41" s="46" t="s">
        <v>673</v>
      </c>
      <c r="L41" s="50"/>
      <c r="M41" s="48"/>
      <c r="N41" s="48"/>
      <c r="O41" s="2"/>
      <c r="P41" s="48"/>
      <c r="Q41" s="48"/>
      <c r="R41" s="48"/>
      <c r="S41" s="48"/>
      <c r="T41" s="48"/>
      <c r="U41" s="48"/>
      <c r="V41" s="48"/>
    </row>
    <row r="42" spans="1:22" ht="14.55" thickBot="1" x14ac:dyDescent="0.35">
      <c r="A42" s="48">
        <v>2</v>
      </c>
      <c r="B42" s="51" t="s">
        <v>644</v>
      </c>
      <c r="C42" s="46" t="s">
        <v>414</v>
      </c>
      <c r="D42" s="51" t="s">
        <v>610</v>
      </c>
      <c r="E42" s="46" t="s">
        <v>720</v>
      </c>
      <c r="F42" s="46" t="s">
        <v>675</v>
      </c>
      <c r="G42" s="46" t="s">
        <v>721</v>
      </c>
      <c r="H42" s="46" t="s">
        <v>695</v>
      </c>
      <c r="I42" s="46" t="s">
        <v>757</v>
      </c>
      <c r="J42" s="46" t="s">
        <v>722</v>
      </c>
      <c r="K42" s="46" t="s">
        <v>673</v>
      </c>
      <c r="L42" s="50"/>
      <c r="M42" s="48"/>
      <c r="N42" s="48"/>
      <c r="O42" s="2"/>
      <c r="P42" s="48"/>
      <c r="Q42" s="48"/>
      <c r="R42" s="48"/>
      <c r="S42" s="48"/>
      <c r="T42" s="48"/>
      <c r="U42" s="48"/>
      <c r="V42" s="48"/>
    </row>
    <row r="43" spans="1:22" ht="14.55" thickBot="1" x14ac:dyDescent="0.35">
      <c r="A43" s="48">
        <v>2</v>
      </c>
      <c r="B43" s="51" t="s">
        <v>645</v>
      </c>
      <c r="C43" s="46" t="s">
        <v>209</v>
      </c>
      <c r="D43" s="51" t="s">
        <v>611</v>
      </c>
      <c r="E43" s="46" t="s">
        <v>726</v>
      </c>
      <c r="F43" s="46" t="s">
        <v>684</v>
      </c>
      <c r="G43" s="46" t="s">
        <v>732</v>
      </c>
      <c r="H43" s="46" t="s">
        <v>672</v>
      </c>
      <c r="I43" s="46" t="s">
        <v>756</v>
      </c>
      <c r="J43" s="46"/>
      <c r="K43" s="46" t="s">
        <v>678</v>
      </c>
      <c r="L43" s="50" t="s">
        <v>774</v>
      </c>
      <c r="M43" s="48"/>
      <c r="N43" s="48"/>
      <c r="O43" s="2"/>
      <c r="P43" s="48"/>
      <c r="Q43" s="48"/>
      <c r="R43" s="48"/>
      <c r="S43" s="48"/>
      <c r="T43" s="48"/>
      <c r="U43" s="48"/>
      <c r="V43" s="48"/>
    </row>
    <row r="44" spans="1:22" ht="14.55" thickBot="1" x14ac:dyDescent="0.35">
      <c r="A44" s="48">
        <v>2</v>
      </c>
      <c r="B44" s="51" t="s">
        <v>646</v>
      </c>
      <c r="C44" s="46" t="s">
        <v>647</v>
      </c>
      <c r="D44" s="51" t="s">
        <v>612</v>
      </c>
      <c r="E44" s="46" t="s">
        <v>612</v>
      </c>
      <c r="F44" s="46" t="s">
        <v>684</v>
      </c>
      <c r="G44" s="46" t="s">
        <v>694</v>
      </c>
      <c r="H44" s="46" t="s">
        <v>680</v>
      </c>
      <c r="I44" s="46" t="s">
        <v>757</v>
      </c>
      <c r="J44" s="46" t="s">
        <v>719</v>
      </c>
      <c r="K44" s="46" t="s">
        <v>678</v>
      </c>
      <c r="L44" s="50" t="s">
        <v>774</v>
      </c>
      <c r="M44" s="48"/>
      <c r="N44" s="48"/>
      <c r="O44" s="2"/>
      <c r="P44" s="48"/>
      <c r="Q44" s="48"/>
      <c r="R44" s="48"/>
      <c r="S44" s="48"/>
      <c r="T44" s="48"/>
      <c r="U44" s="48"/>
      <c r="V44" s="48"/>
    </row>
    <row r="45" spans="1:22" ht="14.55" thickBot="1" x14ac:dyDescent="0.35">
      <c r="A45" s="48">
        <v>2</v>
      </c>
      <c r="B45" s="51" t="s">
        <v>648</v>
      </c>
      <c r="C45" s="46" t="s">
        <v>649</v>
      </c>
      <c r="D45" s="51" t="s">
        <v>613</v>
      </c>
      <c r="E45" s="46" t="s">
        <v>613</v>
      </c>
      <c r="F45" s="46" t="s">
        <v>675</v>
      </c>
      <c r="G45" s="46" t="s">
        <v>732</v>
      </c>
      <c r="H45" s="46" t="s">
        <v>733</v>
      </c>
      <c r="I45" s="46" t="s">
        <v>756</v>
      </c>
      <c r="J45" s="46"/>
      <c r="K45" s="46" t="s">
        <v>673</v>
      </c>
      <c r="L45" s="50"/>
      <c r="M45" s="48"/>
      <c r="N45" s="48"/>
      <c r="O45" s="2"/>
      <c r="P45" s="48"/>
      <c r="Q45" s="48"/>
      <c r="R45" s="48"/>
      <c r="S45" s="48"/>
      <c r="T45" s="48"/>
      <c r="U45" s="48"/>
      <c r="V45" s="48"/>
    </row>
    <row r="46" spans="1:22" ht="14.55" thickBot="1" x14ac:dyDescent="0.35">
      <c r="A46" s="48">
        <v>2</v>
      </c>
      <c r="B46" s="51" t="s">
        <v>650</v>
      </c>
      <c r="C46" s="46" t="s">
        <v>651</v>
      </c>
      <c r="D46" s="51" t="s">
        <v>614</v>
      </c>
      <c r="E46" s="46" t="s">
        <v>724</v>
      </c>
      <c r="F46" s="46" t="s">
        <v>675</v>
      </c>
      <c r="G46" s="46" t="s">
        <v>725</v>
      </c>
      <c r="H46" s="46" t="s">
        <v>686</v>
      </c>
      <c r="I46" s="46" t="s">
        <v>757</v>
      </c>
      <c r="J46" s="46" t="s">
        <v>681</v>
      </c>
      <c r="K46" s="46" t="s">
        <v>678</v>
      </c>
      <c r="L46" s="50" t="s">
        <v>774</v>
      </c>
      <c r="M46" s="48"/>
      <c r="N46" s="48"/>
      <c r="O46" s="2"/>
      <c r="P46" s="48"/>
      <c r="Q46" s="48"/>
      <c r="R46" s="48"/>
      <c r="S46" s="48"/>
      <c r="T46" s="48"/>
      <c r="U46" s="48"/>
      <c r="V46" s="48"/>
    </row>
    <row r="47" spans="1:22" ht="14.55" thickBot="1" x14ac:dyDescent="0.35">
      <c r="A47" s="48">
        <v>2</v>
      </c>
      <c r="B47" s="51" t="s">
        <v>652</v>
      </c>
      <c r="C47" s="46" t="s">
        <v>147</v>
      </c>
      <c r="D47" s="51" t="s">
        <v>615</v>
      </c>
      <c r="E47" s="46" t="s">
        <v>615</v>
      </c>
      <c r="F47" s="46" t="s">
        <v>675</v>
      </c>
      <c r="G47" s="46" t="s">
        <v>734</v>
      </c>
      <c r="H47" s="46" t="s">
        <v>735</v>
      </c>
      <c r="I47" s="46" t="s">
        <v>756</v>
      </c>
      <c r="J47" s="46"/>
      <c r="K47" s="46" t="s">
        <v>673</v>
      </c>
      <c r="L47" s="50"/>
      <c r="M47" s="48"/>
      <c r="N47" s="48"/>
      <c r="O47" s="2"/>
      <c r="P47" s="48"/>
      <c r="Q47" s="48"/>
      <c r="R47" s="48"/>
      <c r="S47" s="48"/>
      <c r="T47" s="48"/>
      <c r="U47" s="48"/>
      <c r="V47" s="48"/>
    </row>
    <row r="48" spans="1:22" ht="14.55" thickBot="1" x14ac:dyDescent="0.35">
      <c r="A48" s="48">
        <v>2</v>
      </c>
      <c r="B48" s="51" t="s">
        <v>653</v>
      </c>
      <c r="C48" s="46" t="s">
        <v>654</v>
      </c>
      <c r="D48" s="51" t="s">
        <v>616</v>
      </c>
      <c r="E48" s="46" t="s">
        <v>731</v>
      </c>
      <c r="F48" s="46" t="s">
        <v>675</v>
      </c>
      <c r="G48" s="46" t="s">
        <v>687</v>
      </c>
      <c r="H48" s="46" t="s">
        <v>688</v>
      </c>
      <c r="I48" s="46" t="s">
        <v>756</v>
      </c>
      <c r="J48" s="46"/>
      <c r="K48" s="46" t="s">
        <v>678</v>
      </c>
      <c r="L48" s="50" t="s">
        <v>774</v>
      </c>
      <c r="M48" s="48"/>
      <c r="N48" s="48"/>
      <c r="O48" s="2"/>
      <c r="P48" s="48"/>
      <c r="Q48" s="48"/>
      <c r="R48" s="48"/>
      <c r="S48" s="48"/>
      <c r="T48" s="48"/>
      <c r="U48" s="48"/>
      <c r="V48" s="48"/>
    </row>
    <row r="49" spans="1:22" ht="14.55" thickBot="1" x14ac:dyDescent="0.35">
      <c r="A49" s="48">
        <v>2</v>
      </c>
      <c r="B49" s="51" t="s">
        <v>655</v>
      </c>
      <c r="C49" s="46" t="s">
        <v>193</v>
      </c>
      <c r="D49" s="51" t="s">
        <v>617</v>
      </c>
      <c r="E49" s="46" t="s">
        <v>617</v>
      </c>
      <c r="F49" s="46" t="s">
        <v>675</v>
      </c>
      <c r="G49" s="46" t="s">
        <v>717</v>
      </c>
      <c r="H49" s="46" t="s">
        <v>688</v>
      </c>
      <c r="I49" s="46" t="s">
        <v>756</v>
      </c>
      <c r="J49" s="46"/>
      <c r="K49" s="46" t="s">
        <v>673</v>
      </c>
      <c r="L49" s="50"/>
      <c r="M49" s="48"/>
      <c r="N49" s="48"/>
      <c r="O49" s="2"/>
      <c r="P49" s="48"/>
      <c r="Q49" s="48"/>
      <c r="R49" s="48"/>
      <c r="S49" s="48"/>
      <c r="T49" s="48"/>
      <c r="U49" s="48"/>
      <c r="V49" s="48"/>
    </row>
    <row r="50" spans="1:22" ht="14.55" thickBot="1" x14ac:dyDescent="0.35">
      <c r="A50" s="48">
        <v>2</v>
      </c>
      <c r="B50" s="51" t="s">
        <v>656</v>
      </c>
      <c r="C50" s="46" t="s">
        <v>657</v>
      </c>
      <c r="D50" s="51" t="s">
        <v>618</v>
      </c>
      <c r="E50" s="46" t="s">
        <v>618</v>
      </c>
      <c r="F50" s="46" t="s">
        <v>670</v>
      </c>
      <c r="G50" s="46" t="s">
        <v>732</v>
      </c>
      <c r="H50" s="46" t="s">
        <v>672</v>
      </c>
      <c r="I50" s="46" t="s">
        <v>757</v>
      </c>
      <c r="J50" s="46" t="s">
        <v>691</v>
      </c>
      <c r="K50" s="46" t="s">
        <v>678</v>
      </c>
      <c r="L50" s="50" t="s">
        <v>774</v>
      </c>
      <c r="M50" s="48"/>
      <c r="N50" s="48"/>
      <c r="O50" s="2"/>
      <c r="P50" s="48"/>
      <c r="Q50" s="48"/>
      <c r="R50" s="48"/>
      <c r="S50" s="48"/>
      <c r="T50" s="48"/>
      <c r="U50" s="48"/>
      <c r="V50" s="48"/>
    </row>
    <row r="51" spans="1:22" ht="14.55" thickBot="1" x14ac:dyDescent="0.35">
      <c r="A51" s="48">
        <v>2</v>
      </c>
      <c r="B51" s="51" t="s">
        <v>472</v>
      </c>
      <c r="C51" s="46" t="s">
        <v>446</v>
      </c>
      <c r="D51" s="51" t="s">
        <v>619</v>
      </c>
      <c r="E51" s="46" t="s">
        <v>502</v>
      </c>
      <c r="F51" s="46" t="s">
        <v>670</v>
      </c>
      <c r="G51" s="46" t="s">
        <v>723</v>
      </c>
      <c r="H51" s="46" t="s">
        <v>772</v>
      </c>
      <c r="I51" s="46" t="s">
        <v>757</v>
      </c>
      <c r="J51" s="46" t="s">
        <v>719</v>
      </c>
      <c r="K51" s="46" t="s">
        <v>673</v>
      </c>
      <c r="L51" s="50"/>
      <c r="M51" s="48"/>
      <c r="N51" s="48"/>
      <c r="O51" s="2"/>
      <c r="P51" s="48"/>
      <c r="Q51" s="48"/>
      <c r="R51" s="48"/>
      <c r="S51" s="48"/>
      <c r="T51" s="48"/>
      <c r="U51" s="48"/>
      <c r="V51" s="48"/>
    </row>
    <row r="52" spans="1:22" ht="14.55" thickBot="1" x14ac:dyDescent="0.35">
      <c r="A52" s="48">
        <v>2</v>
      </c>
      <c r="B52" s="51" t="s">
        <v>658</v>
      </c>
      <c r="C52" s="46" t="s">
        <v>571</v>
      </c>
      <c r="D52" s="51" t="s">
        <v>620</v>
      </c>
      <c r="E52" s="46" t="s">
        <v>620</v>
      </c>
      <c r="F52" s="46" t="s">
        <v>670</v>
      </c>
      <c r="G52" s="46" t="s">
        <v>717</v>
      </c>
      <c r="H52" s="46" t="s">
        <v>679</v>
      </c>
      <c r="I52" s="46" t="s">
        <v>756</v>
      </c>
      <c r="J52" s="46"/>
      <c r="K52" s="46" t="s">
        <v>673</v>
      </c>
      <c r="L52" s="50"/>
      <c r="M52" s="48"/>
      <c r="N52" s="48"/>
      <c r="O52" s="2"/>
      <c r="P52" s="48"/>
      <c r="Q52" s="48"/>
      <c r="R52" s="48"/>
      <c r="S52" s="48"/>
      <c r="T52" s="48"/>
      <c r="U52" s="48"/>
      <c r="V52" s="48"/>
    </row>
    <row r="53" spans="1:22" ht="14.55" thickBot="1" x14ac:dyDescent="0.35">
      <c r="A53" s="48">
        <v>2</v>
      </c>
      <c r="B53" s="51" t="s">
        <v>659</v>
      </c>
      <c r="C53" s="46" t="s">
        <v>660</v>
      </c>
      <c r="D53" s="51" t="s">
        <v>621</v>
      </c>
      <c r="E53" s="46" t="s">
        <v>621</v>
      </c>
      <c r="F53" s="46" t="s">
        <v>684</v>
      </c>
      <c r="G53" s="46" t="s">
        <v>694</v>
      </c>
      <c r="H53" s="46" t="s">
        <v>735</v>
      </c>
      <c r="I53" s="46" t="s">
        <v>756</v>
      </c>
      <c r="J53" s="46"/>
      <c r="K53" s="46" t="s">
        <v>678</v>
      </c>
      <c r="L53" s="50" t="s">
        <v>774</v>
      </c>
      <c r="M53" s="48"/>
      <c r="N53" s="48"/>
      <c r="O53" s="2"/>
      <c r="P53" s="48"/>
      <c r="Q53" s="48"/>
      <c r="R53" s="48"/>
      <c r="S53" s="48"/>
      <c r="T53" s="48"/>
      <c r="U53" s="48"/>
      <c r="V53" s="48"/>
    </row>
    <row r="54" spans="1:22" ht="14.55" thickBot="1" x14ac:dyDescent="0.35">
      <c r="A54" s="48">
        <v>2</v>
      </c>
      <c r="B54" s="51" t="s">
        <v>661</v>
      </c>
      <c r="C54" s="46" t="s">
        <v>754</v>
      </c>
      <c r="D54" s="51" t="s">
        <v>622</v>
      </c>
      <c r="E54" s="46" t="s">
        <v>622</v>
      </c>
      <c r="F54" s="46" t="s">
        <v>741</v>
      </c>
      <c r="G54" s="46" t="s">
        <v>755</v>
      </c>
      <c r="H54" s="46" t="s">
        <v>773</v>
      </c>
      <c r="I54" s="46" t="s">
        <v>756</v>
      </c>
      <c r="J54" s="46"/>
      <c r="K54" s="46" t="s">
        <v>673</v>
      </c>
      <c r="L54" s="50"/>
      <c r="M54" s="48"/>
      <c r="N54" s="48"/>
      <c r="O54" s="2"/>
      <c r="P54" s="48"/>
      <c r="Q54" s="48"/>
      <c r="R54" s="48"/>
      <c r="S54" s="48"/>
      <c r="T54" s="48"/>
      <c r="U54" s="48"/>
      <c r="V54" s="48"/>
    </row>
    <row r="55" spans="1:22" ht="14.55" thickBot="1" x14ac:dyDescent="0.35">
      <c r="A55" s="48">
        <v>2</v>
      </c>
      <c r="B55" s="51" t="s">
        <v>662</v>
      </c>
      <c r="C55" s="46" t="s">
        <v>663</v>
      </c>
      <c r="D55" s="51" t="s">
        <v>623</v>
      </c>
      <c r="E55" s="46" t="s">
        <v>623</v>
      </c>
      <c r="F55" s="46" t="s">
        <v>684</v>
      </c>
      <c r="G55" s="46" t="s">
        <v>690</v>
      </c>
      <c r="H55" s="46" t="s">
        <v>672</v>
      </c>
      <c r="I55" s="46" t="s">
        <v>756</v>
      </c>
      <c r="J55" s="46"/>
      <c r="K55" s="46" t="s">
        <v>678</v>
      </c>
      <c r="L55" s="50" t="s">
        <v>774</v>
      </c>
      <c r="M55" s="48"/>
      <c r="N55" s="48"/>
      <c r="O55" s="2"/>
      <c r="P55" s="48"/>
      <c r="Q55" s="48"/>
      <c r="R55" s="48"/>
      <c r="S55" s="48"/>
      <c r="T55" s="48"/>
      <c r="U55" s="48"/>
      <c r="V55" s="48"/>
    </row>
    <row r="56" spans="1:22" ht="14.55" thickBot="1" x14ac:dyDescent="0.35">
      <c r="A56" s="48">
        <v>2</v>
      </c>
      <c r="B56" s="51" t="s">
        <v>664</v>
      </c>
      <c r="C56" s="46" t="s">
        <v>743</v>
      </c>
      <c r="D56" s="51" t="s">
        <v>624</v>
      </c>
      <c r="E56" s="46" t="s">
        <v>624</v>
      </c>
      <c r="F56" s="46" t="s">
        <v>714</v>
      </c>
      <c r="G56" s="46" t="s">
        <v>715</v>
      </c>
      <c r="H56" s="46" t="s">
        <v>716</v>
      </c>
      <c r="I56" s="46" t="s">
        <v>756</v>
      </c>
      <c r="J56" s="46"/>
      <c r="K56" s="46" t="s">
        <v>678</v>
      </c>
      <c r="L56" s="50" t="s">
        <v>774</v>
      </c>
      <c r="M56" s="48"/>
      <c r="N56" s="48"/>
      <c r="O56" s="2"/>
      <c r="P56" s="48"/>
      <c r="Q56" s="48"/>
      <c r="R56" s="48"/>
      <c r="S56" s="48"/>
      <c r="T56" s="48"/>
      <c r="U56" s="48"/>
      <c r="V56" s="48"/>
    </row>
    <row r="57" spans="1:22" ht="14.55" thickBot="1" x14ac:dyDescent="0.35">
      <c r="A57" s="48">
        <v>2</v>
      </c>
      <c r="B57" s="51" t="s">
        <v>665</v>
      </c>
      <c r="C57" s="46" t="s">
        <v>168</v>
      </c>
      <c r="D57" s="51" t="s">
        <v>625</v>
      </c>
      <c r="E57" s="46" t="s">
        <v>625</v>
      </c>
      <c r="F57" s="46" t="s">
        <v>670</v>
      </c>
      <c r="G57" s="46" t="s">
        <v>732</v>
      </c>
      <c r="H57" s="46" t="s">
        <v>695</v>
      </c>
      <c r="I57" s="46" t="s">
        <v>756</v>
      </c>
      <c r="J57" s="46"/>
      <c r="K57" s="46" t="s">
        <v>678</v>
      </c>
      <c r="L57" s="50" t="s">
        <v>774</v>
      </c>
      <c r="M57" s="48"/>
      <c r="N57" s="48"/>
      <c r="O57" s="2"/>
      <c r="P57" s="48" t="s">
        <v>678</v>
      </c>
      <c r="Q57" s="48" t="s">
        <v>678</v>
      </c>
      <c r="R57" s="48"/>
      <c r="S57" s="48"/>
      <c r="T57" s="48"/>
      <c r="U57" s="48"/>
      <c r="V57" s="48"/>
    </row>
    <row r="58" spans="1:22" ht="14.55" thickBot="1" x14ac:dyDescent="0.35">
      <c r="A58" s="48">
        <v>2</v>
      </c>
      <c r="B58" s="51" t="s">
        <v>666</v>
      </c>
      <c r="C58" s="46" t="s">
        <v>667</v>
      </c>
      <c r="D58" s="51" t="s">
        <v>626</v>
      </c>
      <c r="E58" s="46" t="s">
        <v>626</v>
      </c>
      <c r="F58" s="46" t="s">
        <v>670</v>
      </c>
      <c r="G58" s="46" t="s">
        <v>732</v>
      </c>
      <c r="H58" s="46" t="s">
        <v>698</v>
      </c>
      <c r="I58" s="46" t="s">
        <v>756</v>
      </c>
      <c r="J58" s="46"/>
      <c r="K58" s="46" t="s">
        <v>673</v>
      </c>
      <c r="L58" s="50"/>
      <c r="M58" s="48"/>
      <c r="N58" s="48"/>
      <c r="O58" s="2"/>
      <c r="P58" s="48"/>
      <c r="Q58" s="48"/>
      <c r="R58" s="48"/>
      <c r="S58" s="48"/>
      <c r="T58" s="48"/>
      <c r="U58" s="48"/>
      <c r="V58" s="48"/>
    </row>
    <row r="59" spans="1:22" ht="14.55" thickBot="1" x14ac:dyDescent="0.35">
      <c r="A59" s="48">
        <v>2</v>
      </c>
      <c r="B59" s="46" t="s">
        <v>739</v>
      </c>
      <c r="C59" s="46" t="s">
        <v>195</v>
      </c>
      <c r="D59" s="46" t="s">
        <v>740</v>
      </c>
      <c r="E59" s="46" t="s">
        <v>740</v>
      </c>
      <c r="F59" s="46" t="s">
        <v>741</v>
      </c>
      <c r="G59" s="46" t="s">
        <v>742</v>
      </c>
      <c r="H59" s="46" t="s">
        <v>742</v>
      </c>
      <c r="I59" s="46" t="s">
        <v>756</v>
      </c>
      <c r="J59" s="46"/>
      <c r="K59" s="46" t="s">
        <v>678</v>
      </c>
      <c r="L59" s="50" t="s">
        <v>774</v>
      </c>
      <c r="M59" s="48"/>
      <c r="N59" s="48"/>
      <c r="O59" s="2"/>
      <c r="P59" s="48"/>
      <c r="Q59" s="48"/>
      <c r="R59" s="48"/>
      <c r="S59" s="48"/>
      <c r="T59" s="48"/>
      <c r="U59" s="48"/>
      <c r="V59" s="4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O289"/>
  <sheetViews>
    <sheetView workbookViewId="0">
      <pane ySplit="1" topLeftCell="A2" activePane="bottomLeft" state="frozen"/>
      <selection pane="bottomLeft" activeCell="J1" sqref="A1:J1048576"/>
    </sheetView>
  </sheetViews>
  <sheetFormatPr defaultColWidth="9" defaultRowHeight="14" x14ac:dyDescent="0.25"/>
  <cols>
    <col min="1" max="1" width="9" style="125"/>
    <col min="2" max="2" width="14.6328125" style="125" bestFit="1" customWidth="1"/>
    <col min="3" max="3" width="14.90625" style="125" bestFit="1" customWidth="1"/>
    <col min="4" max="7" width="9" style="131"/>
    <col min="8" max="8" width="9" style="136"/>
    <col min="9" max="9" width="9" style="132"/>
    <col min="10" max="275" width="9" style="125"/>
    <col min="276" max="16384" width="9" style="124"/>
  </cols>
  <sheetData>
    <row r="1" spans="1:275" s="122" customFormat="1" x14ac:dyDescent="0.25">
      <c r="A1" s="123" t="s">
        <v>292</v>
      </c>
      <c r="B1" s="123" t="s">
        <v>1</v>
      </c>
      <c r="C1" s="123" t="s">
        <v>77</v>
      </c>
      <c r="D1" s="129" t="s">
        <v>3</v>
      </c>
      <c r="E1" s="129" t="s">
        <v>20</v>
      </c>
      <c r="F1" s="129" t="s">
        <v>15</v>
      </c>
      <c r="G1" s="129" t="s">
        <v>8</v>
      </c>
      <c r="H1" s="140" t="s">
        <v>10</v>
      </c>
      <c r="I1" s="130" t="s">
        <v>12</v>
      </c>
      <c r="J1" s="123" t="s">
        <v>855</v>
      </c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  <c r="BM1" s="123"/>
      <c r="BN1" s="123"/>
      <c r="BO1" s="123"/>
      <c r="BP1" s="123"/>
      <c r="BQ1" s="123"/>
      <c r="BR1" s="123"/>
      <c r="BS1" s="123"/>
      <c r="BT1" s="123"/>
      <c r="BU1" s="123"/>
      <c r="BV1" s="123"/>
      <c r="BW1" s="123"/>
      <c r="BX1" s="123"/>
      <c r="BY1" s="123"/>
      <c r="BZ1" s="123"/>
      <c r="CA1" s="123"/>
      <c r="CB1" s="123"/>
      <c r="CC1" s="123"/>
      <c r="CD1" s="123"/>
      <c r="CE1" s="123"/>
      <c r="CF1" s="123"/>
      <c r="CG1" s="123"/>
      <c r="CH1" s="123"/>
      <c r="CI1" s="123"/>
      <c r="CJ1" s="123"/>
      <c r="CK1" s="123"/>
      <c r="CL1" s="123"/>
      <c r="CM1" s="123"/>
      <c r="CN1" s="123"/>
      <c r="CO1" s="123"/>
      <c r="CP1" s="123"/>
      <c r="CQ1" s="123"/>
      <c r="CR1" s="123"/>
      <c r="CS1" s="123"/>
      <c r="CT1" s="123"/>
      <c r="CU1" s="123"/>
      <c r="CV1" s="123"/>
      <c r="CW1" s="123"/>
      <c r="CX1" s="123"/>
      <c r="CY1" s="123"/>
      <c r="CZ1" s="123"/>
      <c r="DA1" s="123"/>
      <c r="DB1" s="123"/>
      <c r="DC1" s="123"/>
      <c r="DD1" s="123"/>
      <c r="DE1" s="123"/>
      <c r="DF1" s="123"/>
      <c r="DG1" s="123"/>
      <c r="DH1" s="123"/>
      <c r="DI1" s="123"/>
      <c r="DJ1" s="123"/>
      <c r="DK1" s="123"/>
      <c r="DL1" s="123"/>
      <c r="DM1" s="123"/>
      <c r="DN1" s="123"/>
      <c r="DO1" s="123"/>
      <c r="DP1" s="123"/>
      <c r="DQ1" s="123"/>
      <c r="DR1" s="123"/>
      <c r="DS1" s="123"/>
      <c r="DT1" s="123"/>
      <c r="DU1" s="123"/>
      <c r="DV1" s="123"/>
      <c r="DW1" s="123"/>
      <c r="DX1" s="123"/>
      <c r="DY1" s="123"/>
      <c r="DZ1" s="123"/>
      <c r="EA1" s="123"/>
      <c r="EB1" s="123"/>
      <c r="EC1" s="123"/>
      <c r="ED1" s="123"/>
      <c r="EE1" s="123"/>
      <c r="EF1" s="123"/>
      <c r="EG1" s="123"/>
      <c r="EH1" s="123"/>
      <c r="EI1" s="123"/>
      <c r="EJ1" s="123"/>
      <c r="EK1" s="123"/>
      <c r="EL1" s="123"/>
      <c r="EM1" s="123"/>
      <c r="EN1" s="123"/>
      <c r="EO1" s="123"/>
      <c r="EP1" s="123"/>
      <c r="EQ1" s="123"/>
      <c r="ER1" s="123"/>
      <c r="ES1" s="123"/>
      <c r="ET1" s="123"/>
      <c r="EU1" s="123"/>
      <c r="EV1" s="123"/>
      <c r="EW1" s="123"/>
      <c r="EX1" s="123"/>
      <c r="EY1" s="123"/>
      <c r="EZ1" s="123"/>
      <c r="FA1" s="123"/>
      <c r="FB1" s="123"/>
      <c r="FC1" s="123"/>
      <c r="FD1" s="123"/>
      <c r="FE1" s="123"/>
      <c r="FF1" s="123"/>
      <c r="FG1" s="123"/>
      <c r="FH1" s="123"/>
      <c r="FI1" s="123"/>
      <c r="FJ1" s="123"/>
      <c r="FK1" s="123"/>
      <c r="FL1" s="123"/>
      <c r="FM1" s="123"/>
      <c r="FN1" s="123"/>
      <c r="FO1" s="123"/>
      <c r="FP1" s="123"/>
      <c r="FQ1" s="123"/>
      <c r="FR1" s="123"/>
      <c r="FS1" s="123"/>
      <c r="FT1" s="123"/>
      <c r="FU1" s="123"/>
      <c r="FV1" s="123"/>
      <c r="FW1" s="123"/>
      <c r="FX1" s="123"/>
      <c r="FY1" s="123"/>
      <c r="FZ1" s="123"/>
      <c r="GA1" s="123"/>
      <c r="GB1" s="123"/>
      <c r="GC1" s="123"/>
      <c r="GD1" s="123"/>
      <c r="GE1" s="123"/>
      <c r="GF1" s="123"/>
      <c r="GG1" s="123"/>
      <c r="GH1" s="123"/>
      <c r="GI1" s="123"/>
      <c r="GJ1" s="123"/>
      <c r="GK1" s="123"/>
      <c r="GL1" s="123"/>
      <c r="GM1" s="123"/>
      <c r="GN1" s="123"/>
      <c r="GO1" s="123"/>
      <c r="GP1" s="123"/>
      <c r="GQ1" s="123"/>
      <c r="GR1" s="123"/>
      <c r="GS1" s="123"/>
      <c r="GT1" s="123"/>
      <c r="GU1" s="123"/>
      <c r="GV1" s="123"/>
      <c r="GW1" s="123"/>
      <c r="GX1" s="123"/>
      <c r="GY1" s="123"/>
      <c r="GZ1" s="123"/>
      <c r="HA1" s="123"/>
      <c r="HB1" s="123"/>
      <c r="HC1" s="123"/>
      <c r="HD1" s="123"/>
      <c r="HE1" s="123"/>
      <c r="HF1" s="123"/>
      <c r="HG1" s="123"/>
      <c r="HH1" s="123"/>
      <c r="HI1" s="123"/>
      <c r="HJ1" s="123"/>
      <c r="HK1" s="123"/>
      <c r="HL1" s="123"/>
      <c r="HM1" s="123"/>
      <c r="HN1" s="123"/>
      <c r="HO1" s="123"/>
      <c r="HP1" s="123"/>
      <c r="HQ1" s="123"/>
      <c r="HR1" s="123"/>
      <c r="HS1" s="123"/>
      <c r="HT1" s="123"/>
      <c r="HU1" s="123"/>
      <c r="HV1" s="123"/>
      <c r="HW1" s="123"/>
      <c r="HX1" s="123"/>
      <c r="HY1" s="123"/>
      <c r="HZ1" s="123"/>
      <c r="IA1" s="123"/>
      <c r="IB1" s="123"/>
      <c r="IC1" s="123"/>
      <c r="ID1" s="123"/>
      <c r="IE1" s="123"/>
      <c r="IF1" s="123"/>
      <c r="IG1" s="123"/>
      <c r="IH1" s="123"/>
      <c r="II1" s="123"/>
      <c r="IJ1" s="123"/>
      <c r="IK1" s="123"/>
      <c r="IL1" s="123"/>
      <c r="IM1" s="123"/>
      <c r="IN1" s="123"/>
      <c r="IO1" s="123"/>
      <c r="IP1" s="123"/>
      <c r="IQ1" s="123"/>
      <c r="IR1" s="123"/>
      <c r="IS1" s="123"/>
      <c r="IT1" s="123"/>
      <c r="IU1" s="123"/>
      <c r="IV1" s="123"/>
      <c r="IW1" s="123"/>
      <c r="IX1" s="123"/>
      <c r="IY1" s="123"/>
      <c r="IZ1" s="123"/>
      <c r="JA1" s="123"/>
      <c r="JB1" s="123"/>
      <c r="JC1" s="123"/>
      <c r="JD1" s="123"/>
      <c r="JE1" s="123"/>
      <c r="JF1" s="123"/>
      <c r="JG1" s="123"/>
      <c r="JH1" s="123"/>
      <c r="JI1" s="123"/>
      <c r="JJ1" s="123"/>
      <c r="JK1" s="123"/>
      <c r="JL1" s="123"/>
      <c r="JM1" s="123"/>
      <c r="JN1" s="123"/>
      <c r="JO1" s="123"/>
    </row>
    <row r="2" spans="1:275" x14ac:dyDescent="0.25">
      <c r="A2" s="125" t="s">
        <v>291</v>
      </c>
      <c r="B2" s="125" t="s">
        <v>68</v>
      </c>
      <c r="C2" s="125" t="s">
        <v>69</v>
      </c>
      <c r="D2" s="131">
        <v>0.97956528642531471</v>
      </c>
      <c r="E2" s="131">
        <v>0.99879605565608398</v>
      </c>
      <c r="F2" s="131">
        <v>0.99879605565608398</v>
      </c>
      <c r="G2" s="131">
        <v>0.99879605565608398</v>
      </c>
      <c r="H2" s="136">
        <v>1</v>
      </c>
      <c r="I2" s="132" t="s">
        <v>91</v>
      </c>
    </row>
    <row r="3" spans="1:275" x14ac:dyDescent="0.25">
      <c r="A3" s="125" t="s">
        <v>289</v>
      </c>
      <c r="B3" s="125" t="s">
        <v>182</v>
      </c>
      <c r="C3" s="125" t="s">
        <v>183</v>
      </c>
      <c r="D3" s="131">
        <v>0.98667334780502414</v>
      </c>
      <c r="E3" s="131">
        <v>0.98667334780502414</v>
      </c>
      <c r="F3" s="131">
        <v>0.98667334780502414</v>
      </c>
      <c r="G3" s="131">
        <v>0.98667334780502414</v>
      </c>
      <c r="H3" s="136">
        <v>1</v>
      </c>
      <c r="I3" s="132" t="s">
        <v>91</v>
      </c>
    </row>
    <row r="4" spans="1:275" x14ac:dyDescent="0.25">
      <c r="A4" s="125" t="s">
        <v>291</v>
      </c>
      <c r="B4" s="125" t="s">
        <v>50</v>
      </c>
      <c r="C4" s="125" t="s">
        <v>83</v>
      </c>
      <c r="D4" s="131">
        <v>0.96974979768327141</v>
      </c>
      <c r="E4" s="131">
        <v>0.98282672076019451</v>
      </c>
      <c r="F4" s="131">
        <v>0.98282672076019451</v>
      </c>
      <c r="G4" s="131">
        <v>0.98282672076019451</v>
      </c>
      <c r="H4" s="136">
        <v>2</v>
      </c>
      <c r="I4" s="132" t="s">
        <v>91</v>
      </c>
    </row>
    <row r="5" spans="1:275" x14ac:dyDescent="0.25">
      <c r="A5" s="125" t="s">
        <v>291</v>
      </c>
      <c r="B5" s="125" t="s">
        <v>135</v>
      </c>
      <c r="C5" s="125" t="s">
        <v>44</v>
      </c>
      <c r="D5" s="131">
        <v>0.9785480943738657</v>
      </c>
      <c r="E5" s="131">
        <v>0.98188142770719899</v>
      </c>
      <c r="F5" s="131">
        <v>0.98188142770719899</v>
      </c>
      <c r="G5" s="131">
        <v>0.98188142770719899</v>
      </c>
      <c r="H5" s="136">
        <v>1</v>
      </c>
      <c r="I5" s="125" t="s">
        <v>91</v>
      </c>
    </row>
    <row r="6" spans="1:275" x14ac:dyDescent="0.25">
      <c r="A6" s="125" t="s">
        <v>398</v>
      </c>
      <c r="B6" s="125" t="s">
        <v>302</v>
      </c>
      <c r="C6" s="125" t="s">
        <v>303</v>
      </c>
      <c r="D6" s="133">
        <v>0.95981931620710603</v>
      </c>
      <c r="E6" s="133">
        <v>0.97981931620710605</v>
      </c>
      <c r="F6" s="133">
        <v>0.97981931620710605</v>
      </c>
      <c r="G6" s="133">
        <v>0.97981931620710605</v>
      </c>
      <c r="H6" s="136">
        <v>1</v>
      </c>
      <c r="I6" s="125" t="s">
        <v>91</v>
      </c>
    </row>
    <row r="7" spans="1:275" x14ac:dyDescent="0.25">
      <c r="A7" s="125" t="s">
        <v>291</v>
      </c>
      <c r="B7" s="125" t="s">
        <v>118</v>
      </c>
      <c r="C7" s="125" t="s">
        <v>119</v>
      </c>
      <c r="D7" s="131">
        <v>0.96189608699693274</v>
      </c>
      <c r="E7" s="131">
        <v>0.97935371411557681</v>
      </c>
      <c r="F7" s="131">
        <v>0.97935371411557681</v>
      </c>
      <c r="G7" s="131">
        <v>0.97935371411557681</v>
      </c>
      <c r="H7" s="136">
        <v>2</v>
      </c>
      <c r="I7" s="125" t="s">
        <v>91</v>
      </c>
    </row>
    <row r="8" spans="1:275" x14ac:dyDescent="0.25">
      <c r="A8" s="126" t="s">
        <v>851</v>
      </c>
      <c r="B8" s="126" t="s">
        <v>340</v>
      </c>
      <c r="C8" s="126" t="s">
        <v>775</v>
      </c>
      <c r="D8" s="127"/>
      <c r="E8" s="127"/>
      <c r="F8" s="127"/>
      <c r="G8" s="127">
        <v>0.97624774606086095</v>
      </c>
      <c r="H8" s="143">
        <v>1</v>
      </c>
      <c r="I8" s="127" t="s">
        <v>91</v>
      </c>
    </row>
    <row r="9" spans="1:275" x14ac:dyDescent="0.25">
      <c r="A9" s="125" t="s">
        <v>290</v>
      </c>
      <c r="B9" s="125" t="s">
        <v>256</v>
      </c>
      <c r="C9" s="125" t="s">
        <v>284</v>
      </c>
      <c r="D9" s="133">
        <v>0.96963675128871019</v>
      </c>
      <c r="E9" s="133">
        <v>0.97425213590409476</v>
      </c>
      <c r="F9" s="133">
        <v>0.97425213590409476</v>
      </c>
      <c r="G9" s="133">
        <v>0.97425213590409476</v>
      </c>
      <c r="H9" s="136">
        <v>1</v>
      </c>
      <c r="I9" s="125" t="s">
        <v>91</v>
      </c>
    </row>
    <row r="10" spans="1:275" x14ac:dyDescent="0.25">
      <c r="A10" s="125" t="s">
        <v>289</v>
      </c>
      <c r="B10" s="125" t="s">
        <v>212</v>
      </c>
      <c r="C10" s="125" t="s">
        <v>153</v>
      </c>
      <c r="D10" s="131">
        <v>0.92901433216132256</v>
      </c>
      <c r="E10" s="131">
        <v>0.97219615034314077</v>
      </c>
      <c r="F10" s="131">
        <v>0.97219615034314077</v>
      </c>
      <c r="G10" s="131">
        <v>0.97219615034314077</v>
      </c>
      <c r="H10" s="136">
        <v>2</v>
      </c>
      <c r="I10" s="132" t="s">
        <v>91</v>
      </c>
    </row>
    <row r="11" spans="1:275" x14ac:dyDescent="0.25">
      <c r="A11" s="125" t="s">
        <v>291</v>
      </c>
      <c r="B11" s="125" t="s">
        <v>55</v>
      </c>
      <c r="C11" s="125" t="s">
        <v>56</v>
      </c>
      <c r="D11" s="131">
        <v>0.94041273714216655</v>
      </c>
      <c r="E11" s="131">
        <v>0.97041273714216658</v>
      </c>
      <c r="F11" s="131">
        <v>0.97041273714216658</v>
      </c>
      <c r="G11" s="131">
        <v>0.97041273714216658</v>
      </c>
      <c r="H11" s="136">
        <v>3</v>
      </c>
      <c r="I11" s="125" t="s">
        <v>91</v>
      </c>
    </row>
    <row r="12" spans="1:275" x14ac:dyDescent="0.25">
      <c r="A12" s="125" t="s">
        <v>449</v>
      </c>
      <c r="B12" s="131" t="s">
        <v>407</v>
      </c>
      <c r="C12" s="131" t="s">
        <v>408</v>
      </c>
      <c r="D12" s="131">
        <v>0.94329953025962454</v>
      </c>
      <c r="E12" s="131">
        <v>0.96877572073581497</v>
      </c>
      <c r="F12" s="131">
        <v>0.96877572073581497</v>
      </c>
      <c r="G12" s="131">
        <v>0.96877572073581497</v>
      </c>
      <c r="H12" s="136">
        <v>1</v>
      </c>
      <c r="I12" s="125" t="s">
        <v>91</v>
      </c>
    </row>
    <row r="13" spans="1:275" x14ac:dyDescent="0.25">
      <c r="A13" s="125" t="s">
        <v>291</v>
      </c>
      <c r="B13" s="125" t="s">
        <v>59</v>
      </c>
      <c r="C13" s="125" t="s">
        <v>60</v>
      </c>
      <c r="D13" s="131">
        <v>0.95876681862364865</v>
      </c>
      <c r="E13" s="131">
        <v>0.96581599895151748</v>
      </c>
      <c r="F13" s="131">
        <v>0.96581599895151748</v>
      </c>
      <c r="G13" s="131">
        <v>0.96581599895151748</v>
      </c>
      <c r="H13" s="136">
        <v>4</v>
      </c>
      <c r="I13" s="125" t="s">
        <v>91</v>
      </c>
    </row>
    <row r="14" spans="1:275" x14ac:dyDescent="0.25">
      <c r="A14" s="125" t="s">
        <v>289</v>
      </c>
      <c r="B14" s="125" t="s">
        <v>148</v>
      </c>
      <c r="C14" s="125" t="s">
        <v>69</v>
      </c>
      <c r="D14" s="131">
        <v>0.96406781576662604</v>
      </c>
      <c r="E14" s="131">
        <v>0.96406781576662604</v>
      </c>
      <c r="F14" s="131">
        <v>0.96406781576662604</v>
      </c>
      <c r="G14" s="131">
        <v>0.96406781576662604</v>
      </c>
      <c r="H14" s="136">
        <v>3</v>
      </c>
      <c r="I14" s="132" t="s">
        <v>91</v>
      </c>
    </row>
    <row r="15" spans="1:275" x14ac:dyDescent="0.25">
      <c r="A15" s="125" t="s">
        <v>290</v>
      </c>
      <c r="B15" s="125" t="s">
        <v>271</v>
      </c>
      <c r="C15" s="125" t="s">
        <v>272</v>
      </c>
      <c r="D15" s="133">
        <v>0.95862356454296183</v>
      </c>
      <c r="E15" s="133">
        <v>0.95862356454296183</v>
      </c>
      <c r="F15" s="133">
        <v>0.95862356454296183</v>
      </c>
      <c r="G15" s="133">
        <v>0.95862356454296183</v>
      </c>
      <c r="H15" s="136">
        <v>2</v>
      </c>
      <c r="I15" s="125" t="s">
        <v>91</v>
      </c>
    </row>
    <row r="16" spans="1:275" x14ac:dyDescent="0.25">
      <c r="A16" s="125" t="s">
        <v>289</v>
      </c>
      <c r="B16" s="125" t="s">
        <v>199</v>
      </c>
      <c r="C16" s="125" t="s">
        <v>200</v>
      </c>
      <c r="D16" s="131">
        <v>0.94292824309482159</v>
      </c>
      <c r="E16" s="131">
        <v>0.95801021030793632</v>
      </c>
      <c r="F16" s="131">
        <v>0.95801021030793632</v>
      </c>
      <c r="G16" s="131">
        <v>0.95801021030793632</v>
      </c>
      <c r="H16" s="136">
        <v>4</v>
      </c>
      <c r="I16" s="132" t="s">
        <v>91</v>
      </c>
    </row>
    <row r="17" spans="1:9" x14ac:dyDescent="0.25">
      <c r="A17" s="125" t="s">
        <v>290</v>
      </c>
      <c r="B17" s="125" t="s">
        <v>281</v>
      </c>
      <c r="C17" s="125" t="s">
        <v>282</v>
      </c>
      <c r="D17" s="133">
        <v>0.91776648149002316</v>
      </c>
      <c r="E17" s="133">
        <v>0.95786937359235913</v>
      </c>
      <c r="F17" s="133">
        <v>0.95786937359235913</v>
      </c>
      <c r="G17" s="133">
        <v>0.95786937359235913</v>
      </c>
      <c r="H17" s="136">
        <v>3</v>
      </c>
      <c r="I17" s="125" t="s">
        <v>91</v>
      </c>
    </row>
    <row r="18" spans="1:9" x14ac:dyDescent="0.25">
      <c r="A18" s="125" t="s">
        <v>290</v>
      </c>
      <c r="B18" s="134" t="s">
        <v>251</v>
      </c>
      <c r="C18" s="134" t="s">
        <v>252</v>
      </c>
      <c r="D18" s="135">
        <v>0.94822208219536619</v>
      </c>
      <c r="E18" s="135">
        <v>0.95626556045623579</v>
      </c>
      <c r="F18" s="135">
        <v>0.95626556045623579</v>
      </c>
      <c r="G18" s="135">
        <v>0.95626556045623579</v>
      </c>
      <c r="H18" s="141">
        <v>4</v>
      </c>
      <c r="I18" s="134" t="s">
        <v>91</v>
      </c>
    </row>
    <row r="19" spans="1:9" x14ac:dyDescent="0.25">
      <c r="A19" s="125" t="s">
        <v>289</v>
      </c>
      <c r="B19" s="125" t="s">
        <v>185</v>
      </c>
      <c r="C19" s="125" t="s">
        <v>107</v>
      </c>
      <c r="D19" s="131">
        <v>0.94772612633268372</v>
      </c>
      <c r="E19" s="131">
        <v>0.95215235584088043</v>
      </c>
      <c r="F19" s="131">
        <v>0.95215235584088043</v>
      </c>
      <c r="G19" s="131">
        <v>0.95215235584088043</v>
      </c>
      <c r="H19" s="136">
        <v>5</v>
      </c>
      <c r="I19" s="132" t="s">
        <v>91</v>
      </c>
    </row>
    <row r="20" spans="1:9" x14ac:dyDescent="0.25">
      <c r="A20" s="125" t="s">
        <v>398</v>
      </c>
      <c r="B20" s="125" t="s">
        <v>331</v>
      </c>
      <c r="C20" s="125" t="s">
        <v>252</v>
      </c>
      <c r="D20" s="133">
        <v>0.92977696124615294</v>
      </c>
      <c r="E20" s="133">
        <v>0.95045263692182858</v>
      </c>
      <c r="F20" s="133">
        <v>0.95045263692182858</v>
      </c>
      <c r="G20" s="133">
        <v>0.95045263692182858</v>
      </c>
      <c r="H20" s="136">
        <v>2</v>
      </c>
      <c r="I20" s="125" t="s">
        <v>91</v>
      </c>
    </row>
    <row r="21" spans="1:9" x14ac:dyDescent="0.25">
      <c r="A21" s="125" t="s">
        <v>449</v>
      </c>
      <c r="B21" s="131" t="s">
        <v>409</v>
      </c>
      <c r="C21" s="131" t="s">
        <v>410</v>
      </c>
      <c r="D21" s="131">
        <v>0.90646865595720161</v>
      </c>
      <c r="E21" s="131">
        <v>0.94669773855069095</v>
      </c>
      <c r="F21" s="131">
        <v>0.94669773855069095</v>
      </c>
      <c r="G21" s="131">
        <v>0.94669773855069095</v>
      </c>
      <c r="H21" s="136">
        <v>2</v>
      </c>
      <c r="I21" s="125" t="s">
        <v>91</v>
      </c>
    </row>
    <row r="22" spans="1:9" x14ac:dyDescent="0.25">
      <c r="A22" s="125" t="s">
        <v>289</v>
      </c>
      <c r="B22" s="125" t="s">
        <v>55</v>
      </c>
      <c r="C22" s="125" t="s">
        <v>215</v>
      </c>
      <c r="D22" s="131">
        <v>0.93892352623579489</v>
      </c>
      <c r="E22" s="131">
        <v>0.94580877213743419</v>
      </c>
      <c r="F22" s="131">
        <v>0.94580877213743419</v>
      </c>
      <c r="G22" s="131">
        <v>0.94580877213743419</v>
      </c>
      <c r="H22" s="136">
        <v>6</v>
      </c>
      <c r="I22" s="132" t="s">
        <v>91</v>
      </c>
    </row>
    <row r="23" spans="1:9" x14ac:dyDescent="0.25">
      <c r="A23" s="125" t="s">
        <v>289</v>
      </c>
      <c r="B23" s="125" t="s">
        <v>201</v>
      </c>
      <c r="C23" s="125" t="s">
        <v>202</v>
      </c>
      <c r="D23" s="131">
        <v>0.94483733089158095</v>
      </c>
      <c r="E23" s="131">
        <v>0.94483733089158095</v>
      </c>
      <c r="F23" s="131">
        <v>0.94483733089158095</v>
      </c>
      <c r="G23" s="131">
        <v>0.94483733089158095</v>
      </c>
      <c r="H23" s="136">
        <v>7</v>
      </c>
      <c r="I23" s="132" t="s">
        <v>91</v>
      </c>
    </row>
    <row r="24" spans="1:9" x14ac:dyDescent="0.25">
      <c r="A24" s="125" t="s">
        <v>289</v>
      </c>
      <c r="B24" s="125" t="s">
        <v>219</v>
      </c>
      <c r="C24" s="125" t="s">
        <v>220</v>
      </c>
      <c r="D24" s="131">
        <v>0.93371124908935599</v>
      </c>
      <c r="E24" s="131">
        <v>0.942711249089356</v>
      </c>
      <c r="F24" s="131">
        <v>0.942711249089356</v>
      </c>
      <c r="G24" s="131">
        <v>0.942711249089356</v>
      </c>
      <c r="H24" s="136">
        <v>8</v>
      </c>
      <c r="I24" s="132" t="s">
        <v>91</v>
      </c>
    </row>
    <row r="25" spans="1:9" x14ac:dyDescent="0.25">
      <c r="A25" s="125" t="s">
        <v>289</v>
      </c>
      <c r="B25" s="125" t="s">
        <v>167</v>
      </c>
      <c r="C25" s="125" t="s">
        <v>168</v>
      </c>
      <c r="D25" s="131">
        <v>0.94190432782447586</v>
      </c>
      <c r="E25" s="131">
        <v>0.94190432782447586</v>
      </c>
      <c r="F25" s="131">
        <v>0.94190432782447586</v>
      </c>
      <c r="G25" s="131">
        <v>0.94190432782447586</v>
      </c>
      <c r="H25" s="136">
        <v>9</v>
      </c>
      <c r="I25" s="132" t="s">
        <v>91</v>
      </c>
    </row>
    <row r="26" spans="1:9" x14ac:dyDescent="0.25">
      <c r="A26" s="125" t="s">
        <v>398</v>
      </c>
      <c r="B26" s="125" t="s">
        <v>367</v>
      </c>
      <c r="C26" s="125" t="s">
        <v>368</v>
      </c>
      <c r="D26" s="133">
        <v>0.93736038356049667</v>
      </c>
      <c r="E26" s="133">
        <v>0.94047726667737974</v>
      </c>
      <c r="F26" s="133">
        <v>0.94047726667737974</v>
      </c>
      <c r="G26" s="133">
        <v>0.94047726667737974</v>
      </c>
      <c r="H26" s="136">
        <v>3</v>
      </c>
      <c r="I26" s="125" t="s">
        <v>91</v>
      </c>
    </row>
    <row r="27" spans="1:9" x14ac:dyDescent="0.25">
      <c r="A27" s="126" t="s">
        <v>851</v>
      </c>
      <c r="B27" s="126" t="s">
        <v>568</v>
      </c>
      <c r="C27" s="126" t="s">
        <v>569</v>
      </c>
      <c r="D27" s="127"/>
      <c r="E27" s="127"/>
      <c r="F27" s="127"/>
      <c r="G27" s="127">
        <v>0.93909866676236009</v>
      </c>
      <c r="H27" s="143">
        <v>2</v>
      </c>
      <c r="I27" s="127" t="s">
        <v>91</v>
      </c>
    </row>
    <row r="28" spans="1:9" x14ac:dyDescent="0.25">
      <c r="A28" s="125" t="s">
        <v>449</v>
      </c>
      <c r="B28" s="131" t="s">
        <v>415</v>
      </c>
      <c r="C28" s="131" t="s">
        <v>416</v>
      </c>
      <c r="D28" s="131">
        <v>0.92264742419797463</v>
      </c>
      <c r="E28" s="131">
        <v>0.93614742419797459</v>
      </c>
      <c r="F28" s="131">
        <v>0.93614742419797459</v>
      </c>
      <c r="G28" s="131">
        <v>0.93614742419797459</v>
      </c>
      <c r="H28" s="136">
        <v>3</v>
      </c>
      <c r="I28" s="125" t="s">
        <v>91</v>
      </c>
    </row>
    <row r="29" spans="1:9" x14ac:dyDescent="0.25">
      <c r="A29" s="126" t="s">
        <v>851</v>
      </c>
      <c r="B29" s="126" t="s">
        <v>631</v>
      </c>
      <c r="C29" s="126" t="s">
        <v>632</v>
      </c>
      <c r="D29" s="127"/>
      <c r="E29" s="127"/>
      <c r="F29" s="127"/>
      <c r="G29" s="127">
        <v>0.93512034253114285</v>
      </c>
      <c r="H29" s="143">
        <v>3</v>
      </c>
      <c r="I29" s="127" t="s">
        <v>91</v>
      </c>
    </row>
    <row r="30" spans="1:9" x14ac:dyDescent="0.25">
      <c r="A30" s="126" t="s">
        <v>851</v>
      </c>
      <c r="B30" s="126" t="s">
        <v>646</v>
      </c>
      <c r="C30" s="126" t="s">
        <v>647</v>
      </c>
      <c r="D30" s="127"/>
      <c r="E30" s="127"/>
      <c r="F30" s="127"/>
      <c r="G30" s="127">
        <v>0.93386436427964514</v>
      </c>
      <c r="H30" s="143">
        <v>4</v>
      </c>
      <c r="I30" s="127" t="s">
        <v>91</v>
      </c>
    </row>
    <row r="31" spans="1:9" x14ac:dyDescent="0.25">
      <c r="A31" s="125" t="s">
        <v>449</v>
      </c>
      <c r="B31" s="131" t="s">
        <v>418</v>
      </c>
      <c r="C31" s="131" t="s">
        <v>419</v>
      </c>
      <c r="D31" s="131">
        <v>0.89163659445631449</v>
      </c>
      <c r="E31" s="131">
        <v>0.93343325564952739</v>
      </c>
      <c r="F31" s="131">
        <v>0.93343325564952739</v>
      </c>
      <c r="G31" s="131">
        <v>0.93343325564952739</v>
      </c>
      <c r="H31" s="136">
        <v>4</v>
      </c>
      <c r="I31" s="125" t="s">
        <v>91</v>
      </c>
    </row>
    <row r="32" spans="1:9" x14ac:dyDescent="0.25">
      <c r="A32" s="125" t="s">
        <v>449</v>
      </c>
      <c r="B32" s="131" t="s">
        <v>429</v>
      </c>
      <c r="C32" s="131" t="s">
        <v>430</v>
      </c>
      <c r="D32" s="131">
        <v>0.91524926034959941</v>
      </c>
      <c r="E32" s="131">
        <v>0.93024926034959943</v>
      </c>
      <c r="F32" s="131">
        <v>0.93024926034959943</v>
      </c>
      <c r="G32" s="131">
        <v>0.93024926034959943</v>
      </c>
      <c r="H32" s="136">
        <v>5</v>
      </c>
      <c r="I32" s="125" t="s">
        <v>91</v>
      </c>
    </row>
    <row r="33" spans="1:9" x14ac:dyDescent="0.25">
      <c r="A33" s="126" t="s">
        <v>851</v>
      </c>
      <c r="B33" s="126" t="s">
        <v>648</v>
      </c>
      <c r="C33" s="126" t="s">
        <v>649</v>
      </c>
      <c r="D33" s="127"/>
      <c r="E33" s="127"/>
      <c r="F33" s="127"/>
      <c r="G33" s="127">
        <v>0.92977749917392161</v>
      </c>
      <c r="H33" s="143">
        <v>5</v>
      </c>
      <c r="I33" s="127" t="s">
        <v>91</v>
      </c>
    </row>
    <row r="34" spans="1:9" x14ac:dyDescent="0.25">
      <c r="A34" s="125" t="s">
        <v>290</v>
      </c>
      <c r="B34" s="134" t="s">
        <v>266</v>
      </c>
      <c r="C34" s="134" t="s">
        <v>267</v>
      </c>
      <c r="D34" s="135">
        <v>0.9281084094692017</v>
      </c>
      <c r="E34" s="135">
        <v>0.92854319207789737</v>
      </c>
      <c r="F34" s="135">
        <v>0.92854319207789737</v>
      </c>
      <c r="G34" s="135">
        <v>0.92854319207789737</v>
      </c>
      <c r="H34" s="141">
        <v>5</v>
      </c>
      <c r="I34" s="134" t="s">
        <v>91</v>
      </c>
    </row>
    <row r="35" spans="1:9" x14ac:dyDescent="0.25">
      <c r="A35" s="125" t="s">
        <v>291</v>
      </c>
      <c r="B35" s="125" t="s">
        <v>51</v>
      </c>
      <c r="C35" s="125" t="s">
        <v>52</v>
      </c>
      <c r="D35" s="131">
        <v>0.92551744980295425</v>
      </c>
      <c r="E35" s="131">
        <v>0.92551744980295425</v>
      </c>
      <c r="F35" s="131">
        <v>0.92551744980295425</v>
      </c>
      <c r="G35" s="131">
        <v>0.92551744980295425</v>
      </c>
      <c r="H35" s="136">
        <v>5</v>
      </c>
      <c r="I35" s="125" t="s">
        <v>91</v>
      </c>
    </row>
    <row r="36" spans="1:9" x14ac:dyDescent="0.25">
      <c r="A36" s="125" t="s">
        <v>289</v>
      </c>
      <c r="B36" s="125" t="s">
        <v>206</v>
      </c>
      <c r="C36" s="125" t="s">
        <v>207</v>
      </c>
      <c r="D36" s="131">
        <v>0.92514669884902756</v>
      </c>
      <c r="E36" s="131">
        <v>0.92514669884902756</v>
      </c>
      <c r="F36" s="131">
        <v>0.92514669884902756</v>
      </c>
      <c r="G36" s="131">
        <v>0.92514669884902756</v>
      </c>
      <c r="H36" s="136">
        <v>10</v>
      </c>
      <c r="I36" s="132" t="s">
        <v>91</v>
      </c>
    </row>
    <row r="37" spans="1:9" x14ac:dyDescent="0.25">
      <c r="A37" s="126" t="s">
        <v>851</v>
      </c>
      <c r="B37" s="126" t="s">
        <v>650</v>
      </c>
      <c r="C37" s="126" t="s">
        <v>651</v>
      </c>
      <c r="D37" s="127"/>
      <c r="E37" s="127"/>
      <c r="F37" s="127"/>
      <c r="G37" s="127">
        <v>0.9223946541814021</v>
      </c>
      <c r="H37" s="143">
        <v>6</v>
      </c>
      <c r="I37" s="127" t="s">
        <v>91</v>
      </c>
    </row>
    <row r="38" spans="1:9" x14ac:dyDescent="0.25">
      <c r="A38" s="125" t="s">
        <v>289</v>
      </c>
      <c r="B38" s="125" t="s">
        <v>146</v>
      </c>
      <c r="C38" s="125" t="s">
        <v>147</v>
      </c>
      <c r="D38" s="131">
        <v>0.90717863476227789</v>
      </c>
      <c r="E38" s="131">
        <v>0.9221786347622779</v>
      </c>
      <c r="F38" s="131">
        <v>0.9221786347622779</v>
      </c>
      <c r="G38" s="131">
        <v>0.9221786347622779</v>
      </c>
      <c r="H38" s="136">
        <v>11</v>
      </c>
      <c r="I38" s="132" t="s">
        <v>91</v>
      </c>
    </row>
    <row r="39" spans="1:9" x14ac:dyDescent="0.25">
      <c r="A39" s="125" t="s">
        <v>291</v>
      </c>
      <c r="B39" s="125" t="s">
        <v>94</v>
      </c>
      <c r="C39" s="125" t="s">
        <v>95</v>
      </c>
      <c r="D39" s="131">
        <v>0.91933487434180483</v>
      </c>
      <c r="E39" s="131">
        <v>0.92130208745655895</v>
      </c>
      <c r="F39" s="131">
        <v>0.92130208745655895</v>
      </c>
      <c r="G39" s="131">
        <v>0.92130208745655895</v>
      </c>
      <c r="H39" s="136">
        <v>3</v>
      </c>
      <c r="I39" s="125" t="s">
        <v>91</v>
      </c>
    </row>
    <row r="40" spans="1:9" x14ac:dyDescent="0.25">
      <c r="A40" s="125" t="s">
        <v>290</v>
      </c>
      <c r="B40" s="134" t="s">
        <v>258</v>
      </c>
      <c r="C40" s="134" t="s">
        <v>95</v>
      </c>
      <c r="D40" s="135">
        <v>0.91642144538190728</v>
      </c>
      <c r="E40" s="135">
        <v>0.92042144538190729</v>
      </c>
      <c r="F40" s="135">
        <v>0.92042144538190729</v>
      </c>
      <c r="G40" s="135">
        <v>0.92042144538190729</v>
      </c>
      <c r="H40" s="141">
        <v>6</v>
      </c>
      <c r="I40" s="134" t="s">
        <v>91</v>
      </c>
    </row>
    <row r="41" spans="1:9" x14ac:dyDescent="0.25">
      <c r="A41" s="125" t="s">
        <v>291</v>
      </c>
      <c r="B41" s="125" t="s">
        <v>124</v>
      </c>
      <c r="C41" s="125" t="s">
        <v>125</v>
      </c>
      <c r="D41" s="131">
        <v>0.91081402779068688</v>
      </c>
      <c r="E41" s="131">
        <v>0.91941051901875703</v>
      </c>
      <c r="F41" s="131">
        <v>0.91941051901875703</v>
      </c>
      <c r="G41" s="131">
        <v>0.91941051901875703</v>
      </c>
      <c r="H41" s="136">
        <v>4</v>
      </c>
      <c r="I41" s="125" t="s">
        <v>91</v>
      </c>
    </row>
    <row r="42" spans="1:9" x14ac:dyDescent="0.25">
      <c r="A42" s="126" t="s">
        <v>851</v>
      </c>
      <c r="B42" s="126" t="s">
        <v>562</v>
      </c>
      <c r="C42" s="126" t="s">
        <v>125</v>
      </c>
      <c r="D42" s="127"/>
      <c r="E42" s="127"/>
      <c r="F42" s="127"/>
      <c r="G42" s="127">
        <v>0.91678516508322916</v>
      </c>
      <c r="H42" s="143">
        <v>7</v>
      </c>
      <c r="I42" s="127" t="s">
        <v>91</v>
      </c>
    </row>
    <row r="43" spans="1:9" x14ac:dyDescent="0.25">
      <c r="A43" s="125" t="s">
        <v>449</v>
      </c>
      <c r="B43" s="131" t="s">
        <v>433</v>
      </c>
      <c r="C43" s="131" t="s">
        <v>434</v>
      </c>
      <c r="D43" s="131">
        <v>0.87648398762805058</v>
      </c>
      <c r="E43" s="131">
        <v>0.91665065429471726</v>
      </c>
      <c r="F43" s="131">
        <v>0.91665065429471726</v>
      </c>
      <c r="G43" s="131">
        <v>0.91665065429471726</v>
      </c>
      <c r="H43" s="136">
        <v>6</v>
      </c>
      <c r="I43" s="125" t="s">
        <v>91</v>
      </c>
    </row>
    <row r="44" spans="1:9" x14ac:dyDescent="0.25">
      <c r="A44" s="125" t="s">
        <v>291</v>
      </c>
      <c r="B44" s="125" t="s">
        <v>103</v>
      </c>
      <c r="C44" s="125" t="s">
        <v>142</v>
      </c>
      <c r="D44" s="131">
        <v>0.88198479888646819</v>
      </c>
      <c r="E44" s="131">
        <v>0.9155543936900562</v>
      </c>
      <c r="F44" s="131">
        <v>0.9155543936900562</v>
      </c>
      <c r="G44" s="131">
        <v>0.9155543936900562</v>
      </c>
      <c r="H44" s="136">
        <v>5</v>
      </c>
      <c r="I44" s="125" t="s">
        <v>92</v>
      </c>
    </row>
    <row r="45" spans="1:9" x14ac:dyDescent="0.25">
      <c r="A45" s="125" t="s">
        <v>538</v>
      </c>
      <c r="B45" s="125" t="s">
        <v>458</v>
      </c>
      <c r="C45" s="125" t="s">
        <v>501</v>
      </c>
      <c r="G45" s="131">
        <v>0.91521322207289746</v>
      </c>
      <c r="H45" s="136">
        <v>1</v>
      </c>
      <c r="I45" s="131" t="s">
        <v>91</v>
      </c>
    </row>
    <row r="46" spans="1:9" x14ac:dyDescent="0.25">
      <c r="A46" s="125" t="s">
        <v>289</v>
      </c>
      <c r="B46" s="125" t="s">
        <v>203</v>
      </c>
      <c r="C46" s="125" t="s">
        <v>58</v>
      </c>
      <c r="D46" s="131">
        <v>0.89921628666281617</v>
      </c>
      <c r="E46" s="131">
        <v>0.91421628666281618</v>
      </c>
      <c r="F46" s="131">
        <v>0.91421628666281618</v>
      </c>
      <c r="G46" s="131">
        <v>0.91421628666281618</v>
      </c>
      <c r="H46" s="136">
        <v>12</v>
      </c>
      <c r="I46" s="132" t="s">
        <v>91</v>
      </c>
    </row>
    <row r="47" spans="1:9" x14ac:dyDescent="0.25">
      <c r="A47" s="125" t="s">
        <v>449</v>
      </c>
      <c r="B47" s="131" t="s">
        <v>426</v>
      </c>
      <c r="C47" s="131" t="s">
        <v>427</v>
      </c>
      <c r="D47" s="131">
        <v>0.88882864057501165</v>
      </c>
      <c r="E47" s="131">
        <v>0.91332864057501162</v>
      </c>
      <c r="F47" s="131">
        <v>0.91332864057501162</v>
      </c>
      <c r="G47" s="131">
        <v>0.91332864057501162</v>
      </c>
      <c r="H47" s="136">
        <v>7</v>
      </c>
      <c r="I47" s="125" t="s">
        <v>91</v>
      </c>
    </row>
    <row r="48" spans="1:9" x14ac:dyDescent="0.25">
      <c r="A48" s="125" t="s">
        <v>398</v>
      </c>
      <c r="B48" s="125" t="s">
        <v>349</v>
      </c>
      <c r="C48" s="125" t="s">
        <v>350</v>
      </c>
      <c r="D48" s="133">
        <v>0.91188662772438911</v>
      </c>
      <c r="E48" s="131">
        <v>0.91188662772438911</v>
      </c>
      <c r="F48" s="131">
        <v>0.91188662772438911</v>
      </c>
      <c r="G48" s="131">
        <v>0.91188662772438911</v>
      </c>
      <c r="H48" s="136">
        <v>4</v>
      </c>
      <c r="I48" s="137" t="s">
        <v>91</v>
      </c>
    </row>
    <row r="49" spans="1:9" x14ac:dyDescent="0.25">
      <c r="A49" s="125" t="s">
        <v>291</v>
      </c>
      <c r="B49" s="125" t="s">
        <v>43</v>
      </c>
      <c r="C49" s="125" t="s">
        <v>44</v>
      </c>
      <c r="D49" s="131">
        <v>0.91161560088672999</v>
      </c>
      <c r="E49" s="131">
        <v>0.91161560088672999</v>
      </c>
      <c r="F49" s="131">
        <v>0.91161560088672999</v>
      </c>
      <c r="G49" s="131">
        <v>0.91161560088672999</v>
      </c>
      <c r="H49" s="136">
        <v>6</v>
      </c>
      <c r="I49" s="125" t="s">
        <v>92</v>
      </c>
    </row>
    <row r="50" spans="1:9" x14ac:dyDescent="0.25">
      <c r="A50" s="125" t="s">
        <v>289</v>
      </c>
      <c r="B50" s="125" t="s">
        <v>221</v>
      </c>
      <c r="C50" s="125" t="s">
        <v>177</v>
      </c>
      <c r="D50" s="131">
        <v>0.88036473798825132</v>
      </c>
      <c r="E50" s="131">
        <v>0.91036473798825135</v>
      </c>
      <c r="F50" s="131">
        <v>0.91036473798825135</v>
      </c>
      <c r="G50" s="131">
        <v>0.91036473798825135</v>
      </c>
      <c r="H50" s="136">
        <v>13</v>
      </c>
      <c r="I50" s="132" t="s">
        <v>92</v>
      </c>
    </row>
    <row r="51" spans="1:9" x14ac:dyDescent="0.25">
      <c r="A51" s="125" t="s">
        <v>291</v>
      </c>
      <c r="B51" s="125" t="s">
        <v>41</v>
      </c>
      <c r="C51" s="125" t="s">
        <v>84</v>
      </c>
      <c r="D51" s="131">
        <v>0.87168358381504496</v>
      </c>
      <c r="E51" s="131">
        <v>0.90952973766119882</v>
      </c>
      <c r="F51" s="131">
        <v>0.90952973766119882</v>
      </c>
      <c r="G51" s="131">
        <v>0.90952973766119882</v>
      </c>
      <c r="H51" s="136">
        <v>7</v>
      </c>
      <c r="I51" s="125" t="s">
        <v>92</v>
      </c>
    </row>
    <row r="52" spans="1:9" x14ac:dyDescent="0.25">
      <c r="A52" s="125" t="s">
        <v>538</v>
      </c>
      <c r="B52" s="125" t="s">
        <v>473</v>
      </c>
      <c r="C52" s="125" t="s">
        <v>474</v>
      </c>
      <c r="G52" s="131">
        <v>0.90936285633765135</v>
      </c>
      <c r="H52" s="136">
        <v>2</v>
      </c>
      <c r="I52" s="131" t="s">
        <v>91</v>
      </c>
    </row>
    <row r="53" spans="1:9" x14ac:dyDescent="0.25">
      <c r="A53" s="125" t="s">
        <v>538</v>
      </c>
      <c r="B53" s="125" t="s">
        <v>468</v>
      </c>
      <c r="C53" s="125" t="s">
        <v>469</v>
      </c>
      <c r="G53" s="131">
        <v>0.90916542759556007</v>
      </c>
      <c r="H53" s="136">
        <v>3</v>
      </c>
      <c r="I53" s="131" t="s">
        <v>91</v>
      </c>
    </row>
    <row r="54" spans="1:9" x14ac:dyDescent="0.25">
      <c r="A54" s="125" t="s">
        <v>538</v>
      </c>
      <c r="B54" s="125" t="s">
        <v>475</v>
      </c>
      <c r="C54" s="125" t="s">
        <v>52</v>
      </c>
      <c r="G54" s="131">
        <v>0.90771505026131705</v>
      </c>
      <c r="H54" s="136">
        <v>4</v>
      </c>
      <c r="I54" s="131" t="s">
        <v>91</v>
      </c>
    </row>
    <row r="55" spans="1:9" x14ac:dyDescent="0.25">
      <c r="A55" s="125" t="s">
        <v>398</v>
      </c>
      <c r="B55" s="125" t="s">
        <v>365</v>
      </c>
      <c r="C55" s="125" t="s">
        <v>366</v>
      </c>
      <c r="D55" s="133">
        <v>0.8964866528484392</v>
      </c>
      <c r="E55" s="133">
        <v>0.90702719338897975</v>
      </c>
      <c r="F55" s="133">
        <v>0.90702719338897975</v>
      </c>
      <c r="G55" s="133">
        <v>0.90702719338897975</v>
      </c>
      <c r="H55" s="136">
        <v>5</v>
      </c>
      <c r="I55" s="125" t="s">
        <v>92</v>
      </c>
    </row>
    <row r="56" spans="1:9" x14ac:dyDescent="0.25">
      <c r="A56" s="126" t="s">
        <v>851</v>
      </c>
      <c r="B56" s="126" t="s">
        <v>638</v>
      </c>
      <c r="C56" s="126" t="s">
        <v>639</v>
      </c>
      <c r="D56" s="127"/>
      <c r="E56" s="127"/>
      <c r="F56" s="127"/>
      <c r="G56" s="127">
        <v>0.90463390336038119</v>
      </c>
      <c r="H56" s="143">
        <v>8</v>
      </c>
      <c r="I56" s="127" t="s">
        <v>92</v>
      </c>
    </row>
    <row r="57" spans="1:9" x14ac:dyDescent="0.25">
      <c r="A57" s="125" t="s">
        <v>538</v>
      </c>
      <c r="B57" s="125" t="s">
        <v>459</v>
      </c>
      <c r="C57" s="125" t="s">
        <v>503</v>
      </c>
      <c r="G57" s="131">
        <v>0.90457819582997445</v>
      </c>
      <c r="H57" s="136">
        <v>5</v>
      </c>
      <c r="I57" s="131" t="s">
        <v>92</v>
      </c>
    </row>
    <row r="58" spans="1:9" x14ac:dyDescent="0.25">
      <c r="A58" s="125" t="s">
        <v>289</v>
      </c>
      <c r="B58" s="125" t="s">
        <v>178</v>
      </c>
      <c r="C58" s="125" t="s">
        <v>179</v>
      </c>
      <c r="D58" s="131">
        <v>0.90356078154422415</v>
      </c>
      <c r="E58" s="131">
        <v>0.90356078154422415</v>
      </c>
      <c r="F58" s="131">
        <v>0.90356078154422415</v>
      </c>
      <c r="G58" s="131">
        <v>0.90356078154422415</v>
      </c>
      <c r="H58" s="136">
        <v>14</v>
      </c>
      <c r="I58" s="132" t="s">
        <v>92</v>
      </c>
    </row>
    <row r="59" spans="1:9" x14ac:dyDescent="0.25">
      <c r="A59" s="125" t="s">
        <v>538</v>
      </c>
      <c r="B59" s="125" t="s">
        <v>489</v>
      </c>
      <c r="C59" s="125" t="s">
        <v>490</v>
      </c>
      <c r="G59" s="131">
        <v>0.90319648146349985</v>
      </c>
      <c r="H59" s="136">
        <v>6</v>
      </c>
      <c r="I59" s="131" t="s">
        <v>91</v>
      </c>
    </row>
    <row r="60" spans="1:9" x14ac:dyDescent="0.25">
      <c r="A60" s="125" t="s">
        <v>289</v>
      </c>
      <c r="B60" s="125" t="s">
        <v>213</v>
      </c>
      <c r="C60" s="125" t="s">
        <v>214</v>
      </c>
      <c r="D60" s="131">
        <v>0.86074571340354034</v>
      </c>
      <c r="E60" s="131">
        <v>0.90236866422321249</v>
      </c>
      <c r="F60" s="131">
        <v>0.90236866422321249</v>
      </c>
      <c r="G60" s="131">
        <v>0.90236866422321249</v>
      </c>
      <c r="H60" s="136">
        <v>15</v>
      </c>
      <c r="I60" s="132" t="s">
        <v>92</v>
      </c>
    </row>
    <row r="61" spans="1:9" x14ac:dyDescent="0.25">
      <c r="A61" s="125" t="s">
        <v>289</v>
      </c>
      <c r="B61" s="125" t="s">
        <v>162</v>
      </c>
      <c r="C61" s="125" t="s">
        <v>163</v>
      </c>
      <c r="D61" s="131">
        <v>0.90176321706082363</v>
      </c>
      <c r="E61" s="131">
        <v>0.90176321706082363</v>
      </c>
      <c r="F61" s="131">
        <v>0.90176321706082363</v>
      </c>
      <c r="G61" s="131">
        <v>0.90176321706082363</v>
      </c>
      <c r="H61" s="136">
        <v>16</v>
      </c>
      <c r="I61" s="132" t="s">
        <v>92</v>
      </c>
    </row>
    <row r="62" spans="1:9" x14ac:dyDescent="0.25">
      <c r="A62" s="125" t="s">
        <v>449</v>
      </c>
      <c r="B62" s="131" t="s">
        <v>400</v>
      </c>
      <c r="C62" s="131" t="s">
        <v>168</v>
      </c>
      <c r="D62" s="131">
        <v>0.90107025891085635</v>
      </c>
      <c r="E62" s="131">
        <v>0.90107025891085635</v>
      </c>
      <c r="F62" s="131">
        <v>0.90107025891085635</v>
      </c>
      <c r="G62" s="131">
        <v>0.90107025891085635</v>
      </c>
      <c r="H62" s="136">
        <v>8</v>
      </c>
      <c r="I62" s="125" t="s">
        <v>92</v>
      </c>
    </row>
    <row r="63" spans="1:9" x14ac:dyDescent="0.25">
      <c r="A63" s="125" t="s">
        <v>398</v>
      </c>
      <c r="B63" s="125" t="s">
        <v>305</v>
      </c>
      <c r="C63" s="125" t="s">
        <v>306</v>
      </c>
      <c r="D63" s="133">
        <v>0.8580582249858677</v>
      </c>
      <c r="E63" s="133">
        <v>0.89903672924023403</v>
      </c>
      <c r="F63" s="133">
        <v>0.89903672924023403</v>
      </c>
      <c r="G63" s="133">
        <v>0.89903672924023403</v>
      </c>
      <c r="H63" s="136">
        <v>6</v>
      </c>
      <c r="I63" s="125" t="s">
        <v>92</v>
      </c>
    </row>
    <row r="64" spans="1:9" x14ac:dyDescent="0.25">
      <c r="A64" s="126" t="s">
        <v>851</v>
      </c>
      <c r="B64" s="126" t="s">
        <v>552</v>
      </c>
      <c r="C64" s="126" t="s">
        <v>193</v>
      </c>
      <c r="D64" s="127"/>
      <c r="E64" s="127"/>
      <c r="F64" s="127"/>
      <c r="G64" s="127">
        <v>0.8989061422882807</v>
      </c>
      <c r="H64" s="143">
        <v>9</v>
      </c>
      <c r="I64" s="127" t="s">
        <v>92</v>
      </c>
    </row>
    <row r="65" spans="1:9" x14ac:dyDescent="0.25">
      <c r="A65" s="125" t="s">
        <v>291</v>
      </c>
      <c r="B65" s="125" t="s">
        <v>110</v>
      </c>
      <c r="C65" s="125" t="s">
        <v>111</v>
      </c>
      <c r="D65" s="131">
        <v>0.88488531593367736</v>
      </c>
      <c r="E65" s="131">
        <v>0.89888531593367738</v>
      </c>
      <c r="F65" s="131">
        <v>0.89888531593367738</v>
      </c>
      <c r="G65" s="131">
        <v>0.89888531593367738</v>
      </c>
      <c r="H65" s="136">
        <v>6</v>
      </c>
      <c r="I65" s="125" t="s">
        <v>92</v>
      </c>
    </row>
    <row r="66" spans="1:9" x14ac:dyDescent="0.25">
      <c r="A66" s="125" t="s">
        <v>290</v>
      </c>
      <c r="B66" s="125" t="s">
        <v>270</v>
      </c>
      <c r="C66" s="125" t="s">
        <v>147</v>
      </c>
      <c r="D66" s="133">
        <v>0.88421767784412775</v>
      </c>
      <c r="E66" s="133">
        <v>0.89821767784412776</v>
      </c>
      <c r="F66" s="133">
        <v>0.89821767784412776</v>
      </c>
      <c r="G66" s="133">
        <v>0.89821767784412776</v>
      </c>
      <c r="H66" s="136">
        <v>7</v>
      </c>
      <c r="I66" s="125" t="s">
        <v>92</v>
      </c>
    </row>
    <row r="67" spans="1:9" x14ac:dyDescent="0.25">
      <c r="A67" s="125" t="s">
        <v>289</v>
      </c>
      <c r="B67" s="125" t="s">
        <v>156</v>
      </c>
      <c r="C67" s="125" t="s">
        <v>157</v>
      </c>
      <c r="D67" s="131">
        <v>0.89739789578082718</v>
      </c>
      <c r="E67" s="131">
        <v>0.89739789578082718</v>
      </c>
      <c r="F67" s="131">
        <v>0.89739789578082718</v>
      </c>
      <c r="G67" s="131">
        <v>0.89739789578082718</v>
      </c>
      <c r="H67" s="136">
        <v>17</v>
      </c>
      <c r="I67" s="132" t="s">
        <v>92</v>
      </c>
    </row>
    <row r="68" spans="1:9" x14ac:dyDescent="0.25">
      <c r="A68" s="126" t="s">
        <v>851</v>
      </c>
      <c r="B68" s="126" t="s">
        <v>661</v>
      </c>
      <c r="C68" s="126" t="s">
        <v>754</v>
      </c>
      <c r="D68" s="127"/>
      <c r="E68" s="127"/>
      <c r="F68" s="127"/>
      <c r="G68" s="127">
        <v>0.896815059246443</v>
      </c>
      <c r="H68" s="143">
        <v>10</v>
      </c>
      <c r="I68" s="127" t="s">
        <v>92</v>
      </c>
    </row>
    <row r="69" spans="1:9" x14ac:dyDescent="0.25">
      <c r="A69" s="125" t="s">
        <v>291</v>
      </c>
      <c r="B69" s="125" t="s">
        <v>70</v>
      </c>
      <c r="C69" s="125" t="s">
        <v>71</v>
      </c>
      <c r="D69" s="131">
        <v>0.895621575116612</v>
      </c>
      <c r="E69" s="131">
        <v>0.895621575116612</v>
      </c>
      <c r="F69" s="131">
        <v>0.895621575116612</v>
      </c>
      <c r="G69" s="131">
        <v>0.895621575116612</v>
      </c>
      <c r="H69" s="136">
        <v>8</v>
      </c>
      <c r="I69" s="125" t="s">
        <v>92</v>
      </c>
    </row>
    <row r="70" spans="1:9" x14ac:dyDescent="0.25">
      <c r="A70" s="125" t="s">
        <v>291</v>
      </c>
      <c r="B70" s="125" t="s">
        <v>104</v>
      </c>
      <c r="C70" s="125" t="s">
        <v>105</v>
      </c>
      <c r="D70" s="131">
        <v>0.88143304935508915</v>
      </c>
      <c r="E70" s="131">
        <v>0.89543304935508916</v>
      </c>
      <c r="F70" s="131">
        <v>0.89543304935508916</v>
      </c>
      <c r="G70" s="131">
        <v>0.89543304935508916</v>
      </c>
      <c r="H70" s="136">
        <v>7</v>
      </c>
      <c r="I70" s="125" t="s">
        <v>92</v>
      </c>
    </row>
    <row r="71" spans="1:9" x14ac:dyDescent="0.25">
      <c r="A71" s="126" t="s">
        <v>851</v>
      </c>
      <c r="B71" s="126" t="s">
        <v>643</v>
      </c>
      <c r="C71" s="126" t="s">
        <v>408</v>
      </c>
      <c r="D71" s="127"/>
      <c r="E71" s="127"/>
      <c r="F71" s="127"/>
      <c r="G71" s="127">
        <v>0.89417581541650248</v>
      </c>
      <c r="H71" s="143">
        <v>11</v>
      </c>
      <c r="I71" s="127" t="s">
        <v>92</v>
      </c>
    </row>
    <row r="72" spans="1:9" x14ac:dyDescent="0.25">
      <c r="A72" s="125" t="s">
        <v>291</v>
      </c>
      <c r="B72" s="125" t="s">
        <v>57</v>
      </c>
      <c r="C72" s="125" t="s">
        <v>58</v>
      </c>
      <c r="D72" s="131">
        <v>0.86592110783326615</v>
      </c>
      <c r="E72" s="131">
        <v>0.89392110783326617</v>
      </c>
      <c r="F72" s="131">
        <v>0.89392110783326617</v>
      </c>
      <c r="G72" s="131">
        <v>0.89392110783326617</v>
      </c>
      <c r="H72" s="136">
        <v>9</v>
      </c>
      <c r="I72" s="125" t="s">
        <v>92</v>
      </c>
    </row>
    <row r="73" spans="1:9" x14ac:dyDescent="0.25">
      <c r="A73" s="125" t="s">
        <v>398</v>
      </c>
      <c r="B73" s="125" t="s">
        <v>13</v>
      </c>
      <c r="C73" s="125" t="s">
        <v>339</v>
      </c>
      <c r="D73" s="133">
        <v>0.89044107363440328</v>
      </c>
      <c r="E73" s="133">
        <v>0.89353966518369909</v>
      </c>
      <c r="F73" s="133">
        <v>0.89353966518369909</v>
      </c>
      <c r="G73" s="133">
        <v>0.89353966518369909</v>
      </c>
      <c r="H73" s="136">
        <v>7</v>
      </c>
      <c r="I73" s="125" t="s">
        <v>92</v>
      </c>
    </row>
    <row r="74" spans="1:9" x14ac:dyDescent="0.25">
      <c r="A74" s="125" t="s">
        <v>449</v>
      </c>
      <c r="B74" s="131" t="s">
        <v>420</v>
      </c>
      <c r="C74" s="131" t="s">
        <v>402</v>
      </c>
      <c r="D74" s="131">
        <v>0.87655295096774533</v>
      </c>
      <c r="E74" s="131">
        <v>0.89105295096774528</v>
      </c>
      <c r="F74" s="131">
        <v>0.89105295096774528</v>
      </c>
      <c r="G74" s="131">
        <v>0.89105295096774528</v>
      </c>
      <c r="H74" s="136">
        <v>9</v>
      </c>
      <c r="I74" s="125" t="s">
        <v>92</v>
      </c>
    </row>
    <row r="75" spans="1:9" x14ac:dyDescent="0.25">
      <c r="A75" s="125" t="s">
        <v>449</v>
      </c>
      <c r="B75" s="131" t="s">
        <v>435</v>
      </c>
      <c r="C75" s="131" t="s">
        <v>52</v>
      </c>
      <c r="D75" s="131">
        <v>0.86779323584311563</v>
      </c>
      <c r="E75" s="131">
        <v>0.88968212473200448</v>
      </c>
      <c r="F75" s="131">
        <v>0.88968212473200448</v>
      </c>
      <c r="G75" s="131">
        <v>0.88968212473200448</v>
      </c>
      <c r="H75" s="136">
        <v>10</v>
      </c>
      <c r="I75" s="125" t="s">
        <v>92</v>
      </c>
    </row>
    <row r="76" spans="1:9" x14ac:dyDescent="0.25">
      <c r="A76" s="125" t="s">
        <v>398</v>
      </c>
      <c r="B76" s="125" t="s">
        <v>329</v>
      </c>
      <c r="C76" s="125" t="s">
        <v>330</v>
      </c>
      <c r="D76" s="133">
        <v>0.88590014236961667</v>
      </c>
      <c r="E76" s="133">
        <v>0.88590014236961667</v>
      </c>
      <c r="F76" s="133">
        <v>0.88590014236961667</v>
      </c>
      <c r="G76" s="133">
        <v>0.88590014236961667</v>
      </c>
      <c r="H76" s="136">
        <v>8</v>
      </c>
      <c r="I76" s="125" t="s">
        <v>85</v>
      </c>
    </row>
    <row r="77" spans="1:9" x14ac:dyDescent="0.25">
      <c r="A77" s="125" t="s">
        <v>290</v>
      </c>
      <c r="B77" s="125" t="s">
        <v>261</v>
      </c>
      <c r="C77" s="125" t="s">
        <v>262</v>
      </c>
      <c r="D77" s="133">
        <v>0.88383801030395925</v>
      </c>
      <c r="E77" s="133">
        <v>0.88383801030395925</v>
      </c>
      <c r="F77" s="133">
        <v>0.88383801030395925</v>
      </c>
      <c r="G77" s="133">
        <v>0.88383801030395925</v>
      </c>
      <c r="H77" s="136">
        <v>8</v>
      </c>
      <c r="I77" s="125" t="s">
        <v>85</v>
      </c>
    </row>
    <row r="78" spans="1:9" x14ac:dyDescent="0.25">
      <c r="A78" s="125" t="s">
        <v>290</v>
      </c>
      <c r="B78" s="125" t="s">
        <v>205</v>
      </c>
      <c r="C78" s="125" t="s">
        <v>253</v>
      </c>
      <c r="D78" s="133">
        <v>0.84381365517604434</v>
      </c>
      <c r="E78" s="133">
        <v>0.88281365517604438</v>
      </c>
      <c r="F78" s="133">
        <v>0.88281365517604438</v>
      </c>
      <c r="G78" s="133">
        <v>0.88281365517604438</v>
      </c>
      <c r="H78" s="136">
        <v>9</v>
      </c>
      <c r="I78" s="125" t="s">
        <v>85</v>
      </c>
    </row>
    <row r="79" spans="1:9" x14ac:dyDescent="0.25">
      <c r="A79" s="125" t="s">
        <v>449</v>
      </c>
      <c r="B79" s="131" t="s">
        <v>421</v>
      </c>
      <c r="C79" s="131" t="s">
        <v>408</v>
      </c>
      <c r="D79" s="131">
        <v>0.83090089288125135</v>
      </c>
      <c r="E79" s="131">
        <v>0.88255168653204497</v>
      </c>
      <c r="F79" s="131">
        <v>0.88255168653204497</v>
      </c>
      <c r="G79" s="131">
        <v>0.88255168653204497</v>
      </c>
      <c r="H79" s="136">
        <v>11</v>
      </c>
      <c r="I79" s="125" t="s">
        <v>85</v>
      </c>
    </row>
    <row r="80" spans="1:9" x14ac:dyDescent="0.25">
      <c r="A80" s="125" t="s">
        <v>289</v>
      </c>
      <c r="B80" s="125" t="s">
        <v>149</v>
      </c>
      <c r="C80" s="125" t="s">
        <v>150</v>
      </c>
      <c r="D80" s="131">
        <v>0.88253205747734265</v>
      </c>
      <c r="E80" s="131">
        <v>0.88253205747734265</v>
      </c>
      <c r="F80" s="131">
        <v>0.88253205747734265</v>
      </c>
      <c r="G80" s="131">
        <v>0.88253205747734265</v>
      </c>
      <c r="H80" s="136">
        <v>18</v>
      </c>
      <c r="I80" s="132" t="s">
        <v>85</v>
      </c>
    </row>
    <row r="81" spans="1:9" x14ac:dyDescent="0.25">
      <c r="A81" s="125" t="s">
        <v>291</v>
      </c>
      <c r="B81" s="125" t="s">
        <v>138</v>
      </c>
      <c r="C81" s="125" t="s">
        <v>139</v>
      </c>
      <c r="D81" s="131">
        <v>0.86767002063845899</v>
      </c>
      <c r="E81" s="131">
        <v>0.88117002063845895</v>
      </c>
      <c r="F81" s="131">
        <v>0.88117002063845895</v>
      </c>
      <c r="G81" s="131">
        <v>0.88117002063845895</v>
      </c>
      <c r="H81" s="136">
        <v>8</v>
      </c>
      <c r="I81" s="125" t="s">
        <v>85</v>
      </c>
    </row>
    <row r="82" spans="1:9" x14ac:dyDescent="0.25">
      <c r="A82" s="125" t="s">
        <v>289</v>
      </c>
      <c r="B82" s="125" t="s">
        <v>208</v>
      </c>
      <c r="C82" s="125" t="s">
        <v>209</v>
      </c>
      <c r="D82" s="131">
        <v>0.84608621088868863</v>
      </c>
      <c r="E82" s="131">
        <v>0.87908621088868866</v>
      </c>
      <c r="F82" s="131">
        <v>0.87908621088868866</v>
      </c>
      <c r="G82" s="131">
        <v>0.87908621088868866</v>
      </c>
      <c r="H82" s="136">
        <v>19</v>
      </c>
      <c r="I82" s="132" t="s">
        <v>85</v>
      </c>
    </row>
    <row r="83" spans="1:9" x14ac:dyDescent="0.25">
      <c r="A83" s="125" t="s">
        <v>291</v>
      </c>
      <c r="B83" s="125" t="s">
        <v>137</v>
      </c>
      <c r="C83" s="125" t="s">
        <v>42</v>
      </c>
      <c r="D83" s="131">
        <v>0.86349259921925836</v>
      </c>
      <c r="E83" s="131">
        <v>0.87849259921925837</v>
      </c>
      <c r="F83" s="131">
        <v>0.87849259921925837</v>
      </c>
      <c r="G83" s="131">
        <v>0.87849259921925837</v>
      </c>
      <c r="H83" s="136">
        <v>9</v>
      </c>
      <c r="I83" s="125" t="s">
        <v>85</v>
      </c>
    </row>
    <row r="84" spans="1:9" x14ac:dyDescent="0.25">
      <c r="A84" s="125" t="s">
        <v>289</v>
      </c>
      <c r="B84" s="125" t="s">
        <v>151</v>
      </c>
      <c r="C84" s="125" t="s">
        <v>115</v>
      </c>
      <c r="D84" s="131">
        <v>0.8781734182652241</v>
      </c>
      <c r="E84" s="131">
        <v>0.8781734182652241</v>
      </c>
      <c r="F84" s="131">
        <v>0.8781734182652241</v>
      </c>
      <c r="G84" s="131">
        <v>0.8781734182652241</v>
      </c>
      <c r="H84" s="136">
        <v>20</v>
      </c>
      <c r="I84" s="132" t="s">
        <v>85</v>
      </c>
    </row>
    <row r="85" spans="1:9" x14ac:dyDescent="0.25">
      <c r="A85" s="125" t="s">
        <v>398</v>
      </c>
      <c r="B85" s="125" t="s">
        <v>354</v>
      </c>
      <c r="C85" s="125" t="s">
        <v>200</v>
      </c>
      <c r="D85" s="133">
        <v>0.87501248874651938</v>
      </c>
      <c r="E85" s="133">
        <v>0.87744492117895179</v>
      </c>
      <c r="F85" s="133">
        <v>0.87744492117895179</v>
      </c>
      <c r="G85" s="133">
        <v>0.87744492117895179</v>
      </c>
      <c r="H85" s="136">
        <v>9</v>
      </c>
      <c r="I85" s="125" t="s">
        <v>85</v>
      </c>
    </row>
    <row r="86" spans="1:9" x14ac:dyDescent="0.25">
      <c r="A86" s="126" t="s">
        <v>851</v>
      </c>
      <c r="B86" s="126" t="s">
        <v>298</v>
      </c>
      <c r="C86" s="126" t="s">
        <v>634</v>
      </c>
      <c r="D86" s="127"/>
      <c r="E86" s="127"/>
      <c r="F86" s="127"/>
      <c r="G86" s="127">
        <v>0.8756955804333082</v>
      </c>
      <c r="H86" s="143">
        <v>12</v>
      </c>
      <c r="I86" s="127" t="s">
        <v>85</v>
      </c>
    </row>
    <row r="87" spans="1:9" x14ac:dyDescent="0.25">
      <c r="A87" s="125" t="s">
        <v>291</v>
      </c>
      <c r="B87" s="125" t="s">
        <v>61</v>
      </c>
      <c r="C87" s="125" t="s">
        <v>62</v>
      </c>
      <c r="D87" s="131">
        <v>0.84547677376122232</v>
      </c>
      <c r="E87" s="131">
        <v>0.87497677376122229</v>
      </c>
      <c r="F87" s="131">
        <v>0.87497677376122229</v>
      </c>
      <c r="G87" s="131">
        <v>0.87497677376122229</v>
      </c>
      <c r="H87" s="136">
        <v>10</v>
      </c>
      <c r="I87" s="125" t="s">
        <v>85</v>
      </c>
    </row>
    <row r="88" spans="1:9" x14ac:dyDescent="0.25">
      <c r="A88" s="125" t="s">
        <v>291</v>
      </c>
      <c r="B88" s="125" t="s">
        <v>101</v>
      </c>
      <c r="C88" s="125" t="s">
        <v>102</v>
      </c>
      <c r="D88" s="131">
        <v>0.85795679567191618</v>
      </c>
      <c r="E88" s="131">
        <v>0.87392170795261792</v>
      </c>
      <c r="F88" s="131">
        <v>0.87392170795261792</v>
      </c>
      <c r="G88" s="131">
        <v>0.87392170795261792</v>
      </c>
      <c r="H88" s="136">
        <v>10</v>
      </c>
      <c r="I88" s="125" t="s">
        <v>85</v>
      </c>
    </row>
    <row r="89" spans="1:9" x14ac:dyDescent="0.25">
      <c r="A89" s="125" t="s">
        <v>538</v>
      </c>
      <c r="B89" s="125" t="s">
        <v>491</v>
      </c>
      <c r="C89" s="125" t="s">
        <v>80</v>
      </c>
      <c r="G89" s="131">
        <v>0.87316096446871971</v>
      </c>
      <c r="H89" s="136">
        <v>7</v>
      </c>
      <c r="I89" s="131" t="s">
        <v>85</v>
      </c>
    </row>
    <row r="90" spans="1:9" x14ac:dyDescent="0.25">
      <c r="A90" s="125" t="s">
        <v>291</v>
      </c>
      <c r="B90" s="125" t="s">
        <v>63</v>
      </c>
      <c r="C90" s="125" t="s">
        <v>48</v>
      </c>
      <c r="D90" s="131">
        <v>0.84699066460797368</v>
      </c>
      <c r="E90" s="131">
        <v>0.87149066460797364</v>
      </c>
      <c r="F90" s="131">
        <v>0.87149066460797364</v>
      </c>
      <c r="G90" s="131">
        <v>0.87149066460797364</v>
      </c>
      <c r="H90" s="136">
        <v>11</v>
      </c>
      <c r="I90" s="125" t="s">
        <v>85</v>
      </c>
    </row>
    <row r="91" spans="1:9" x14ac:dyDescent="0.25">
      <c r="A91" s="125" t="s">
        <v>538</v>
      </c>
      <c r="B91" s="125" t="s">
        <v>478</v>
      </c>
      <c r="C91" s="125" t="s">
        <v>479</v>
      </c>
      <c r="G91" s="131">
        <v>0.87104751301010552</v>
      </c>
      <c r="H91" s="136">
        <v>8</v>
      </c>
      <c r="I91" s="131" t="s">
        <v>85</v>
      </c>
    </row>
    <row r="92" spans="1:9" x14ac:dyDescent="0.25">
      <c r="A92" s="125" t="s">
        <v>398</v>
      </c>
      <c r="B92" s="125" t="s">
        <v>293</v>
      </c>
      <c r="C92" s="125" t="s">
        <v>218</v>
      </c>
      <c r="D92" s="133">
        <v>0.8414669514059</v>
      </c>
      <c r="E92" s="133">
        <v>0.87046695140590002</v>
      </c>
      <c r="F92" s="133">
        <v>0.87046695140590002</v>
      </c>
      <c r="G92" s="133">
        <v>0.87046695140590002</v>
      </c>
      <c r="H92" s="136">
        <v>10</v>
      </c>
      <c r="I92" s="125" t="s">
        <v>85</v>
      </c>
    </row>
    <row r="93" spans="1:9" x14ac:dyDescent="0.25">
      <c r="A93" s="126" t="s">
        <v>851</v>
      </c>
      <c r="B93" s="126" t="s">
        <v>664</v>
      </c>
      <c r="C93" s="126" t="s">
        <v>743</v>
      </c>
      <c r="D93" s="127"/>
      <c r="E93" s="127"/>
      <c r="F93" s="127"/>
      <c r="G93" s="127">
        <v>0.8703819656657229</v>
      </c>
      <c r="H93" s="143">
        <v>13</v>
      </c>
      <c r="I93" s="127" t="s">
        <v>85</v>
      </c>
    </row>
    <row r="94" spans="1:9" x14ac:dyDescent="0.25">
      <c r="A94" s="125" t="s">
        <v>538</v>
      </c>
      <c r="B94" s="125" t="s">
        <v>492</v>
      </c>
      <c r="C94" s="125" t="s">
        <v>493</v>
      </c>
      <c r="G94" s="131">
        <v>0.86985271493885652</v>
      </c>
      <c r="H94" s="136">
        <v>9</v>
      </c>
      <c r="I94" s="131" t="s">
        <v>85</v>
      </c>
    </row>
    <row r="95" spans="1:9" x14ac:dyDescent="0.25">
      <c r="A95" s="125" t="s">
        <v>398</v>
      </c>
      <c r="B95" s="125" t="s">
        <v>361</v>
      </c>
      <c r="C95" s="125" t="s">
        <v>362</v>
      </c>
      <c r="D95" s="133">
        <v>0.83558339286100836</v>
      </c>
      <c r="E95" s="133">
        <v>0.86864832792594338</v>
      </c>
      <c r="F95" s="133">
        <v>0.86864832792594338</v>
      </c>
      <c r="G95" s="133">
        <v>0.86864832792594338</v>
      </c>
      <c r="H95" s="136">
        <v>11</v>
      </c>
      <c r="I95" s="125" t="s">
        <v>85</v>
      </c>
    </row>
    <row r="96" spans="1:9" x14ac:dyDescent="0.25">
      <c r="A96" s="125" t="s">
        <v>538</v>
      </c>
      <c r="B96" s="125" t="s">
        <v>480</v>
      </c>
      <c r="C96" s="125" t="s">
        <v>481</v>
      </c>
      <c r="G96" s="131">
        <v>0.8660485766904672</v>
      </c>
      <c r="H96" s="136">
        <v>10</v>
      </c>
      <c r="I96" s="131" t="s">
        <v>85</v>
      </c>
    </row>
    <row r="97" spans="1:9" x14ac:dyDescent="0.25">
      <c r="A97" s="125" t="s">
        <v>538</v>
      </c>
      <c r="B97" s="125" t="s">
        <v>462</v>
      </c>
      <c r="C97" s="125" t="s">
        <v>463</v>
      </c>
      <c r="G97" s="131">
        <v>0.86585336392586265</v>
      </c>
      <c r="H97" s="136">
        <v>11</v>
      </c>
      <c r="I97" s="131" t="s">
        <v>85</v>
      </c>
    </row>
    <row r="98" spans="1:9" x14ac:dyDescent="0.25">
      <c r="A98" s="125" t="s">
        <v>449</v>
      </c>
      <c r="B98" s="131" t="s">
        <v>413</v>
      </c>
      <c r="C98" s="131" t="s">
        <v>414</v>
      </c>
      <c r="D98" s="131">
        <v>0.84089758983323759</v>
      </c>
      <c r="E98" s="131">
        <v>0.86539758983323756</v>
      </c>
      <c r="F98" s="131">
        <v>0.86539758983323756</v>
      </c>
      <c r="G98" s="131">
        <v>0.86539758983323756</v>
      </c>
      <c r="H98" s="136">
        <v>12</v>
      </c>
      <c r="I98" s="125" t="s">
        <v>85</v>
      </c>
    </row>
    <row r="99" spans="1:9" x14ac:dyDescent="0.25">
      <c r="A99" s="125" t="s">
        <v>398</v>
      </c>
      <c r="B99" s="125" t="s">
        <v>300</v>
      </c>
      <c r="C99" s="125" t="s">
        <v>301</v>
      </c>
      <c r="D99" s="133">
        <v>0.85098106274731489</v>
      </c>
      <c r="E99" s="133">
        <v>0.8619810627473149</v>
      </c>
      <c r="F99" s="133">
        <v>0.8619810627473149</v>
      </c>
      <c r="G99" s="133">
        <v>0.8619810627473149</v>
      </c>
      <c r="H99" s="136">
        <v>12</v>
      </c>
      <c r="I99" s="125" t="s">
        <v>89</v>
      </c>
    </row>
    <row r="100" spans="1:9" x14ac:dyDescent="0.25">
      <c r="A100" s="125" t="s">
        <v>398</v>
      </c>
      <c r="B100" s="125" t="s">
        <v>335</v>
      </c>
      <c r="C100" s="125" t="s">
        <v>336</v>
      </c>
      <c r="D100" s="133">
        <v>0.81249746665829203</v>
      </c>
      <c r="E100" s="133">
        <v>0.85761434977517514</v>
      </c>
      <c r="F100" s="133">
        <v>0.85761434977517514</v>
      </c>
      <c r="G100" s="133">
        <v>0.85761434977517514</v>
      </c>
      <c r="H100" s="136">
        <v>13</v>
      </c>
      <c r="I100" s="125" t="s">
        <v>89</v>
      </c>
    </row>
    <row r="101" spans="1:9" x14ac:dyDescent="0.25">
      <c r="A101" s="126" t="s">
        <v>851</v>
      </c>
      <c r="B101" s="126" t="s">
        <v>665</v>
      </c>
      <c r="C101" s="126" t="s">
        <v>168</v>
      </c>
      <c r="D101" s="127"/>
      <c r="E101" s="127"/>
      <c r="F101" s="127"/>
      <c r="G101" s="127">
        <v>0.85699718210189024</v>
      </c>
      <c r="H101" s="143">
        <v>14</v>
      </c>
      <c r="I101" s="127" t="s">
        <v>89</v>
      </c>
    </row>
    <row r="102" spans="1:9" x14ac:dyDescent="0.25">
      <c r="A102" s="125" t="s">
        <v>398</v>
      </c>
      <c r="B102" s="125" t="s">
        <v>318</v>
      </c>
      <c r="C102" s="125" t="s">
        <v>319</v>
      </c>
      <c r="D102" s="133">
        <v>0.84049778859417068</v>
      </c>
      <c r="E102" s="133">
        <v>0.85649778859417069</v>
      </c>
      <c r="F102" s="133">
        <v>0.85649778859417069</v>
      </c>
      <c r="G102" s="133">
        <v>0.85649778859417069</v>
      </c>
      <c r="H102" s="136">
        <v>14</v>
      </c>
      <c r="I102" s="125" t="s">
        <v>89</v>
      </c>
    </row>
    <row r="103" spans="1:9" x14ac:dyDescent="0.25">
      <c r="A103" s="125" t="s">
        <v>538</v>
      </c>
      <c r="B103" s="125" t="s">
        <v>466</v>
      </c>
      <c r="C103" s="125" t="s">
        <v>467</v>
      </c>
      <c r="G103" s="131">
        <v>0.85326710474599188</v>
      </c>
      <c r="H103" s="136">
        <v>12</v>
      </c>
      <c r="I103" s="131" t="s">
        <v>89</v>
      </c>
    </row>
    <row r="104" spans="1:9" x14ac:dyDescent="0.25">
      <c r="A104" s="125" t="s">
        <v>449</v>
      </c>
      <c r="B104" s="131" t="s">
        <v>443</v>
      </c>
      <c r="C104" s="131" t="s">
        <v>444</v>
      </c>
      <c r="D104" s="131">
        <v>0.84742827335353521</v>
      </c>
      <c r="E104" s="131">
        <v>0.84742827335353521</v>
      </c>
      <c r="F104" s="131">
        <v>0.84742827335353521</v>
      </c>
      <c r="G104" s="131">
        <v>0.84742827335353521</v>
      </c>
      <c r="H104" s="136">
        <v>13</v>
      </c>
      <c r="I104" s="125" t="s">
        <v>89</v>
      </c>
    </row>
    <row r="105" spans="1:9" x14ac:dyDescent="0.25">
      <c r="A105" s="126" t="s">
        <v>851</v>
      </c>
      <c r="B105" s="126" t="s">
        <v>550</v>
      </c>
      <c r="C105" s="126" t="s">
        <v>44</v>
      </c>
      <c r="D105" s="127"/>
      <c r="E105" s="127"/>
      <c r="F105" s="127"/>
      <c r="G105" s="127">
        <v>0.84738382443617133</v>
      </c>
      <c r="H105" s="143">
        <v>15</v>
      </c>
      <c r="I105" s="127" t="s">
        <v>89</v>
      </c>
    </row>
    <row r="106" spans="1:9" x14ac:dyDescent="0.25">
      <c r="A106" s="125" t="s">
        <v>449</v>
      </c>
      <c r="B106" s="131" t="s">
        <v>436</v>
      </c>
      <c r="C106" s="131" t="s">
        <v>437</v>
      </c>
      <c r="D106" s="131">
        <v>0.81723754639263246</v>
      </c>
      <c r="E106" s="131">
        <v>0.84623754639263249</v>
      </c>
      <c r="F106" s="131">
        <v>0.84623754639263249</v>
      </c>
      <c r="G106" s="131">
        <v>0.84623754639263249</v>
      </c>
      <c r="H106" s="136">
        <v>14</v>
      </c>
      <c r="I106" s="125" t="s">
        <v>89</v>
      </c>
    </row>
    <row r="107" spans="1:9" x14ac:dyDescent="0.25">
      <c r="A107" s="125" t="s">
        <v>289</v>
      </c>
      <c r="B107" s="125" t="s">
        <v>144</v>
      </c>
      <c r="C107" s="125" t="s">
        <v>145</v>
      </c>
      <c r="D107" s="131">
        <v>0.8245109156242787</v>
      </c>
      <c r="E107" s="131">
        <v>0.84351091562427871</v>
      </c>
      <c r="F107" s="131">
        <v>0.84351091562427871</v>
      </c>
      <c r="G107" s="131">
        <v>0.84351091562427871</v>
      </c>
      <c r="H107" s="136">
        <v>21</v>
      </c>
      <c r="I107" s="132" t="s">
        <v>89</v>
      </c>
    </row>
    <row r="108" spans="1:9" x14ac:dyDescent="0.25">
      <c r="A108" s="125" t="s">
        <v>289</v>
      </c>
      <c r="B108" s="125" t="s">
        <v>152</v>
      </c>
      <c r="C108" s="125" t="s">
        <v>153</v>
      </c>
      <c r="D108" s="131">
        <v>0.84035798397020989</v>
      </c>
      <c r="E108" s="131">
        <v>0.84035798397020989</v>
      </c>
      <c r="F108" s="131">
        <v>0.84035798397020989</v>
      </c>
      <c r="G108" s="131">
        <v>0.84035798397020989</v>
      </c>
      <c r="H108" s="136">
        <v>22</v>
      </c>
      <c r="I108" s="132" t="s">
        <v>89</v>
      </c>
    </row>
    <row r="109" spans="1:9" x14ac:dyDescent="0.25">
      <c r="A109" s="125" t="s">
        <v>398</v>
      </c>
      <c r="B109" s="125" t="s">
        <v>355</v>
      </c>
      <c r="C109" s="125" t="s">
        <v>97</v>
      </c>
      <c r="D109" s="133">
        <v>0.80632827711827137</v>
      </c>
      <c r="E109" s="133">
        <v>0.84032827711827141</v>
      </c>
      <c r="F109" s="133">
        <v>0.84032827711827141</v>
      </c>
      <c r="G109" s="133">
        <v>0.84032827711827141</v>
      </c>
      <c r="H109" s="136">
        <v>15</v>
      </c>
      <c r="I109" s="125" t="s">
        <v>89</v>
      </c>
    </row>
    <row r="110" spans="1:9" x14ac:dyDescent="0.25">
      <c r="A110" s="125" t="s">
        <v>291</v>
      </c>
      <c r="B110" s="125" t="s">
        <v>131</v>
      </c>
      <c r="C110" s="125" t="s">
        <v>132</v>
      </c>
      <c r="D110" s="131">
        <v>0.83015361657080922</v>
      </c>
      <c r="E110" s="131">
        <v>0.84015361657080923</v>
      </c>
      <c r="F110" s="131">
        <v>0.84015361657080923</v>
      </c>
      <c r="G110" s="131">
        <v>0.84015361657080923</v>
      </c>
      <c r="H110" s="136">
        <v>11</v>
      </c>
      <c r="I110" s="125" t="s">
        <v>89</v>
      </c>
    </row>
    <row r="111" spans="1:9" x14ac:dyDescent="0.25">
      <c r="A111" s="125" t="s">
        <v>289</v>
      </c>
      <c r="B111" s="125" t="s">
        <v>224</v>
      </c>
      <c r="C111" s="125" t="s">
        <v>225</v>
      </c>
      <c r="D111" s="131">
        <v>0.82775604745187037</v>
      </c>
      <c r="E111" s="131">
        <v>0.83975604745187038</v>
      </c>
      <c r="F111" s="131">
        <v>0.83975604745187038</v>
      </c>
      <c r="G111" s="131">
        <v>0.83975604745187038</v>
      </c>
      <c r="H111" s="136">
        <v>23</v>
      </c>
      <c r="I111" s="132" t="s">
        <v>89</v>
      </c>
    </row>
    <row r="112" spans="1:9" x14ac:dyDescent="0.25">
      <c r="A112" s="125" t="s">
        <v>290</v>
      </c>
      <c r="B112" s="125" t="s">
        <v>263</v>
      </c>
      <c r="C112" s="125" t="s">
        <v>285</v>
      </c>
      <c r="D112" s="133">
        <v>0.82289768731212831</v>
      </c>
      <c r="E112" s="133">
        <v>0.83862845654289753</v>
      </c>
      <c r="F112" s="133">
        <v>0.83862845654289753</v>
      </c>
      <c r="G112" s="133">
        <v>0.83862845654289753</v>
      </c>
      <c r="H112" s="136">
        <v>10</v>
      </c>
      <c r="I112" s="125" t="s">
        <v>89</v>
      </c>
    </row>
    <row r="113" spans="1:10" x14ac:dyDescent="0.25">
      <c r="A113" s="126" t="s">
        <v>851</v>
      </c>
      <c r="B113" s="126" t="s">
        <v>637</v>
      </c>
      <c r="C113" s="126" t="s">
        <v>744</v>
      </c>
      <c r="D113" s="127"/>
      <c r="E113" s="127"/>
      <c r="F113" s="127"/>
      <c r="G113" s="127">
        <v>0.83813092279706791</v>
      </c>
      <c r="H113" s="143">
        <v>16</v>
      </c>
      <c r="I113" s="127" t="s">
        <v>89</v>
      </c>
    </row>
    <row r="114" spans="1:10" x14ac:dyDescent="0.25">
      <c r="A114" s="125" t="s">
        <v>398</v>
      </c>
      <c r="B114" s="125" t="s">
        <v>324</v>
      </c>
      <c r="C114" s="125" t="s">
        <v>325</v>
      </c>
      <c r="D114" s="133">
        <v>0.78722698532336743</v>
      </c>
      <c r="E114" s="133">
        <v>0.83404516714154919</v>
      </c>
      <c r="F114" s="133">
        <v>0.83404516714154919</v>
      </c>
      <c r="G114" s="133">
        <v>0.83404516714154919</v>
      </c>
      <c r="H114" s="136">
        <v>16</v>
      </c>
      <c r="I114" s="125" t="s">
        <v>89</v>
      </c>
    </row>
    <row r="115" spans="1:10" x14ac:dyDescent="0.25">
      <c r="A115" s="125" t="s">
        <v>289</v>
      </c>
      <c r="B115" s="125" t="s">
        <v>158</v>
      </c>
      <c r="C115" s="125" t="s">
        <v>159</v>
      </c>
      <c r="D115" s="131">
        <v>0.83394312367160028</v>
      </c>
      <c r="E115" s="131">
        <v>0.83394312367160028</v>
      </c>
      <c r="F115" s="131">
        <v>0.83394312367160028</v>
      </c>
      <c r="G115" s="131">
        <v>0.83394312367160028</v>
      </c>
      <c r="H115" s="136">
        <v>24</v>
      </c>
      <c r="I115" s="132" t="s">
        <v>89</v>
      </c>
    </row>
    <row r="116" spans="1:10" x14ac:dyDescent="0.25">
      <c r="A116" s="125" t="s">
        <v>291</v>
      </c>
      <c r="B116" s="125" t="s">
        <v>133</v>
      </c>
      <c r="C116" s="125" t="s">
        <v>134</v>
      </c>
      <c r="D116" s="131">
        <v>0.79910685036436235</v>
      </c>
      <c r="E116" s="131">
        <v>0.83003788484712093</v>
      </c>
      <c r="F116" s="131">
        <v>0.83003788484712093</v>
      </c>
      <c r="G116" s="131">
        <v>0.83003788484712093</v>
      </c>
      <c r="H116" s="136">
        <v>12</v>
      </c>
      <c r="I116" s="125" t="s">
        <v>89</v>
      </c>
    </row>
    <row r="117" spans="1:10" x14ac:dyDescent="0.25">
      <c r="A117" s="125" t="s">
        <v>289</v>
      </c>
      <c r="B117" s="125" t="s">
        <v>191</v>
      </c>
      <c r="C117" s="125" t="s">
        <v>44</v>
      </c>
      <c r="D117" s="131">
        <v>0.82420155179430032</v>
      </c>
      <c r="E117" s="131">
        <v>0.82920155179430033</v>
      </c>
      <c r="F117" s="131">
        <v>0.82920155179430033</v>
      </c>
      <c r="G117" s="131">
        <v>0.82920155179430033</v>
      </c>
      <c r="H117" s="136">
        <v>25</v>
      </c>
      <c r="I117" s="132" t="s">
        <v>89</v>
      </c>
    </row>
    <row r="118" spans="1:10" x14ac:dyDescent="0.25">
      <c r="A118" s="125" t="s">
        <v>291</v>
      </c>
      <c r="B118" s="125" t="s">
        <v>126</v>
      </c>
      <c r="C118" s="125" t="s">
        <v>127</v>
      </c>
      <c r="D118" s="131">
        <v>0.805916571314228</v>
      </c>
      <c r="E118" s="131">
        <v>0.82691657131422802</v>
      </c>
      <c r="F118" s="131">
        <v>0.82691657131422802</v>
      </c>
      <c r="G118" s="131">
        <v>0.82691657131422802</v>
      </c>
      <c r="H118" s="136">
        <v>13</v>
      </c>
      <c r="I118" s="125" t="s">
        <v>89</v>
      </c>
    </row>
    <row r="119" spans="1:10" x14ac:dyDescent="0.25">
      <c r="A119" s="126" t="s">
        <v>851</v>
      </c>
      <c r="B119" s="126" t="s">
        <v>662</v>
      </c>
      <c r="C119" s="126" t="s">
        <v>663</v>
      </c>
      <c r="D119" s="127"/>
      <c r="E119" s="127"/>
      <c r="F119" s="127"/>
      <c r="G119" s="127">
        <v>0.82581876315102454</v>
      </c>
      <c r="H119" s="143">
        <v>17</v>
      </c>
      <c r="I119" s="127" t="s">
        <v>89</v>
      </c>
    </row>
    <row r="120" spans="1:10" x14ac:dyDescent="0.25">
      <c r="A120" s="126" t="s">
        <v>851</v>
      </c>
      <c r="B120" s="126" t="s">
        <v>497</v>
      </c>
      <c r="C120" s="126" t="s">
        <v>496</v>
      </c>
      <c r="D120" s="127"/>
      <c r="E120" s="127"/>
      <c r="F120" s="127"/>
      <c r="G120" s="127">
        <v>0.82405900731019222</v>
      </c>
      <c r="H120" s="143">
        <v>18</v>
      </c>
      <c r="I120" s="127" t="s">
        <v>89</v>
      </c>
      <c r="J120" s="125" t="s">
        <v>855</v>
      </c>
    </row>
    <row r="121" spans="1:10" x14ac:dyDescent="0.25">
      <c r="A121" s="125" t="s">
        <v>398</v>
      </c>
      <c r="B121" s="125" t="s">
        <v>332</v>
      </c>
      <c r="C121" s="125" t="s">
        <v>333</v>
      </c>
      <c r="D121" s="133">
        <v>0.82135608378598768</v>
      </c>
      <c r="E121" s="133">
        <v>0.82135608378598768</v>
      </c>
      <c r="F121" s="133">
        <v>0.82135608378598768</v>
      </c>
      <c r="G121" s="133">
        <v>0.82135608378598768</v>
      </c>
      <c r="H121" s="136">
        <v>17</v>
      </c>
      <c r="I121" s="125" t="s">
        <v>89</v>
      </c>
    </row>
    <row r="122" spans="1:10" x14ac:dyDescent="0.25">
      <c r="A122" s="126" t="s">
        <v>851</v>
      </c>
      <c r="B122" s="126" t="s">
        <v>572</v>
      </c>
      <c r="C122" s="126" t="s">
        <v>573</v>
      </c>
      <c r="D122" s="127"/>
      <c r="E122" s="127"/>
      <c r="F122" s="127"/>
      <c r="G122" s="127">
        <v>0.82108954693570646</v>
      </c>
      <c r="H122" s="143">
        <v>19</v>
      </c>
      <c r="I122" s="127" t="s">
        <v>89</v>
      </c>
    </row>
    <row r="123" spans="1:10" x14ac:dyDescent="0.25">
      <c r="A123" s="125" t="s">
        <v>290</v>
      </c>
      <c r="B123" s="125" t="s">
        <v>277</v>
      </c>
      <c r="C123" s="125" t="s">
        <v>278</v>
      </c>
      <c r="D123" s="133">
        <v>0.82064200719247893</v>
      </c>
      <c r="E123" s="133">
        <v>0.82064200719247893</v>
      </c>
      <c r="F123" s="133">
        <v>0.82064200719247893</v>
      </c>
      <c r="G123" s="133">
        <v>0.82064200719247893</v>
      </c>
      <c r="H123" s="136">
        <v>11</v>
      </c>
      <c r="I123" s="125" t="s">
        <v>89</v>
      </c>
    </row>
    <row r="124" spans="1:10" x14ac:dyDescent="0.25">
      <c r="A124" s="126" t="s">
        <v>851</v>
      </c>
      <c r="B124" s="126" t="s">
        <v>486</v>
      </c>
      <c r="C124" s="126" t="s">
        <v>487</v>
      </c>
      <c r="D124" s="127"/>
      <c r="E124" s="127"/>
      <c r="F124" s="127"/>
      <c r="G124" s="127">
        <v>0.82003409016730622</v>
      </c>
      <c r="H124" s="143">
        <v>20</v>
      </c>
      <c r="I124" s="127" t="s">
        <v>89</v>
      </c>
      <c r="J124" s="125" t="s">
        <v>855</v>
      </c>
    </row>
    <row r="125" spans="1:10" x14ac:dyDescent="0.25">
      <c r="A125" s="125" t="s">
        <v>449</v>
      </c>
      <c r="B125" s="131" t="s">
        <v>447</v>
      </c>
      <c r="C125" s="131" t="s">
        <v>444</v>
      </c>
      <c r="D125" s="131">
        <v>0.81978427251075581</v>
      </c>
      <c r="E125" s="131">
        <v>0.81978427251075581</v>
      </c>
      <c r="F125" s="131">
        <v>0.81978427251075581</v>
      </c>
      <c r="G125" s="131">
        <v>0.81978427251075581</v>
      </c>
      <c r="H125" s="136">
        <v>15</v>
      </c>
      <c r="I125" s="125" t="s">
        <v>89</v>
      </c>
    </row>
    <row r="126" spans="1:10" x14ac:dyDescent="0.25">
      <c r="A126" s="125" t="s">
        <v>289</v>
      </c>
      <c r="B126" s="125" t="s">
        <v>176</v>
      </c>
      <c r="C126" s="125" t="s">
        <v>177</v>
      </c>
      <c r="D126" s="131">
        <v>0.81773471682709953</v>
      </c>
      <c r="E126" s="131">
        <v>0.81773471682709953</v>
      </c>
      <c r="F126" s="131">
        <v>0.81773471682709953</v>
      </c>
      <c r="G126" s="131">
        <v>0.81773471682709953</v>
      </c>
      <c r="H126" s="136">
        <v>26</v>
      </c>
      <c r="I126" s="132" t="s">
        <v>89</v>
      </c>
    </row>
    <row r="127" spans="1:10" x14ac:dyDescent="0.25">
      <c r="A127" s="125" t="s">
        <v>291</v>
      </c>
      <c r="B127" s="125" t="s">
        <v>74</v>
      </c>
      <c r="C127" s="125" t="s">
        <v>81</v>
      </c>
      <c r="D127" s="131">
        <v>0.81072380560643509</v>
      </c>
      <c r="E127" s="131">
        <v>0.81072380560643509</v>
      </c>
      <c r="F127" s="131">
        <v>0.81072380560643509</v>
      </c>
      <c r="G127" s="131">
        <v>0.81072380560643509</v>
      </c>
      <c r="H127" s="136">
        <v>12</v>
      </c>
      <c r="I127" s="125" t="s">
        <v>87</v>
      </c>
    </row>
    <row r="128" spans="1:10" x14ac:dyDescent="0.25">
      <c r="A128" s="125" t="s">
        <v>289</v>
      </c>
      <c r="B128" s="125" t="s">
        <v>173</v>
      </c>
      <c r="C128" s="125" t="s">
        <v>153</v>
      </c>
      <c r="D128" s="131">
        <v>0.80951251158699711</v>
      </c>
      <c r="E128" s="131">
        <v>0.80951251158699711</v>
      </c>
      <c r="F128" s="131">
        <v>0.80951251158699711</v>
      </c>
      <c r="G128" s="131">
        <v>0.80951251158699711</v>
      </c>
      <c r="H128" s="136">
        <v>27</v>
      </c>
      <c r="I128" s="132" t="s">
        <v>87</v>
      </c>
    </row>
    <row r="129" spans="1:9" x14ac:dyDescent="0.25">
      <c r="A129" s="125" t="s">
        <v>449</v>
      </c>
      <c r="B129" s="131" t="s">
        <v>432</v>
      </c>
      <c r="C129" s="131" t="s">
        <v>42</v>
      </c>
      <c r="D129" s="131">
        <v>0.80623108093155804</v>
      </c>
      <c r="E129" s="131">
        <v>0.80623108093155804</v>
      </c>
      <c r="F129" s="131">
        <v>0.80623108093155804</v>
      </c>
      <c r="G129" s="131">
        <v>0.80623108093155804</v>
      </c>
      <c r="H129" s="136">
        <v>16</v>
      </c>
      <c r="I129" s="125" t="s">
        <v>87</v>
      </c>
    </row>
    <row r="130" spans="1:9" x14ac:dyDescent="0.25">
      <c r="A130" s="125" t="s">
        <v>290</v>
      </c>
      <c r="B130" s="125" t="s">
        <v>275</v>
      </c>
      <c r="C130" s="125" t="s">
        <v>276</v>
      </c>
      <c r="D130" s="133">
        <v>0.78946825194343062</v>
      </c>
      <c r="E130" s="133">
        <v>0.80546825194343064</v>
      </c>
      <c r="F130" s="133">
        <v>0.80546825194343064</v>
      </c>
      <c r="G130" s="133">
        <v>0.80546825194343064</v>
      </c>
      <c r="H130" s="136">
        <v>12</v>
      </c>
      <c r="I130" s="125" t="s">
        <v>89</v>
      </c>
    </row>
    <row r="131" spans="1:9" x14ac:dyDescent="0.25">
      <c r="A131" s="125" t="s">
        <v>289</v>
      </c>
      <c r="B131" s="125" t="s">
        <v>198</v>
      </c>
      <c r="C131" s="125" t="s">
        <v>95</v>
      </c>
      <c r="D131" s="131">
        <v>0.80276862183259101</v>
      </c>
      <c r="E131" s="131">
        <v>0.80276862183259101</v>
      </c>
      <c r="F131" s="131">
        <v>0.80276862183259101</v>
      </c>
      <c r="G131" s="131">
        <v>0.80276862183259101</v>
      </c>
      <c r="H131" s="136">
        <v>28</v>
      </c>
      <c r="I131" s="132" t="s">
        <v>87</v>
      </c>
    </row>
    <row r="132" spans="1:9" x14ac:dyDescent="0.25">
      <c r="A132" s="125" t="s">
        <v>291</v>
      </c>
      <c r="B132" s="125" t="s">
        <v>35</v>
      </c>
      <c r="C132" s="125" t="s">
        <v>36</v>
      </c>
      <c r="D132" s="131">
        <v>0.8010107154639301</v>
      </c>
      <c r="E132" s="131">
        <v>0.8010107154639301</v>
      </c>
      <c r="F132" s="131">
        <v>0.8010107154639301</v>
      </c>
      <c r="G132" s="131">
        <v>0.8010107154639301</v>
      </c>
      <c r="H132" s="136">
        <v>13</v>
      </c>
      <c r="I132" s="125" t="s">
        <v>87</v>
      </c>
    </row>
    <row r="133" spans="1:9" x14ac:dyDescent="0.25">
      <c r="A133" s="125" t="s">
        <v>291</v>
      </c>
      <c r="B133" s="125" t="s">
        <v>114</v>
      </c>
      <c r="C133" s="125" t="s">
        <v>115</v>
      </c>
      <c r="D133" s="131">
        <v>0.800788738664449</v>
      </c>
      <c r="E133" s="131">
        <v>0.800788738664449</v>
      </c>
      <c r="F133" s="131">
        <v>0.800788738664449</v>
      </c>
      <c r="G133" s="131">
        <v>0.800788738664449</v>
      </c>
      <c r="H133" s="136">
        <v>14</v>
      </c>
      <c r="I133" s="125" t="s">
        <v>87</v>
      </c>
    </row>
    <row r="134" spans="1:9" x14ac:dyDescent="0.25">
      <c r="A134" s="126" t="s">
        <v>851</v>
      </c>
      <c r="B134" s="126" t="s">
        <v>548</v>
      </c>
      <c r="C134" s="126" t="s">
        <v>549</v>
      </c>
      <c r="D134" s="127"/>
      <c r="E134" s="127"/>
      <c r="F134" s="127"/>
      <c r="G134" s="127">
        <v>0.80039094752402851</v>
      </c>
      <c r="H134" s="143">
        <v>21</v>
      </c>
      <c r="I134" s="127" t="s">
        <v>87</v>
      </c>
    </row>
    <row r="135" spans="1:9" x14ac:dyDescent="0.25">
      <c r="A135" s="125" t="s">
        <v>398</v>
      </c>
      <c r="B135" s="125" t="s">
        <v>344</v>
      </c>
      <c r="C135" s="125" t="s">
        <v>181</v>
      </c>
      <c r="D135" s="133">
        <v>0.78454740070766082</v>
      </c>
      <c r="E135" s="133">
        <v>0.79892975364883734</v>
      </c>
      <c r="F135" s="133">
        <v>0.79892975364883734</v>
      </c>
      <c r="G135" s="133">
        <v>0.79892975364883734</v>
      </c>
      <c r="H135" s="136">
        <v>18</v>
      </c>
      <c r="I135" s="125" t="s">
        <v>87</v>
      </c>
    </row>
    <row r="136" spans="1:9" x14ac:dyDescent="0.25">
      <c r="A136" s="125" t="s">
        <v>289</v>
      </c>
      <c r="B136" s="125" t="s">
        <v>228</v>
      </c>
      <c r="C136" s="125" t="s">
        <v>125</v>
      </c>
      <c r="D136" s="131">
        <v>0.79137032294077436</v>
      </c>
      <c r="E136" s="131">
        <v>0.79637032294077437</v>
      </c>
      <c r="F136" s="131">
        <v>0.79637032294077437</v>
      </c>
      <c r="G136" s="131">
        <v>0.79637032294077437</v>
      </c>
      <c r="H136" s="136">
        <v>29</v>
      </c>
      <c r="I136" s="132" t="s">
        <v>87</v>
      </c>
    </row>
    <row r="137" spans="1:9" x14ac:dyDescent="0.25">
      <c r="A137" s="125" t="s">
        <v>289</v>
      </c>
      <c r="B137" s="125" t="s">
        <v>171</v>
      </c>
      <c r="C137" s="125" t="s">
        <v>172</v>
      </c>
      <c r="D137" s="131">
        <v>0.7939478126390187</v>
      </c>
      <c r="E137" s="131">
        <v>0.7939478126390187</v>
      </c>
      <c r="F137" s="131">
        <v>0.7939478126390187</v>
      </c>
      <c r="G137" s="131">
        <v>0.7939478126390187</v>
      </c>
      <c r="H137" s="136">
        <v>30</v>
      </c>
      <c r="I137" s="132" t="s">
        <v>87</v>
      </c>
    </row>
    <row r="138" spans="1:9" x14ac:dyDescent="0.25">
      <c r="A138" s="125" t="s">
        <v>291</v>
      </c>
      <c r="B138" s="125" t="s">
        <v>112</v>
      </c>
      <c r="C138" s="125" t="s">
        <v>113</v>
      </c>
      <c r="D138" s="131">
        <v>0.78047885336842215</v>
      </c>
      <c r="E138" s="131">
        <v>0.79347885336842217</v>
      </c>
      <c r="F138" s="131">
        <v>0.79347885336842217</v>
      </c>
      <c r="G138" s="131">
        <v>0.79347885336842217</v>
      </c>
      <c r="H138" s="136">
        <v>15</v>
      </c>
      <c r="I138" s="125" t="s">
        <v>87</v>
      </c>
    </row>
    <row r="139" spans="1:9" x14ac:dyDescent="0.25">
      <c r="A139" s="125" t="s">
        <v>291</v>
      </c>
      <c r="B139" s="125" t="s">
        <v>116</v>
      </c>
      <c r="C139" s="125" t="s">
        <v>117</v>
      </c>
      <c r="D139" s="131">
        <v>0.78693414895828573</v>
      </c>
      <c r="E139" s="131">
        <v>0.78693414895828573</v>
      </c>
      <c r="F139" s="131">
        <v>0.78693414895828573</v>
      </c>
      <c r="G139" s="131">
        <v>0.78693414895828573</v>
      </c>
      <c r="H139" s="136">
        <v>16</v>
      </c>
      <c r="I139" s="125" t="s">
        <v>93</v>
      </c>
    </row>
    <row r="140" spans="1:9" x14ac:dyDescent="0.25">
      <c r="A140" s="125" t="s">
        <v>290</v>
      </c>
      <c r="B140" s="125" t="s">
        <v>249</v>
      </c>
      <c r="C140" s="125" t="s">
        <v>250</v>
      </c>
      <c r="D140" s="133">
        <v>0.78683189144628141</v>
      </c>
      <c r="E140" s="133">
        <v>0.78683189144628141</v>
      </c>
      <c r="F140" s="133">
        <v>0.78683189144628141</v>
      </c>
      <c r="G140" s="133">
        <v>0.78683189144628141</v>
      </c>
      <c r="H140" s="136">
        <v>13</v>
      </c>
      <c r="I140" s="125" t="s">
        <v>93</v>
      </c>
    </row>
    <row r="141" spans="1:9" x14ac:dyDescent="0.25">
      <c r="A141" s="125" t="s">
        <v>290</v>
      </c>
      <c r="B141" s="125" t="s">
        <v>256</v>
      </c>
      <c r="C141" s="125" t="s">
        <v>257</v>
      </c>
      <c r="D141" s="133">
        <v>0.78419342063069752</v>
      </c>
      <c r="E141" s="133">
        <v>0.78419342063069752</v>
      </c>
      <c r="F141" s="133">
        <v>0.78419342063069752</v>
      </c>
      <c r="G141" s="133">
        <v>0.78419342063069752</v>
      </c>
      <c r="H141" s="136">
        <v>14</v>
      </c>
      <c r="I141" s="125" t="s">
        <v>93</v>
      </c>
    </row>
    <row r="142" spans="1:9" x14ac:dyDescent="0.25">
      <c r="A142" s="125" t="s">
        <v>398</v>
      </c>
      <c r="B142" s="125" t="s">
        <v>340</v>
      </c>
      <c r="C142" s="125" t="s">
        <v>341</v>
      </c>
      <c r="D142" s="133">
        <v>0.77561065050352784</v>
      </c>
      <c r="E142" s="133">
        <v>0.7840160559089332</v>
      </c>
      <c r="F142" s="133">
        <v>0.7840160559089332</v>
      </c>
      <c r="G142" s="133">
        <v>0.7840160559089332</v>
      </c>
      <c r="H142" s="136">
        <v>19</v>
      </c>
      <c r="I142" s="125" t="s">
        <v>93</v>
      </c>
    </row>
    <row r="143" spans="1:9" x14ac:dyDescent="0.25">
      <c r="A143" s="125" t="s">
        <v>291</v>
      </c>
      <c r="B143" s="125" t="s">
        <v>31</v>
      </c>
      <c r="C143" s="125" t="s">
        <v>32</v>
      </c>
      <c r="D143" s="131">
        <v>0.78333782162044507</v>
      </c>
      <c r="E143" s="131">
        <v>0.78333782162044507</v>
      </c>
      <c r="F143" s="131">
        <v>0.78333782162044507</v>
      </c>
      <c r="G143" s="131">
        <v>0.78333782162044507</v>
      </c>
      <c r="H143" s="136">
        <v>14</v>
      </c>
      <c r="I143" s="125" t="s">
        <v>93</v>
      </c>
    </row>
    <row r="144" spans="1:9" x14ac:dyDescent="0.25">
      <c r="A144" s="125" t="s">
        <v>289</v>
      </c>
      <c r="B144" s="125" t="s">
        <v>184</v>
      </c>
      <c r="C144" s="125" t="s">
        <v>107</v>
      </c>
      <c r="D144" s="131">
        <v>0.77355921502755054</v>
      </c>
      <c r="E144" s="131">
        <v>0.78255921502755055</v>
      </c>
      <c r="F144" s="131">
        <v>0.78255921502755055</v>
      </c>
      <c r="G144" s="131">
        <v>0.78255921502755055</v>
      </c>
      <c r="H144" s="136">
        <v>31</v>
      </c>
      <c r="I144" s="132" t="s">
        <v>93</v>
      </c>
    </row>
    <row r="145" spans="1:9" x14ac:dyDescent="0.25">
      <c r="A145" s="125" t="s">
        <v>538</v>
      </c>
      <c r="B145" s="125" t="s">
        <v>482</v>
      </c>
      <c r="C145" s="125" t="s">
        <v>483</v>
      </c>
      <c r="G145" s="131">
        <v>0.78153706652877397</v>
      </c>
      <c r="H145" s="136">
        <v>13</v>
      </c>
      <c r="I145" s="131" t="s">
        <v>93</v>
      </c>
    </row>
    <row r="146" spans="1:9" x14ac:dyDescent="0.25">
      <c r="A146" s="126" t="s">
        <v>851</v>
      </c>
      <c r="B146" s="126" t="s">
        <v>629</v>
      </c>
      <c r="C146" s="126" t="s">
        <v>414</v>
      </c>
      <c r="D146" s="127"/>
      <c r="E146" s="127"/>
      <c r="F146" s="127"/>
      <c r="G146" s="127">
        <v>0.7763579457030434</v>
      </c>
      <c r="H146" s="143">
        <v>22</v>
      </c>
      <c r="I146" s="127" t="s">
        <v>93</v>
      </c>
    </row>
    <row r="147" spans="1:9" x14ac:dyDescent="0.25">
      <c r="A147" s="125" t="s">
        <v>291</v>
      </c>
      <c r="B147" s="125" t="s">
        <v>128</v>
      </c>
      <c r="C147" s="125" t="s">
        <v>115</v>
      </c>
      <c r="D147" s="131">
        <v>0.77614777516901923</v>
      </c>
      <c r="E147" s="131">
        <v>0.77614777516901923</v>
      </c>
      <c r="F147" s="131">
        <v>0.77614777516901923</v>
      </c>
      <c r="G147" s="131">
        <v>0.77614777516901923</v>
      </c>
      <c r="H147" s="136">
        <v>17</v>
      </c>
      <c r="I147" s="125" t="s">
        <v>88</v>
      </c>
    </row>
    <row r="148" spans="1:9" x14ac:dyDescent="0.25">
      <c r="A148" s="125" t="s">
        <v>449</v>
      </c>
      <c r="B148" s="131" t="s">
        <v>445</v>
      </c>
      <c r="C148" s="131" t="s">
        <v>446</v>
      </c>
      <c r="D148" s="131">
        <v>0.77430099389191276</v>
      </c>
      <c r="E148" s="131">
        <v>0.77430099389191276</v>
      </c>
      <c r="F148" s="131">
        <v>0.77430099389191276</v>
      </c>
      <c r="G148" s="131">
        <v>0.77430099389191276</v>
      </c>
      <c r="H148" s="136">
        <v>17</v>
      </c>
      <c r="I148" s="125" t="s">
        <v>87</v>
      </c>
    </row>
    <row r="149" spans="1:9" x14ac:dyDescent="0.25">
      <c r="A149" s="125" t="s">
        <v>291</v>
      </c>
      <c r="B149" s="125" t="s">
        <v>75</v>
      </c>
      <c r="C149" s="125" t="s">
        <v>76</v>
      </c>
      <c r="D149" s="131">
        <v>0.74148820909639035</v>
      </c>
      <c r="E149" s="131">
        <v>0.76798820909639032</v>
      </c>
      <c r="F149" s="131">
        <v>0.76798820909639032</v>
      </c>
      <c r="G149" s="131">
        <v>0.76798820909639032</v>
      </c>
      <c r="H149" s="136">
        <v>15</v>
      </c>
      <c r="I149" s="125" t="s">
        <v>93</v>
      </c>
    </row>
    <row r="150" spans="1:9" x14ac:dyDescent="0.25">
      <c r="A150" s="125" t="s">
        <v>290</v>
      </c>
      <c r="B150" s="125" t="s">
        <v>247</v>
      </c>
      <c r="C150" s="125" t="s">
        <v>197</v>
      </c>
      <c r="D150" s="133">
        <v>0.75418032965661697</v>
      </c>
      <c r="E150" s="133">
        <v>0.76718032965661698</v>
      </c>
      <c r="F150" s="133">
        <v>0.76718032965661698</v>
      </c>
      <c r="G150" s="133">
        <v>0.76718032965661698</v>
      </c>
      <c r="H150" s="136">
        <v>15</v>
      </c>
      <c r="I150" s="125" t="s">
        <v>93</v>
      </c>
    </row>
    <row r="151" spans="1:9" x14ac:dyDescent="0.25">
      <c r="A151" s="126" t="s">
        <v>851</v>
      </c>
      <c r="B151" s="126" t="s">
        <v>565</v>
      </c>
      <c r="C151" s="126" t="s">
        <v>404</v>
      </c>
      <c r="D151" s="127"/>
      <c r="E151" s="127"/>
      <c r="F151" s="127"/>
      <c r="G151" s="127">
        <v>0.7670757396027309</v>
      </c>
      <c r="H151" s="143">
        <v>23</v>
      </c>
      <c r="I151" s="127" t="s">
        <v>93</v>
      </c>
    </row>
    <row r="152" spans="1:9" x14ac:dyDescent="0.25">
      <c r="A152" s="125" t="s">
        <v>289</v>
      </c>
      <c r="B152" s="125" t="s">
        <v>190</v>
      </c>
      <c r="C152" s="125" t="s">
        <v>58</v>
      </c>
      <c r="D152" s="131">
        <v>0.76669080798492428</v>
      </c>
      <c r="E152" s="131">
        <v>0.76669080798492428</v>
      </c>
      <c r="F152" s="131">
        <v>0.76669080798492428</v>
      </c>
      <c r="G152" s="131">
        <v>0.76669080798492428</v>
      </c>
      <c r="H152" s="136">
        <v>32</v>
      </c>
      <c r="I152" s="132" t="s">
        <v>88</v>
      </c>
    </row>
    <row r="153" spans="1:9" x14ac:dyDescent="0.25">
      <c r="A153" s="125" t="s">
        <v>290</v>
      </c>
      <c r="B153" s="125" t="s">
        <v>286</v>
      </c>
      <c r="C153" s="125" t="s">
        <v>287</v>
      </c>
      <c r="D153" s="133">
        <v>0.75455978624057807</v>
      </c>
      <c r="E153" s="133">
        <v>0.76555978624057808</v>
      </c>
      <c r="F153" s="133">
        <v>0.76555978624057808</v>
      </c>
      <c r="G153" s="133">
        <v>0.76555978624057808</v>
      </c>
      <c r="H153" s="136">
        <v>16</v>
      </c>
      <c r="I153" s="125" t="s">
        <v>93</v>
      </c>
    </row>
    <row r="154" spans="1:9" x14ac:dyDescent="0.25">
      <c r="A154" s="125" t="s">
        <v>289</v>
      </c>
      <c r="B154" s="125" t="s">
        <v>188</v>
      </c>
      <c r="C154" s="125" t="s">
        <v>189</v>
      </c>
      <c r="D154" s="131">
        <v>0.74895654577643644</v>
      </c>
      <c r="E154" s="131">
        <v>0.76395654577643646</v>
      </c>
      <c r="F154" s="131">
        <v>0.76395654577643646</v>
      </c>
      <c r="G154" s="131">
        <v>0.76395654577643646</v>
      </c>
      <c r="H154" s="136">
        <v>33</v>
      </c>
      <c r="I154" s="132" t="s">
        <v>88</v>
      </c>
    </row>
    <row r="155" spans="1:9" x14ac:dyDescent="0.25">
      <c r="A155" s="125" t="s">
        <v>289</v>
      </c>
      <c r="B155" s="125" t="s">
        <v>226</v>
      </c>
      <c r="C155" s="125" t="s">
        <v>227</v>
      </c>
      <c r="D155" s="131">
        <v>0.74492456093098725</v>
      </c>
      <c r="E155" s="131">
        <v>0.75692456093098726</v>
      </c>
      <c r="F155" s="131">
        <v>0.75692456093098726</v>
      </c>
      <c r="G155" s="131">
        <v>0.75692456093098726</v>
      </c>
      <c r="H155" s="136">
        <v>34</v>
      </c>
      <c r="I155" s="132" t="s">
        <v>88</v>
      </c>
    </row>
    <row r="156" spans="1:9" x14ac:dyDescent="0.25">
      <c r="A156" s="125" t="s">
        <v>449</v>
      </c>
      <c r="B156" s="131" t="s">
        <v>424</v>
      </c>
      <c r="C156" s="131" t="s">
        <v>425</v>
      </c>
      <c r="D156" s="131">
        <v>0.75689799516800305</v>
      </c>
      <c r="E156" s="131">
        <v>0.75689799516800305</v>
      </c>
      <c r="F156" s="131">
        <v>0.75689799516800305</v>
      </c>
      <c r="G156" s="131">
        <v>0.75689799516800305</v>
      </c>
      <c r="H156" s="136">
        <v>18</v>
      </c>
      <c r="I156" s="125" t="s">
        <v>93</v>
      </c>
    </row>
    <row r="157" spans="1:9" x14ac:dyDescent="0.25">
      <c r="A157" s="126" t="s">
        <v>851</v>
      </c>
      <c r="B157" s="126" t="s">
        <v>655</v>
      </c>
      <c r="C157" s="126" t="s">
        <v>193</v>
      </c>
      <c r="D157" s="127"/>
      <c r="E157" s="127"/>
      <c r="F157" s="127"/>
      <c r="G157" s="127">
        <v>0.75665534569817849</v>
      </c>
      <c r="H157" s="143">
        <v>24</v>
      </c>
      <c r="I157" s="127" t="s">
        <v>88</v>
      </c>
    </row>
    <row r="158" spans="1:9" x14ac:dyDescent="0.25">
      <c r="A158" s="125" t="s">
        <v>398</v>
      </c>
      <c r="B158" s="125" t="s">
        <v>304</v>
      </c>
      <c r="C158" s="125" t="s">
        <v>181</v>
      </c>
      <c r="D158" s="133">
        <v>0.71933515275771276</v>
      </c>
      <c r="E158" s="133">
        <v>0.75633515275771279</v>
      </c>
      <c r="F158" s="133">
        <v>0.75633515275771279</v>
      </c>
      <c r="G158" s="133">
        <v>0.75633515275771279</v>
      </c>
      <c r="H158" s="136">
        <v>20</v>
      </c>
      <c r="I158" s="125" t="s">
        <v>88</v>
      </c>
    </row>
    <row r="159" spans="1:9" x14ac:dyDescent="0.25">
      <c r="A159" s="125" t="s">
        <v>289</v>
      </c>
      <c r="B159" s="125" t="s">
        <v>169</v>
      </c>
      <c r="C159" s="125" t="s">
        <v>170</v>
      </c>
      <c r="D159" s="131">
        <v>0.75580042437042416</v>
      </c>
      <c r="E159" s="131">
        <v>0.75580042437042416</v>
      </c>
      <c r="F159" s="131">
        <v>0.75580042437042416</v>
      </c>
      <c r="G159" s="131">
        <v>0.75580042437042416</v>
      </c>
      <c r="H159" s="136">
        <v>35</v>
      </c>
      <c r="I159" s="132" t="s">
        <v>88</v>
      </c>
    </row>
    <row r="160" spans="1:9" x14ac:dyDescent="0.25">
      <c r="A160" s="126" t="s">
        <v>851</v>
      </c>
      <c r="B160" s="126" t="s">
        <v>659</v>
      </c>
      <c r="C160" s="126" t="s">
        <v>660</v>
      </c>
      <c r="D160" s="127"/>
      <c r="E160" s="127"/>
      <c r="F160" s="127"/>
      <c r="G160" s="127">
        <v>0.75457399910118816</v>
      </c>
      <c r="H160" s="143">
        <v>25</v>
      </c>
      <c r="I160" s="127" t="s">
        <v>88</v>
      </c>
    </row>
    <row r="161" spans="1:9" x14ac:dyDescent="0.25">
      <c r="A161" s="125" t="s">
        <v>538</v>
      </c>
      <c r="B161" s="125" t="s">
        <v>461</v>
      </c>
      <c r="C161" s="125" t="s">
        <v>52</v>
      </c>
      <c r="G161" s="131">
        <v>0.7518981080030146</v>
      </c>
      <c r="H161" s="136">
        <v>14</v>
      </c>
      <c r="I161" s="131" t="s">
        <v>88</v>
      </c>
    </row>
    <row r="162" spans="1:9" x14ac:dyDescent="0.25">
      <c r="A162" s="126" t="s">
        <v>851</v>
      </c>
      <c r="B162" s="126" t="s">
        <v>666</v>
      </c>
      <c r="C162" s="126" t="s">
        <v>667</v>
      </c>
      <c r="D162" s="127"/>
      <c r="E162" s="127"/>
      <c r="F162" s="127"/>
      <c r="G162" s="127">
        <v>0.75025219333583482</v>
      </c>
      <c r="H162" s="143">
        <v>26</v>
      </c>
      <c r="I162" s="127" t="s">
        <v>88</v>
      </c>
    </row>
    <row r="163" spans="1:9" x14ac:dyDescent="0.25">
      <c r="A163" s="126" t="s">
        <v>851</v>
      </c>
      <c r="B163" s="126" t="s">
        <v>545</v>
      </c>
      <c r="C163" s="126" t="s">
        <v>546</v>
      </c>
      <c r="D163" s="127"/>
      <c r="E163" s="127"/>
      <c r="F163" s="127"/>
      <c r="G163" s="127">
        <v>0.74946784143412026</v>
      </c>
      <c r="H163" s="143">
        <v>27</v>
      </c>
      <c r="I163" s="127" t="s">
        <v>93</v>
      </c>
    </row>
    <row r="164" spans="1:9" x14ac:dyDescent="0.25">
      <c r="A164" s="125" t="s">
        <v>289</v>
      </c>
      <c r="B164" s="125" t="s">
        <v>160</v>
      </c>
      <c r="C164" s="125" t="s">
        <v>161</v>
      </c>
      <c r="D164" s="131">
        <v>0.74933540880290928</v>
      </c>
      <c r="E164" s="131">
        <v>0.74933540880290928</v>
      </c>
      <c r="F164" s="131">
        <v>0.74933540880290928</v>
      </c>
      <c r="G164" s="131">
        <v>0.74933540880290928</v>
      </c>
      <c r="H164" s="136">
        <v>36</v>
      </c>
      <c r="I164" s="132" t="s">
        <v>88</v>
      </c>
    </row>
    <row r="165" spans="1:9" x14ac:dyDescent="0.25">
      <c r="A165" s="126" t="s">
        <v>851</v>
      </c>
      <c r="B165" s="126" t="s">
        <v>566</v>
      </c>
      <c r="C165" s="126" t="s">
        <v>567</v>
      </c>
      <c r="D165" s="127"/>
      <c r="E165" s="127"/>
      <c r="F165" s="127"/>
      <c r="G165" s="127">
        <v>0.74826253449660274</v>
      </c>
      <c r="H165" s="143">
        <v>28</v>
      </c>
      <c r="I165" s="127" t="s">
        <v>88</v>
      </c>
    </row>
    <row r="166" spans="1:9" x14ac:dyDescent="0.25">
      <c r="A166" s="125" t="s">
        <v>291</v>
      </c>
      <c r="B166" s="125" t="s">
        <v>136</v>
      </c>
      <c r="C166" s="125" t="s">
        <v>143</v>
      </c>
      <c r="D166" s="131">
        <v>0.74814736899180279</v>
      </c>
      <c r="E166" s="131">
        <v>0.74814736899180279</v>
      </c>
      <c r="F166" s="131">
        <v>0.74814736899180279</v>
      </c>
      <c r="G166" s="131">
        <v>0.74814736899180279</v>
      </c>
      <c r="H166" s="136">
        <v>18</v>
      </c>
      <c r="I166" s="125" t="s">
        <v>87</v>
      </c>
    </row>
    <row r="167" spans="1:9" x14ac:dyDescent="0.25">
      <c r="A167" s="125" t="s">
        <v>449</v>
      </c>
      <c r="B167" s="131" t="s">
        <v>439</v>
      </c>
      <c r="C167" s="131" t="s">
        <v>440</v>
      </c>
      <c r="D167" s="131">
        <v>0.72073189391689263</v>
      </c>
      <c r="E167" s="131">
        <v>0.74773189391689265</v>
      </c>
      <c r="F167" s="131">
        <v>0.74773189391689265</v>
      </c>
      <c r="G167" s="131">
        <v>0.74773189391689265</v>
      </c>
      <c r="H167" s="136">
        <v>19</v>
      </c>
      <c r="I167" s="125" t="s">
        <v>93</v>
      </c>
    </row>
    <row r="168" spans="1:9" x14ac:dyDescent="0.25">
      <c r="A168" s="125" t="s">
        <v>291</v>
      </c>
      <c r="B168" s="125" t="s">
        <v>39</v>
      </c>
      <c r="C168" s="125" t="s">
        <v>40</v>
      </c>
      <c r="D168" s="131">
        <v>0.73040056011681365</v>
      </c>
      <c r="E168" s="131">
        <v>0.74540056011681366</v>
      </c>
      <c r="F168" s="131">
        <v>0.74540056011681366</v>
      </c>
      <c r="G168" s="131">
        <v>0.74540056011681366</v>
      </c>
      <c r="H168" s="136">
        <v>16</v>
      </c>
      <c r="I168" s="125" t="s">
        <v>93</v>
      </c>
    </row>
    <row r="169" spans="1:9" x14ac:dyDescent="0.25">
      <c r="A169" s="125" t="s">
        <v>290</v>
      </c>
      <c r="B169" s="125" t="s">
        <v>279</v>
      </c>
      <c r="C169" s="125" t="s">
        <v>280</v>
      </c>
      <c r="D169" s="133">
        <v>0.74206574640352985</v>
      </c>
      <c r="E169" s="133">
        <v>0.74206574640352985</v>
      </c>
      <c r="F169" s="133">
        <v>0.74206574640352985</v>
      </c>
      <c r="G169" s="133">
        <v>0.74206574640352985</v>
      </c>
      <c r="H169" s="136">
        <v>17</v>
      </c>
      <c r="I169" s="125" t="s">
        <v>88</v>
      </c>
    </row>
    <row r="170" spans="1:9" x14ac:dyDescent="0.25">
      <c r="A170" s="125" t="s">
        <v>398</v>
      </c>
      <c r="B170" s="125" t="s">
        <v>352</v>
      </c>
      <c r="C170" s="125" t="s">
        <v>353</v>
      </c>
      <c r="D170" s="133">
        <v>0.74077714437437436</v>
      </c>
      <c r="E170" s="133">
        <v>0.74077714437437436</v>
      </c>
      <c r="F170" s="133">
        <v>0.74077714437437436</v>
      </c>
      <c r="G170" s="133">
        <v>0.74077714437437436</v>
      </c>
      <c r="H170" s="136">
        <v>21</v>
      </c>
      <c r="I170" s="125" t="s">
        <v>88</v>
      </c>
    </row>
    <row r="171" spans="1:9" x14ac:dyDescent="0.25">
      <c r="A171" s="125" t="s">
        <v>289</v>
      </c>
      <c r="B171" s="125" t="s">
        <v>231</v>
      </c>
      <c r="C171" s="125" t="s">
        <v>232</v>
      </c>
      <c r="D171" s="131">
        <v>0.73954976707701292</v>
      </c>
      <c r="E171" s="131">
        <v>0.73954976707701292</v>
      </c>
      <c r="F171" s="131">
        <v>0.73954976707701292</v>
      </c>
      <c r="G171" s="131">
        <v>0.73954976707701292</v>
      </c>
      <c r="H171" s="136">
        <v>37</v>
      </c>
      <c r="I171" s="132" t="s">
        <v>88</v>
      </c>
    </row>
    <row r="172" spans="1:9" x14ac:dyDescent="0.25">
      <c r="A172" s="125" t="s">
        <v>291</v>
      </c>
      <c r="B172" s="125" t="s">
        <v>46</v>
      </c>
      <c r="C172" s="125" t="s">
        <v>80</v>
      </c>
      <c r="D172" s="131">
        <v>0.73583058896378706</v>
      </c>
      <c r="E172" s="131">
        <v>0.73736905050224855</v>
      </c>
      <c r="F172" s="131">
        <v>0.73736905050224855</v>
      </c>
      <c r="G172" s="131">
        <v>0.73736905050224855</v>
      </c>
      <c r="H172" s="136">
        <v>17</v>
      </c>
      <c r="I172" s="125" t="s">
        <v>88</v>
      </c>
    </row>
    <row r="173" spans="1:9" x14ac:dyDescent="0.25">
      <c r="A173" s="126" t="s">
        <v>851</v>
      </c>
      <c r="B173" s="126" t="s">
        <v>558</v>
      </c>
      <c r="C173" s="126" t="s">
        <v>269</v>
      </c>
      <c r="D173" s="127"/>
      <c r="E173" s="127"/>
      <c r="F173" s="127"/>
      <c r="G173" s="127">
        <v>0.7245711479154886</v>
      </c>
      <c r="H173" s="143">
        <v>29</v>
      </c>
      <c r="I173" s="127" t="s">
        <v>88</v>
      </c>
    </row>
    <row r="174" spans="1:9" x14ac:dyDescent="0.25">
      <c r="A174" s="126" t="s">
        <v>851</v>
      </c>
      <c r="B174" s="126" t="s">
        <v>652</v>
      </c>
      <c r="C174" s="126" t="s">
        <v>147</v>
      </c>
      <c r="D174" s="127"/>
      <c r="E174" s="127"/>
      <c r="F174" s="127"/>
      <c r="G174" s="127">
        <v>0.72134476275652981</v>
      </c>
      <c r="H174" s="143">
        <v>30</v>
      </c>
      <c r="I174" s="127" t="s">
        <v>88</v>
      </c>
    </row>
    <row r="175" spans="1:9" x14ac:dyDescent="0.25">
      <c r="A175" s="125" t="s">
        <v>289</v>
      </c>
      <c r="B175" s="125" t="s">
        <v>204</v>
      </c>
      <c r="C175" s="125" t="s">
        <v>157</v>
      </c>
      <c r="D175" s="131">
        <v>0.72134295934139103</v>
      </c>
      <c r="E175" s="131">
        <v>0.72134295934139103</v>
      </c>
      <c r="F175" s="131">
        <v>0.72134295934139103</v>
      </c>
      <c r="G175" s="131">
        <v>0.72134295934139103</v>
      </c>
      <c r="H175" s="136">
        <v>38</v>
      </c>
      <c r="I175" s="132" t="s">
        <v>88</v>
      </c>
    </row>
    <row r="176" spans="1:9" x14ac:dyDescent="0.25">
      <c r="A176" s="125" t="s">
        <v>291</v>
      </c>
      <c r="B176" s="125" t="s">
        <v>66</v>
      </c>
      <c r="C176" s="125" t="s">
        <v>67</v>
      </c>
      <c r="D176" s="131">
        <v>0.70227450867048902</v>
      </c>
      <c r="E176" s="131">
        <v>0.71927450867048903</v>
      </c>
      <c r="F176" s="131">
        <v>0.71927450867048903</v>
      </c>
      <c r="G176" s="131">
        <v>0.71927450867048903</v>
      </c>
      <c r="H176" s="136">
        <v>18</v>
      </c>
      <c r="I176" s="125" t="s">
        <v>88</v>
      </c>
    </row>
    <row r="177" spans="1:275" x14ac:dyDescent="0.25">
      <c r="A177" s="125" t="s">
        <v>291</v>
      </c>
      <c r="B177" s="125" t="s">
        <v>122</v>
      </c>
      <c r="C177" s="125" t="s">
        <v>123</v>
      </c>
      <c r="D177" s="131">
        <v>0.6930917449938101</v>
      </c>
      <c r="E177" s="131">
        <v>0.71859174499381007</v>
      </c>
      <c r="F177" s="131">
        <v>0.71859174499381007</v>
      </c>
      <c r="G177" s="131">
        <v>0.71859174499381007</v>
      </c>
      <c r="H177" s="136">
        <v>19</v>
      </c>
      <c r="I177" s="125" t="s">
        <v>88</v>
      </c>
    </row>
    <row r="178" spans="1:275" x14ac:dyDescent="0.25">
      <c r="A178" s="125" t="s">
        <v>290</v>
      </c>
      <c r="B178" s="125" t="s">
        <v>273</v>
      </c>
      <c r="C178" s="125" t="s">
        <v>274</v>
      </c>
      <c r="D178" s="133">
        <v>0.71836493272040969</v>
      </c>
      <c r="E178" s="133">
        <v>0.71836493272040969</v>
      </c>
      <c r="F178" s="133">
        <v>0.71836493272040969</v>
      </c>
      <c r="G178" s="133">
        <v>0.71836493272040969</v>
      </c>
      <c r="H178" s="136">
        <v>18</v>
      </c>
      <c r="I178" s="125" t="s">
        <v>88</v>
      </c>
    </row>
    <row r="179" spans="1:275" x14ac:dyDescent="0.25">
      <c r="A179" s="125" t="s">
        <v>398</v>
      </c>
      <c r="B179" s="125" t="s">
        <v>311</v>
      </c>
      <c r="C179" s="125" t="s">
        <v>312</v>
      </c>
      <c r="D179" s="133">
        <v>0.67917634989426956</v>
      </c>
      <c r="E179" s="133">
        <v>0.71817634989426959</v>
      </c>
      <c r="F179" s="133">
        <v>0.71817634989426959</v>
      </c>
      <c r="G179" s="133">
        <v>0.71817634989426959</v>
      </c>
      <c r="H179" s="136">
        <v>22</v>
      </c>
      <c r="I179" s="125" t="s">
        <v>88</v>
      </c>
    </row>
    <row r="180" spans="1:275" x14ac:dyDescent="0.25">
      <c r="A180" s="125" t="s">
        <v>289</v>
      </c>
      <c r="B180" s="125" t="s">
        <v>180</v>
      </c>
      <c r="C180" s="125" t="s">
        <v>181</v>
      </c>
      <c r="D180" s="131">
        <v>0.70452292367692548</v>
      </c>
      <c r="E180" s="131">
        <v>0.71252292367692549</v>
      </c>
      <c r="F180" s="131">
        <v>0.71252292367692549</v>
      </c>
      <c r="G180" s="131">
        <v>0.71252292367692549</v>
      </c>
      <c r="H180" s="136">
        <v>39</v>
      </c>
      <c r="I180" s="132" t="s">
        <v>88</v>
      </c>
    </row>
    <row r="181" spans="1:275" x14ac:dyDescent="0.25">
      <c r="A181" s="125" t="s">
        <v>291</v>
      </c>
      <c r="B181" s="125" t="s">
        <v>72</v>
      </c>
      <c r="C181" s="125" t="s">
        <v>73</v>
      </c>
      <c r="D181" s="131">
        <v>0.71248844177469051</v>
      </c>
      <c r="E181" s="131">
        <v>0.71248844177469051</v>
      </c>
      <c r="F181" s="131">
        <v>0.71248844177469051</v>
      </c>
      <c r="G181" s="131">
        <v>0.71248844177469051</v>
      </c>
      <c r="H181" s="136">
        <v>19</v>
      </c>
      <c r="I181" s="125" t="s">
        <v>88</v>
      </c>
    </row>
    <row r="182" spans="1:275" x14ac:dyDescent="0.25">
      <c r="A182" s="125" t="s">
        <v>291</v>
      </c>
      <c r="B182" s="125" t="s">
        <v>64</v>
      </c>
      <c r="C182" s="125" t="s">
        <v>65</v>
      </c>
      <c r="D182" s="131">
        <v>0.70984768097937345</v>
      </c>
      <c r="E182" s="131">
        <v>0.70984768097937345</v>
      </c>
      <c r="F182" s="131">
        <v>0.70984768097937345</v>
      </c>
      <c r="G182" s="131">
        <v>0.70984768097937345</v>
      </c>
      <c r="H182" s="136">
        <v>20</v>
      </c>
      <c r="I182" s="125" t="s">
        <v>88</v>
      </c>
    </row>
    <row r="183" spans="1:275" x14ac:dyDescent="0.25">
      <c r="A183" s="125" t="s">
        <v>289</v>
      </c>
      <c r="B183" s="125" t="s">
        <v>174</v>
      </c>
      <c r="C183" s="125" t="s">
        <v>175</v>
      </c>
      <c r="D183" s="131">
        <v>0.70849679124361253</v>
      </c>
      <c r="E183" s="131">
        <v>0.70849679124361253</v>
      </c>
      <c r="F183" s="131">
        <v>0.70849679124361253</v>
      </c>
      <c r="G183" s="131">
        <v>0.70849679124361253</v>
      </c>
      <c r="H183" s="136">
        <v>40</v>
      </c>
      <c r="I183" s="132" t="s">
        <v>88</v>
      </c>
    </row>
    <row r="184" spans="1:275" s="128" customFormat="1" x14ac:dyDescent="0.25">
      <c r="A184" s="125" t="s">
        <v>289</v>
      </c>
      <c r="B184" s="125" t="s">
        <v>205</v>
      </c>
      <c r="C184" s="125" t="s">
        <v>168</v>
      </c>
      <c r="D184" s="131">
        <v>0.70805600229444299</v>
      </c>
      <c r="E184" s="131">
        <v>0.70805600229444299</v>
      </c>
      <c r="F184" s="131">
        <v>0.70805600229444299</v>
      </c>
      <c r="G184" s="131">
        <v>0.70805600229444299</v>
      </c>
      <c r="H184" s="136">
        <v>41</v>
      </c>
      <c r="I184" s="132" t="s">
        <v>88</v>
      </c>
      <c r="J184" s="125"/>
      <c r="K184" s="125"/>
      <c r="L184" s="125"/>
      <c r="M184" s="125"/>
      <c r="N184" s="125"/>
      <c r="O184" s="125"/>
      <c r="P184" s="125"/>
      <c r="Q184" s="125"/>
      <c r="R184" s="125"/>
      <c r="S184" s="125"/>
      <c r="T184" s="125"/>
      <c r="U184" s="125"/>
      <c r="V184" s="125"/>
      <c r="W184" s="125"/>
      <c r="X184" s="125"/>
      <c r="Y184" s="125"/>
      <c r="Z184" s="125"/>
      <c r="AA184" s="125"/>
      <c r="AB184" s="125"/>
      <c r="AC184" s="125"/>
      <c r="AD184" s="125"/>
      <c r="AE184" s="125"/>
      <c r="AF184" s="125"/>
      <c r="AG184" s="125"/>
      <c r="AH184" s="125"/>
      <c r="AI184" s="125"/>
      <c r="AJ184" s="125"/>
      <c r="AK184" s="125"/>
      <c r="AL184" s="125"/>
      <c r="AM184" s="125"/>
      <c r="AN184" s="125"/>
      <c r="AO184" s="125"/>
      <c r="AP184" s="125"/>
      <c r="AQ184" s="125"/>
      <c r="AR184" s="125"/>
      <c r="AS184" s="125"/>
      <c r="AT184" s="125"/>
      <c r="AU184" s="125"/>
      <c r="AV184" s="125"/>
      <c r="AW184" s="125"/>
      <c r="AX184" s="125"/>
      <c r="AY184" s="125"/>
      <c r="AZ184" s="125"/>
      <c r="BA184" s="125"/>
      <c r="BB184" s="125"/>
      <c r="BC184" s="125"/>
      <c r="BD184" s="125"/>
      <c r="BE184" s="125"/>
      <c r="BF184" s="125"/>
      <c r="BG184" s="125"/>
      <c r="BH184" s="125"/>
      <c r="BI184" s="125"/>
      <c r="BJ184" s="125"/>
      <c r="BK184" s="125"/>
      <c r="BL184" s="125"/>
      <c r="BM184" s="125"/>
      <c r="BN184" s="125"/>
      <c r="BO184" s="125"/>
      <c r="BP184" s="125"/>
      <c r="BQ184" s="125"/>
      <c r="BR184" s="125"/>
      <c r="BS184" s="125"/>
      <c r="BT184" s="125"/>
      <c r="BU184" s="125"/>
      <c r="BV184" s="125"/>
      <c r="BW184" s="125"/>
      <c r="BX184" s="125"/>
      <c r="BY184" s="125"/>
      <c r="BZ184" s="125"/>
      <c r="CA184" s="125"/>
      <c r="CB184" s="125"/>
      <c r="CC184" s="125"/>
      <c r="CD184" s="125"/>
      <c r="CE184" s="125"/>
      <c r="CF184" s="125"/>
      <c r="CG184" s="125"/>
      <c r="CH184" s="125"/>
      <c r="CI184" s="125"/>
      <c r="CJ184" s="125"/>
      <c r="CK184" s="125"/>
      <c r="CL184" s="125"/>
      <c r="CM184" s="125"/>
      <c r="CN184" s="125"/>
      <c r="CO184" s="125"/>
      <c r="CP184" s="125"/>
      <c r="CQ184" s="125"/>
      <c r="CR184" s="125"/>
      <c r="CS184" s="125"/>
      <c r="CT184" s="125"/>
      <c r="CU184" s="125"/>
      <c r="CV184" s="125"/>
      <c r="CW184" s="125"/>
      <c r="CX184" s="125"/>
      <c r="CY184" s="125"/>
      <c r="CZ184" s="125"/>
      <c r="DA184" s="125"/>
      <c r="DB184" s="125"/>
      <c r="DC184" s="125"/>
      <c r="DD184" s="125"/>
      <c r="DE184" s="125"/>
      <c r="DF184" s="125"/>
      <c r="DG184" s="125"/>
      <c r="DH184" s="125"/>
      <c r="DI184" s="125"/>
      <c r="DJ184" s="125"/>
      <c r="DK184" s="125"/>
      <c r="DL184" s="125"/>
      <c r="DM184" s="125"/>
      <c r="DN184" s="125"/>
      <c r="DO184" s="125"/>
      <c r="DP184" s="125"/>
      <c r="DQ184" s="125"/>
      <c r="DR184" s="125"/>
      <c r="DS184" s="125"/>
      <c r="DT184" s="125"/>
      <c r="DU184" s="125"/>
      <c r="DV184" s="125"/>
      <c r="DW184" s="125"/>
      <c r="DX184" s="125"/>
      <c r="DY184" s="125"/>
      <c r="DZ184" s="125"/>
      <c r="EA184" s="125"/>
      <c r="EB184" s="125"/>
      <c r="EC184" s="125"/>
      <c r="ED184" s="125"/>
      <c r="EE184" s="125"/>
      <c r="EF184" s="125"/>
      <c r="EG184" s="125"/>
      <c r="EH184" s="125"/>
      <c r="EI184" s="125"/>
      <c r="EJ184" s="125"/>
      <c r="EK184" s="125"/>
      <c r="EL184" s="125"/>
      <c r="EM184" s="125"/>
      <c r="EN184" s="125"/>
      <c r="EO184" s="125"/>
      <c r="EP184" s="125"/>
      <c r="EQ184" s="125"/>
      <c r="ER184" s="125"/>
      <c r="ES184" s="125"/>
      <c r="ET184" s="125"/>
      <c r="EU184" s="125"/>
      <c r="EV184" s="125"/>
      <c r="EW184" s="125"/>
      <c r="EX184" s="125"/>
      <c r="EY184" s="125"/>
      <c r="EZ184" s="125"/>
      <c r="FA184" s="125"/>
      <c r="FB184" s="125"/>
      <c r="FC184" s="125"/>
      <c r="FD184" s="125"/>
      <c r="FE184" s="125"/>
      <c r="FF184" s="125"/>
      <c r="FG184" s="125"/>
      <c r="FH184" s="125"/>
      <c r="FI184" s="125"/>
      <c r="FJ184" s="125"/>
      <c r="FK184" s="125"/>
      <c r="FL184" s="125"/>
      <c r="FM184" s="125"/>
      <c r="FN184" s="125"/>
      <c r="FO184" s="125"/>
      <c r="FP184" s="125"/>
      <c r="FQ184" s="125"/>
      <c r="FR184" s="125"/>
      <c r="FS184" s="125"/>
      <c r="FT184" s="125"/>
      <c r="FU184" s="125"/>
      <c r="FV184" s="125"/>
      <c r="FW184" s="125"/>
      <c r="FX184" s="125"/>
      <c r="FY184" s="125"/>
      <c r="FZ184" s="125"/>
      <c r="GA184" s="125"/>
      <c r="GB184" s="125"/>
      <c r="GC184" s="125"/>
      <c r="GD184" s="125"/>
      <c r="GE184" s="125"/>
      <c r="GF184" s="125"/>
      <c r="GG184" s="125"/>
      <c r="GH184" s="125"/>
      <c r="GI184" s="125"/>
      <c r="GJ184" s="125"/>
      <c r="GK184" s="125"/>
      <c r="GL184" s="125"/>
      <c r="GM184" s="125"/>
      <c r="GN184" s="125"/>
      <c r="GO184" s="125"/>
      <c r="GP184" s="125"/>
      <c r="GQ184" s="125"/>
      <c r="GR184" s="125"/>
      <c r="GS184" s="125"/>
      <c r="GT184" s="125"/>
      <c r="GU184" s="125"/>
      <c r="GV184" s="125"/>
      <c r="GW184" s="125"/>
      <c r="GX184" s="125"/>
      <c r="GY184" s="125"/>
      <c r="GZ184" s="125"/>
      <c r="HA184" s="125"/>
      <c r="HB184" s="125"/>
      <c r="HC184" s="125"/>
      <c r="HD184" s="125"/>
      <c r="HE184" s="125"/>
      <c r="HF184" s="125"/>
      <c r="HG184" s="125"/>
      <c r="HH184" s="125"/>
      <c r="HI184" s="125"/>
      <c r="HJ184" s="125"/>
      <c r="HK184" s="125"/>
      <c r="HL184" s="125"/>
      <c r="HM184" s="125"/>
      <c r="HN184" s="125"/>
      <c r="HO184" s="125"/>
      <c r="HP184" s="125"/>
      <c r="HQ184" s="125"/>
      <c r="HR184" s="125"/>
      <c r="HS184" s="125"/>
      <c r="HT184" s="125"/>
      <c r="HU184" s="125"/>
      <c r="HV184" s="125"/>
      <c r="HW184" s="125"/>
      <c r="HX184" s="125"/>
      <c r="HY184" s="125"/>
      <c r="HZ184" s="125"/>
      <c r="IA184" s="125"/>
      <c r="IB184" s="125"/>
      <c r="IC184" s="125"/>
      <c r="ID184" s="125"/>
      <c r="IE184" s="125"/>
      <c r="IF184" s="125"/>
      <c r="IG184" s="125"/>
      <c r="IH184" s="125"/>
      <c r="II184" s="125"/>
      <c r="IJ184" s="125"/>
      <c r="IK184" s="125"/>
      <c r="IL184" s="125"/>
      <c r="IM184" s="125"/>
      <c r="IN184" s="125"/>
      <c r="IO184" s="125"/>
      <c r="IP184" s="125"/>
      <c r="IQ184" s="125"/>
      <c r="IR184" s="125"/>
      <c r="IS184" s="125"/>
      <c r="IT184" s="125"/>
      <c r="IU184" s="125"/>
      <c r="IV184" s="125"/>
      <c r="IW184" s="125"/>
      <c r="IX184" s="125"/>
      <c r="IY184" s="125"/>
      <c r="IZ184" s="125"/>
      <c r="JA184" s="125"/>
      <c r="JB184" s="125"/>
      <c r="JC184" s="125"/>
      <c r="JD184" s="125"/>
      <c r="JE184" s="125"/>
      <c r="JF184" s="125"/>
      <c r="JG184" s="125"/>
      <c r="JH184" s="125"/>
      <c r="JI184" s="125"/>
      <c r="JJ184" s="125"/>
      <c r="JK184" s="125"/>
      <c r="JL184" s="125"/>
      <c r="JM184" s="125"/>
      <c r="JN184" s="125"/>
      <c r="JO184" s="125"/>
    </row>
    <row r="185" spans="1:275" s="128" customFormat="1" x14ac:dyDescent="0.25">
      <c r="A185" s="125" t="s">
        <v>449</v>
      </c>
      <c r="B185" s="131" t="s">
        <v>422</v>
      </c>
      <c r="C185" s="131" t="s">
        <v>423</v>
      </c>
      <c r="D185" s="131">
        <v>0.70673370516567868</v>
      </c>
      <c r="E185" s="131">
        <v>0.70673370516567868</v>
      </c>
      <c r="F185" s="131">
        <v>0.70673370516567868</v>
      </c>
      <c r="G185" s="131">
        <v>0.70673370516567868</v>
      </c>
      <c r="H185" s="136">
        <v>20</v>
      </c>
      <c r="I185" s="125" t="s">
        <v>88</v>
      </c>
      <c r="J185" s="125"/>
      <c r="K185" s="125"/>
      <c r="L185" s="125"/>
      <c r="M185" s="125"/>
      <c r="N185" s="125"/>
      <c r="O185" s="125"/>
      <c r="P185" s="125"/>
      <c r="Q185" s="125"/>
      <c r="R185" s="125"/>
      <c r="S185" s="125"/>
      <c r="T185" s="125"/>
      <c r="U185" s="125"/>
      <c r="V185" s="125"/>
      <c r="W185" s="125"/>
      <c r="X185" s="125"/>
      <c r="Y185" s="125"/>
      <c r="Z185" s="125"/>
      <c r="AA185" s="125"/>
      <c r="AB185" s="125"/>
      <c r="AC185" s="125"/>
      <c r="AD185" s="125"/>
      <c r="AE185" s="125"/>
      <c r="AF185" s="125"/>
      <c r="AG185" s="125"/>
      <c r="AH185" s="125"/>
      <c r="AI185" s="125"/>
      <c r="AJ185" s="125"/>
      <c r="AK185" s="125"/>
      <c r="AL185" s="125"/>
      <c r="AM185" s="125"/>
      <c r="AN185" s="125"/>
      <c r="AO185" s="125"/>
      <c r="AP185" s="125"/>
      <c r="AQ185" s="125"/>
      <c r="AR185" s="125"/>
      <c r="AS185" s="125"/>
      <c r="AT185" s="125"/>
      <c r="AU185" s="125"/>
      <c r="AV185" s="125"/>
      <c r="AW185" s="125"/>
      <c r="AX185" s="125"/>
      <c r="AY185" s="125"/>
      <c r="AZ185" s="125"/>
      <c r="BA185" s="125"/>
      <c r="BB185" s="125"/>
      <c r="BC185" s="125"/>
      <c r="BD185" s="125"/>
      <c r="BE185" s="125"/>
      <c r="BF185" s="125"/>
      <c r="BG185" s="125"/>
      <c r="BH185" s="125"/>
      <c r="BI185" s="125"/>
      <c r="BJ185" s="125"/>
      <c r="BK185" s="125"/>
      <c r="BL185" s="125"/>
      <c r="BM185" s="125"/>
      <c r="BN185" s="125"/>
      <c r="BO185" s="125"/>
      <c r="BP185" s="125"/>
      <c r="BQ185" s="125"/>
      <c r="BR185" s="125"/>
      <c r="BS185" s="125"/>
      <c r="BT185" s="125"/>
      <c r="BU185" s="125"/>
      <c r="BV185" s="125"/>
      <c r="BW185" s="125"/>
      <c r="BX185" s="125"/>
      <c r="BY185" s="125"/>
      <c r="BZ185" s="125"/>
      <c r="CA185" s="125"/>
      <c r="CB185" s="125"/>
      <c r="CC185" s="125"/>
      <c r="CD185" s="125"/>
      <c r="CE185" s="125"/>
      <c r="CF185" s="125"/>
      <c r="CG185" s="125"/>
      <c r="CH185" s="125"/>
      <c r="CI185" s="125"/>
      <c r="CJ185" s="125"/>
      <c r="CK185" s="125"/>
      <c r="CL185" s="125"/>
      <c r="CM185" s="125"/>
      <c r="CN185" s="125"/>
      <c r="CO185" s="125"/>
      <c r="CP185" s="125"/>
      <c r="CQ185" s="125"/>
      <c r="CR185" s="125"/>
      <c r="CS185" s="125"/>
      <c r="CT185" s="125"/>
      <c r="CU185" s="125"/>
      <c r="CV185" s="125"/>
      <c r="CW185" s="125"/>
      <c r="CX185" s="125"/>
      <c r="CY185" s="125"/>
      <c r="CZ185" s="125"/>
      <c r="DA185" s="125"/>
      <c r="DB185" s="125"/>
      <c r="DC185" s="125"/>
      <c r="DD185" s="125"/>
      <c r="DE185" s="125"/>
      <c r="DF185" s="125"/>
      <c r="DG185" s="125"/>
      <c r="DH185" s="125"/>
      <c r="DI185" s="125"/>
      <c r="DJ185" s="125"/>
      <c r="DK185" s="125"/>
      <c r="DL185" s="125"/>
      <c r="DM185" s="125"/>
      <c r="DN185" s="125"/>
      <c r="DO185" s="125"/>
      <c r="DP185" s="125"/>
      <c r="DQ185" s="125"/>
      <c r="DR185" s="125"/>
      <c r="DS185" s="125"/>
      <c r="DT185" s="125"/>
      <c r="DU185" s="125"/>
      <c r="DV185" s="125"/>
      <c r="DW185" s="125"/>
      <c r="DX185" s="125"/>
      <c r="DY185" s="125"/>
      <c r="DZ185" s="125"/>
      <c r="EA185" s="125"/>
      <c r="EB185" s="125"/>
      <c r="EC185" s="125"/>
      <c r="ED185" s="125"/>
      <c r="EE185" s="125"/>
      <c r="EF185" s="125"/>
      <c r="EG185" s="125"/>
      <c r="EH185" s="125"/>
      <c r="EI185" s="125"/>
      <c r="EJ185" s="125"/>
      <c r="EK185" s="125"/>
      <c r="EL185" s="125"/>
      <c r="EM185" s="125"/>
      <c r="EN185" s="125"/>
      <c r="EO185" s="125"/>
      <c r="EP185" s="125"/>
      <c r="EQ185" s="125"/>
      <c r="ER185" s="125"/>
      <c r="ES185" s="125"/>
      <c r="ET185" s="125"/>
      <c r="EU185" s="125"/>
      <c r="EV185" s="125"/>
      <c r="EW185" s="125"/>
      <c r="EX185" s="125"/>
      <c r="EY185" s="125"/>
      <c r="EZ185" s="125"/>
      <c r="FA185" s="125"/>
      <c r="FB185" s="125"/>
      <c r="FC185" s="125"/>
      <c r="FD185" s="125"/>
      <c r="FE185" s="125"/>
      <c r="FF185" s="125"/>
      <c r="FG185" s="125"/>
      <c r="FH185" s="125"/>
      <c r="FI185" s="125"/>
      <c r="FJ185" s="125"/>
      <c r="FK185" s="125"/>
      <c r="FL185" s="125"/>
      <c r="FM185" s="125"/>
      <c r="FN185" s="125"/>
      <c r="FO185" s="125"/>
      <c r="FP185" s="125"/>
      <c r="FQ185" s="125"/>
      <c r="FR185" s="125"/>
      <c r="FS185" s="125"/>
      <c r="FT185" s="125"/>
      <c r="FU185" s="125"/>
      <c r="FV185" s="125"/>
      <c r="FW185" s="125"/>
      <c r="FX185" s="125"/>
      <c r="FY185" s="125"/>
      <c r="FZ185" s="125"/>
      <c r="GA185" s="125"/>
      <c r="GB185" s="125"/>
      <c r="GC185" s="125"/>
      <c r="GD185" s="125"/>
      <c r="GE185" s="125"/>
      <c r="GF185" s="125"/>
      <c r="GG185" s="125"/>
      <c r="GH185" s="125"/>
      <c r="GI185" s="125"/>
      <c r="GJ185" s="125"/>
      <c r="GK185" s="125"/>
      <c r="GL185" s="125"/>
      <c r="GM185" s="125"/>
      <c r="GN185" s="125"/>
      <c r="GO185" s="125"/>
      <c r="GP185" s="125"/>
      <c r="GQ185" s="125"/>
      <c r="GR185" s="125"/>
      <c r="GS185" s="125"/>
      <c r="GT185" s="125"/>
      <c r="GU185" s="125"/>
      <c r="GV185" s="125"/>
      <c r="GW185" s="125"/>
      <c r="GX185" s="125"/>
      <c r="GY185" s="125"/>
      <c r="GZ185" s="125"/>
      <c r="HA185" s="125"/>
      <c r="HB185" s="125"/>
      <c r="HC185" s="125"/>
      <c r="HD185" s="125"/>
      <c r="HE185" s="125"/>
      <c r="HF185" s="125"/>
      <c r="HG185" s="125"/>
      <c r="HH185" s="125"/>
      <c r="HI185" s="125"/>
      <c r="HJ185" s="125"/>
      <c r="HK185" s="125"/>
      <c r="HL185" s="125"/>
      <c r="HM185" s="125"/>
      <c r="HN185" s="125"/>
      <c r="HO185" s="125"/>
      <c r="HP185" s="125"/>
      <c r="HQ185" s="125"/>
      <c r="HR185" s="125"/>
      <c r="HS185" s="125"/>
      <c r="HT185" s="125"/>
      <c r="HU185" s="125"/>
      <c r="HV185" s="125"/>
      <c r="HW185" s="125"/>
      <c r="HX185" s="125"/>
      <c r="HY185" s="125"/>
      <c r="HZ185" s="125"/>
      <c r="IA185" s="125"/>
      <c r="IB185" s="125"/>
      <c r="IC185" s="125"/>
      <c r="ID185" s="125"/>
      <c r="IE185" s="125"/>
      <c r="IF185" s="125"/>
      <c r="IG185" s="125"/>
      <c r="IH185" s="125"/>
      <c r="II185" s="125"/>
      <c r="IJ185" s="125"/>
      <c r="IK185" s="125"/>
      <c r="IL185" s="125"/>
      <c r="IM185" s="125"/>
      <c r="IN185" s="125"/>
      <c r="IO185" s="125"/>
      <c r="IP185" s="125"/>
      <c r="IQ185" s="125"/>
      <c r="IR185" s="125"/>
      <c r="IS185" s="125"/>
      <c r="IT185" s="125"/>
      <c r="IU185" s="125"/>
      <c r="IV185" s="125"/>
      <c r="IW185" s="125"/>
      <c r="IX185" s="125"/>
      <c r="IY185" s="125"/>
      <c r="IZ185" s="125"/>
      <c r="JA185" s="125"/>
      <c r="JB185" s="125"/>
      <c r="JC185" s="125"/>
      <c r="JD185" s="125"/>
      <c r="JE185" s="125"/>
      <c r="JF185" s="125"/>
      <c r="JG185" s="125"/>
      <c r="JH185" s="125"/>
      <c r="JI185" s="125"/>
      <c r="JJ185" s="125"/>
      <c r="JK185" s="125"/>
      <c r="JL185" s="125"/>
      <c r="JM185" s="125"/>
      <c r="JN185" s="125"/>
      <c r="JO185" s="125"/>
    </row>
    <row r="186" spans="1:275" s="128" customFormat="1" x14ac:dyDescent="0.25">
      <c r="A186" s="125" t="s">
        <v>289</v>
      </c>
      <c r="B186" s="125" t="s">
        <v>233</v>
      </c>
      <c r="C186" s="125" t="s">
        <v>234</v>
      </c>
      <c r="D186" s="131">
        <v>0.70527205900576329</v>
      </c>
      <c r="E186" s="131">
        <v>0.70527205900576329</v>
      </c>
      <c r="F186" s="131">
        <v>0.70527205900576329</v>
      </c>
      <c r="G186" s="131">
        <v>0.70527205900576329</v>
      </c>
      <c r="H186" s="136">
        <v>42</v>
      </c>
      <c r="I186" s="132" t="s">
        <v>88</v>
      </c>
      <c r="J186" s="125"/>
      <c r="K186" s="125"/>
      <c r="L186" s="125"/>
      <c r="M186" s="125"/>
      <c r="N186" s="125"/>
      <c r="O186" s="125"/>
      <c r="P186" s="125"/>
      <c r="Q186" s="125"/>
      <c r="R186" s="125"/>
      <c r="S186" s="125"/>
      <c r="T186" s="125"/>
      <c r="U186" s="125"/>
      <c r="V186" s="125"/>
      <c r="W186" s="125"/>
      <c r="X186" s="125"/>
      <c r="Y186" s="125"/>
      <c r="Z186" s="125"/>
      <c r="AA186" s="125"/>
      <c r="AB186" s="125"/>
      <c r="AC186" s="125"/>
      <c r="AD186" s="125"/>
      <c r="AE186" s="125"/>
      <c r="AF186" s="125"/>
      <c r="AG186" s="125"/>
      <c r="AH186" s="125"/>
      <c r="AI186" s="125"/>
      <c r="AJ186" s="125"/>
      <c r="AK186" s="125"/>
      <c r="AL186" s="125"/>
      <c r="AM186" s="125"/>
      <c r="AN186" s="125"/>
      <c r="AO186" s="125"/>
      <c r="AP186" s="125"/>
      <c r="AQ186" s="125"/>
      <c r="AR186" s="125"/>
      <c r="AS186" s="125"/>
      <c r="AT186" s="125"/>
      <c r="AU186" s="125"/>
      <c r="AV186" s="125"/>
      <c r="AW186" s="125"/>
      <c r="AX186" s="125"/>
      <c r="AY186" s="125"/>
      <c r="AZ186" s="125"/>
      <c r="BA186" s="125"/>
      <c r="BB186" s="125"/>
      <c r="BC186" s="125"/>
      <c r="BD186" s="125"/>
      <c r="BE186" s="125"/>
      <c r="BF186" s="125"/>
      <c r="BG186" s="125"/>
      <c r="BH186" s="125"/>
      <c r="BI186" s="125"/>
      <c r="BJ186" s="125"/>
      <c r="BK186" s="125"/>
      <c r="BL186" s="125"/>
      <c r="BM186" s="125"/>
      <c r="BN186" s="125"/>
      <c r="BO186" s="125"/>
      <c r="BP186" s="125"/>
      <c r="BQ186" s="125"/>
      <c r="BR186" s="125"/>
      <c r="BS186" s="125"/>
      <c r="BT186" s="125"/>
      <c r="BU186" s="125"/>
      <c r="BV186" s="125"/>
      <c r="BW186" s="125"/>
      <c r="BX186" s="125"/>
      <c r="BY186" s="125"/>
      <c r="BZ186" s="125"/>
      <c r="CA186" s="125"/>
      <c r="CB186" s="125"/>
      <c r="CC186" s="125"/>
      <c r="CD186" s="125"/>
      <c r="CE186" s="125"/>
      <c r="CF186" s="125"/>
      <c r="CG186" s="125"/>
      <c r="CH186" s="125"/>
      <c r="CI186" s="125"/>
      <c r="CJ186" s="125"/>
      <c r="CK186" s="125"/>
      <c r="CL186" s="125"/>
      <c r="CM186" s="125"/>
      <c r="CN186" s="125"/>
      <c r="CO186" s="125"/>
      <c r="CP186" s="125"/>
      <c r="CQ186" s="125"/>
      <c r="CR186" s="125"/>
      <c r="CS186" s="125"/>
      <c r="CT186" s="125"/>
      <c r="CU186" s="125"/>
      <c r="CV186" s="125"/>
      <c r="CW186" s="125"/>
      <c r="CX186" s="125"/>
      <c r="CY186" s="125"/>
      <c r="CZ186" s="125"/>
      <c r="DA186" s="125"/>
      <c r="DB186" s="125"/>
      <c r="DC186" s="125"/>
      <c r="DD186" s="125"/>
      <c r="DE186" s="125"/>
      <c r="DF186" s="125"/>
      <c r="DG186" s="125"/>
      <c r="DH186" s="125"/>
      <c r="DI186" s="125"/>
      <c r="DJ186" s="125"/>
      <c r="DK186" s="125"/>
      <c r="DL186" s="125"/>
      <c r="DM186" s="125"/>
      <c r="DN186" s="125"/>
      <c r="DO186" s="125"/>
      <c r="DP186" s="125"/>
      <c r="DQ186" s="125"/>
      <c r="DR186" s="125"/>
      <c r="DS186" s="125"/>
      <c r="DT186" s="125"/>
      <c r="DU186" s="125"/>
      <c r="DV186" s="125"/>
      <c r="DW186" s="125"/>
      <c r="DX186" s="125"/>
      <c r="DY186" s="125"/>
      <c r="DZ186" s="125"/>
      <c r="EA186" s="125"/>
      <c r="EB186" s="125"/>
      <c r="EC186" s="125"/>
      <c r="ED186" s="125"/>
      <c r="EE186" s="125"/>
      <c r="EF186" s="125"/>
      <c r="EG186" s="125"/>
      <c r="EH186" s="125"/>
      <c r="EI186" s="125"/>
      <c r="EJ186" s="125"/>
      <c r="EK186" s="125"/>
      <c r="EL186" s="125"/>
      <c r="EM186" s="125"/>
      <c r="EN186" s="125"/>
      <c r="EO186" s="125"/>
      <c r="EP186" s="125"/>
      <c r="EQ186" s="125"/>
      <c r="ER186" s="125"/>
      <c r="ES186" s="125"/>
      <c r="ET186" s="125"/>
      <c r="EU186" s="125"/>
      <c r="EV186" s="125"/>
      <c r="EW186" s="125"/>
      <c r="EX186" s="125"/>
      <c r="EY186" s="125"/>
      <c r="EZ186" s="125"/>
      <c r="FA186" s="125"/>
      <c r="FB186" s="125"/>
      <c r="FC186" s="125"/>
      <c r="FD186" s="125"/>
      <c r="FE186" s="125"/>
      <c r="FF186" s="125"/>
      <c r="FG186" s="125"/>
      <c r="FH186" s="125"/>
      <c r="FI186" s="125"/>
      <c r="FJ186" s="125"/>
      <c r="FK186" s="125"/>
      <c r="FL186" s="125"/>
      <c r="FM186" s="125"/>
      <c r="FN186" s="125"/>
      <c r="FO186" s="125"/>
      <c r="FP186" s="125"/>
      <c r="FQ186" s="125"/>
      <c r="FR186" s="125"/>
      <c r="FS186" s="125"/>
      <c r="FT186" s="125"/>
      <c r="FU186" s="125"/>
      <c r="FV186" s="125"/>
      <c r="FW186" s="125"/>
      <c r="FX186" s="125"/>
      <c r="FY186" s="125"/>
      <c r="FZ186" s="125"/>
      <c r="GA186" s="125"/>
      <c r="GB186" s="125"/>
      <c r="GC186" s="125"/>
      <c r="GD186" s="125"/>
      <c r="GE186" s="125"/>
      <c r="GF186" s="125"/>
      <c r="GG186" s="125"/>
      <c r="GH186" s="125"/>
      <c r="GI186" s="125"/>
      <c r="GJ186" s="125"/>
      <c r="GK186" s="125"/>
      <c r="GL186" s="125"/>
      <c r="GM186" s="125"/>
      <c r="GN186" s="125"/>
      <c r="GO186" s="125"/>
      <c r="GP186" s="125"/>
      <c r="GQ186" s="125"/>
      <c r="GR186" s="125"/>
      <c r="GS186" s="125"/>
      <c r="GT186" s="125"/>
      <c r="GU186" s="125"/>
      <c r="GV186" s="125"/>
      <c r="GW186" s="125"/>
      <c r="GX186" s="125"/>
      <c r="GY186" s="125"/>
      <c r="GZ186" s="125"/>
      <c r="HA186" s="125"/>
      <c r="HB186" s="125"/>
      <c r="HC186" s="125"/>
      <c r="HD186" s="125"/>
      <c r="HE186" s="125"/>
      <c r="HF186" s="125"/>
      <c r="HG186" s="125"/>
      <c r="HH186" s="125"/>
      <c r="HI186" s="125"/>
      <c r="HJ186" s="125"/>
      <c r="HK186" s="125"/>
      <c r="HL186" s="125"/>
      <c r="HM186" s="125"/>
      <c r="HN186" s="125"/>
      <c r="HO186" s="125"/>
      <c r="HP186" s="125"/>
      <c r="HQ186" s="125"/>
      <c r="HR186" s="125"/>
      <c r="HS186" s="125"/>
      <c r="HT186" s="125"/>
      <c r="HU186" s="125"/>
      <c r="HV186" s="125"/>
      <c r="HW186" s="125"/>
      <c r="HX186" s="125"/>
      <c r="HY186" s="125"/>
      <c r="HZ186" s="125"/>
      <c r="IA186" s="125"/>
      <c r="IB186" s="125"/>
      <c r="IC186" s="125"/>
      <c r="ID186" s="125"/>
      <c r="IE186" s="125"/>
      <c r="IF186" s="125"/>
      <c r="IG186" s="125"/>
      <c r="IH186" s="125"/>
      <c r="II186" s="125"/>
      <c r="IJ186" s="125"/>
      <c r="IK186" s="125"/>
      <c r="IL186" s="125"/>
      <c r="IM186" s="125"/>
      <c r="IN186" s="125"/>
      <c r="IO186" s="125"/>
      <c r="IP186" s="125"/>
      <c r="IQ186" s="125"/>
      <c r="IR186" s="125"/>
      <c r="IS186" s="125"/>
      <c r="IT186" s="125"/>
      <c r="IU186" s="125"/>
      <c r="IV186" s="125"/>
      <c r="IW186" s="125"/>
      <c r="IX186" s="125"/>
      <c r="IY186" s="125"/>
      <c r="IZ186" s="125"/>
      <c r="JA186" s="125"/>
      <c r="JB186" s="125"/>
      <c r="JC186" s="125"/>
      <c r="JD186" s="125"/>
      <c r="JE186" s="125"/>
      <c r="JF186" s="125"/>
      <c r="JG186" s="125"/>
      <c r="JH186" s="125"/>
      <c r="JI186" s="125"/>
      <c r="JJ186" s="125"/>
      <c r="JK186" s="125"/>
      <c r="JL186" s="125"/>
      <c r="JM186" s="125"/>
      <c r="JN186" s="125"/>
      <c r="JO186" s="125"/>
    </row>
    <row r="187" spans="1:275" s="128" customFormat="1" x14ac:dyDescent="0.25">
      <c r="A187" s="125" t="s">
        <v>290</v>
      </c>
      <c r="B187" s="125" t="s">
        <v>254</v>
      </c>
      <c r="C187" s="125" t="s">
        <v>255</v>
      </c>
      <c r="D187" s="133">
        <v>0.69953120084936971</v>
      </c>
      <c r="E187" s="133">
        <v>0.69953120084936971</v>
      </c>
      <c r="F187" s="133">
        <v>0.69953120084936971</v>
      </c>
      <c r="G187" s="133">
        <v>0.69953120084936971</v>
      </c>
      <c r="H187" s="136">
        <v>19</v>
      </c>
      <c r="I187" s="125" t="s">
        <v>88</v>
      </c>
      <c r="J187" s="125"/>
      <c r="K187" s="125"/>
      <c r="L187" s="125"/>
      <c r="M187" s="125"/>
      <c r="N187" s="125"/>
      <c r="O187" s="125"/>
      <c r="P187" s="125"/>
      <c r="Q187" s="125"/>
      <c r="R187" s="125"/>
      <c r="S187" s="125"/>
      <c r="T187" s="125"/>
      <c r="U187" s="125"/>
      <c r="V187" s="125"/>
      <c r="W187" s="125"/>
      <c r="X187" s="125"/>
      <c r="Y187" s="125"/>
      <c r="Z187" s="125"/>
      <c r="AA187" s="125"/>
      <c r="AB187" s="125"/>
      <c r="AC187" s="125"/>
      <c r="AD187" s="125"/>
      <c r="AE187" s="125"/>
      <c r="AF187" s="125"/>
      <c r="AG187" s="125"/>
      <c r="AH187" s="125"/>
      <c r="AI187" s="125"/>
      <c r="AJ187" s="125"/>
      <c r="AK187" s="125"/>
      <c r="AL187" s="125"/>
      <c r="AM187" s="125"/>
      <c r="AN187" s="125"/>
      <c r="AO187" s="125"/>
      <c r="AP187" s="125"/>
      <c r="AQ187" s="125"/>
      <c r="AR187" s="125"/>
      <c r="AS187" s="125"/>
      <c r="AT187" s="125"/>
      <c r="AU187" s="125"/>
      <c r="AV187" s="125"/>
      <c r="AW187" s="125"/>
      <c r="AX187" s="125"/>
      <c r="AY187" s="125"/>
      <c r="AZ187" s="125"/>
      <c r="BA187" s="125"/>
      <c r="BB187" s="125"/>
      <c r="BC187" s="125"/>
      <c r="BD187" s="125"/>
      <c r="BE187" s="125"/>
      <c r="BF187" s="125"/>
      <c r="BG187" s="125"/>
      <c r="BH187" s="125"/>
      <c r="BI187" s="125"/>
      <c r="BJ187" s="125"/>
      <c r="BK187" s="125"/>
      <c r="BL187" s="125"/>
      <c r="BM187" s="125"/>
      <c r="BN187" s="125"/>
      <c r="BO187" s="125"/>
      <c r="BP187" s="125"/>
      <c r="BQ187" s="125"/>
      <c r="BR187" s="125"/>
      <c r="BS187" s="125"/>
      <c r="BT187" s="125"/>
      <c r="BU187" s="125"/>
      <c r="BV187" s="125"/>
      <c r="BW187" s="125"/>
      <c r="BX187" s="125"/>
      <c r="BY187" s="125"/>
      <c r="BZ187" s="125"/>
      <c r="CA187" s="125"/>
      <c r="CB187" s="125"/>
      <c r="CC187" s="125"/>
      <c r="CD187" s="125"/>
      <c r="CE187" s="125"/>
      <c r="CF187" s="125"/>
      <c r="CG187" s="125"/>
      <c r="CH187" s="125"/>
      <c r="CI187" s="125"/>
      <c r="CJ187" s="125"/>
      <c r="CK187" s="125"/>
      <c r="CL187" s="125"/>
      <c r="CM187" s="125"/>
      <c r="CN187" s="125"/>
      <c r="CO187" s="125"/>
      <c r="CP187" s="125"/>
      <c r="CQ187" s="125"/>
      <c r="CR187" s="125"/>
      <c r="CS187" s="125"/>
      <c r="CT187" s="125"/>
      <c r="CU187" s="125"/>
      <c r="CV187" s="125"/>
      <c r="CW187" s="125"/>
      <c r="CX187" s="125"/>
      <c r="CY187" s="125"/>
      <c r="CZ187" s="125"/>
      <c r="DA187" s="125"/>
      <c r="DB187" s="125"/>
      <c r="DC187" s="125"/>
      <c r="DD187" s="125"/>
      <c r="DE187" s="125"/>
      <c r="DF187" s="125"/>
      <c r="DG187" s="125"/>
      <c r="DH187" s="125"/>
      <c r="DI187" s="125"/>
      <c r="DJ187" s="125"/>
      <c r="DK187" s="125"/>
      <c r="DL187" s="125"/>
      <c r="DM187" s="125"/>
      <c r="DN187" s="125"/>
      <c r="DO187" s="125"/>
      <c r="DP187" s="125"/>
      <c r="DQ187" s="125"/>
      <c r="DR187" s="125"/>
      <c r="DS187" s="125"/>
      <c r="DT187" s="125"/>
      <c r="DU187" s="125"/>
      <c r="DV187" s="125"/>
      <c r="DW187" s="125"/>
      <c r="DX187" s="125"/>
      <c r="DY187" s="125"/>
      <c r="DZ187" s="125"/>
      <c r="EA187" s="125"/>
      <c r="EB187" s="125"/>
      <c r="EC187" s="125"/>
      <c r="ED187" s="125"/>
      <c r="EE187" s="125"/>
      <c r="EF187" s="125"/>
      <c r="EG187" s="125"/>
      <c r="EH187" s="125"/>
      <c r="EI187" s="125"/>
      <c r="EJ187" s="125"/>
      <c r="EK187" s="125"/>
      <c r="EL187" s="125"/>
      <c r="EM187" s="125"/>
      <c r="EN187" s="125"/>
      <c r="EO187" s="125"/>
      <c r="EP187" s="125"/>
      <c r="EQ187" s="125"/>
      <c r="ER187" s="125"/>
      <c r="ES187" s="125"/>
      <c r="ET187" s="125"/>
      <c r="EU187" s="125"/>
      <c r="EV187" s="125"/>
      <c r="EW187" s="125"/>
      <c r="EX187" s="125"/>
      <c r="EY187" s="125"/>
      <c r="EZ187" s="125"/>
      <c r="FA187" s="125"/>
      <c r="FB187" s="125"/>
      <c r="FC187" s="125"/>
      <c r="FD187" s="125"/>
      <c r="FE187" s="125"/>
      <c r="FF187" s="125"/>
      <c r="FG187" s="125"/>
      <c r="FH187" s="125"/>
      <c r="FI187" s="125"/>
      <c r="FJ187" s="125"/>
      <c r="FK187" s="125"/>
      <c r="FL187" s="125"/>
      <c r="FM187" s="125"/>
      <c r="FN187" s="125"/>
      <c r="FO187" s="125"/>
      <c r="FP187" s="125"/>
      <c r="FQ187" s="125"/>
      <c r="FR187" s="125"/>
      <c r="FS187" s="125"/>
      <c r="FT187" s="125"/>
      <c r="FU187" s="125"/>
      <c r="FV187" s="125"/>
      <c r="FW187" s="125"/>
      <c r="FX187" s="125"/>
      <c r="FY187" s="125"/>
      <c r="FZ187" s="125"/>
      <c r="GA187" s="125"/>
      <c r="GB187" s="125"/>
      <c r="GC187" s="125"/>
      <c r="GD187" s="125"/>
      <c r="GE187" s="125"/>
      <c r="GF187" s="125"/>
      <c r="GG187" s="125"/>
      <c r="GH187" s="125"/>
      <c r="GI187" s="125"/>
      <c r="GJ187" s="125"/>
      <c r="GK187" s="125"/>
      <c r="GL187" s="125"/>
      <c r="GM187" s="125"/>
      <c r="GN187" s="125"/>
      <c r="GO187" s="125"/>
      <c r="GP187" s="125"/>
      <c r="GQ187" s="125"/>
      <c r="GR187" s="125"/>
      <c r="GS187" s="125"/>
      <c r="GT187" s="125"/>
      <c r="GU187" s="125"/>
      <c r="GV187" s="125"/>
      <c r="GW187" s="125"/>
      <c r="GX187" s="125"/>
      <c r="GY187" s="125"/>
      <c r="GZ187" s="125"/>
      <c r="HA187" s="125"/>
      <c r="HB187" s="125"/>
      <c r="HC187" s="125"/>
      <c r="HD187" s="125"/>
      <c r="HE187" s="125"/>
      <c r="HF187" s="125"/>
      <c r="HG187" s="125"/>
      <c r="HH187" s="125"/>
      <c r="HI187" s="125"/>
      <c r="HJ187" s="125"/>
      <c r="HK187" s="125"/>
      <c r="HL187" s="125"/>
      <c r="HM187" s="125"/>
      <c r="HN187" s="125"/>
      <c r="HO187" s="125"/>
      <c r="HP187" s="125"/>
      <c r="HQ187" s="125"/>
      <c r="HR187" s="125"/>
      <c r="HS187" s="125"/>
      <c r="HT187" s="125"/>
      <c r="HU187" s="125"/>
      <c r="HV187" s="125"/>
      <c r="HW187" s="125"/>
      <c r="HX187" s="125"/>
      <c r="HY187" s="125"/>
      <c r="HZ187" s="125"/>
      <c r="IA187" s="125"/>
      <c r="IB187" s="125"/>
      <c r="IC187" s="125"/>
      <c r="ID187" s="125"/>
      <c r="IE187" s="125"/>
      <c r="IF187" s="125"/>
      <c r="IG187" s="125"/>
      <c r="IH187" s="125"/>
      <c r="II187" s="125"/>
      <c r="IJ187" s="125"/>
      <c r="IK187" s="125"/>
      <c r="IL187" s="125"/>
      <c r="IM187" s="125"/>
      <c r="IN187" s="125"/>
      <c r="IO187" s="125"/>
      <c r="IP187" s="125"/>
      <c r="IQ187" s="125"/>
      <c r="IR187" s="125"/>
      <c r="IS187" s="125"/>
      <c r="IT187" s="125"/>
      <c r="IU187" s="125"/>
      <c r="IV187" s="125"/>
      <c r="IW187" s="125"/>
      <c r="IX187" s="125"/>
      <c r="IY187" s="125"/>
      <c r="IZ187" s="125"/>
      <c r="JA187" s="125"/>
      <c r="JB187" s="125"/>
      <c r="JC187" s="125"/>
      <c r="JD187" s="125"/>
      <c r="JE187" s="125"/>
      <c r="JF187" s="125"/>
      <c r="JG187" s="125"/>
      <c r="JH187" s="125"/>
      <c r="JI187" s="125"/>
      <c r="JJ187" s="125"/>
      <c r="JK187" s="125"/>
      <c r="JL187" s="125"/>
      <c r="JM187" s="125"/>
      <c r="JN187" s="125"/>
      <c r="JO187" s="125"/>
    </row>
    <row r="188" spans="1:275" s="128" customFormat="1" x14ac:dyDescent="0.25">
      <c r="A188" s="126" t="s">
        <v>851</v>
      </c>
      <c r="B188" s="126" t="s">
        <v>640</v>
      </c>
      <c r="C188" s="126" t="s">
        <v>753</v>
      </c>
      <c r="D188" s="127"/>
      <c r="E188" s="127"/>
      <c r="F188" s="127"/>
      <c r="G188" s="127">
        <v>0.69646194661534211</v>
      </c>
      <c r="H188" s="143">
        <v>31</v>
      </c>
      <c r="I188" s="127" t="s">
        <v>88</v>
      </c>
      <c r="J188" s="125"/>
      <c r="K188" s="125"/>
      <c r="L188" s="125"/>
      <c r="M188" s="125"/>
      <c r="N188" s="125"/>
      <c r="O188" s="125"/>
      <c r="P188" s="125"/>
      <c r="Q188" s="125"/>
      <c r="R188" s="125"/>
      <c r="S188" s="125"/>
      <c r="T188" s="125"/>
      <c r="U188" s="125"/>
      <c r="V188" s="125"/>
      <c r="W188" s="125"/>
      <c r="X188" s="125"/>
      <c r="Y188" s="125"/>
      <c r="Z188" s="125"/>
      <c r="AA188" s="125"/>
      <c r="AB188" s="125"/>
      <c r="AC188" s="125"/>
      <c r="AD188" s="125"/>
      <c r="AE188" s="125"/>
      <c r="AF188" s="125"/>
      <c r="AG188" s="125"/>
      <c r="AH188" s="125"/>
      <c r="AI188" s="125"/>
      <c r="AJ188" s="125"/>
      <c r="AK188" s="125"/>
      <c r="AL188" s="125"/>
      <c r="AM188" s="125"/>
      <c r="AN188" s="125"/>
      <c r="AO188" s="125"/>
      <c r="AP188" s="125"/>
      <c r="AQ188" s="125"/>
      <c r="AR188" s="125"/>
      <c r="AS188" s="125"/>
      <c r="AT188" s="125"/>
      <c r="AU188" s="125"/>
      <c r="AV188" s="125"/>
      <c r="AW188" s="125"/>
      <c r="AX188" s="125"/>
      <c r="AY188" s="125"/>
      <c r="AZ188" s="125"/>
      <c r="BA188" s="125"/>
      <c r="BB188" s="125"/>
      <c r="BC188" s="125"/>
      <c r="BD188" s="125"/>
      <c r="BE188" s="125"/>
      <c r="BF188" s="125"/>
      <c r="BG188" s="125"/>
      <c r="BH188" s="125"/>
      <c r="BI188" s="125"/>
      <c r="BJ188" s="125"/>
      <c r="BK188" s="125"/>
      <c r="BL188" s="125"/>
      <c r="BM188" s="125"/>
      <c r="BN188" s="125"/>
      <c r="BO188" s="125"/>
      <c r="BP188" s="125"/>
      <c r="BQ188" s="125"/>
      <c r="BR188" s="125"/>
      <c r="BS188" s="125"/>
      <c r="BT188" s="125"/>
      <c r="BU188" s="125"/>
      <c r="BV188" s="125"/>
      <c r="BW188" s="125"/>
      <c r="BX188" s="125"/>
      <c r="BY188" s="125"/>
      <c r="BZ188" s="125"/>
      <c r="CA188" s="125"/>
      <c r="CB188" s="125"/>
      <c r="CC188" s="125"/>
      <c r="CD188" s="125"/>
      <c r="CE188" s="125"/>
      <c r="CF188" s="125"/>
      <c r="CG188" s="125"/>
      <c r="CH188" s="125"/>
      <c r="CI188" s="125"/>
      <c r="CJ188" s="125"/>
      <c r="CK188" s="125"/>
      <c r="CL188" s="125"/>
      <c r="CM188" s="125"/>
      <c r="CN188" s="125"/>
      <c r="CO188" s="125"/>
      <c r="CP188" s="125"/>
      <c r="CQ188" s="125"/>
      <c r="CR188" s="125"/>
      <c r="CS188" s="125"/>
      <c r="CT188" s="125"/>
      <c r="CU188" s="125"/>
      <c r="CV188" s="125"/>
      <c r="CW188" s="125"/>
      <c r="CX188" s="125"/>
      <c r="CY188" s="125"/>
      <c r="CZ188" s="125"/>
      <c r="DA188" s="125"/>
      <c r="DB188" s="125"/>
      <c r="DC188" s="125"/>
      <c r="DD188" s="125"/>
      <c r="DE188" s="125"/>
      <c r="DF188" s="125"/>
      <c r="DG188" s="125"/>
      <c r="DH188" s="125"/>
      <c r="DI188" s="125"/>
      <c r="DJ188" s="125"/>
      <c r="DK188" s="125"/>
      <c r="DL188" s="125"/>
      <c r="DM188" s="125"/>
      <c r="DN188" s="125"/>
      <c r="DO188" s="125"/>
      <c r="DP188" s="125"/>
      <c r="DQ188" s="125"/>
      <c r="DR188" s="125"/>
      <c r="DS188" s="125"/>
      <c r="DT188" s="125"/>
      <c r="DU188" s="125"/>
      <c r="DV188" s="125"/>
      <c r="DW188" s="125"/>
      <c r="DX188" s="125"/>
      <c r="DY188" s="125"/>
      <c r="DZ188" s="125"/>
      <c r="EA188" s="125"/>
      <c r="EB188" s="125"/>
      <c r="EC188" s="125"/>
      <c r="ED188" s="125"/>
      <c r="EE188" s="125"/>
      <c r="EF188" s="125"/>
      <c r="EG188" s="125"/>
      <c r="EH188" s="125"/>
      <c r="EI188" s="125"/>
      <c r="EJ188" s="125"/>
      <c r="EK188" s="125"/>
      <c r="EL188" s="125"/>
      <c r="EM188" s="125"/>
      <c r="EN188" s="125"/>
      <c r="EO188" s="125"/>
      <c r="EP188" s="125"/>
      <c r="EQ188" s="125"/>
      <c r="ER188" s="125"/>
      <c r="ES188" s="125"/>
      <c r="ET188" s="125"/>
      <c r="EU188" s="125"/>
      <c r="EV188" s="125"/>
      <c r="EW188" s="125"/>
      <c r="EX188" s="125"/>
      <c r="EY188" s="125"/>
      <c r="EZ188" s="125"/>
      <c r="FA188" s="125"/>
      <c r="FB188" s="125"/>
      <c r="FC188" s="125"/>
      <c r="FD188" s="125"/>
      <c r="FE188" s="125"/>
      <c r="FF188" s="125"/>
      <c r="FG188" s="125"/>
      <c r="FH188" s="125"/>
      <c r="FI188" s="125"/>
      <c r="FJ188" s="125"/>
      <c r="FK188" s="125"/>
      <c r="FL188" s="125"/>
      <c r="FM188" s="125"/>
      <c r="FN188" s="125"/>
      <c r="FO188" s="125"/>
      <c r="FP188" s="125"/>
      <c r="FQ188" s="125"/>
      <c r="FR188" s="125"/>
      <c r="FS188" s="125"/>
      <c r="FT188" s="125"/>
      <c r="FU188" s="125"/>
      <c r="FV188" s="125"/>
      <c r="FW188" s="125"/>
      <c r="FX188" s="125"/>
      <c r="FY188" s="125"/>
      <c r="FZ188" s="125"/>
      <c r="GA188" s="125"/>
      <c r="GB188" s="125"/>
      <c r="GC188" s="125"/>
      <c r="GD188" s="125"/>
      <c r="GE188" s="125"/>
      <c r="GF188" s="125"/>
      <c r="GG188" s="125"/>
      <c r="GH188" s="125"/>
      <c r="GI188" s="125"/>
      <c r="GJ188" s="125"/>
      <c r="GK188" s="125"/>
      <c r="GL188" s="125"/>
      <c r="GM188" s="125"/>
      <c r="GN188" s="125"/>
      <c r="GO188" s="125"/>
      <c r="GP188" s="125"/>
      <c r="GQ188" s="125"/>
      <c r="GR188" s="125"/>
      <c r="GS188" s="125"/>
      <c r="GT188" s="125"/>
      <c r="GU188" s="125"/>
      <c r="GV188" s="125"/>
      <c r="GW188" s="125"/>
      <c r="GX188" s="125"/>
      <c r="GY188" s="125"/>
      <c r="GZ188" s="125"/>
      <c r="HA188" s="125"/>
      <c r="HB188" s="125"/>
      <c r="HC188" s="125"/>
      <c r="HD188" s="125"/>
      <c r="HE188" s="125"/>
      <c r="HF188" s="125"/>
      <c r="HG188" s="125"/>
      <c r="HH188" s="125"/>
      <c r="HI188" s="125"/>
      <c r="HJ188" s="125"/>
      <c r="HK188" s="125"/>
      <c r="HL188" s="125"/>
      <c r="HM188" s="125"/>
      <c r="HN188" s="125"/>
      <c r="HO188" s="125"/>
      <c r="HP188" s="125"/>
      <c r="HQ188" s="125"/>
      <c r="HR188" s="125"/>
      <c r="HS188" s="125"/>
      <c r="HT188" s="125"/>
      <c r="HU188" s="125"/>
      <c r="HV188" s="125"/>
      <c r="HW188" s="125"/>
      <c r="HX188" s="125"/>
      <c r="HY188" s="125"/>
      <c r="HZ188" s="125"/>
      <c r="IA188" s="125"/>
      <c r="IB188" s="125"/>
      <c r="IC188" s="125"/>
      <c r="ID188" s="125"/>
      <c r="IE188" s="125"/>
      <c r="IF188" s="125"/>
      <c r="IG188" s="125"/>
      <c r="IH188" s="125"/>
      <c r="II188" s="125"/>
      <c r="IJ188" s="125"/>
      <c r="IK188" s="125"/>
      <c r="IL188" s="125"/>
      <c r="IM188" s="125"/>
      <c r="IN188" s="125"/>
      <c r="IO188" s="125"/>
      <c r="IP188" s="125"/>
      <c r="IQ188" s="125"/>
      <c r="IR188" s="125"/>
      <c r="IS188" s="125"/>
      <c r="IT188" s="125"/>
      <c r="IU188" s="125"/>
      <c r="IV188" s="125"/>
      <c r="IW188" s="125"/>
      <c r="IX188" s="125"/>
      <c r="IY188" s="125"/>
      <c r="IZ188" s="125"/>
      <c r="JA188" s="125"/>
      <c r="JB188" s="125"/>
      <c r="JC188" s="125"/>
      <c r="JD188" s="125"/>
      <c r="JE188" s="125"/>
      <c r="JF188" s="125"/>
      <c r="JG188" s="125"/>
      <c r="JH188" s="125"/>
      <c r="JI188" s="125"/>
      <c r="JJ188" s="125"/>
      <c r="JK188" s="125"/>
      <c r="JL188" s="125"/>
      <c r="JM188" s="125"/>
      <c r="JN188" s="125"/>
      <c r="JO188" s="125"/>
    </row>
    <row r="189" spans="1:275" s="128" customFormat="1" x14ac:dyDescent="0.25">
      <c r="A189" s="125" t="s">
        <v>398</v>
      </c>
      <c r="B189" s="125" t="s">
        <v>356</v>
      </c>
      <c r="C189" s="125" t="s">
        <v>214</v>
      </c>
      <c r="D189" s="133">
        <v>0.68229182630906771</v>
      </c>
      <c r="E189" s="133">
        <v>0.69429182630906772</v>
      </c>
      <c r="F189" s="133">
        <v>0.69429182630906772</v>
      </c>
      <c r="G189" s="133">
        <v>0.69429182630906772</v>
      </c>
      <c r="H189" s="136">
        <v>23</v>
      </c>
      <c r="I189" s="125" t="s">
        <v>88</v>
      </c>
      <c r="J189" s="125"/>
      <c r="K189" s="125"/>
      <c r="L189" s="125"/>
      <c r="M189" s="125"/>
      <c r="N189" s="125"/>
      <c r="O189" s="125"/>
      <c r="P189" s="125"/>
      <c r="Q189" s="125"/>
      <c r="R189" s="125"/>
      <c r="S189" s="125"/>
      <c r="T189" s="125"/>
      <c r="U189" s="125"/>
      <c r="V189" s="125"/>
      <c r="W189" s="125"/>
      <c r="X189" s="125"/>
      <c r="Y189" s="125"/>
      <c r="Z189" s="125"/>
      <c r="AA189" s="125"/>
      <c r="AB189" s="125"/>
      <c r="AC189" s="125"/>
      <c r="AD189" s="125"/>
      <c r="AE189" s="125"/>
      <c r="AF189" s="125"/>
      <c r="AG189" s="125"/>
      <c r="AH189" s="125"/>
      <c r="AI189" s="125"/>
      <c r="AJ189" s="125"/>
      <c r="AK189" s="125"/>
      <c r="AL189" s="125"/>
      <c r="AM189" s="125"/>
      <c r="AN189" s="125"/>
      <c r="AO189" s="125"/>
      <c r="AP189" s="125"/>
      <c r="AQ189" s="125"/>
      <c r="AR189" s="125"/>
      <c r="AS189" s="125"/>
      <c r="AT189" s="125"/>
      <c r="AU189" s="125"/>
      <c r="AV189" s="125"/>
      <c r="AW189" s="125"/>
      <c r="AX189" s="125"/>
      <c r="AY189" s="125"/>
      <c r="AZ189" s="125"/>
      <c r="BA189" s="125"/>
      <c r="BB189" s="125"/>
      <c r="BC189" s="125"/>
      <c r="BD189" s="125"/>
      <c r="BE189" s="125"/>
      <c r="BF189" s="125"/>
      <c r="BG189" s="125"/>
      <c r="BH189" s="125"/>
      <c r="BI189" s="125"/>
      <c r="BJ189" s="125"/>
      <c r="BK189" s="125"/>
      <c r="BL189" s="125"/>
      <c r="BM189" s="125"/>
      <c r="BN189" s="125"/>
      <c r="BO189" s="125"/>
      <c r="BP189" s="125"/>
      <c r="BQ189" s="125"/>
      <c r="BR189" s="125"/>
      <c r="BS189" s="125"/>
      <c r="BT189" s="125"/>
      <c r="BU189" s="125"/>
      <c r="BV189" s="125"/>
      <c r="BW189" s="125"/>
      <c r="BX189" s="125"/>
      <c r="BY189" s="125"/>
      <c r="BZ189" s="125"/>
      <c r="CA189" s="125"/>
      <c r="CB189" s="125"/>
      <c r="CC189" s="125"/>
      <c r="CD189" s="125"/>
      <c r="CE189" s="125"/>
      <c r="CF189" s="125"/>
      <c r="CG189" s="125"/>
      <c r="CH189" s="125"/>
      <c r="CI189" s="125"/>
      <c r="CJ189" s="125"/>
      <c r="CK189" s="125"/>
      <c r="CL189" s="125"/>
      <c r="CM189" s="125"/>
      <c r="CN189" s="125"/>
      <c r="CO189" s="125"/>
      <c r="CP189" s="125"/>
      <c r="CQ189" s="125"/>
      <c r="CR189" s="125"/>
      <c r="CS189" s="125"/>
      <c r="CT189" s="125"/>
      <c r="CU189" s="125"/>
      <c r="CV189" s="125"/>
      <c r="CW189" s="125"/>
      <c r="CX189" s="125"/>
      <c r="CY189" s="125"/>
      <c r="CZ189" s="125"/>
      <c r="DA189" s="125"/>
      <c r="DB189" s="125"/>
      <c r="DC189" s="125"/>
      <c r="DD189" s="125"/>
      <c r="DE189" s="125"/>
      <c r="DF189" s="125"/>
      <c r="DG189" s="125"/>
      <c r="DH189" s="125"/>
      <c r="DI189" s="125"/>
      <c r="DJ189" s="125"/>
      <c r="DK189" s="125"/>
      <c r="DL189" s="125"/>
      <c r="DM189" s="125"/>
      <c r="DN189" s="125"/>
      <c r="DO189" s="125"/>
      <c r="DP189" s="125"/>
      <c r="DQ189" s="125"/>
      <c r="DR189" s="125"/>
      <c r="DS189" s="125"/>
      <c r="DT189" s="125"/>
      <c r="DU189" s="125"/>
      <c r="DV189" s="125"/>
      <c r="DW189" s="125"/>
      <c r="DX189" s="125"/>
      <c r="DY189" s="125"/>
      <c r="DZ189" s="125"/>
      <c r="EA189" s="125"/>
      <c r="EB189" s="125"/>
      <c r="EC189" s="125"/>
      <c r="ED189" s="125"/>
      <c r="EE189" s="125"/>
      <c r="EF189" s="125"/>
      <c r="EG189" s="125"/>
      <c r="EH189" s="125"/>
      <c r="EI189" s="125"/>
      <c r="EJ189" s="125"/>
      <c r="EK189" s="125"/>
      <c r="EL189" s="125"/>
      <c r="EM189" s="125"/>
      <c r="EN189" s="125"/>
      <c r="EO189" s="125"/>
      <c r="EP189" s="125"/>
      <c r="EQ189" s="125"/>
      <c r="ER189" s="125"/>
      <c r="ES189" s="125"/>
      <c r="ET189" s="125"/>
      <c r="EU189" s="125"/>
      <c r="EV189" s="125"/>
      <c r="EW189" s="125"/>
      <c r="EX189" s="125"/>
      <c r="EY189" s="125"/>
      <c r="EZ189" s="125"/>
      <c r="FA189" s="125"/>
      <c r="FB189" s="125"/>
      <c r="FC189" s="125"/>
      <c r="FD189" s="125"/>
      <c r="FE189" s="125"/>
      <c r="FF189" s="125"/>
      <c r="FG189" s="125"/>
      <c r="FH189" s="125"/>
      <c r="FI189" s="125"/>
      <c r="FJ189" s="125"/>
      <c r="FK189" s="125"/>
      <c r="FL189" s="125"/>
      <c r="FM189" s="125"/>
      <c r="FN189" s="125"/>
      <c r="FO189" s="125"/>
      <c r="FP189" s="125"/>
      <c r="FQ189" s="125"/>
      <c r="FR189" s="125"/>
      <c r="FS189" s="125"/>
      <c r="FT189" s="125"/>
      <c r="FU189" s="125"/>
      <c r="FV189" s="125"/>
      <c r="FW189" s="125"/>
      <c r="FX189" s="125"/>
      <c r="FY189" s="125"/>
      <c r="FZ189" s="125"/>
      <c r="GA189" s="125"/>
      <c r="GB189" s="125"/>
      <c r="GC189" s="125"/>
      <c r="GD189" s="125"/>
      <c r="GE189" s="125"/>
      <c r="GF189" s="125"/>
      <c r="GG189" s="125"/>
      <c r="GH189" s="125"/>
      <c r="GI189" s="125"/>
      <c r="GJ189" s="125"/>
      <c r="GK189" s="125"/>
      <c r="GL189" s="125"/>
      <c r="GM189" s="125"/>
      <c r="GN189" s="125"/>
      <c r="GO189" s="125"/>
      <c r="GP189" s="125"/>
      <c r="GQ189" s="125"/>
      <c r="GR189" s="125"/>
      <c r="GS189" s="125"/>
      <c r="GT189" s="125"/>
      <c r="GU189" s="125"/>
      <c r="GV189" s="125"/>
      <c r="GW189" s="125"/>
      <c r="GX189" s="125"/>
      <c r="GY189" s="125"/>
      <c r="GZ189" s="125"/>
      <c r="HA189" s="125"/>
      <c r="HB189" s="125"/>
      <c r="HC189" s="125"/>
      <c r="HD189" s="125"/>
      <c r="HE189" s="125"/>
      <c r="HF189" s="125"/>
      <c r="HG189" s="125"/>
      <c r="HH189" s="125"/>
      <c r="HI189" s="125"/>
      <c r="HJ189" s="125"/>
      <c r="HK189" s="125"/>
      <c r="HL189" s="125"/>
      <c r="HM189" s="125"/>
      <c r="HN189" s="125"/>
      <c r="HO189" s="125"/>
      <c r="HP189" s="125"/>
      <c r="HQ189" s="125"/>
      <c r="HR189" s="125"/>
      <c r="HS189" s="125"/>
      <c r="HT189" s="125"/>
      <c r="HU189" s="125"/>
      <c r="HV189" s="125"/>
      <c r="HW189" s="125"/>
      <c r="HX189" s="125"/>
      <c r="HY189" s="125"/>
      <c r="HZ189" s="125"/>
      <c r="IA189" s="125"/>
      <c r="IB189" s="125"/>
      <c r="IC189" s="125"/>
      <c r="ID189" s="125"/>
      <c r="IE189" s="125"/>
      <c r="IF189" s="125"/>
      <c r="IG189" s="125"/>
      <c r="IH189" s="125"/>
      <c r="II189" s="125"/>
      <c r="IJ189" s="125"/>
      <c r="IK189" s="125"/>
      <c r="IL189" s="125"/>
      <c r="IM189" s="125"/>
      <c r="IN189" s="125"/>
      <c r="IO189" s="125"/>
      <c r="IP189" s="125"/>
      <c r="IQ189" s="125"/>
      <c r="IR189" s="125"/>
      <c r="IS189" s="125"/>
      <c r="IT189" s="125"/>
      <c r="IU189" s="125"/>
      <c r="IV189" s="125"/>
      <c r="IW189" s="125"/>
      <c r="IX189" s="125"/>
      <c r="IY189" s="125"/>
      <c r="IZ189" s="125"/>
      <c r="JA189" s="125"/>
      <c r="JB189" s="125"/>
      <c r="JC189" s="125"/>
      <c r="JD189" s="125"/>
      <c r="JE189" s="125"/>
      <c r="JF189" s="125"/>
      <c r="JG189" s="125"/>
      <c r="JH189" s="125"/>
      <c r="JI189" s="125"/>
      <c r="JJ189" s="125"/>
      <c r="JK189" s="125"/>
      <c r="JL189" s="125"/>
      <c r="JM189" s="125"/>
      <c r="JN189" s="125"/>
      <c r="JO189" s="125"/>
    </row>
    <row r="190" spans="1:275" s="128" customFormat="1" x14ac:dyDescent="0.25">
      <c r="A190" s="125" t="s">
        <v>291</v>
      </c>
      <c r="B190" s="125" t="s">
        <v>106</v>
      </c>
      <c r="C190" s="125" t="s">
        <v>107</v>
      </c>
      <c r="D190" s="131">
        <v>0.67956008087942288</v>
      </c>
      <c r="E190" s="131">
        <v>0.69306008087942284</v>
      </c>
      <c r="F190" s="131">
        <v>0.69306008087942284</v>
      </c>
      <c r="G190" s="131">
        <v>0.69306008087942284</v>
      </c>
      <c r="H190" s="136">
        <v>20</v>
      </c>
      <c r="I190" s="125" t="s">
        <v>88</v>
      </c>
      <c r="J190" s="125"/>
      <c r="K190" s="125"/>
      <c r="L190" s="125"/>
      <c r="M190" s="125"/>
      <c r="N190" s="125"/>
      <c r="O190" s="125"/>
      <c r="P190" s="125"/>
      <c r="Q190" s="125"/>
      <c r="R190" s="125"/>
      <c r="S190" s="125"/>
      <c r="T190" s="125"/>
      <c r="U190" s="125"/>
      <c r="V190" s="125"/>
      <c r="W190" s="125"/>
      <c r="X190" s="125"/>
      <c r="Y190" s="125"/>
      <c r="Z190" s="125"/>
      <c r="AA190" s="125"/>
      <c r="AB190" s="125"/>
      <c r="AC190" s="125"/>
      <c r="AD190" s="125"/>
      <c r="AE190" s="125"/>
      <c r="AF190" s="125"/>
      <c r="AG190" s="125"/>
      <c r="AH190" s="125"/>
      <c r="AI190" s="125"/>
      <c r="AJ190" s="125"/>
      <c r="AK190" s="125"/>
      <c r="AL190" s="125"/>
      <c r="AM190" s="125"/>
      <c r="AN190" s="125"/>
      <c r="AO190" s="125"/>
      <c r="AP190" s="125"/>
      <c r="AQ190" s="125"/>
      <c r="AR190" s="125"/>
      <c r="AS190" s="125"/>
      <c r="AT190" s="125"/>
      <c r="AU190" s="125"/>
      <c r="AV190" s="125"/>
      <c r="AW190" s="125"/>
      <c r="AX190" s="125"/>
      <c r="AY190" s="125"/>
      <c r="AZ190" s="125"/>
      <c r="BA190" s="125"/>
      <c r="BB190" s="125"/>
      <c r="BC190" s="125"/>
      <c r="BD190" s="125"/>
      <c r="BE190" s="125"/>
      <c r="BF190" s="125"/>
      <c r="BG190" s="125"/>
      <c r="BH190" s="125"/>
      <c r="BI190" s="125"/>
      <c r="BJ190" s="125"/>
      <c r="BK190" s="125"/>
      <c r="BL190" s="125"/>
      <c r="BM190" s="125"/>
      <c r="BN190" s="125"/>
      <c r="BO190" s="125"/>
      <c r="BP190" s="125"/>
      <c r="BQ190" s="125"/>
      <c r="BR190" s="125"/>
      <c r="BS190" s="125"/>
      <c r="BT190" s="125"/>
      <c r="BU190" s="125"/>
      <c r="BV190" s="125"/>
      <c r="BW190" s="125"/>
      <c r="BX190" s="125"/>
      <c r="BY190" s="125"/>
      <c r="BZ190" s="125"/>
      <c r="CA190" s="125"/>
      <c r="CB190" s="125"/>
      <c r="CC190" s="125"/>
      <c r="CD190" s="125"/>
      <c r="CE190" s="125"/>
      <c r="CF190" s="125"/>
      <c r="CG190" s="125"/>
      <c r="CH190" s="125"/>
      <c r="CI190" s="125"/>
      <c r="CJ190" s="125"/>
      <c r="CK190" s="125"/>
      <c r="CL190" s="125"/>
      <c r="CM190" s="125"/>
      <c r="CN190" s="125"/>
      <c r="CO190" s="125"/>
      <c r="CP190" s="125"/>
      <c r="CQ190" s="125"/>
      <c r="CR190" s="125"/>
      <c r="CS190" s="125"/>
      <c r="CT190" s="125"/>
      <c r="CU190" s="125"/>
      <c r="CV190" s="125"/>
      <c r="CW190" s="125"/>
      <c r="CX190" s="125"/>
      <c r="CY190" s="125"/>
      <c r="CZ190" s="125"/>
      <c r="DA190" s="125"/>
      <c r="DB190" s="125"/>
      <c r="DC190" s="125"/>
      <c r="DD190" s="125"/>
      <c r="DE190" s="125"/>
      <c r="DF190" s="125"/>
      <c r="DG190" s="125"/>
      <c r="DH190" s="125"/>
      <c r="DI190" s="125"/>
      <c r="DJ190" s="125"/>
      <c r="DK190" s="125"/>
      <c r="DL190" s="125"/>
      <c r="DM190" s="125"/>
      <c r="DN190" s="125"/>
      <c r="DO190" s="125"/>
      <c r="DP190" s="125"/>
      <c r="DQ190" s="125"/>
      <c r="DR190" s="125"/>
      <c r="DS190" s="125"/>
      <c r="DT190" s="125"/>
      <c r="DU190" s="125"/>
      <c r="DV190" s="125"/>
      <c r="DW190" s="125"/>
      <c r="DX190" s="125"/>
      <c r="DY190" s="125"/>
      <c r="DZ190" s="125"/>
      <c r="EA190" s="125"/>
      <c r="EB190" s="125"/>
      <c r="EC190" s="125"/>
      <c r="ED190" s="125"/>
      <c r="EE190" s="125"/>
      <c r="EF190" s="125"/>
      <c r="EG190" s="125"/>
      <c r="EH190" s="125"/>
      <c r="EI190" s="125"/>
      <c r="EJ190" s="125"/>
      <c r="EK190" s="125"/>
      <c r="EL190" s="125"/>
      <c r="EM190" s="125"/>
      <c r="EN190" s="125"/>
      <c r="EO190" s="125"/>
      <c r="EP190" s="125"/>
      <c r="EQ190" s="125"/>
      <c r="ER190" s="125"/>
      <c r="ES190" s="125"/>
      <c r="ET190" s="125"/>
      <c r="EU190" s="125"/>
      <c r="EV190" s="125"/>
      <c r="EW190" s="125"/>
      <c r="EX190" s="125"/>
      <c r="EY190" s="125"/>
      <c r="EZ190" s="125"/>
      <c r="FA190" s="125"/>
      <c r="FB190" s="125"/>
      <c r="FC190" s="125"/>
      <c r="FD190" s="125"/>
      <c r="FE190" s="125"/>
      <c r="FF190" s="125"/>
      <c r="FG190" s="125"/>
      <c r="FH190" s="125"/>
      <c r="FI190" s="125"/>
      <c r="FJ190" s="125"/>
      <c r="FK190" s="125"/>
      <c r="FL190" s="125"/>
      <c r="FM190" s="125"/>
      <c r="FN190" s="125"/>
      <c r="FO190" s="125"/>
      <c r="FP190" s="125"/>
      <c r="FQ190" s="125"/>
      <c r="FR190" s="125"/>
      <c r="FS190" s="125"/>
      <c r="FT190" s="125"/>
      <c r="FU190" s="125"/>
      <c r="FV190" s="125"/>
      <c r="FW190" s="125"/>
      <c r="FX190" s="125"/>
      <c r="FY190" s="125"/>
      <c r="FZ190" s="125"/>
      <c r="GA190" s="125"/>
      <c r="GB190" s="125"/>
      <c r="GC190" s="125"/>
      <c r="GD190" s="125"/>
      <c r="GE190" s="125"/>
      <c r="GF190" s="125"/>
      <c r="GG190" s="125"/>
      <c r="GH190" s="125"/>
      <c r="GI190" s="125"/>
      <c r="GJ190" s="125"/>
      <c r="GK190" s="125"/>
      <c r="GL190" s="125"/>
      <c r="GM190" s="125"/>
      <c r="GN190" s="125"/>
      <c r="GO190" s="125"/>
      <c r="GP190" s="125"/>
      <c r="GQ190" s="125"/>
      <c r="GR190" s="125"/>
      <c r="GS190" s="125"/>
      <c r="GT190" s="125"/>
      <c r="GU190" s="125"/>
      <c r="GV190" s="125"/>
      <c r="GW190" s="125"/>
      <c r="GX190" s="125"/>
      <c r="GY190" s="125"/>
      <c r="GZ190" s="125"/>
      <c r="HA190" s="125"/>
      <c r="HB190" s="125"/>
      <c r="HC190" s="125"/>
      <c r="HD190" s="125"/>
      <c r="HE190" s="125"/>
      <c r="HF190" s="125"/>
      <c r="HG190" s="125"/>
      <c r="HH190" s="125"/>
      <c r="HI190" s="125"/>
      <c r="HJ190" s="125"/>
      <c r="HK190" s="125"/>
      <c r="HL190" s="125"/>
      <c r="HM190" s="125"/>
      <c r="HN190" s="125"/>
      <c r="HO190" s="125"/>
      <c r="HP190" s="125"/>
      <c r="HQ190" s="125"/>
      <c r="HR190" s="125"/>
      <c r="HS190" s="125"/>
      <c r="HT190" s="125"/>
      <c r="HU190" s="125"/>
      <c r="HV190" s="125"/>
      <c r="HW190" s="125"/>
      <c r="HX190" s="125"/>
      <c r="HY190" s="125"/>
      <c r="HZ190" s="125"/>
      <c r="IA190" s="125"/>
      <c r="IB190" s="125"/>
      <c r="IC190" s="125"/>
      <c r="ID190" s="125"/>
      <c r="IE190" s="125"/>
      <c r="IF190" s="125"/>
      <c r="IG190" s="125"/>
      <c r="IH190" s="125"/>
      <c r="II190" s="125"/>
      <c r="IJ190" s="125"/>
      <c r="IK190" s="125"/>
      <c r="IL190" s="125"/>
      <c r="IM190" s="125"/>
      <c r="IN190" s="125"/>
      <c r="IO190" s="125"/>
      <c r="IP190" s="125"/>
      <c r="IQ190" s="125"/>
      <c r="IR190" s="125"/>
      <c r="IS190" s="125"/>
      <c r="IT190" s="125"/>
      <c r="IU190" s="125"/>
      <c r="IV190" s="125"/>
      <c r="IW190" s="125"/>
      <c r="IX190" s="125"/>
      <c r="IY190" s="125"/>
      <c r="IZ190" s="125"/>
      <c r="JA190" s="125"/>
      <c r="JB190" s="125"/>
      <c r="JC190" s="125"/>
      <c r="JD190" s="125"/>
      <c r="JE190" s="125"/>
      <c r="JF190" s="125"/>
      <c r="JG190" s="125"/>
      <c r="JH190" s="125"/>
      <c r="JI190" s="125"/>
      <c r="JJ190" s="125"/>
      <c r="JK190" s="125"/>
      <c r="JL190" s="125"/>
      <c r="JM190" s="125"/>
      <c r="JN190" s="125"/>
      <c r="JO190" s="125"/>
    </row>
    <row r="191" spans="1:275" s="128" customFormat="1" x14ac:dyDescent="0.25">
      <c r="A191" s="125" t="s">
        <v>398</v>
      </c>
      <c r="B191" s="125" t="s">
        <v>310</v>
      </c>
      <c r="C191" s="125" t="s">
        <v>214</v>
      </c>
      <c r="D191" s="133">
        <v>0.67866058149050557</v>
      </c>
      <c r="E191" s="133">
        <v>0.69266058149050558</v>
      </c>
      <c r="F191" s="133">
        <v>0.69266058149050558</v>
      </c>
      <c r="G191" s="133">
        <v>0.69266058149050558</v>
      </c>
      <c r="H191" s="136">
        <v>24</v>
      </c>
      <c r="I191" s="125" t="s">
        <v>88</v>
      </c>
      <c r="J191" s="125"/>
      <c r="K191" s="125"/>
      <c r="L191" s="125"/>
      <c r="M191" s="125"/>
      <c r="N191" s="125"/>
      <c r="O191" s="125"/>
      <c r="P191" s="125"/>
      <c r="Q191" s="125"/>
      <c r="R191" s="125"/>
      <c r="S191" s="125"/>
      <c r="T191" s="125"/>
      <c r="U191" s="125"/>
      <c r="V191" s="125"/>
      <c r="W191" s="125"/>
      <c r="X191" s="125"/>
      <c r="Y191" s="125"/>
      <c r="Z191" s="125"/>
      <c r="AA191" s="125"/>
      <c r="AB191" s="125"/>
      <c r="AC191" s="125"/>
      <c r="AD191" s="125"/>
      <c r="AE191" s="125"/>
      <c r="AF191" s="125"/>
      <c r="AG191" s="125"/>
      <c r="AH191" s="125"/>
      <c r="AI191" s="125"/>
      <c r="AJ191" s="125"/>
      <c r="AK191" s="125"/>
      <c r="AL191" s="125"/>
      <c r="AM191" s="125"/>
      <c r="AN191" s="125"/>
      <c r="AO191" s="125"/>
      <c r="AP191" s="125"/>
      <c r="AQ191" s="125"/>
      <c r="AR191" s="125"/>
      <c r="AS191" s="125"/>
      <c r="AT191" s="125"/>
      <c r="AU191" s="125"/>
      <c r="AV191" s="125"/>
      <c r="AW191" s="125"/>
      <c r="AX191" s="125"/>
      <c r="AY191" s="125"/>
      <c r="AZ191" s="125"/>
      <c r="BA191" s="125"/>
      <c r="BB191" s="125"/>
      <c r="BC191" s="125"/>
      <c r="BD191" s="125"/>
      <c r="BE191" s="125"/>
      <c r="BF191" s="125"/>
      <c r="BG191" s="125"/>
      <c r="BH191" s="125"/>
      <c r="BI191" s="125"/>
      <c r="BJ191" s="125"/>
      <c r="BK191" s="125"/>
      <c r="BL191" s="125"/>
      <c r="BM191" s="125"/>
      <c r="BN191" s="125"/>
      <c r="BO191" s="125"/>
      <c r="BP191" s="125"/>
      <c r="BQ191" s="125"/>
      <c r="BR191" s="125"/>
      <c r="BS191" s="125"/>
      <c r="BT191" s="125"/>
      <c r="BU191" s="125"/>
      <c r="BV191" s="125"/>
      <c r="BW191" s="125"/>
      <c r="BX191" s="125"/>
      <c r="BY191" s="125"/>
      <c r="BZ191" s="125"/>
      <c r="CA191" s="125"/>
      <c r="CB191" s="125"/>
      <c r="CC191" s="125"/>
      <c r="CD191" s="125"/>
      <c r="CE191" s="125"/>
      <c r="CF191" s="125"/>
      <c r="CG191" s="125"/>
      <c r="CH191" s="125"/>
      <c r="CI191" s="125"/>
      <c r="CJ191" s="125"/>
      <c r="CK191" s="125"/>
      <c r="CL191" s="125"/>
      <c r="CM191" s="125"/>
      <c r="CN191" s="125"/>
      <c r="CO191" s="125"/>
      <c r="CP191" s="125"/>
      <c r="CQ191" s="125"/>
      <c r="CR191" s="125"/>
      <c r="CS191" s="125"/>
      <c r="CT191" s="125"/>
      <c r="CU191" s="125"/>
      <c r="CV191" s="125"/>
      <c r="CW191" s="125"/>
      <c r="CX191" s="125"/>
      <c r="CY191" s="125"/>
      <c r="CZ191" s="125"/>
      <c r="DA191" s="125"/>
      <c r="DB191" s="125"/>
      <c r="DC191" s="125"/>
      <c r="DD191" s="125"/>
      <c r="DE191" s="125"/>
      <c r="DF191" s="125"/>
      <c r="DG191" s="125"/>
      <c r="DH191" s="125"/>
      <c r="DI191" s="125"/>
      <c r="DJ191" s="125"/>
      <c r="DK191" s="125"/>
      <c r="DL191" s="125"/>
      <c r="DM191" s="125"/>
      <c r="DN191" s="125"/>
      <c r="DO191" s="125"/>
      <c r="DP191" s="125"/>
      <c r="DQ191" s="125"/>
      <c r="DR191" s="125"/>
      <c r="DS191" s="125"/>
      <c r="DT191" s="125"/>
      <c r="DU191" s="125"/>
      <c r="DV191" s="125"/>
      <c r="DW191" s="125"/>
      <c r="DX191" s="125"/>
      <c r="DY191" s="125"/>
      <c r="DZ191" s="125"/>
      <c r="EA191" s="125"/>
      <c r="EB191" s="125"/>
      <c r="EC191" s="125"/>
      <c r="ED191" s="125"/>
      <c r="EE191" s="125"/>
      <c r="EF191" s="125"/>
      <c r="EG191" s="125"/>
      <c r="EH191" s="125"/>
      <c r="EI191" s="125"/>
      <c r="EJ191" s="125"/>
      <c r="EK191" s="125"/>
      <c r="EL191" s="125"/>
      <c r="EM191" s="125"/>
      <c r="EN191" s="125"/>
      <c r="EO191" s="125"/>
      <c r="EP191" s="125"/>
      <c r="EQ191" s="125"/>
      <c r="ER191" s="125"/>
      <c r="ES191" s="125"/>
      <c r="ET191" s="125"/>
      <c r="EU191" s="125"/>
      <c r="EV191" s="125"/>
      <c r="EW191" s="125"/>
      <c r="EX191" s="125"/>
      <c r="EY191" s="125"/>
      <c r="EZ191" s="125"/>
      <c r="FA191" s="125"/>
      <c r="FB191" s="125"/>
      <c r="FC191" s="125"/>
      <c r="FD191" s="125"/>
      <c r="FE191" s="125"/>
      <c r="FF191" s="125"/>
      <c r="FG191" s="125"/>
      <c r="FH191" s="125"/>
      <c r="FI191" s="125"/>
      <c r="FJ191" s="125"/>
      <c r="FK191" s="125"/>
      <c r="FL191" s="125"/>
      <c r="FM191" s="125"/>
      <c r="FN191" s="125"/>
      <c r="FO191" s="125"/>
      <c r="FP191" s="125"/>
      <c r="FQ191" s="125"/>
      <c r="FR191" s="125"/>
      <c r="FS191" s="125"/>
      <c r="FT191" s="125"/>
      <c r="FU191" s="125"/>
      <c r="FV191" s="125"/>
      <c r="FW191" s="125"/>
      <c r="FX191" s="125"/>
      <c r="FY191" s="125"/>
      <c r="FZ191" s="125"/>
      <c r="GA191" s="125"/>
      <c r="GB191" s="125"/>
      <c r="GC191" s="125"/>
      <c r="GD191" s="125"/>
      <c r="GE191" s="125"/>
      <c r="GF191" s="125"/>
      <c r="GG191" s="125"/>
      <c r="GH191" s="125"/>
      <c r="GI191" s="125"/>
      <c r="GJ191" s="125"/>
      <c r="GK191" s="125"/>
      <c r="GL191" s="125"/>
      <c r="GM191" s="125"/>
      <c r="GN191" s="125"/>
      <c r="GO191" s="125"/>
      <c r="GP191" s="125"/>
      <c r="GQ191" s="125"/>
      <c r="GR191" s="125"/>
      <c r="GS191" s="125"/>
      <c r="GT191" s="125"/>
      <c r="GU191" s="125"/>
      <c r="GV191" s="125"/>
      <c r="GW191" s="125"/>
      <c r="GX191" s="125"/>
      <c r="GY191" s="125"/>
      <c r="GZ191" s="125"/>
      <c r="HA191" s="125"/>
      <c r="HB191" s="125"/>
      <c r="HC191" s="125"/>
      <c r="HD191" s="125"/>
      <c r="HE191" s="125"/>
      <c r="HF191" s="125"/>
      <c r="HG191" s="125"/>
      <c r="HH191" s="125"/>
      <c r="HI191" s="125"/>
      <c r="HJ191" s="125"/>
      <c r="HK191" s="125"/>
      <c r="HL191" s="125"/>
      <c r="HM191" s="125"/>
      <c r="HN191" s="125"/>
      <c r="HO191" s="125"/>
      <c r="HP191" s="125"/>
      <c r="HQ191" s="125"/>
      <c r="HR191" s="125"/>
      <c r="HS191" s="125"/>
      <c r="HT191" s="125"/>
      <c r="HU191" s="125"/>
      <c r="HV191" s="125"/>
      <c r="HW191" s="125"/>
      <c r="HX191" s="125"/>
      <c r="HY191" s="125"/>
      <c r="HZ191" s="125"/>
      <c r="IA191" s="125"/>
      <c r="IB191" s="125"/>
      <c r="IC191" s="125"/>
      <c r="ID191" s="125"/>
      <c r="IE191" s="125"/>
      <c r="IF191" s="125"/>
      <c r="IG191" s="125"/>
      <c r="IH191" s="125"/>
      <c r="II191" s="125"/>
      <c r="IJ191" s="125"/>
      <c r="IK191" s="125"/>
      <c r="IL191" s="125"/>
      <c r="IM191" s="125"/>
      <c r="IN191" s="125"/>
      <c r="IO191" s="125"/>
      <c r="IP191" s="125"/>
      <c r="IQ191" s="125"/>
      <c r="IR191" s="125"/>
      <c r="IS191" s="125"/>
      <c r="IT191" s="125"/>
      <c r="IU191" s="125"/>
      <c r="IV191" s="125"/>
      <c r="IW191" s="125"/>
      <c r="IX191" s="125"/>
      <c r="IY191" s="125"/>
      <c r="IZ191" s="125"/>
      <c r="JA191" s="125"/>
      <c r="JB191" s="125"/>
      <c r="JC191" s="125"/>
      <c r="JD191" s="125"/>
      <c r="JE191" s="125"/>
      <c r="JF191" s="125"/>
      <c r="JG191" s="125"/>
      <c r="JH191" s="125"/>
      <c r="JI191" s="125"/>
      <c r="JJ191" s="125"/>
      <c r="JK191" s="125"/>
      <c r="JL191" s="125"/>
      <c r="JM191" s="125"/>
      <c r="JN191" s="125"/>
      <c r="JO191" s="125"/>
    </row>
    <row r="192" spans="1:275" s="128" customFormat="1" x14ac:dyDescent="0.25">
      <c r="A192" s="125" t="s">
        <v>398</v>
      </c>
      <c r="B192" s="125" t="s">
        <v>359</v>
      </c>
      <c r="C192" s="125" t="s">
        <v>360</v>
      </c>
      <c r="D192" s="133">
        <v>0.68324691607009425</v>
      </c>
      <c r="E192" s="133">
        <v>0.69124691607009425</v>
      </c>
      <c r="F192" s="133">
        <v>0.69124691607009425</v>
      </c>
      <c r="G192" s="133">
        <v>0.69124691607009425</v>
      </c>
      <c r="H192" s="136">
        <v>25</v>
      </c>
      <c r="I192" s="125" t="s">
        <v>88</v>
      </c>
      <c r="J192" s="125"/>
      <c r="K192" s="125"/>
      <c r="L192" s="125"/>
      <c r="M192" s="125"/>
      <c r="N192" s="125"/>
      <c r="O192" s="125"/>
      <c r="P192" s="125"/>
      <c r="Q192" s="125"/>
      <c r="R192" s="125"/>
      <c r="S192" s="125"/>
      <c r="T192" s="125"/>
      <c r="U192" s="125"/>
      <c r="V192" s="125"/>
      <c r="W192" s="125"/>
      <c r="X192" s="125"/>
      <c r="Y192" s="125"/>
      <c r="Z192" s="125"/>
      <c r="AA192" s="125"/>
      <c r="AB192" s="125"/>
      <c r="AC192" s="125"/>
      <c r="AD192" s="125"/>
      <c r="AE192" s="125"/>
      <c r="AF192" s="125"/>
      <c r="AG192" s="125"/>
      <c r="AH192" s="125"/>
      <c r="AI192" s="125"/>
      <c r="AJ192" s="125"/>
      <c r="AK192" s="125"/>
      <c r="AL192" s="125"/>
      <c r="AM192" s="125"/>
      <c r="AN192" s="125"/>
      <c r="AO192" s="125"/>
      <c r="AP192" s="125"/>
      <c r="AQ192" s="125"/>
      <c r="AR192" s="125"/>
      <c r="AS192" s="125"/>
      <c r="AT192" s="125"/>
      <c r="AU192" s="125"/>
      <c r="AV192" s="125"/>
      <c r="AW192" s="125"/>
      <c r="AX192" s="125"/>
      <c r="AY192" s="125"/>
      <c r="AZ192" s="125"/>
      <c r="BA192" s="125"/>
      <c r="BB192" s="125"/>
      <c r="BC192" s="125"/>
      <c r="BD192" s="125"/>
      <c r="BE192" s="125"/>
      <c r="BF192" s="125"/>
      <c r="BG192" s="125"/>
      <c r="BH192" s="125"/>
      <c r="BI192" s="125"/>
      <c r="BJ192" s="125"/>
      <c r="BK192" s="125"/>
      <c r="BL192" s="125"/>
      <c r="BM192" s="125"/>
      <c r="BN192" s="125"/>
      <c r="BO192" s="125"/>
      <c r="BP192" s="125"/>
      <c r="BQ192" s="125"/>
      <c r="BR192" s="125"/>
      <c r="BS192" s="125"/>
      <c r="BT192" s="125"/>
      <c r="BU192" s="125"/>
      <c r="BV192" s="125"/>
      <c r="BW192" s="125"/>
      <c r="BX192" s="125"/>
      <c r="BY192" s="125"/>
      <c r="BZ192" s="125"/>
      <c r="CA192" s="125"/>
      <c r="CB192" s="125"/>
      <c r="CC192" s="125"/>
      <c r="CD192" s="125"/>
      <c r="CE192" s="125"/>
      <c r="CF192" s="125"/>
      <c r="CG192" s="125"/>
      <c r="CH192" s="125"/>
      <c r="CI192" s="125"/>
      <c r="CJ192" s="125"/>
      <c r="CK192" s="125"/>
      <c r="CL192" s="125"/>
      <c r="CM192" s="125"/>
      <c r="CN192" s="125"/>
      <c r="CO192" s="125"/>
      <c r="CP192" s="125"/>
      <c r="CQ192" s="125"/>
      <c r="CR192" s="125"/>
      <c r="CS192" s="125"/>
      <c r="CT192" s="125"/>
      <c r="CU192" s="125"/>
      <c r="CV192" s="125"/>
      <c r="CW192" s="125"/>
      <c r="CX192" s="125"/>
      <c r="CY192" s="125"/>
      <c r="CZ192" s="125"/>
      <c r="DA192" s="125"/>
      <c r="DB192" s="125"/>
      <c r="DC192" s="125"/>
      <c r="DD192" s="125"/>
      <c r="DE192" s="125"/>
      <c r="DF192" s="125"/>
      <c r="DG192" s="125"/>
      <c r="DH192" s="125"/>
      <c r="DI192" s="125"/>
      <c r="DJ192" s="125"/>
      <c r="DK192" s="125"/>
      <c r="DL192" s="125"/>
      <c r="DM192" s="125"/>
      <c r="DN192" s="125"/>
      <c r="DO192" s="125"/>
      <c r="DP192" s="125"/>
      <c r="DQ192" s="125"/>
      <c r="DR192" s="125"/>
      <c r="DS192" s="125"/>
      <c r="DT192" s="125"/>
      <c r="DU192" s="125"/>
      <c r="DV192" s="125"/>
      <c r="DW192" s="125"/>
      <c r="DX192" s="125"/>
      <c r="DY192" s="125"/>
      <c r="DZ192" s="125"/>
      <c r="EA192" s="125"/>
      <c r="EB192" s="125"/>
      <c r="EC192" s="125"/>
      <c r="ED192" s="125"/>
      <c r="EE192" s="125"/>
      <c r="EF192" s="125"/>
      <c r="EG192" s="125"/>
      <c r="EH192" s="125"/>
      <c r="EI192" s="125"/>
      <c r="EJ192" s="125"/>
      <c r="EK192" s="125"/>
      <c r="EL192" s="125"/>
      <c r="EM192" s="125"/>
      <c r="EN192" s="125"/>
      <c r="EO192" s="125"/>
      <c r="EP192" s="125"/>
      <c r="EQ192" s="125"/>
      <c r="ER192" s="125"/>
      <c r="ES192" s="125"/>
      <c r="ET192" s="125"/>
      <c r="EU192" s="125"/>
      <c r="EV192" s="125"/>
      <c r="EW192" s="125"/>
      <c r="EX192" s="125"/>
      <c r="EY192" s="125"/>
      <c r="EZ192" s="125"/>
      <c r="FA192" s="125"/>
      <c r="FB192" s="125"/>
      <c r="FC192" s="125"/>
      <c r="FD192" s="125"/>
      <c r="FE192" s="125"/>
      <c r="FF192" s="125"/>
      <c r="FG192" s="125"/>
      <c r="FH192" s="125"/>
      <c r="FI192" s="125"/>
      <c r="FJ192" s="125"/>
      <c r="FK192" s="125"/>
      <c r="FL192" s="125"/>
      <c r="FM192" s="125"/>
      <c r="FN192" s="125"/>
      <c r="FO192" s="125"/>
      <c r="FP192" s="125"/>
      <c r="FQ192" s="125"/>
      <c r="FR192" s="125"/>
      <c r="FS192" s="125"/>
      <c r="FT192" s="125"/>
      <c r="FU192" s="125"/>
      <c r="FV192" s="125"/>
      <c r="FW192" s="125"/>
      <c r="FX192" s="125"/>
      <c r="FY192" s="125"/>
      <c r="FZ192" s="125"/>
      <c r="GA192" s="125"/>
      <c r="GB192" s="125"/>
      <c r="GC192" s="125"/>
      <c r="GD192" s="125"/>
      <c r="GE192" s="125"/>
      <c r="GF192" s="125"/>
      <c r="GG192" s="125"/>
      <c r="GH192" s="125"/>
      <c r="GI192" s="125"/>
      <c r="GJ192" s="125"/>
      <c r="GK192" s="125"/>
      <c r="GL192" s="125"/>
      <c r="GM192" s="125"/>
      <c r="GN192" s="125"/>
      <c r="GO192" s="125"/>
      <c r="GP192" s="125"/>
      <c r="GQ192" s="125"/>
      <c r="GR192" s="125"/>
      <c r="GS192" s="125"/>
      <c r="GT192" s="125"/>
      <c r="GU192" s="125"/>
      <c r="GV192" s="125"/>
      <c r="GW192" s="125"/>
      <c r="GX192" s="125"/>
      <c r="GY192" s="125"/>
      <c r="GZ192" s="125"/>
      <c r="HA192" s="125"/>
      <c r="HB192" s="125"/>
      <c r="HC192" s="125"/>
      <c r="HD192" s="125"/>
      <c r="HE192" s="125"/>
      <c r="HF192" s="125"/>
      <c r="HG192" s="125"/>
      <c r="HH192" s="125"/>
      <c r="HI192" s="125"/>
      <c r="HJ192" s="125"/>
      <c r="HK192" s="125"/>
      <c r="HL192" s="125"/>
      <c r="HM192" s="125"/>
      <c r="HN192" s="125"/>
      <c r="HO192" s="125"/>
      <c r="HP192" s="125"/>
      <c r="HQ192" s="125"/>
      <c r="HR192" s="125"/>
      <c r="HS192" s="125"/>
      <c r="HT192" s="125"/>
      <c r="HU192" s="125"/>
      <c r="HV192" s="125"/>
      <c r="HW192" s="125"/>
      <c r="HX192" s="125"/>
      <c r="HY192" s="125"/>
      <c r="HZ192" s="125"/>
      <c r="IA192" s="125"/>
      <c r="IB192" s="125"/>
      <c r="IC192" s="125"/>
      <c r="ID192" s="125"/>
      <c r="IE192" s="125"/>
      <c r="IF192" s="125"/>
      <c r="IG192" s="125"/>
      <c r="IH192" s="125"/>
      <c r="II192" s="125"/>
      <c r="IJ192" s="125"/>
      <c r="IK192" s="125"/>
      <c r="IL192" s="125"/>
      <c r="IM192" s="125"/>
      <c r="IN192" s="125"/>
      <c r="IO192" s="125"/>
      <c r="IP192" s="125"/>
      <c r="IQ192" s="125"/>
      <c r="IR192" s="125"/>
      <c r="IS192" s="125"/>
      <c r="IT192" s="125"/>
      <c r="IU192" s="125"/>
      <c r="IV192" s="125"/>
      <c r="IW192" s="125"/>
      <c r="IX192" s="125"/>
      <c r="IY192" s="125"/>
      <c r="IZ192" s="125"/>
      <c r="JA192" s="125"/>
      <c r="JB192" s="125"/>
      <c r="JC192" s="125"/>
      <c r="JD192" s="125"/>
      <c r="JE192" s="125"/>
      <c r="JF192" s="125"/>
      <c r="JG192" s="125"/>
      <c r="JH192" s="125"/>
      <c r="JI192" s="125"/>
      <c r="JJ192" s="125"/>
      <c r="JK192" s="125"/>
      <c r="JL192" s="125"/>
      <c r="JM192" s="125"/>
      <c r="JN192" s="125"/>
      <c r="JO192" s="125"/>
    </row>
    <row r="193" spans="1:275" s="128" customFormat="1" x14ac:dyDescent="0.25">
      <c r="A193" s="125" t="s">
        <v>291</v>
      </c>
      <c r="B193" s="125" t="s">
        <v>37</v>
      </c>
      <c r="C193" s="125" t="s">
        <v>38</v>
      </c>
      <c r="D193" s="131">
        <v>0.68627711409173064</v>
      </c>
      <c r="E193" s="131">
        <v>0.68627711409173064</v>
      </c>
      <c r="F193" s="131">
        <v>0.68627711409173064</v>
      </c>
      <c r="G193" s="131">
        <v>0.68627711409173064</v>
      </c>
      <c r="H193" s="136">
        <v>21</v>
      </c>
      <c r="I193" s="125" t="s">
        <v>90</v>
      </c>
      <c r="J193" s="125"/>
      <c r="K193" s="125"/>
      <c r="L193" s="125"/>
      <c r="M193" s="125"/>
      <c r="N193" s="125"/>
      <c r="O193" s="125"/>
      <c r="P193" s="125"/>
      <c r="Q193" s="125"/>
      <c r="R193" s="125"/>
      <c r="S193" s="125"/>
      <c r="T193" s="125"/>
      <c r="U193" s="125"/>
      <c r="V193" s="125"/>
      <c r="W193" s="125"/>
      <c r="X193" s="125"/>
      <c r="Y193" s="125"/>
      <c r="Z193" s="125"/>
      <c r="AA193" s="125"/>
      <c r="AB193" s="125"/>
      <c r="AC193" s="125"/>
      <c r="AD193" s="125"/>
      <c r="AE193" s="125"/>
      <c r="AF193" s="125"/>
      <c r="AG193" s="125"/>
      <c r="AH193" s="125"/>
      <c r="AI193" s="125"/>
      <c r="AJ193" s="125"/>
      <c r="AK193" s="125"/>
      <c r="AL193" s="125"/>
      <c r="AM193" s="125"/>
      <c r="AN193" s="125"/>
      <c r="AO193" s="125"/>
      <c r="AP193" s="125"/>
      <c r="AQ193" s="125"/>
      <c r="AR193" s="125"/>
      <c r="AS193" s="125"/>
      <c r="AT193" s="125"/>
      <c r="AU193" s="125"/>
      <c r="AV193" s="125"/>
      <c r="AW193" s="125"/>
      <c r="AX193" s="125"/>
      <c r="AY193" s="125"/>
      <c r="AZ193" s="125"/>
      <c r="BA193" s="125"/>
      <c r="BB193" s="125"/>
      <c r="BC193" s="125"/>
      <c r="BD193" s="125"/>
      <c r="BE193" s="125"/>
      <c r="BF193" s="125"/>
      <c r="BG193" s="125"/>
      <c r="BH193" s="125"/>
      <c r="BI193" s="125"/>
      <c r="BJ193" s="125"/>
      <c r="BK193" s="125"/>
      <c r="BL193" s="125"/>
      <c r="BM193" s="125"/>
      <c r="BN193" s="125"/>
      <c r="BO193" s="125"/>
      <c r="BP193" s="125"/>
      <c r="BQ193" s="125"/>
      <c r="BR193" s="125"/>
      <c r="BS193" s="125"/>
      <c r="BT193" s="125"/>
      <c r="BU193" s="125"/>
      <c r="BV193" s="125"/>
      <c r="BW193" s="125"/>
      <c r="BX193" s="125"/>
      <c r="BY193" s="125"/>
      <c r="BZ193" s="125"/>
      <c r="CA193" s="125"/>
      <c r="CB193" s="125"/>
      <c r="CC193" s="125"/>
      <c r="CD193" s="125"/>
      <c r="CE193" s="125"/>
      <c r="CF193" s="125"/>
      <c r="CG193" s="125"/>
      <c r="CH193" s="125"/>
      <c r="CI193" s="125"/>
      <c r="CJ193" s="125"/>
      <c r="CK193" s="125"/>
      <c r="CL193" s="125"/>
      <c r="CM193" s="125"/>
      <c r="CN193" s="125"/>
      <c r="CO193" s="125"/>
      <c r="CP193" s="125"/>
      <c r="CQ193" s="125"/>
      <c r="CR193" s="125"/>
      <c r="CS193" s="125"/>
      <c r="CT193" s="125"/>
      <c r="CU193" s="125"/>
      <c r="CV193" s="125"/>
      <c r="CW193" s="125"/>
      <c r="CX193" s="125"/>
      <c r="CY193" s="125"/>
      <c r="CZ193" s="125"/>
      <c r="DA193" s="125"/>
      <c r="DB193" s="125"/>
      <c r="DC193" s="125"/>
      <c r="DD193" s="125"/>
      <c r="DE193" s="125"/>
      <c r="DF193" s="125"/>
      <c r="DG193" s="125"/>
      <c r="DH193" s="125"/>
      <c r="DI193" s="125"/>
      <c r="DJ193" s="125"/>
      <c r="DK193" s="125"/>
      <c r="DL193" s="125"/>
      <c r="DM193" s="125"/>
      <c r="DN193" s="125"/>
      <c r="DO193" s="125"/>
      <c r="DP193" s="125"/>
      <c r="DQ193" s="125"/>
      <c r="DR193" s="125"/>
      <c r="DS193" s="125"/>
      <c r="DT193" s="125"/>
      <c r="DU193" s="125"/>
      <c r="DV193" s="125"/>
      <c r="DW193" s="125"/>
      <c r="DX193" s="125"/>
      <c r="DY193" s="125"/>
      <c r="DZ193" s="125"/>
      <c r="EA193" s="125"/>
      <c r="EB193" s="125"/>
      <c r="EC193" s="125"/>
      <c r="ED193" s="125"/>
      <c r="EE193" s="125"/>
      <c r="EF193" s="125"/>
      <c r="EG193" s="125"/>
      <c r="EH193" s="125"/>
      <c r="EI193" s="125"/>
      <c r="EJ193" s="125"/>
      <c r="EK193" s="125"/>
      <c r="EL193" s="125"/>
      <c r="EM193" s="125"/>
      <c r="EN193" s="125"/>
      <c r="EO193" s="125"/>
      <c r="EP193" s="125"/>
      <c r="EQ193" s="125"/>
      <c r="ER193" s="125"/>
      <c r="ES193" s="125"/>
      <c r="ET193" s="125"/>
      <c r="EU193" s="125"/>
      <c r="EV193" s="125"/>
      <c r="EW193" s="125"/>
      <c r="EX193" s="125"/>
      <c r="EY193" s="125"/>
      <c r="EZ193" s="125"/>
      <c r="FA193" s="125"/>
      <c r="FB193" s="125"/>
      <c r="FC193" s="125"/>
      <c r="FD193" s="125"/>
      <c r="FE193" s="125"/>
      <c r="FF193" s="125"/>
      <c r="FG193" s="125"/>
      <c r="FH193" s="125"/>
      <c r="FI193" s="125"/>
      <c r="FJ193" s="125"/>
      <c r="FK193" s="125"/>
      <c r="FL193" s="125"/>
      <c r="FM193" s="125"/>
      <c r="FN193" s="125"/>
      <c r="FO193" s="125"/>
      <c r="FP193" s="125"/>
      <c r="FQ193" s="125"/>
      <c r="FR193" s="125"/>
      <c r="FS193" s="125"/>
      <c r="FT193" s="125"/>
      <c r="FU193" s="125"/>
      <c r="FV193" s="125"/>
      <c r="FW193" s="125"/>
      <c r="FX193" s="125"/>
      <c r="FY193" s="125"/>
      <c r="FZ193" s="125"/>
      <c r="GA193" s="125"/>
      <c r="GB193" s="125"/>
      <c r="GC193" s="125"/>
      <c r="GD193" s="125"/>
      <c r="GE193" s="125"/>
      <c r="GF193" s="125"/>
      <c r="GG193" s="125"/>
      <c r="GH193" s="125"/>
      <c r="GI193" s="125"/>
      <c r="GJ193" s="125"/>
      <c r="GK193" s="125"/>
      <c r="GL193" s="125"/>
      <c r="GM193" s="125"/>
      <c r="GN193" s="125"/>
      <c r="GO193" s="125"/>
      <c r="GP193" s="125"/>
      <c r="GQ193" s="125"/>
      <c r="GR193" s="125"/>
      <c r="GS193" s="125"/>
      <c r="GT193" s="125"/>
      <c r="GU193" s="125"/>
      <c r="GV193" s="125"/>
      <c r="GW193" s="125"/>
      <c r="GX193" s="125"/>
      <c r="GY193" s="125"/>
      <c r="GZ193" s="125"/>
      <c r="HA193" s="125"/>
      <c r="HB193" s="125"/>
      <c r="HC193" s="125"/>
      <c r="HD193" s="125"/>
      <c r="HE193" s="125"/>
      <c r="HF193" s="125"/>
      <c r="HG193" s="125"/>
      <c r="HH193" s="125"/>
      <c r="HI193" s="125"/>
      <c r="HJ193" s="125"/>
      <c r="HK193" s="125"/>
      <c r="HL193" s="125"/>
      <c r="HM193" s="125"/>
      <c r="HN193" s="125"/>
      <c r="HO193" s="125"/>
      <c r="HP193" s="125"/>
      <c r="HQ193" s="125"/>
      <c r="HR193" s="125"/>
      <c r="HS193" s="125"/>
      <c r="HT193" s="125"/>
      <c r="HU193" s="125"/>
      <c r="HV193" s="125"/>
      <c r="HW193" s="125"/>
      <c r="HX193" s="125"/>
      <c r="HY193" s="125"/>
      <c r="HZ193" s="125"/>
      <c r="IA193" s="125"/>
      <c r="IB193" s="125"/>
      <c r="IC193" s="125"/>
      <c r="ID193" s="125"/>
      <c r="IE193" s="125"/>
      <c r="IF193" s="125"/>
      <c r="IG193" s="125"/>
      <c r="IH193" s="125"/>
      <c r="II193" s="125"/>
      <c r="IJ193" s="125"/>
      <c r="IK193" s="125"/>
      <c r="IL193" s="125"/>
      <c r="IM193" s="125"/>
      <c r="IN193" s="125"/>
      <c r="IO193" s="125"/>
      <c r="IP193" s="125"/>
      <c r="IQ193" s="125"/>
      <c r="IR193" s="125"/>
      <c r="IS193" s="125"/>
      <c r="IT193" s="125"/>
      <c r="IU193" s="125"/>
      <c r="IV193" s="125"/>
      <c r="IW193" s="125"/>
      <c r="IX193" s="125"/>
      <c r="IY193" s="125"/>
      <c r="IZ193" s="125"/>
      <c r="JA193" s="125"/>
      <c r="JB193" s="125"/>
      <c r="JC193" s="125"/>
      <c r="JD193" s="125"/>
      <c r="JE193" s="125"/>
      <c r="JF193" s="125"/>
      <c r="JG193" s="125"/>
      <c r="JH193" s="125"/>
      <c r="JI193" s="125"/>
      <c r="JJ193" s="125"/>
      <c r="JK193" s="125"/>
      <c r="JL193" s="125"/>
      <c r="JM193" s="125"/>
      <c r="JN193" s="125"/>
      <c r="JO193" s="125"/>
    </row>
    <row r="194" spans="1:275" s="128" customFormat="1" x14ac:dyDescent="0.25">
      <c r="A194" s="125" t="s">
        <v>290</v>
      </c>
      <c r="B194" s="125" t="s">
        <v>248</v>
      </c>
      <c r="C194" s="125" t="s">
        <v>283</v>
      </c>
      <c r="D194" s="133">
        <v>0.67068055473616361</v>
      </c>
      <c r="E194" s="133">
        <v>0.68618055473616357</v>
      </c>
      <c r="F194" s="133">
        <v>0.68618055473616357</v>
      </c>
      <c r="G194" s="133">
        <v>0.68618055473616357</v>
      </c>
      <c r="H194" s="136">
        <v>20</v>
      </c>
      <c r="I194" s="125" t="s">
        <v>90</v>
      </c>
      <c r="J194" s="125"/>
      <c r="K194" s="125"/>
      <c r="L194" s="125"/>
      <c r="M194" s="125"/>
      <c r="N194" s="125"/>
      <c r="O194" s="125"/>
      <c r="P194" s="125"/>
      <c r="Q194" s="125"/>
      <c r="R194" s="125"/>
      <c r="S194" s="125"/>
      <c r="T194" s="125"/>
      <c r="U194" s="125"/>
      <c r="V194" s="125"/>
      <c r="W194" s="125"/>
      <c r="X194" s="125"/>
      <c r="Y194" s="125"/>
      <c r="Z194" s="125"/>
      <c r="AA194" s="125"/>
      <c r="AB194" s="125"/>
      <c r="AC194" s="125"/>
      <c r="AD194" s="125"/>
      <c r="AE194" s="125"/>
      <c r="AF194" s="125"/>
      <c r="AG194" s="125"/>
      <c r="AH194" s="125"/>
      <c r="AI194" s="125"/>
      <c r="AJ194" s="125"/>
      <c r="AK194" s="125"/>
      <c r="AL194" s="125"/>
      <c r="AM194" s="125"/>
      <c r="AN194" s="125"/>
      <c r="AO194" s="125"/>
      <c r="AP194" s="125"/>
      <c r="AQ194" s="125"/>
      <c r="AR194" s="125"/>
      <c r="AS194" s="125"/>
      <c r="AT194" s="125"/>
      <c r="AU194" s="125"/>
      <c r="AV194" s="125"/>
      <c r="AW194" s="125"/>
      <c r="AX194" s="125"/>
      <c r="AY194" s="125"/>
      <c r="AZ194" s="125"/>
      <c r="BA194" s="125"/>
      <c r="BB194" s="125"/>
      <c r="BC194" s="125"/>
      <c r="BD194" s="125"/>
      <c r="BE194" s="125"/>
      <c r="BF194" s="125"/>
      <c r="BG194" s="125"/>
      <c r="BH194" s="125"/>
      <c r="BI194" s="125"/>
      <c r="BJ194" s="125"/>
      <c r="BK194" s="125"/>
      <c r="BL194" s="125"/>
      <c r="BM194" s="125"/>
      <c r="BN194" s="125"/>
      <c r="BO194" s="125"/>
      <c r="BP194" s="125"/>
      <c r="BQ194" s="125"/>
      <c r="BR194" s="125"/>
      <c r="BS194" s="125"/>
      <c r="BT194" s="125"/>
      <c r="BU194" s="125"/>
      <c r="BV194" s="125"/>
      <c r="BW194" s="125"/>
      <c r="BX194" s="125"/>
      <c r="BY194" s="125"/>
      <c r="BZ194" s="125"/>
      <c r="CA194" s="125"/>
      <c r="CB194" s="125"/>
      <c r="CC194" s="125"/>
      <c r="CD194" s="125"/>
      <c r="CE194" s="125"/>
      <c r="CF194" s="125"/>
      <c r="CG194" s="125"/>
      <c r="CH194" s="125"/>
      <c r="CI194" s="125"/>
      <c r="CJ194" s="125"/>
      <c r="CK194" s="125"/>
      <c r="CL194" s="125"/>
      <c r="CM194" s="125"/>
      <c r="CN194" s="125"/>
      <c r="CO194" s="125"/>
      <c r="CP194" s="125"/>
      <c r="CQ194" s="125"/>
      <c r="CR194" s="125"/>
      <c r="CS194" s="125"/>
      <c r="CT194" s="125"/>
      <c r="CU194" s="125"/>
      <c r="CV194" s="125"/>
      <c r="CW194" s="125"/>
      <c r="CX194" s="125"/>
      <c r="CY194" s="125"/>
      <c r="CZ194" s="125"/>
      <c r="DA194" s="125"/>
      <c r="DB194" s="125"/>
      <c r="DC194" s="125"/>
      <c r="DD194" s="125"/>
      <c r="DE194" s="125"/>
      <c r="DF194" s="125"/>
      <c r="DG194" s="125"/>
      <c r="DH194" s="125"/>
      <c r="DI194" s="125"/>
      <c r="DJ194" s="125"/>
      <c r="DK194" s="125"/>
      <c r="DL194" s="125"/>
      <c r="DM194" s="125"/>
      <c r="DN194" s="125"/>
      <c r="DO194" s="125"/>
      <c r="DP194" s="125"/>
      <c r="DQ194" s="125"/>
      <c r="DR194" s="125"/>
      <c r="DS194" s="125"/>
      <c r="DT194" s="125"/>
      <c r="DU194" s="125"/>
      <c r="DV194" s="125"/>
      <c r="DW194" s="125"/>
      <c r="DX194" s="125"/>
      <c r="DY194" s="125"/>
      <c r="DZ194" s="125"/>
      <c r="EA194" s="125"/>
      <c r="EB194" s="125"/>
      <c r="EC194" s="125"/>
      <c r="ED194" s="125"/>
      <c r="EE194" s="125"/>
      <c r="EF194" s="125"/>
      <c r="EG194" s="125"/>
      <c r="EH194" s="125"/>
      <c r="EI194" s="125"/>
      <c r="EJ194" s="125"/>
      <c r="EK194" s="125"/>
      <c r="EL194" s="125"/>
      <c r="EM194" s="125"/>
      <c r="EN194" s="125"/>
      <c r="EO194" s="125"/>
      <c r="EP194" s="125"/>
      <c r="EQ194" s="125"/>
      <c r="ER194" s="125"/>
      <c r="ES194" s="125"/>
      <c r="ET194" s="125"/>
      <c r="EU194" s="125"/>
      <c r="EV194" s="125"/>
      <c r="EW194" s="125"/>
      <c r="EX194" s="125"/>
      <c r="EY194" s="125"/>
      <c r="EZ194" s="125"/>
      <c r="FA194" s="125"/>
      <c r="FB194" s="125"/>
      <c r="FC194" s="125"/>
      <c r="FD194" s="125"/>
      <c r="FE194" s="125"/>
      <c r="FF194" s="125"/>
      <c r="FG194" s="125"/>
      <c r="FH194" s="125"/>
      <c r="FI194" s="125"/>
      <c r="FJ194" s="125"/>
      <c r="FK194" s="125"/>
      <c r="FL194" s="125"/>
      <c r="FM194" s="125"/>
      <c r="FN194" s="125"/>
      <c r="FO194" s="125"/>
      <c r="FP194" s="125"/>
      <c r="FQ194" s="125"/>
      <c r="FR194" s="125"/>
      <c r="FS194" s="125"/>
      <c r="FT194" s="125"/>
      <c r="FU194" s="125"/>
      <c r="FV194" s="125"/>
      <c r="FW194" s="125"/>
      <c r="FX194" s="125"/>
      <c r="FY194" s="125"/>
      <c r="FZ194" s="125"/>
      <c r="GA194" s="125"/>
      <c r="GB194" s="125"/>
      <c r="GC194" s="125"/>
      <c r="GD194" s="125"/>
      <c r="GE194" s="125"/>
      <c r="GF194" s="125"/>
      <c r="GG194" s="125"/>
      <c r="GH194" s="125"/>
      <c r="GI194" s="125"/>
      <c r="GJ194" s="125"/>
      <c r="GK194" s="125"/>
      <c r="GL194" s="125"/>
      <c r="GM194" s="125"/>
      <c r="GN194" s="125"/>
      <c r="GO194" s="125"/>
      <c r="GP194" s="125"/>
      <c r="GQ194" s="125"/>
      <c r="GR194" s="125"/>
      <c r="GS194" s="125"/>
      <c r="GT194" s="125"/>
      <c r="GU194" s="125"/>
      <c r="GV194" s="125"/>
      <c r="GW194" s="125"/>
      <c r="GX194" s="125"/>
      <c r="GY194" s="125"/>
      <c r="GZ194" s="125"/>
      <c r="HA194" s="125"/>
      <c r="HB194" s="125"/>
      <c r="HC194" s="125"/>
      <c r="HD194" s="125"/>
      <c r="HE194" s="125"/>
      <c r="HF194" s="125"/>
      <c r="HG194" s="125"/>
      <c r="HH194" s="125"/>
      <c r="HI194" s="125"/>
      <c r="HJ194" s="125"/>
      <c r="HK194" s="125"/>
      <c r="HL194" s="125"/>
      <c r="HM194" s="125"/>
      <c r="HN194" s="125"/>
      <c r="HO194" s="125"/>
      <c r="HP194" s="125"/>
      <c r="HQ194" s="125"/>
      <c r="HR194" s="125"/>
      <c r="HS194" s="125"/>
      <c r="HT194" s="125"/>
      <c r="HU194" s="125"/>
      <c r="HV194" s="125"/>
      <c r="HW194" s="125"/>
      <c r="HX194" s="125"/>
      <c r="HY194" s="125"/>
      <c r="HZ194" s="125"/>
      <c r="IA194" s="125"/>
      <c r="IB194" s="125"/>
      <c r="IC194" s="125"/>
      <c r="ID194" s="125"/>
      <c r="IE194" s="125"/>
      <c r="IF194" s="125"/>
      <c r="IG194" s="125"/>
      <c r="IH194" s="125"/>
      <c r="II194" s="125"/>
      <c r="IJ194" s="125"/>
      <c r="IK194" s="125"/>
      <c r="IL194" s="125"/>
      <c r="IM194" s="125"/>
      <c r="IN194" s="125"/>
      <c r="IO194" s="125"/>
      <c r="IP194" s="125"/>
      <c r="IQ194" s="125"/>
      <c r="IR194" s="125"/>
      <c r="IS194" s="125"/>
      <c r="IT194" s="125"/>
      <c r="IU194" s="125"/>
      <c r="IV194" s="125"/>
      <c r="IW194" s="125"/>
      <c r="IX194" s="125"/>
      <c r="IY194" s="125"/>
      <c r="IZ194" s="125"/>
      <c r="JA194" s="125"/>
      <c r="JB194" s="125"/>
      <c r="JC194" s="125"/>
      <c r="JD194" s="125"/>
      <c r="JE194" s="125"/>
      <c r="JF194" s="125"/>
      <c r="JG194" s="125"/>
      <c r="JH194" s="125"/>
      <c r="JI194" s="125"/>
      <c r="JJ194" s="125"/>
      <c r="JK194" s="125"/>
      <c r="JL194" s="125"/>
      <c r="JM194" s="125"/>
      <c r="JN194" s="125"/>
      <c r="JO194" s="125"/>
    </row>
    <row r="195" spans="1:275" s="128" customFormat="1" x14ac:dyDescent="0.25">
      <c r="A195" s="125" t="s">
        <v>289</v>
      </c>
      <c r="B195" s="125" t="s">
        <v>222</v>
      </c>
      <c r="C195" s="125" t="s">
        <v>223</v>
      </c>
      <c r="D195" s="131">
        <v>0.68552800928407343</v>
      </c>
      <c r="E195" s="131">
        <v>0.68552800928407343</v>
      </c>
      <c r="F195" s="131">
        <v>0.68552800928407343</v>
      </c>
      <c r="G195" s="131">
        <v>0.68552800928407343</v>
      </c>
      <c r="H195" s="136">
        <v>43</v>
      </c>
      <c r="I195" s="132" t="s">
        <v>90</v>
      </c>
      <c r="J195" s="125"/>
      <c r="K195" s="125"/>
      <c r="L195" s="125"/>
      <c r="M195" s="125"/>
      <c r="N195" s="125"/>
      <c r="O195" s="125"/>
      <c r="P195" s="125"/>
      <c r="Q195" s="125"/>
      <c r="R195" s="125"/>
      <c r="S195" s="125"/>
      <c r="T195" s="125"/>
      <c r="U195" s="125"/>
      <c r="V195" s="125"/>
      <c r="W195" s="125"/>
      <c r="X195" s="125"/>
      <c r="Y195" s="125"/>
      <c r="Z195" s="125"/>
      <c r="AA195" s="125"/>
      <c r="AB195" s="125"/>
      <c r="AC195" s="125"/>
      <c r="AD195" s="125"/>
      <c r="AE195" s="125"/>
      <c r="AF195" s="125"/>
      <c r="AG195" s="125"/>
      <c r="AH195" s="125"/>
      <c r="AI195" s="125"/>
      <c r="AJ195" s="125"/>
      <c r="AK195" s="125"/>
      <c r="AL195" s="125"/>
      <c r="AM195" s="125"/>
      <c r="AN195" s="125"/>
      <c r="AO195" s="125"/>
      <c r="AP195" s="125"/>
      <c r="AQ195" s="125"/>
      <c r="AR195" s="125"/>
      <c r="AS195" s="125"/>
      <c r="AT195" s="125"/>
      <c r="AU195" s="125"/>
      <c r="AV195" s="125"/>
      <c r="AW195" s="125"/>
      <c r="AX195" s="125"/>
      <c r="AY195" s="125"/>
      <c r="AZ195" s="125"/>
      <c r="BA195" s="125"/>
      <c r="BB195" s="125"/>
      <c r="BC195" s="125"/>
      <c r="BD195" s="125"/>
      <c r="BE195" s="125"/>
      <c r="BF195" s="125"/>
      <c r="BG195" s="125"/>
      <c r="BH195" s="125"/>
      <c r="BI195" s="125"/>
      <c r="BJ195" s="125"/>
      <c r="BK195" s="125"/>
      <c r="BL195" s="125"/>
      <c r="BM195" s="125"/>
      <c r="BN195" s="125"/>
      <c r="BO195" s="125"/>
      <c r="BP195" s="125"/>
      <c r="BQ195" s="125"/>
      <c r="BR195" s="125"/>
      <c r="BS195" s="125"/>
      <c r="BT195" s="125"/>
      <c r="BU195" s="125"/>
      <c r="BV195" s="125"/>
      <c r="BW195" s="125"/>
      <c r="BX195" s="125"/>
      <c r="BY195" s="125"/>
      <c r="BZ195" s="125"/>
      <c r="CA195" s="125"/>
      <c r="CB195" s="125"/>
      <c r="CC195" s="125"/>
      <c r="CD195" s="125"/>
      <c r="CE195" s="125"/>
      <c r="CF195" s="125"/>
      <c r="CG195" s="125"/>
      <c r="CH195" s="125"/>
      <c r="CI195" s="125"/>
      <c r="CJ195" s="125"/>
      <c r="CK195" s="125"/>
      <c r="CL195" s="125"/>
      <c r="CM195" s="125"/>
      <c r="CN195" s="125"/>
      <c r="CO195" s="125"/>
      <c r="CP195" s="125"/>
      <c r="CQ195" s="125"/>
      <c r="CR195" s="125"/>
      <c r="CS195" s="125"/>
      <c r="CT195" s="125"/>
      <c r="CU195" s="125"/>
      <c r="CV195" s="125"/>
      <c r="CW195" s="125"/>
      <c r="CX195" s="125"/>
      <c r="CY195" s="125"/>
      <c r="CZ195" s="125"/>
      <c r="DA195" s="125"/>
      <c r="DB195" s="125"/>
      <c r="DC195" s="125"/>
      <c r="DD195" s="125"/>
      <c r="DE195" s="125"/>
      <c r="DF195" s="125"/>
      <c r="DG195" s="125"/>
      <c r="DH195" s="125"/>
      <c r="DI195" s="125"/>
      <c r="DJ195" s="125"/>
      <c r="DK195" s="125"/>
      <c r="DL195" s="125"/>
      <c r="DM195" s="125"/>
      <c r="DN195" s="125"/>
      <c r="DO195" s="125"/>
      <c r="DP195" s="125"/>
      <c r="DQ195" s="125"/>
      <c r="DR195" s="125"/>
      <c r="DS195" s="125"/>
      <c r="DT195" s="125"/>
      <c r="DU195" s="125"/>
      <c r="DV195" s="125"/>
      <c r="DW195" s="125"/>
      <c r="DX195" s="125"/>
      <c r="DY195" s="125"/>
      <c r="DZ195" s="125"/>
      <c r="EA195" s="125"/>
      <c r="EB195" s="125"/>
      <c r="EC195" s="125"/>
      <c r="ED195" s="125"/>
      <c r="EE195" s="125"/>
      <c r="EF195" s="125"/>
      <c r="EG195" s="125"/>
      <c r="EH195" s="125"/>
      <c r="EI195" s="125"/>
      <c r="EJ195" s="125"/>
      <c r="EK195" s="125"/>
      <c r="EL195" s="125"/>
      <c r="EM195" s="125"/>
      <c r="EN195" s="125"/>
      <c r="EO195" s="125"/>
      <c r="EP195" s="125"/>
      <c r="EQ195" s="125"/>
      <c r="ER195" s="125"/>
      <c r="ES195" s="125"/>
      <c r="ET195" s="125"/>
      <c r="EU195" s="125"/>
      <c r="EV195" s="125"/>
      <c r="EW195" s="125"/>
      <c r="EX195" s="125"/>
      <c r="EY195" s="125"/>
      <c r="EZ195" s="125"/>
      <c r="FA195" s="125"/>
      <c r="FB195" s="125"/>
      <c r="FC195" s="125"/>
      <c r="FD195" s="125"/>
      <c r="FE195" s="125"/>
      <c r="FF195" s="125"/>
      <c r="FG195" s="125"/>
      <c r="FH195" s="125"/>
      <c r="FI195" s="125"/>
      <c r="FJ195" s="125"/>
      <c r="FK195" s="125"/>
      <c r="FL195" s="125"/>
      <c r="FM195" s="125"/>
      <c r="FN195" s="125"/>
      <c r="FO195" s="125"/>
      <c r="FP195" s="125"/>
      <c r="FQ195" s="125"/>
      <c r="FR195" s="125"/>
      <c r="FS195" s="125"/>
      <c r="FT195" s="125"/>
      <c r="FU195" s="125"/>
      <c r="FV195" s="125"/>
      <c r="FW195" s="125"/>
      <c r="FX195" s="125"/>
      <c r="FY195" s="125"/>
      <c r="FZ195" s="125"/>
      <c r="GA195" s="125"/>
      <c r="GB195" s="125"/>
      <c r="GC195" s="125"/>
      <c r="GD195" s="125"/>
      <c r="GE195" s="125"/>
      <c r="GF195" s="125"/>
      <c r="GG195" s="125"/>
      <c r="GH195" s="125"/>
      <c r="GI195" s="125"/>
      <c r="GJ195" s="125"/>
      <c r="GK195" s="125"/>
      <c r="GL195" s="125"/>
      <c r="GM195" s="125"/>
      <c r="GN195" s="125"/>
      <c r="GO195" s="125"/>
      <c r="GP195" s="125"/>
      <c r="GQ195" s="125"/>
      <c r="GR195" s="125"/>
      <c r="GS195" s="125"/>
      <c r="GT195" s="125"/>
      <c r="GU195" s="125"/>
      <c r="GV195" s="125"/>
      <c r="GW195" s="125"/>
      <c r="GX195" s="125"/>
      <c r="GY195" s="125"/>
      <c r="GZ195" s="125"/>
      <c r="HA195" s="125"/>
      <c r="HB195" s="125"/>
      <c r="HC195" s="125"/>
      <c r="HD195" s="125"/>
      <c r="HE195" s="125"/>
      <c r="HF195" s="125"/>
      <c r="HG195" s="125"/>
      <c r="HH195" s="125"/>
      <c r="HI195" s="125"/>
      <c r="HJ195" s="125"/>
      <c r="HK195" s="125"/>
      <c r="HL195" s="125"/>
      <c r="HM195" s="125"/>
      <c r="HN195" s="125"/>
      <c r="HO195" s="125"/>
      <c r="HP195" s="125"/>
      <c r="HQ195" s="125"/>
      <c r="HR195" s="125"/>
      <c r="HS195" s="125"/>
      <c r="HT195" s="125"/>
      <c r="HU195" s="125"/>
      <c r="HV195" s="125"/>
      <c r="HW195" s="125"/>
      <c r="HX195" s="125"/>
      <c r="HY195" s="125"/>
      <c r="HZ195" s="125"/>
      <c r="IA195" s="125"/>
      <c r="IB195" s="125"/>
      <c r="IC195" s="125"/>
      <c r="ID195" s="125"/>
      <c r="IE195" s="125"/>
      <c r="IF195" s="125"/>
      <c r="IG195" s="125"/>
      <c r="IH195" s="125"/>
      <c r="II195" s="125"/>
      <c r="IJ195" s="125"/>
      <c r="IK195" s="125"/>
      <c r="IL195" s="125"/>
      <c r="IM195" s="125"/>
      <c r="IN195" s="125"/>
      <c r="IO195" s="125"/>
      <c r="IP195" s="125"/>
      <c r="IQ195" s="125"/>
      <c r="IR195" s="125"/>
      <c r="IS195" s="125"/>
      <c r="IT195" s="125"/>
      <c r="IU195" s="125"/>
      <c r="IV195" s="125"/>
      <c r="IW195" s="125"/>
      <c r="IX195" s="125"/>
      <c r="IY195" s="125"/>
      <c r="IZ195" s="125"/>
      <c r="JA195" s="125"/>
      <c r="JB195" s="125"/>
      <c r="JC195" s="125"/>
      <c r="JD195" s="125"/>
      <c r="JE195" s="125"/>
      <c r="JF195" s="125"/>
      <c r="JG195" s="125"/>
      <c r="JH195" s="125"/>
      <c r="JI195" s="125"/>
      <c r="JJ195" s="125"/>
      <c r="JK195" s="125"/>
      <c r="JL195" s="125"/>
      <c r="JM195" s="125"/>
      <c r="JN195" s="125"/>
      <c r="JO195" s="125"/>
    </row>
    <row r="196" spans="1:275" s="128" customFormat="1" x14ac:dyDescent="0.25">
      <c r="A196" s="125" t="s">
        <v>538</v>
      </c>
      <c r="B196" s="125" t="s">
        <v>346</v>
      </c>
      <c r="C196" s="125" t="s">
        <v>507</v>
      </c>
      <c r="D196" s="131"/>
      <c r="E196" s="131"/>
      <c r="F196" s="131"/>
      <c r="G196" s="131">
        <v>0.68516687798842901</v>
      </c>
      <c r="H196" s="136">
        <v>15</v>
      </c>
      <c r="I196" s="131" t="s">
        <v>90</v>
      </c>
      <c r="J196" s="125" t="s">
        <v>855</v>
      </c>
      <c r="K196" s="125"/>
      <c r="L196" s="125"/>
      <c r="M196" s="125"/>
      <c r="N196" s="125"/>
      <c r="O196" s="125"/>
      <c r="P196" s="125"/>
      <c r="Q196" s="125"/>
      <c r="R196" s="125"/>
      <c r="S196" s="125"/>
      <c r="T196" s="125"/>
      <c r="U196" s="125"/>
      <c r="V196" s="125"/>
      <c r="W196" s="125"/>
      <c r="X196" s="125"/>
      <c r="Y196" s="125"/>
      <c r="Z196" s="125"/>
      <c r="AA196" s="125"/>
      <c r="AB196" s="125"/>
      <c r="AC196" s="125"/>
      <c r="AD196" s="125"/>
      <c r="AE196" s="125"/>
      <c r="AF196" s="125"/>
      <c r="AG196" s="125"/>
      <c r="AH196" s="125"/>
      <c r="AI196" s="125"/>
      <c r="AJ196" s="125"/>
      <c r="AK196" s="125"/>
      <c r="AL196" s="125"/>
      <c r="AM196" s="125"/>
      <c r="AN196" s="125"/>
      <c r="AO196" s="125"/>
      <c r="AP196" s="125"/>
      <c r="AQ196" s="125"/>
      <c r="AR196" s="125"/>
      <c r="AS196" s="125"/>
      <c r="AT196" s="125"/>
      <c r="AU196" s="125"/>
      <c r="AV196" s="125"/>
      <c r="AW196" s="125"/>
      <c r="AX196" s="125"/>
      <c r="AY196" s="125"/>
      <c r="AZ196" s="125"/>
      <c r="BA196" s="125"/>
      <c r="BB196" s="125"/>
      <c r="BC196" s="125"/>
      <c r="BD196" s="125"/>
      <c r="BE196" s="125"/>
      <c r="BF196" s="125"/>
      <c r="BG196" s="125"/>
      <c r="BH196" s="125"/>
      <c r="BI196" s="125"/>
      <c r="BJ196" s="125"/>
      <c r="BK196" s="125"/>
      <c r="BL196" s="125"/>
      <c r="BM196" s="125"/>
      <c r="BN196" s="125"/>
      <c r="BO196" s="125"/>
      <c r="BP196" s="125"/>
      <c r="BQ196" s="125"/>
      <c r="BR196" s="125"/>
      <c r="BS196" s="125"/>
      <c r="BT196" s="125"/>
      <c r="BU196" s="125"/>
      <c r="BV196" s="125"/>
      <c r="BW196" s="125"/>
      <c r="BX196" s="125"/>
      <c r="BY196" s="125"/>
      <c r="BZ196" s="125"/>
      <c r="CA196" s="125"/>
      <c r="CB196" s="125"/>
      <c r="CC196" s="125"/>
      <c r="CD196" s="125"/>
      <c r="CE196" s="125"/>
      <c r="CF196" s="125"/>
      <c r="CG196" s="125"/>
      <c r="CH196" s="125"/>
      <c r="CI196" s="125"/>
      <c r="CJ196" s="125"/>
      <c r="CK196" s="125"/>
      <c r="CL196" s="125"/>
      <c r="CM196" s="125"/>
      <c r="CN196" s="125"/>
      <c r="CO196" s="125"/>
      <c r="CP196" s="125"/>
      <c r="CQ196" s="125"/>
      <c r="CR196" s="125"/>
      <c r="CS196" s="125"/>
      <c r="CT196" s="125"/>
      <c r="CU196" s="125"/>
      <c r="CV196" s="125"/>
      <c r="CW196" s="125"/>
      <c r="CX196" s="125"/>
      <c r="CY196" s="125"/>
      <c r="CZ196" s="125"/>
      <c r="DA196" s="125"/>
      <c r="DB196" s="125"/>
      <c r="DC196" s="125"/>
      <c r="DD196" s="125"/>
      <c r="DE196" s="125"/>
      <c r="DF196" s="125"/>
      <c r="DG196" s="125"/>
      <c r="DH196" s="125"/>
      <c r="DI196" s="125"/>
      <c r="DJ196" s="125"/>
      <c r="DK196" s="125"/>
      <c r="DL196" s="125"/>
      <c r="DM196" s="125"/>
      <c r="DN196" s="125"/>
      <c r="DO196" s="125"/>
      <c r="DP196" s="125"/>
      <c r="DQ196" s="125"/>
      <c r="DR196" s="125"/>
      <c r="DS196" s="125"/>
      <c r="DT196" s="125"/>
      <c r="DU196" s="125"/>
      <c r="DV196" s="125"/>
      <c r="DW196" s="125"/>
      <c r="DX196" s="125"/>
      <c r="DY196" s="125"/>
      <c r="DZ196" s="125"/>
      <c r="EA196" s="125"/>
      <c r="EB196" s="125"/>
      <c r="EC196" s="125"/>
      <c r="ED196" s="125"/>
      <c r="EE196" s="125"/>
      <c r="EF196" s="125"/>
      <c r="EG196" s="125"/>
      <c r="EH196" s="125"/>
      <c r="EI196" s="125"/>
      <c r="EJ196" s="125"/>
      <c r="EK196" s="125"/>
      <c r="EL196" s="125"/>
      <c r="EM196" s="125"/>
      <c r="EN196" s="125"/>
      <c r="EO196" s="125"/>
      <c r="EP196" s="125"/>
      <c r="EQ196" s="125"/>
      <c r="ER196" s="125"/>
      <c r="ES196" s="125"/>
      <c r="ET196" s="125"/>
      <c r="EU196" s="125"/>
      <c r="EV196" s="125"/>
      <c r="EW196" s="125"/>
      <c r="EX196" s="125"/>
      <c r="EY196" s="125"/>
      <c r="EZ196" s="125"/>
      <c r="FA196" s="125"/>
      <c r="FB196" s="125"/>
      <c r="FC196" s="125"/>
      <c r="FD196" s="125"/>
      <c r="FE196" s="125"/>
      <c r="FF196" s="125"/>
      <c r="FG196" s="125"/>
      <c r="FH196" s="125"/>
      <c r="FI196" s="125"/>
      <c r="FJ196" s="125"/>
      <c r="FK196" s="125"/>
      <c r="FL196" s="125"/>
      <c r="FM196" s="125"/>
      <c r="FN196" s="125"/>
      <c r="FO196" s="125"/>
      <c r="FP196" s="125"/>
      <c r="FQ196" s="125"/>
      <c r="FR196" s="125"/>
      <c r="FS196" s="125"/>
      <c r="FT196" s="125"/>
      <c r="FU196" s="125"/>
      <c r="FV196" s="125"/>
      <c r="FW196" s="125"/>
      <c r="FX196" s="125"/>
      <c r="FY196" s="125"/>
      <c r="FZ196" s="125"/>
      <c r="GA196" s="125"/>
      <c r="GB196" s="125"/>
      <c r="GC196" s="125"/>
      <c r="GD196" s="125"/>
      <c r="GE196" s="125"/>
      <c r="GF196" s="125"/>
      <c r="GG196" s="125"/>
      <c r="GH196" s="125"/>
      <c r="GI196" s="125"/>
      <c r="GJ196" s="125"/>
      <c r="GK196" s="125"/>
      <c r="GL196" s="125"/>
      <c r="GM196" s="125"/>
      <c r="GN196" s="125"/>
      <c r="GO196" s="125"/>
      <c r="GP196" s="125"/>
      <c r="GQ196" s="125"/>
      <c r="GR196" s="125"/>
      <c r="GS196" s="125"/>
      <c r="GT196" s="125"/>
      <c r="GU196" s="125"/>
      <c r="GV196" s="125"/>
      <c r="GW196" s="125"/>
      <c r="GX196" s="125"/>
      <c r="GY196" s="125"/>
      <c r="GZ196" s="125"/>
      <c r="HA196" s="125"/>
      <c r="HB196" s="125"/>
      <c r="HC196" s="125"/>
      <c r="HD196" s="125"/>
      <c r="HE196" s="125"/>
      <c r="HF196" s="125"/>
      <c r="HG196" s="125"/>
      <c r="HH196" s="125"/>
      <c r="HI196" s="125"/>
      <c r="HJ196" s="125"/>
      <c r="HK196" s="125"/>
      <c r="HL196" s="125"/>
      <c r="HM196" s="125"/>
      <c r="HN196" s="125"/>
      <c r="HO196" s="125"/>
      <c r="HP196" s="125"/>
      <c r="HQ196" s="125"/>
      <c r="HR196" s="125"/>
      <c r="HS196" s="125"/>
      <c r="HT196" s="125"/>
      <c r="HU196" s="125"/>
      <c r="HV196" s="125"/>
      <c r="HW196" s="125"/>
      <c r="HX196" s="125"/>
      <c r="HY196" s="125"/>
      <c r="HZ196" s="125"/>
      <c r="IA196" s="125"/>
      <c r="IB196" s="125"/>
      <c r="IC196" s="125"/>
      <c r="ID196" s="125"/>
      <c r="IE196" s="125"/>
      <c r="IF196" s="125"/>
      <c r="IG196" s="125"/>
      <c r="IH196" s="125"/>
      <c r="II196" s="125"/>
      <c r="IJ196" s="125"/>
      <c r="IK196" s="125"/>
      <c r="IL196" s="125"/>
      <c r="IM196" s="125"/>
      <c r="IN196" s="125"/>
      <c r="IO196" s="125"/>
      <c r="IP196" s="125"/>
      <c r="IQ196" s="125"/>
      <c r="IR196" s="125"/>
      <c r="IS196" s="125"/>
      <c r="IT196" s="125"/>
      <c r="IU196" s="125"/>
      <c r="IV196" s="125"/>
      <c r="IW196" s="125"/>
      <c r="IX196" s="125"/>
      <c r="IY196" s="125"/>
      <c r="IZ196" s="125"/>
      <c r="JA196" s="125"/>
      <c r="JB196" s="125"/>
      <c r="JC196" s="125"/>
      <c r="JD196" s="125"/>
      <c r="JE196" s="125"/>
      <c r="JF196" s="125"/>
      <c r="JG196" s="125"/>
      <c r="JH196" s="125"/>
      <c r="JI196" s="125"/>
      <c r="JJ196" s="125"/>
      <c r="JK196" s="125"/>
      <c r="JL196" s="125"/>
      <c r="JM196" s="125"/>
      <c r="JN196" s="125"/>
      <c r="JO196" s="125"/>
    </row>
    <row r="197" spans="1:275" s="128" customFormat="1" x14ac:dyDescent="0.25">
      <c r="A197" s="125" t="s">
        <v>398</v>
      </c>
      <c r="B197" s="125" t="s">
        <v>314</v>
      </c>
      <c r="C197" s="125" t="s">
        <v>115</v>
      </c>
      <c r="D197" s="133">
        <v>0.66921015405790385</v>
      </c>
      <c r="E197" s="133">
        <v>0.68321015405790386</v>
      </c>
      <c r="F197" s="133">
        <v>0.68321015405790386</v>
      </c>
      <c r="G197" s="133">
        <v>0.68321015405790386</v>
      </c>
      <c r="H197" s="136">
        <v>26</v>
      </c>
      <c r="I197" s="125" t="s">
        <v>397</v>
      </c>
      <c r="J197" s="125"/>
      <c r="K197" s="125"/>
      <c r="L197" s="125"/>
      <c r="M197" s="125"/>
      <c r="N197" s="125"/>
      <c r="O197" s="125"/>
      <c r="P197" s="125"/>
      <c r="Q197" s="125"/>
      <c r="R197" s="125"/>
      <c r="S197" s="125"/>
      <c r="T197" s="125"/>
      <c r="U197" s="125"/>
      <c r="V197" s="125"/>
      <c r="W197" s="125"/>
      <c r="X197" s="125"/>
      <c r="Y197" s="125"/>
      <c r="Z197" s="125"/>
      <c r="AA197" s="125"/>
      <c r="AB197" s="125"/>
      <c r="AC197" s="125"/>
      <c r="AD197" s="125"/>
      <c r="AE197" s="125"/>
      <c r="AF197" s="125"/>
      <c r="AG197" s="125"/>
      <c r="AH197" s="125"/>
      <c r="AI197" s="125"/>
      <c r="AJ197" s="125"/>
      <c r="AK197" s="125"/>
      <c r="AL197" s="125"/>
      <c r="AM197" s="125"/>
      <c r="AN197" s="125"/>
      <c r="AO197" s="125"/>
      <c r="AP197" s="125"/>
      <c r="AQ197" s="125"/>
      <c r="AR197" s="125"/>
      <c r="AS197" s="125"/>
      <c r="AT197" s="125"/>
      <c r="AU197" s="125"/>
      <c r="AV197" s="125"/>
      <c r="AW197" s="125"/>
      <c r="AX197" s="125"/>
      <c r="AY197" s="125"/>
      <c r="AZ197" s="125"/>
      <c r="BA197" s="125"/>
      <c r="BB197" s="125"/>
      <c r="BC197" s="125"/>
      <c r="BD197" s="125"/>
      <c r="BE197" s="125"/>
      <c r="BF197" s="125"/>
      <c r="BG197" s="125"/>
      <c r="BH197" s="125"/>
      <c r="BI197" s="125"/>
      <c r="BJ197" s="125"/>
      <c r="BK197" s="125"/>
      <c r="BL197" s="125"/>
      <c r="BM197" s="125"/>
      <c r="BN197" s="125"/>
      <c r="BO197" s="125"/>
      <c r="BP197" s="125"/>
      <c r="BQ197" s="125"/>
      <c r="BR197" s="125"/>
      <c r="BS197" s="125"/>
      <c r="BT197" s="125"/>
      <c r="BU197" s="125"/>
      <c r="BV197" s="125"/>
      <c r="BW197" s="125"/>
      <c r="BX197" s="125"/>
      <c r="BY197" s="125"/>
      <c r="BZ197" s="125"/>
      <c r="CA197" s="125"/>
      <c r="CB197" s="125"/>
      <c r="CC197" s="125"/>
      <c r="CD197" s="125"/>
      <c r="CE197" s="125"/>
      <c r="CF197" s="125"/>
      <c r="CG197" s="125"/>
      <c r="CH197" s="125"/>
      <c r="CI197" s="125"/>
      <c r="CJ197" s="125"/>
      <c r="CK197" s="125"/>
      <c r="CL197" s="125"/>
      <c r="CM197" s="125"/>
      <c r="CN197" s="125"/>
      <c r="CO197" s="125"/>
      <c r="CP197" s="125"/>
      <c r="CQ197" s="125"/>
      <c r="CR197" s="125"/>
      <c r="CS197" s="125"/>
      <c r="CT197" s="125"/>
      <c r="CU197" s="125"/>
      <c r="CV197" s="125"/>
      <c r="CW197" s="125"/>
      <c r="CX197" s="125"/>
      <c r="CY197" s="125"/>
      <c r="CZ197" s="125"/>
      <c r="DA197" s="125"/>
      <c r="DB197" s="125"/>
      <c r="DC197" s="125"/>
      <c r="DD197" s="125"/>
      <c r="DE197" s="125"/>
      <c r="DF197" s="125"/>
      <c r="DG197" s="125"/>
      <c r="DH197" s="125"/>
      <c r="DI197" s="125"/>
      <c r="DJ197" s="125"/>
      <c r="DK197" s="125"/>
      <c r="DL197" s="125"/>
      <c r="DM197" s="125"/>
      <c r="DN197" s="125"/>
      <c r="DO197" s="125"/>
      <c r="DP197" s="125"/>
      <c r="DQ197" s="125"/>
      <c r="DR197" s="125"/>
      <c r="DS197" s="125"/>
      <c r="DT197" s="125"/>
      <c r="DU197" s="125"/>
      <c r="DV197" s="125"/>
      <c r="DW197" s="125"/>
      <c r="DX197" s="125"/>
      <c r="DY197" s="125"/>
      <c r="DZ197" s="125"/>
      <c r="EA197" s="125"/>
      <c r="EB197" s="125"/>
      <c r="EC197" s="125"/>
      <c r="ED197" s="125"/>
      <c r="EE197" s="125"/>
      <c r="EF197" s="125"/>
      <c r="EG197" s="125"/>
      <c r="EH197" s="125"/>
      <c r="EI197" s="125"/>
      <c r="EJ197" s="125"/>
      <c r="EK197" s="125"/>
      <c r="EL197" s="125"/>
      <c r="EM197" s="125"/>
      <c r="EN197" s="125"/>
      <c r="EO197" s="125"/>
      <c r="EP197" s="125"/>
      <c r="EQ197" s="125"/>
      <c r="ER197" s="125"/>
      <c r="ES197" s="125"/>
      <c r="ET197" s="125"/>
      <c r="EU197" s="125"/>
      <c r="EV197" s="125"/>
      <c r="EW197" s="125"/>
      <c r="EX197" s="125"/>
      <c r="EY197" s="125"/>
      <c r="EZ197" s="125"/>
      <c r="FA197" s="125"/>
      <c r="FB197" s="125"/>
      <c r="FC197" s="125"/>
      <c r="FD197" s="125"/>
      <c r="FE197" s="125"/>
      <c r="FF197" s="125"/>
      <c r="FG197" s="125"/>
      <c r="FH197" s="125"/>
      <c r="FI197" s="125"/>
      <c r="FJ197" s="125"/>
      <c r="FK197" s="125"/>
      <c r="FL197" s="125"/>
      <c r="FM197" s="125"/>
      <c r="FN197" s="125"/>
      <c r="FO197" s="125"/>
      <c r="FP197" s="125"/>
      <c r="FQ197" s="125"/>
      <c r="FR197" s="125"/>
      <c r="FS197" s="125"/>
      <c r="FT197" s="125"/>
      <c r="FU197" s="125"/>
      <c r="FV197" s="125"/>
      <c r="FW197" s="125"/>
      <c r="FX197" s="125"/>
      <c r="FY197" s="125"/>
      <c r="FZ197" s="125"/>
      <c r="GA197" s="125"/>
      <c r="GB197" s="125"/>
      <c r="GC197" s="125"/>
      <c r="GD197" s="125"/>
      <c r="GE197" s="125"/>
      <c r="GF197" s="125"/>
      <c r="GG197" s="125"/>
      <c r="GH197" s="125"/>
      <c r="GI197" s="125"/>
      <c r="GJ197" s="125"/>
      <c r="GK197" s="125"/>
      <c r="GL197" s="125"/>
      <c r="GM197" s="125"/>
      <c r="GN197" s="125"/>
      <c r="GO197" s="125"/>
      <c r="GP197" s="125"/>
      <c r="GQ197" s="125"/>
      <c r="GR197" s="125"/>
      <c r="GS197" s="125"/>
      <c r="GT197" s="125"/>
      <c r="GU197" s="125"/>
      <c r="GV197" s="125"/>
      <c r="GW197" s="125"/>
      <c r="GX197" s="125"/>
      <c r="GY197" s="125"/>
      <c r="GZ197" s="125"/>
      <c r="HA197" s="125"/>
      <c r="HB197" s="125"/>
      <c r="HC197" s="125"/>
      <c r="HD197" s="125"/>
      <c r="HE197" s="125"/>
      <c r="HF197" s="125"/>
      <c r="HG197" s="125"/>
      <c r="HH197" s="125"/>
      <c r="HI197" s="125"/>
      <c r="HJ197" s="125"/>
      <c r="HK197" s="125"/>
      <c r="HL197" s="125"/>
      <c r="HM197" s="125"/>
      <c r="HN197" s="125"/>
      <c r="HO197" s="125"/>
      <c r="HP197" s="125"/>
      <c r="HQ197" s="125"/>
      <c r="HR197" s="125"/>
      <c r="HS197" s="125"/>
      <c r="HT197" s="125"/>
      <c r="HU197" s="125"/>
      <c r="HV197" s="125"/>
      <c r="HW197" s="125"/>
      <c r="HX197" s="125"/>
      <c r="HY197" s="125"/>
      <c r="HZ197" s="125"/>
      <c r="IA197" s="125"/>
      <c r="IB197" s="125"/>
      <c r="IC197" s="125"/>
      <c r="ID197" s="125"/>
      <c r="IE197" s="125"/>
      <c r="IF197" s="125"/>
      <c r="IG197" s="125"/>
      <c r="IH197" s="125"/>
      <c r="II197" s="125"/>
      <c r="IJ197" s="125"/>
      <c r="IK197" s="125"/>
      <c r="IL197" s="125"/>
      <c r="IM197" s="125"/>
      <c r="IN197" s="125"/>
      <c r="IO197" s="125"/>
      <c r="IP197" s="125"/>
      <c r="IQ197" s="125"/>
      <c r="IR197" s="125"/>
      <c r="IS197" s="125"/>
      <c r="IT197" s="125"/>
      <c r="IU197" s="125"/>
      <c r="IV197" s="125"/>
      <c r="IW197" s="125"/>
      <c r="IX197" s="125"/>
      <c r="IY197" s="125"/>
      <c r="IZ197" s="125"/>
      <c r="JA197" s="125"/>
      <c r="JB197" s="125"/>
      <c r="JC197" s="125"/>
      <c r="JD197" s="125"/>
      <c r="JE197" s="125"/>
      <c r="JF197" s="125"/>
      <c r="JG197" s="125"/>
      <c r="JH197" s="125"/>
      <c r="JI197" s="125"/>
      <c r="JJ197" s="125"/>
      <c r="JK197" s="125"/>
      <c r="JL197" s="125"/>
      <c r="JM197" s="125"/>
      <c r="JN197" s="125"/>
      <c r="JO197" s="125"/>
    </row>
    <row r="198" spans="1:275" s="128" customFormat="1" x14ac:dyDescent="0.25">
      <c r="A198" s="125" t="s">
        <v>398</v>
      </c>
      <c r="B198" s="125" t="s">
        <v>371</v>
      </c>
      <c r="C198" s="125" t="s">
        <v>372</v>
      </c>
      <c r="D198" s="133">
        <v>0.67391114857084333</v>
      </c>
      <c r="E198" s="133">
        <v>0.67391114857084333</v>
      </c>
      <c r="F198" s="133">
        <v>0.67391114857084333</v>
      </c>
      <c r="G198" s="133">
        <v>0.67391114857084333</v>
      </c>
      <c r="H198" s="136">
        <v>27</v>
      </c>
      <c r="I198" s="125" t="s">
        <v>397</v>
      </c>
      <c r="J198" s="125"/>
      <c r="K198" s="125"/>
      <c r="L198" s="125"/>
      <c r="M198" s="125"/>
      <c r="N198" s="125"/>
      <c r="O198" s="125"/>
      <c r="P198" s="125"/>
      <c r="Q198" s="125"/>
      <c r="R198" s="125"/>
      <c r="S198" s="125"/>
      <c r="T198" s="125"/>
      <c r="U198" s="125"/>
      <c r="V198" s="125"/>
      <c r="W198" s="125"/>
      <c r="X198" s="125"/>
      <c r="Y198" s="125"/>
      <c r="Z198" s="125"/>
      <c r="AA198" s="125"/>
      <c r="AB198" s="125"/>
      <c r="AC198" s="125"/>
      <c r="AD198" s="125"/>
      <c r="AE198" s="125"/>
      <c r="AF198" s="125"/>
      <c r="AG198" s="125"/>
      <c r="AH198" s="125"/>
      <c r="AI198" s="125"/>
      <c r="AJ198" s="125"/>
      <c r="AK198" s="125"/>
      <c r="AL198" s="125"/>
      <c r="AM198" s="125"/>
      <c r="AN198" s="125"/>
      <c r="AO198" s="125"/>
      <c r="AP198" s="125"/>
      <c r="AQ198" s="125"/>
      <c r="AR198" s="125"/>
      <c r="AS198" s="125"/>
      <c r="AT198" s="125"/>
      <c r="AU198" s="125"/>
      <c r="AV198" s="125"/>
      <c r="AW198" s="125"/>
      <c r="AX198" s="125"/>
      <c r="AY198" s="125"/>
      <c r="AZ198" s="125"/>
      <c r="BA198" s="125"/>
      <c r="BB198" s="125"/>
      <c r="BC198" s="125"/>
      <c r="BD198" s="125"/>
      <c r="BE198" s="125"/>
      <c r="BF198" s="125"/>
      <c r="BG198" s="125"/>
      <c r="BH198" s="125"/>
      <c r="BI198" s="125"/>
      <c r="BJ198" s="125"/>
      <c r="BK198" s="125"/>
      <c r="BL198" s="125"/>
      <c r="BM198" s="125"/>
      <c r="BN198" s="125"/>
      <c r="BO198" s="125"/>
      <c r="BP198" s="125"/>
      <c r="BQ198" s="125"/>
      <c r="BR198" s="125"/>
      <c r="BS198" s="125"/>
      <c r="BT198" s="125"/>
      <c r="BU198" s="125"/>
      <c r="BV198" s="125"/>
      <c r="BW198" s="125"/>
      <c r="BX198" s="125"/>
      <c r="BY198" s="125"/>
      <c r="BZ198" s="125"/>
      <c r="CA198" s="125"/>
      <c r="CB198" s="125"/>
      <c r="CC198" s="125"/>
      <c r="CD198" s="125"/>
      <c r="CE198" s="125"/>
      <c r="CF198" s="125"/>
      <c r="CG198" s="125"/>
      <c r="CH198" s="125"/>
      <c r="CI198" s="125"/>
      <c r="CJ198" s="125"/>
      <c r="CK198" s="125"/>
      <c r="CL198" s="125"/>
      <c r="CM198" s="125"/>
      <c r="CN198" s="125"/>
      <c r="CO198" s="125"/>
      <c r="CP198" s="125"/>
      <c r="CQ198" s="125"/>
      <c r="CR198" s="125"/>
      <c r="CS198" s="125"/>
      <c r="CT198" s="125"/>
      <c r="CU198" s="125"/>
      <c r="CV198" s="125"/>
      <c r="CW198" s="125"/>
      <c r="CX198" s="125"/>
      <c r="CY198" s="125"/>
      <c r="CZ198" s="125"/>
      <c r="DA198" s="125"/>
      <c r="DB198" s="125"/>
      <c r="DC198" s="125"/>
      <c r="DD198" s="125"/>
      <c r="DE198" s="125"/>
      <c r="DF198" s="125"/>
      <c r="DG198" s="125"/>
      <c r="DH198" s="125"/>
      <c r="DI198" s="125"/>
      <c r="DJ198" s="125"/>
      <c r="DK198" s="125"/>
      <c r="DL198" s="125"/>
      <c r="DM198" s="125"/>
      <c r="DN198" s="125"/>
      <c r="DO198" s="125"/>
      <c r="DP198" s="125"/>
      <c r="DQ198" s="125"/>
      <c r="DR198" s="125"/>
      <c r="DS198" s="125"/>
      <c r="DT198" s="125"/>
      <c r="DU198" s="125"/>
      <c r="DV198" s="125"/>
      <c r="DW198" s="125"/>
      <c r="DX198" s="125"/>
      <c r="DY198" s="125"/>
      <c r="DZ198" s="125"/>
      <c r="EA198" s="125"/>
      <c r="EB198" s="125"/>
      <c r="EC198" s="125"/>
      <c r="ED198" s="125"/>
      <c r="EE198" s="125"/>
      <c r="EF198" s="125"/>
      <c r="EG198" s="125"/>
      <c r="EH198" s="125"/>
      <c r="EI198" s="125"/>
      <c r="EJ198" s="125"/>
      <c r="EK198" s="125"/>
      <c r="EL198" s="125"/>
      <c r="EM198" s="125"/>
      <c r="EN198" s="125"/>
      <c r="EO198" s="125"/>
      <c r="EP198" s="125"/>
      <c r="EQ198" s="125"/>
      <c r="ER198" s="125"/>
      <c r="ES198" s="125"/>
      <c r="ET198" s="125"/>
      <c r="EU198" s="125"/>
      <c r="EV198" s="125"/>
      <c r="EW198" s="125"/>
      <c r="EX198" s="125"/>
      <c r="EY198" s="125"/>
      <c r="EZ198" s="125"/>
      <c r="FA198" s="125"/>
      <c r="FB198" s="125"/>
      <c r="FC198" s="125"/>
      <c r="FD198" s="125"/>
      <c r="FE198" s="125"/>
      <c r="FF198" s="125"/>
      <c r="FG198" s="125"/>
      <c r="FH198" s="125"/>
      <c r="FI198" s="125"/>
      <c r="FJ198" s="125"/>
      <c r="FK198" s="125"/>
      <c r="FL198" s="125"/>
      <c r="FM198" s="125"/>
      <c r="FN198" s="125"/>
      <c r="FO198" s="125"/>
      <c r="FP198" s="125"/>
      <c r="FQ198" s="125"/>
      <c r="FR198" s="125"/>
      <c r="FS198" s="125"/>
      <c r="FT198" s="125"/>
      <c r="FU198" s="125"/>
      <c r="FV198" s="125"/>
      <c r="FW198" s="125"/>
      <c r="FX198" s="125"/>
      <c r="FY198" s="125"/>
      <c r="FZ198" s="125"/>
      <c r="GA198" s="125"/>
      <c r="GB198" s="125"/>
      <c r="GC198" s="125"/>
      <c r="GD198" s="125"/>
      <c r="GE198" s="125"/>
      <c r="GF198" s="125"/>
      <c r="GG198" s="125"/>
      <c r="GH198" s="125"/>
      <c r="GI198" s="125"/>
      <c r="GJ198" s="125"/>
      <c r="GK198" s="125"/>
      <c r="GL198" s="125"/>
      <c r="GM198" s="125"/>
      <c r="GN198" s="125"/>
      <c r="GO198" s="125"/>
      <c r="GP198" s="125"/>
      <c r="GQ198" s="125"/>
      <c r="GR198" s="125"/>
      <c r="GS198" s="125"/>
      <c r="GT198" s="125"/>
      <c r="GU198" s="125"/>
      <c r="GV198" s="125"/>
      <c r="GW198" s="125"/>
      <c r="GX198" s="125"/>
      <c r="GY198" s="125"/>
      <c r="GZ198" s="125"/>
      <c r="HA198" s="125"/>
      <c r="HB198" s="125"/>
      <c r="HC198" s="125"/>
      <c r="HD198" s="125"/>
      <c r="HE198" s="125"/>
      <c r="HF198" s="125"/>
      <c r="HG198" s="125"/>
      <c r="HH198" s="125"/>
      <c r="HI198" s="125"/>
      <c r="HJ198" s="125"/>
      <c r="HK198" s="125"/>
      <c r="HL198" s="125"/>
      <c r="HM198" s="125"/>
      <c r="HN198" s="125"/>
      <c r="HO198" s="125"/>
      <c r="HP198" s="125"/>
      <c r="HQ198" s="125"/>
      <c r="HR198" s="125"/>
      <c r="HS198" s="125"/>
      <c r="HT198" s="125"/>
      <c r="HU198" s="125"/>
      <c r="HV198" s="125"/>
      <c r="HW198" s="125"/>
      <c r="HX198" s="125"/>
      <c r="HY198" s="125"/>
      <c r="HZ198" s="125"/>
      <c r="IA198" s="125"/>
      <c r="IB198" s="125"/>
      <c r="IC198" s="125"/>
      <c r="ID198" s="125"/>
      <c r="IE198" s="125"/>
      <c r="IF198" s="125"/>
      <c r="IG198" s="125"/>
      <c r="IH198" s="125"/>
      <c r="II198" s="125"/>
      <c r="IJ198" s="125"/>
      <c r="IK198" s="125"/>
      <c r="IL198" s="125"/>
      <c r="IM198" s="125"/>
      <c r="IN198" s="125"/>
      <c r="IO198" s="125"/>
      <c r="IP198" s="125"/>
      <c r="IQ198" s="125"/>
      <c r="IR198" s="125"/>
      <c r="IS198" s="125"/>
      <c r="IT198" s="125"/>
      <c r="IU198" s="125"/>
      <c r="IV198" s="125"/>
      <c r="IW198" s="125"/>
      <c r="IX198" s="125"/>
      <c r="IY198" s="125"/>
      <c r="IZ198" s="125"/>
      <c r="JA198" s="125"/>
      <c r="JB198" s="125"/>
      <c r="JC198" s="125"/>
      <c r="JD198" s="125"/>
      <c r="JE198" s="125"/>
      <c r="JF198" s="125"/>
      <c r="JG198" s="125"/>
      <c r="JH198" s="125"/>
      <c r="JI198" s="125"/>
      <c r="JJ198" s="125"/>
      <c r="JK198" s="125"/>
      <c r="JL198" s="125"/>
      <c r="JM198" s="125"/>
      <c r="JN198" s="125"/>
      <c r="JO198" s="125"/>
    </row>
    <row r="199" spans="1:275" s="128" customFormat="1" x14ac:dyDescent="0.25">
      <c r="A199" s="125" t="s">
        <v>398</v>
      </c>
      <c r="B199" s="125" t="s">
        <v>357</v>
      </c>
      <c r="C199" s="125" t="s">
        <v>358</v>
      </c>
      <c r="D199" s="133">
        <v>0.67215989812795929</v>
      </c>
      <c r="E199" s="133">
        <v>0.67215989812795929</v>
      </c>
      <c r="F199" s="133">
        <v>0.67215989812795929</v>
      </c>
      <c r="G199" s="133">
        <v>0.67215989812795929</v>
      </c>
      <c r="H199" s="136">
        <v>28</v>
      </c>
      <c r="I199" s="125" t="s">
        <v>397</v>
      </c>
      <c r="J199" s="125"/>
      <c r="K199" s="125"/>
      <c r="L199" s="125"/>
      <c r="M199" s="125"/>
      <c r="N199" s="125"/>
      <c r="O199" s="125"/>
      <c r="P199" s="125"/>
      <c r="Q199" s="125"/>
      <c r="R199" s="125"/>
      <c r="S199" s="125"/>
      <c r="T199" s="125"/>
      <c r="U199" s="125"/>
      <c r="V199" s="125"/>
      <c r="W199" s="125"/>
      <c r="X199" s="125"/>
      <c r="Y199" s="125"/>
      <c r="Z199" s="125"/>
      <c r="AA199" s="125"/>
      <c r="AB199" s="125"/>
      <c r="AC199" s="125"/>
      <c r="AD199" s="125"/>
      <c r="AE199" s="125"/>
      <c r="AF199" s="125"/>
      <c r="AG199" s="125"/>
      <c r="AH199" s="125"/>
      <c r="AI199" s="125"/>
      <c r="AJ199" s="125"/>
      <c r="AK199" s="125"/>
      <c r="AL199" s="125"/>
      <c r="AM199" s="125"/>
      <c r="AN199" s="125"/>
      <c r="AO199" s="125"/>
      <c r="AP199" s="125"/>
      <c r="AQ199" s="125"/>
      <c r="AR199" s="125"/>
      <c r="AS199" s="125"/>
      <c r="AT199" s="125"/>
      <c r="AU199" s="125"/>
      <c r="AV199" s="125"/>
      <c r="AW199" s="125"/>
      <c r="AX199" s="125"/>
      <c r="AY199" s="125"/>
      <c r="AZ199" s="125"/>
      <c r="BA199" s="125"/>
      <c r="BB199" s="125"/>
      <c r="BC199" s="125"/>
      <c r="BD199" s="125"/>
      <c r="BE199" s="125"/>
      <c r="BF199" s="125"/>
      <c r="BG199" s="125"/>
      <c r="BH199" s="125"/>
      <c r="BI199" s="125"/>
      <c r="BJ199" s="125"/>
      <c r="BK199" s="125"/>
      <c r="BL199" s="125"/>
      <c r="BM199" s="125"/>
      <c r="BN199" s="125"/>
      <c r="BO199" s="125"/>
      <c r="BP199" s="125"/>
      <c r="BQ199" s="125"/>
      <c r="BR199" s="125"/>
      <c r="BS199" s="125"/>
      <c r="BT199" s="125"/>
      <c r="BU199" s="125"/>
      <c r="BV199" s="125"/>
      <c r="BW199" s="125"/>
      <c r="BX199" s="125"/>
      <c r="BY199" s="125"/>
      <c r="BZ199" s="125"/>
      <c r="CA199" s="125"/>
      <c r="CB199" s="125"/>
      <c r="CC199" s="125"/>
      <c r="CD199" s="125"/>
      <c r="CE199" s="125"/>
      <c r="CF199" s="125"/>
      <c r="CG199" s="125"/>
      <c r="CH199" s="125"/>
      <c r="CI199" s="125"/>
      <c r="CJ199" s="125"/>
      <c r="CK199" s="125"/>
      <c r="CL199" s="125"/>
      <c r="CM199" s="125"/>
      <c r="CN199" s="125"/>
      <c r="CO199" s="125"/>
      <c r="CP199" s="125"/>
      <c r="CQ199" s="125"/>
      <c r="CR199" s="125"/>
      <c r="CS199" s="125"/>
      <c r="CT199" s="125"/>
      <c r="CU199" s="125"/>
      <c r="CV199" s="125"/>
      <c r="CW199" s="125"/>
      <c r="CX199" s="125"/>
      <c r="CY199" s="125"/>
      <c r="CZ199" s="125"/>
      <c r="DA199" s="125"/>
      <c r="DB199" s="125"/>
      <c r="DC199" s="125"/>
      <c r="DD199" s="125"/>
      <c r="DE199" s="125"/>
      <c r="DF199" s="125"/>
      <c r="DG199" s="125"/>
      <c r="DH199" s="125"/>
      <c r="DI199" s="125"/>
      <c r="DJ199" s="125"/>
      <c r="DK199" s="125"/>
      <c r="DL199" s="125"/>
      <c r="DM199" s="125"/>
      <c r="DN199" s="125"/>
      <c r="DO199" s="125"/>
      <c r="DP199" s="125"/>
      <c r="DQ199" s="125"/>
      <c r="DR199" s="125"/>
      <c r="DS199" s="125"/>
      <c r="DT199" s="125"/>
      <c r="DU199" s="125"/>
      <c r="DV199" s="125"/>
      <c r="DW199" s="125"/>
      <c r="DX199" s="125"/>
      <c r="DY199" s="125"/>
      <c r="DZ199" s="125"/>
      <c r="EA199" s="125"/>
      <c r="EB199" s="125"/>
      <c r="EC199" s="125"/>
      <c r="ED199" s="125"/>
      <c r="EE199" s="125"/>
      <c r="EF199" s="125"/>
      <c r="EG199" s="125"/>
      <c r="EH199" s="125"/>
      <c r="EI199" s="125"/>
      <c r="EJ199" s="125"/>
      <c r="EK199" s="125"/>
      <c r="EL199" s="125"/>
      <c r="EM199" s="125"/>
      <c r="EN199" s="125"/>
      <c r="EO199" s="125"/>
      <c r="EP199" s="125"/>
      <c r="EQ199" s="125"/>
      <c r="ER199" s="125"/>
      <c r="ES199" s="125"/>
      <c r="ET199" s="125"/>
      <c r="EU199" s="125"/>
      <c r="EV199" s="125"/>
      <c r="EW199" s="125"/>
      <c r="EX199" s="125"/>
      <c r="EY199" s="125"/>
      <c r="EZ199" s="125"/>
      <c r="FA199" s="125"/>
      <c r="FB199" s="125"/>
      <c r="FC199" s="125"/>
      <c r="FD199" s="125"/>
      <c r="FE199" s="125"/>
      <c r="FF199" s="125"/>
      <c r="FG199" s="125"/>
      <c r="FH199" s="125"/>
      <c r="FI199" s="125"/>
      <c r="FJ199" s="125"/>
      <c r="FK199" s="125"/>
      <c r="FL199" s="125"/>
      <c r="FM199" s="125"/>
      <c r="FN199" s="125"/>
      <c r="FO199" s="125"/>
      <c r="FP199" s="125"/>
      <c r="FQ199" s="125"/>
      <c r="FR199" s="125"/>
      <c r="FS199" s="125"/>
      <c r="FT199" s="125"/>
      <c r="FU199" s="125"/>
      <c r="FV199" s="125"/>
      <c r="FW199" s="125"/>
      <c r="FX199" s="125"/>
      <c r="FY199" s="125"/>
      <c r="FZ199" s="125"/>
      <c r="GA199" s="125"/>
      <c r="GB199" s="125"/>
      <c r="GC199" s="125"/>
      <c r="GD199" s="125"/>
      <c r="GE199" s="125"/>
      <c r="GF199" s="125"/>
      <c r="GG199" s="125"/>
      <c r="GH199" s="125"/>
      <c r="GI199" s="125"/>
      <c r="GJ199" s="125"/>
      <c r="GK199" s="125"/>
      <c r="GL199" s="125"/>
      <c r="GM199" s="125"/>
      <c r="GN199" s="125"/>
      <c r="GO199" s="125"/>
      <c r="GP199" s="125"/>
      <c r="GQ199" s="125"/>
      <c r="GR199" s="125"/>
      <c r="GS199" s="125"/>
      <c r="GT199" s="125"/>
      <c r="GU199" s="125"/>
      <c r="GV199" s="125"/>
      <c r="GW199" s="125"/>
      <c r="GX199" s="125"/>
      <c r="GY199" s="125"/>
      <c r="GZ199" s="125"/>
      <c r="HA199" s="125"/>
      <c r="HB199" s="125"/>
      <c r="HC199" s="125"/>
      <c r="HD199" s="125"/>
      <c r="HE199" s="125"/>
      <c r="HF199" s="125"/>
      <c r="HG199" s="125"/>
      <c r="HH199" s="125"/>
      <c r="HI199" s="125"/>
      <c r="HJ199" s="125"/>
      <c r="HK199" s="125"/>
      <c r="HL199" s="125"/>
      <c r="HM199" s="125"/>
      <c r="HN199" s="125"/>
      <c r="HO199" s="125"/>
      <c r="HP199" s="125"/>
      <c r="HQ199" s="125"/>
      <c r="HR199" s="125"/>
      <c r="HS199" s="125"/>
      <c r="HT199" s="125"/>
      <c r="HU199" s="125"/>
      <c r="HV199" s="125"/>
      <c r="HW199" s="125"/>
      <c r="HX199" s="125"/>
      <c r="HY199" s="125"/>
      <c r="HZ199" s="125"/>
      <c r="IA199" s="125"/>
      <c r="IB199" s="125"/>
      <c r="IC199" s="125"/>
      <c r="ID199" s="125"/>
      <c r="IE199" s="125"/>
      <c r="IF199" s="125"/>
      <c r="IG199" s="125"/>
      <c r="IH199" s="125"/>
      <c r="II199" s="125"/>
      <c r="IJ199" s="125"/>
      <c r="IK199" s="125"/>
      <c r="IL199" s="125"/>
      <c r="IM199" s="125"/>
      <c r="IN199" s="125"/>
      <c r="IO199" s="125"/>
      <c r="IP199" s="125"/>
      <c r="IQ199" s="125"/>
      <c r="IR199" s="125"/>
      <c r="IS199" s="125"/>
      <c r="IT199" s="125"/>
      <c r="IU199" s="125"/>
      <c r="IV199" s="125"/>
      <c r="IW199" s="125"/>
      <c r="IX199" s="125"/>
      <c r="IY199" s="125"/>
      <c r="IZ199" s="125"/>
      <c r="JA199" s="125"/>
      <c r="JB199" s="125"/>
      <c r="JC199" s="125"/>
      <c r="JD199" s="125"/>
      <c r="JE199" s="125"/>
      <c r="JF199" s="125"/>
      <c r="JG199" s="125"/>
      <c r="JH199" s="125"/>
      <c r="JI199" s="125"/>
      <c r="JJ199" s="125"/>
      <c r="JK199" s="125"/>
      <c r="JL199" s="125"/>
      <c r="JM199" s="125"/>
      <c r="JN199" s="125"/>
      <c r="JO199" s="125"/>
    </row>
    <row r="200" spans="1:275" s="128" customFormat="1" x14ac:dyDescent="0.25">
      <c r="A200" s="126" t="s">
        <v>851</v>
      </c>
      <c r="B200" s="126" t="s">
        <v>658</v>
      </c>
      <c r="C200" s="126" t="s">
        <v>571</v>
      </c>
      <c r="D200" s="127"/>
      <c r="E200" s="127"/>
      <c r="F200" s="127"/>
      <c r="G200" s="127">
        <v>0.67049923100257725</v>
      </c>
      <c r="H200" s="143">
        <v>32</v>
      </c>
      <c r="I200" s="127" t="s">
        <v>88</v>
      </c>
      <c r="J200" s="125"/>
      <c r="K200" s="125"/>
      <c r="L200" s="125"/>
      <c r="M200" s="125"/>
      <c r="N200" s="125"/>
      <c r="O200" s="125"/>
      <c r="P200" s="125"/>
      <c r="Q200" s="125"/>
      <c r="R200" s="125"/>
      <c r="S200" s="125"/>
      <c r="T200" s="125"/>
      <c r="U200" s="125"/>
      <c r="V200" s="125"/>
      <c r="W200" s="125"/>
      <c r="X200" s="125"/>
      <c r="Y200" s="125"/>
      <c r="Z200" s="125"/>
      <c r="AA200" s="125"/>
      <c r="AB200" s="125"/>
      <c r="AC200" s="125"/>
      <c r="AD200" s="125"/>
      <c r="AE200" s="125"/>
      <c r="AF200" s="125"/>
      <c r="AG200" s="125"/>
      <c r="AH200" s="125"/>
      <c r="AI200" s="125"/>
      <c r="AJ200" s="125"/>
      <c r="AK200" s="125"/>
      <c r="AL200" s="125"/>
      <c r="AM200" s="125"/>
      <c r="AN200" s="125"/>
      <c r="AO200" s="125"/>
      <c r="AP200" s="125"/>
      <c r="AQ200" s="125"/>
      <c r="AR200" s="125"/>
      <c r="AS200" s="125"/>
      <c r="AT200" s="125"/>
      <c r="AU200" s="125"/>
      <c r="AV200" s="125"/>
      <c r="AW200" s="125"/>
      <c r="AX200" s="125"/>
      <c r="AY200" s="125"/>
      <c r="AZ200" s="125"/>
      <c r="BA200" s="125"/>
      <c r="BB200" s="125"/>
      <c r="BC200" s="125"/>
      <c r="BD200" s="125"/>
      <c r="BE200" s="125"/>
      <c r="BF200" s="125"/>
      <c r="BG200" s="125"/>
      <c r="BH200" s="125"/>
      <c r="BI200" s="125"/>
      <c r="BJ200" s="125"/>
      <c r="BK200" s="125"/>
      <c r="BL200" s="125"/>
      <c r="BM200" s="125"/>
      <c r="BN200" s="125"/>
      <c r="BO200" s="125"/>
      <c r="BP200" s="125"/>
      <c r="BQ200" s="125"/>
      <c r="BR200" s="125"/>
      <c r="BS200" s="125"/>
      <c r="BT200" s="125"/>
      <c r="BU200" s="125"/>
      <c r="BV200" s="125"/>
      <c r="BW200" s="125"/>
      <c r="BX200" s="125"/>
      <c r="BY200" s="125"/>
      <c r="BZ200" s="125"/>
      <c r="CA200" s="125"/>
      <c r="CB200" s="125"/>
      <c r="CC200" s="125"/>
      <c r="CD200" s="125"/>
      <c r="CE200" s="125"/>
      <c r="CF200" s="125"/>
      <c r="CG200" s="125"/>
      <c r="CH200" s="125"/>
      <c r="CI200" s="125"/>
      <c r="CJ200" s="125"/>
      <c r="CK200" s="125"/>
      <c r="CL200" s="125"/>
      <c r="CM200" s="125"/>
      <c r="CN200" s="125"/>
      <c r="CO200" s="125"/>
      <c r="CP200" s="125"/>
      <c r="CQ200" s="125"/>
      <c r="CR200" s="125"/>
      <c r="CS200" s="125"/>
      <c r="CT200" s="125"/>
      <c r="CU200" s="125"/>
      <c r="CV200" s="125"/>
      <c r="CW200" s="125"/>
      <c r="CX200" s="125"/>
      <c r="CY200" s="125"/>
      <c r="CZ200" s="125"/>
      <c r="DA200" s="125"/>
      <c r="DB200" s="125"/>
      <c r="DC200" s="125"/>
      <c r="DD200" s="125"/>
      <c r="DE200" s="125"/>
      <c r="DF200" s="125"/>
      <c r="DG200" s="125"/>
      <c r="DH200" s="125"/>
      <c r="DI200" s="125"/>
      <c r="DJ200" s="125"/>
      <c r="DK200" s="125"/>
      <c r="DL200" s="125"/>
      <c r="DM200" s="125"/>
      <c r="DN200" s="125"/>
      <c r="DO200" s="125"/>
      <c r="DP200" s="125"/>
      <c r="DQ200" s="125"/>
      <c r="DR200" s="125"/>
      <c r="DS200" s="125"/>
      <c r="DT200" s="125"/>
      <c r="DU200" s="125"/>
      <c r="DV200" s="125"/>
      <c r="DW200" s="125"/>
      <c r="DX200" s="125"/>
      <c r="DY200" s="125"/>
      <c r="DZ200" s="125"/>
      <c r="EA200" s="125"/>
      <c r="EB200" s="125"/>
      <c r="EC200" s="125"/>
      <c r="ED200" s="125"/>
      <c r="EE200" s="125"/>
      <c r="EF200" s="125"/>
      <c r="EG200" s="125"/>
      <c r="EH200" s="125"/>
      <c r="EI200" s="125"/>
      <c r="EJ200" s="125"/>
      <c r="EK200" s="125"/>
      <c r="EL200" s="125"/>
      <c r="EM200" s="125"/>
      <c r="EN200" s="125"/>
      <c r="EO200" s="125"/>
      <c r="EP200" s="125"/>
      <c r="EQ200" s="125"/>
      <c r="ER200" s="125"/>
      <c r="ES200" s="125"/>
      <c r="ET200" s="125"/>
      <c r="EU200" s="125"/>
      <c r="EV200" s="125"/>
      <c r="EW200" s="125"/>
      <c r="EX200" s="125"/>
      <c r="EY200" s="125"/>
      <c r="EZ200" s="125"/>
      <c r="FA200" s="125"/>
      <c r="FB200" s="125"/>
      <c r="FC200" s="125"/>
      <c r="FD200" s="125"/>
      <c r="FE200" s="125"/>
      <c r="FF200" s="125"/>
      <c r="FG200" s="125"/>
      <c r="FH200" s="125"/>
      <c r="FI200" s="125"/>
      <c r="FJ200" s="125"/>
      <c r="FK200" s="125"/>
      <c r="FL200" s="125"/>
      <c r="FM200" s="125"/>
      <c r="FN200" s="125"/>
      <c r="FO200" s="125"/>
      <c r="FP200" s="125"/>
      <c r="FQ200" s="125"/>
      <c r="FR200" s="125"/>
      <c r="FS200" s="125"/>
      <c r="FT200" s="125"/>
      <c r="FU200" s="125"/>
      <c r="FV200" s="125"/>
      <c r="FW200" s="125"/>
      <c r="FX200" s="125"/>
      <c r="FY200" s="125"/>
      <c r="FZ200" s="125"/>
      <c r="GA200" s="125"/>
      <c r="GB200" s="125"/>
      <c r="GC200" s="125"/>
      <c r="GD200" s="125"/>
      <c r="GE200" s="125"/>
      <c r="GF200" s="125"/>
      <c r="GG200" s="125"/>
      <c r="GH200" s="125"/>
      <c r="GI200" s="125"/>
      <c r="GJ200" s="125"/>
      <c r="GK200" s="125"/>
      <c r="GL200" s="125"/>
      <c r="GM200" s="125"/>
      <c r="GN200" s="125"/>
      <c r="GO200" s="125"/>
      <c r="GP200" s="125"/>
      <c r="GQ200" s="125"/>
      <c r="GR200" s="125"/>
      <c r="GS200" s="125"/>
      <c r="GT200" s="125"/>
      <c r="GU200" s="125"/>
      <c r="GV200" s="125"/>
      <c r="GW200" s="125"/>
      <c r="GX200" s="125"/>
      <c r="GY200" s="125"/>
      <c r="GZ200" s="125"/>
      <c r="HA200" s="125"/>
      <c r="HB200" s="125"/>
      <c r="HC200" s="125"/>
      <c r="HD200" s="125"/>
      <c r="HE200" s="125"/>
      <c r="HF200" s="125"/>
      <c r="HG200" s="125"/>
      <c r="HH200" s="125"/>
      <c r="HI200" s="125"/>
      <c r="HJ200" s="125"/>
      <c r="HK200" s="125"/>
      <c r="HL200" s="125"/>
      <c r="HM200" s="125"/>
      <c r="HN200" s="125"/>
      <c r="HO200" s="125"/>
      <c r="HP200" s="125"/>
      <c r="HQ200" s="125"/>
      <c r="HR200" s="125"/>
      <c r="HS200" s="125"/>
      <c r="HT200" s="125"/>
      <c r="HU200" s="125"/>
      <c r="HV200" s="125"/>
      <c r="HW200" s="125"/>
      <c r="HX200" s="125"/>
      <c r="HY200" s="125"/>
      <c r="HZ200" s="125"/>
      <c r="IA200" s="125"/>
      <c r="IB200" s="125"/>
      <c r="IC200" s="125"/>
      <c r="ID200" s="125"/>
      <c r="IE200" s="125"/>
      <c r="IF200" s="125"/>
      <c r="IG200" s="125"/>
      <c r="IH200" s="125"/>
      <c r="II200" s="125"/>
      <c r="IJ200" s="125"/>
      <c r="IK200" s="125"/>
      <c r="IL200" s="125"/>
      <c r="IM200" s="125"/>
      <c r="IN200" s="125"/>
      <c r="IO200" s="125"/>
      <c r="IP200" s="125"/>
      <c r="IQ200" s="125"/>
      <c r="IR200" s="125"/>
      <c r="IS200" s="125"/>
      <c r="IT200" s="125"/>
      <c r="IU200" s="125"/>
      <c r="IV200" s="125"/>
      <c r="IW200" s="125"/>
      <c r="IX200" s="125"/>
      <c r="IY200" s="125"/>
      <c r="IZ200" s="125"/>
      <c r="JA200" s="125"/>
      <c r="JB200" s="125"/>
      <c r="JC200" s="125"/>
      <c r="JD200" s="125"/>
      <c r="JE200" s="125"/>
      <c r="JF200" s="125"/>
      <c r="JG200" s="125"/>
      <c r="JH200" s="125"/>
      <c r="JI200" s="125"/>
      <c r="JJ200" s="125"/>
      <c r="JK200" s="125"/>
      <c r="JL200" s="125"/>
      <c r="JM200" s="125"/>
      <c r="JN200" s="125"/>
      <c r="JO200" s="125"/>
    </row>
    <row r="201" spans="1:275" s="128" customFormat="1" x14ac:dyDescent="0.25">
      <c r="A201" s="125" t="s">
        <v>290</v>
      </c>
      <c r="B201" s="125" t="s">
        <v>245</v>
      </c>
      <c r="C201" s="125" t="s">
        <v>246</v>
      </c>
      <c r="D201" s="133">
        <v>0.66509053909680005</v>
      </c>
      <c r="E201" s="133">
        <v>0.66509053909680005</v>
      </c>
      <c r="F201" s="133">
        <v>0.66509053909680005</v>
      </c>
      <c r="G201" s="133">
        <v>0.66509053909680005</v>
      </c>
      <c r="H201" s="136">
        <v>21</v>
      </c>
      <c r="I201" s="125" t="s">
        <v>86</v>
      </c>
      <c r="J201" s="125"/>
      <c r="K201" s="125"/>
      <c r="L201" s="125"/>
      <c r="M201" s="125"/>
      <c r="N201" s="125"/>
      <c r="O201" s="125"/>
      <c r="P201" s="125"/>
      <c r="Q201" s="125"/>
      <c r="R201" s="125"/>
      <c r="S201" s="125"/>
      <c r="T201" s="125"/>
      <c r="U201" s="125"/>
      <c r="V201" s="125"/>
      <c r="W201" s="125"/>
      <c r="X201" s="125"/>
      <c r="Y201" s="125"/>
      <c r="Z201" s="125"/>
      <c r="AA201" s="125"/>
      <c r="AB201" s="125"/>
      <c r="AC201" s="125"/>
      <c r="AD201" s="125"/>
      <c r="AE201" s="125"/>
      <c r="AF201" s="125"/>
      <c r="AG201" s="125"/>
      <c r="AH201" s="125"/>
      <c r="AI201" s="125"/>
      <c r="AJ201" s="125"/>
      <c r="AK201" s="125"/>
      <c r="AL201" s="125"/>
      <c r="AM201" s="125"/>
      <c r="AN201" s="125"/>
      <c r="AO201" s="125"/>
      <c r="AP201" s="125"/>
      <c r="AQ201" s="125"/>
      <c r="AR201" s="125"/>
      <c r="AS201" s="125"/>
      <c r="AT201" s="125"/>
      <c r="AU201" s="125"/>
      <c r="AV201" s="125"/>
      <c r="AW201" s="125"/>
      <c r="AX201" s="125"/>
      <c r="AY201" s="125"/>
      <c r="AZ201" s="125"/>
      <c r="BA201" s="125"/>
      <c r="BB201" s="125"/>
      <c r="BC201" s="125"/>
      <c r="BD201" s="125"/>
      <c r="BE201" s="125"/>
      <c r="BF201" s="125"/>
      <c r="BG201" s="125"/>
      <c r="BH201" s="125"/>
      <c r="BI201" s="125"/>
      <c r="BJ201" s="125"/>
      <c r="BK201" s="125"/>
      <c r="BL201" s="125"/>
      <c r="BM201" s="125"/>
      <c r="BN201" s="125"/>
      <c r="BO201" s="125"/>
      <c r="BP201" s="125"/>
      <c r="BQ201" s="125"/>
      <c r="BR201" s="125"/>
      <c r="BS201" s="125"/>
      <c r="BT201" s="125"/>
      <c r="BU201" s="125"/>
      <c r="BV201" s="125"/>
      <c r="BW201" s="125"/>
      <c r="BX201" s="125"/>
      <c r="BY201" s="125"/>
      <c r="BZ201" s="125"/>
      <c r="CA201" s="125"/>
      <c r="CB201" s="125"/>
      <c r="CC201" s="125"/>
      <c r="CD201" s="125"/>
      <c r="CE201" s="125"/>
      <c r="CF201" s="125"/>
      <c r="CG201" s="125"/>
      <c r="CH201" s="125"/>
      <c r="CI201" s="125"/>
      <c r="CJ201" s="125"/>
      <c r="CK201" s="125"/>
      <c r="CL201" s="125"/>
      <c r="CM201" s="125"/>
      <c r="CN201" s="125"/>
      <c r="CO201" s="125"/>
      <c r="CP201" s="125"/>
      <c r="CQ201" s="125"/>
      <c r="CR201" s="125"/>
      <c r="CS201" s="125"/>
      <c r="CT201" s="125"/>
      <c r="CU201" s="125"/>
      <c r="CV201" s="125"/>
      <c r="CW201" s="125"/>
      <c r="CX201" s="125"/>
      <c r="CY201" s="125"/>
      <c r="CZ201" s="125"/>
      <c r="DA201" s="125"/>
      <c r="DB201" s="125"/>
      <c r="DC201" s="125"/>
      <c r="DD201" s="125"/>
      <c r="DE201" s="125"/>
      <c r="DF201" s="125"/>
      <c r="DG201" s="125"/>
      <c r="DH201" s="125"/>
      <c r="DI201" s="125"/>
      <c r="DJ201" s="125"/>
      <c r="DK201" s="125"/>
      <c r="DL201" s="125"/>
      <c r="DM201" s="125"/>
      <c r="DN201" s="125"/>
      <c r="DO201" s="125"/>
      <c r="DP201" s="125"/>
      <c r="DQ201" s="125"/>
      <c r="DR201" s="125"/>
      <c r="DS201" s="125"/>
      <c r="DT201" s="125"/>
      <c r="DU201" s="125"/>
      <c r="DV201" s="125"/>
      <c r="DW201" s="125"/>
      <c r="DX201" s="125"/>
      <c r="DY201" s="125"/>
      <c r="DZ201" s="125"/>
      <c r="EA201" s="125"/>
      <c r="EB201" s="125"/>
      <c r="EC201" s="125"/>
      <c r="ED201" s="125"/>
      <c r="EE201" s="125"/>
      <c r="EF201" s="125"/>
      <c r="EG201" s="125"/>
      <c r="EH201" s="125"/>
      <c r="EI201" s="125"/>
      <c r="EJ201" s="125"/>
      <c r="EK201" s="125"/>
      <c r="EL201" s="125"/>
      <c r="EM201" s="125"/>
      <c r="EN201" s="125"/>
      <c r="EO201" s="125"/>
      <c r="EP201" s="125"/>
      <c r="EQ201" s="125"/>
      <c r="ER201" s="125"/>
      <c r="ES201" s="125"/>
      <c r="ET201" s="125"/>
      <c r="EU201" s="125"/>
      <c r="EV201" s="125"/>
      <c r="EW201" s="125"/>
      <c r="EX201" s="125"/>
      <c r="EY201" s="125"/>
      <c r="EZ201" s="125"/>
      <c r="FA201" s="125"/>
      <c r="FB201" s="125"/>
      <c r="FC201" s="125"/>
      <c r="FD201" s="125"/>
      <c r="FE201" s="125"/>
      <c r="FF201" s="125"/>
      <c r="FG201" s="125"/>
      <c r="FH201" s="125"/>
      <c r="FI201" s="125"/>
      <c r="FJ201" s="125"/>
      <c r="FK201" s="125"/>
      <c r="FL201" s="125"/>
      <c r="FM201" s="125"/>
      <c r="FN201" s="125"/>
      <c r="FO201" s="125"/>
      <c r="FP201" s="125"/>
      <c r="FQ201" s="125"/>
      <c r="FR201" s="125"/>
      <c r="FS201" s="125"/>
      <c r="FT201" s="125"/>
      <c r="FU201" s="125"/>
      <c r="FV201" s="125"/>
      <c r="FW201" s="125"/>
      <c r="FX201" s="125"/>
      <c r="FY201" s="125"/>
      <c r="FZ201" s="125"/>
      <c r="GA201" s="125"/>
      <c r="GB201" s="125"/>
      <c r="GC201" s="125"/>
      <c r="GD201" s="125"/>
      <c r="GE201" s="125"/>
      <c r="GF201" s="125"/>
      <c r="GG201" s="125"/>
      <c r="GH201" s="125"/>
      <c r="GI201" s="125"/>
      <c r="GJ201" s="125"/>
      <c r="GK201" s="125"/>
      <c r="GL201" s="125"/>
      <c r="GM201" s="125"/>
      <c r="GN201" s="125"/>
      <c r="GO201" s="125"/>
      <c r="GP201" s="125"/>
      <c r="GQ201" s="125"/>
      <c r="GR201" s="125"/>
      <c r="GS201" s="125"/>
      <c r="GT201" s="125"/>
      <c r="GU201" s="125"/>
      <c r="GV201" s="125"/>
      <c r="GW201" s="125"/>
      <c r="GX201" s="125"/>
      <c r="GY201" s="125"/>
      <c r="GZ201" s="125"/>
      <c r="HA201" s="125"/>
      <c r="HB201" s="125"/>
      <c r="HC201" s="125"/>
      <c r="HD201" s="125"/>
      <c r="HE201" s="125"/>
      <c r="HF201" s="125"/>
      <c r="HG201" s="125"/>
      <c r="HH201" s="125"/>
      <c r="HI201" s="125"/>
      <c r="HJ201" s="125"/>
      <c r="HK201" s="125"/>
      <c r="HL201" s="125"/>
      <c r="HM201" s="125"/>
      <c r="HN201" s="125"/>
      <c r="HO201" s="125"/>
      <c r="HP201" s="125"/>
      <c r="HQ201" s="125"/>
      <c r="HR201" s="125"/>
      <c r="HS201" s="125"/>
      <c r="HT201" s="125"/>
      <c r="HU201" s="125"/>
      <c r="HV201" s="125"/>
      <c r="HW201" s="125"/>
      <c r="HX201" s="125"/>
      <c r="HY201" s="125"/>
      <c r="HZ201" s="125"/>
      <c r="IA201" s="125"/>
      <c r="IB201" s="125"/>
      <c r="IC201" s="125"/>
      <c r="ID201" s="125"/>
      <c r="IE201" s="125"/>
      <c r="IF201" s="125"/>
      <c r="IG201" s="125"/>
      <c r="IH201" s="125"/>
      <c r="II201" s="125"/>
      <c r="IJ201" s="125"/>
      <c r="IK201" s="125"/>
      <c r="IL201" s="125"/>
      <c r="IM201" s="125"/>
      <c r="IN201" s="125"/>
      <c r="IO201" s="125"/>
      <c r="IP201" s="125"/>
      <c r="IQ201" s="125"/>
      <c r="IR201" s="125"/>
      <c r="IS201" s="125"/>
      <c r="IT201" s="125"/>
      <c r="IU201" s="125"/>
      <c r="IV201" s="125"/>
      <c r="IW201" s="125"/>
      <c r="IX201" s="125"/>
      <c r="IY201" s="125"/>
      <c r="IZ201" s="125"/>
      <c r="JA201" s="125"/>
      <c r="JB201" s="125"/>
      <c r="JC201" s="125"/>
      <c r="JD201" s="125"/>
      <c r="JE201" s="125"/>
      <c r="JF201" s="125"/>
      <c r="JG201" s="125"/>
      <c r="JH201" s="125"/>
      <c r="JI201" s="125"/>
      <c r="JJ201" s="125"/>
      <c r="JK201" s="125"/>
      <c r="JL201" s="125"/>
      <c r="JM201" s="125"/>
      <c r="JN201" s="125"/>
      <c r="JO201" s="125"/>
    </row>
    <row r="202" spans="1:275" s="128" customFormat="1" x14ac:dyDescent="0.25">
      <c r="A202" s="125" t="s">
        <v>289</v>
      </c>
      <c r="B202" s="125" t="s">
        <v>210</v>
      </c>
      <c r="C202" s="125" t="s">
        <v>211</v>
      </c>
      <c r="D202" s="131">
        <v>0.65009211701715464</v>
      </c>
      <c r="E202" s="131">
        <v>0.66359211701715459</v>
      </c>
      <c r="F202" s="131">
        <v>0.66359211701715459</v>
      </c>
      <c r="G202" s="131">
        <v>0.66359211701715459</v>
      </c>
      <c r="H202" s="136">
        <v>44</v>
      </c>
      <c r="I202" s="132" t="s">
        <v>86</v>
      </c>
      <c r="J202" s="125"/>
      <c r="K202" s="125"/>
      <c r="L202" s="125"/>
      <c r="M202" s="125"/>
      <c r="N202" s="125"/>
      <c r="O202" s="125"/>
      <c r="P202" s="125"/>
      <c r="Q202" s="125"/>
      <c r="R202" s="125"/>
      <c r="S202" s="125"/>
      <c r="T202" s="125"/>
      <c r="U202" s="125"/>
      <c r="V202" s="125"/>
      <c r="W202" s="125"/>
      <c r="X202" s="125"/>
      <c r="Y202" s="125"/>
      <c r="Z202" s="125"/>
      <c r="AA202" s="125"/>
      <c r="AB202" s="125"/>
      <c r="AC202" s="125"/>
      <c r="AD202" s="125"/>
      <c r="AE202" s="125"/>
      <c r="AF202" s="125"/>
      <c r="AG202" s="125"/>
      <c r="AH202" s="125"/>
      <c r="AI202" s="125"/>
      <c r="AJ202" s="125"/>
      <c r="AK202" s="125"/>
      <c r="AL202" s="125"/>
      <c r="AM202" s="125"/>
      <c r="AN202" s="125"/>
      <c r="AO202" s="125"/>
      <c r="AP202" s="125"/>
      <c r="AQ202" s="125"/>
      <c r="AR202" s="125"/>
      <c r="AS202" s="125"/>
      <c r="AT202" s="125"/>
      <c r="AU202" s="125"/>
      <c r="AV202" s="125"/>
      <c r="AW202" s="125"/>
      <c r="AX202" s="125"/>
      <c r="AY202" s="125"/>
      <c r="AZ202" s="125"/>
      <c r="BA202" s="125"/>
      <c r="BB202" s="125"/>
      <c r="BC202" s="125"/>
      <c r="BD202" s="125"/>
      <c r="BE202" s="125"/>
      <c r="BF202" s="125"/>
      <c r="BG202" s="125"/>
      <c r="BH202" s="125"/>
      <c r="BI202" s="125"/>
      <c r="BJ202" s="125"/>
      <c r="BK202" s="125"/>
      <c r="BL202" s="125"/>
      <c r="BM202" s="125"/>
      <c r="BN202" s="125"/>
      <c r="BO202" s="125"/>
      <c r="BP202" s="125"/>
      <c r="BQ202" s="125"/>
      <c r="BR202" s="125"/>
      <c r="BS202" s="125"/>
      <c r="BT202" s="125"/>
      <c r="BU202" s="125"/>
      <c r="BV202" s="125"/>
      <c r="BW202" s="125"/>
      <c r="BX202" s="125"/>
      <c r="BY202" s="125"/>
      <c r="BZ202" s="125"/>
      <c r="CA202" s="125"/>
      <c r="CB202" s="125"/>
      <c r="CC202" s="125"/>
      <c r="CD202" s="125"/>
      <c r="CE202" s="125"/>
      <c r="CF202" s="125"/>
      <c r="CG202" s="125"/>
      <c r="CH202" s="125"/>
      <c r="CI202" s="125"/>
      <c r="CJ202" s="125"/>
      <c r="CK202" s="125"/>
      <c r="CL202" s="125"/>
      <c r="CM202" s="125"/>
      <c r="CN202" s="125"/>
      <c r="CO202" s="125"/>
      <c r="CP202" s="125"/>
      <c r="CQ202" s="125"/>
      <c r="CR202" s="125"/>
      <c r="CS202" s="125"/>
      <c r="CT202" s="125"/>
      <c r="CU202" s="125"/>
      <c r="CV202" s="125"/>
      <c r="CW202" s="125"/>
      <c r="CX202" s="125"/>
      <c r="CY202" s="125"/>
      <c r="CZ202" s="125"/>
      <c r="DA202" s="125"/>
      <c r="DB202" s="125"/>
      <c r="DC202" s="125"/>
      <c r="DD202" s="125"/>
      <c r="DE202" s="125"/>
      <c r="DF202" s="125"/>
      <c r="DG202" s="125"/>
      <c r="DH202" s="125"/>
      <c r="DI202" s="125"/>
      <c r="DJ202" s="125"/>
      <c r="DK202" s="125"/>
      <c r="DL202" s="125"/>
      <c r="DM202" s="125"/>
      <c r="DN202" s="125"/>
      <c r="DO202" s="125"/>
      <c r="DP202" s="125"/>
      <c r="DQ202" s="125"/>
      <c r="DR202" s="125"/>
      <c r="DS202" s="125"/>
      <c r="DT202" s="125"/>
      <c r="DU202" s="125"/>
      <c r="DV202" s="125"/>
      <c r="DW202" s="125"/>
      <c r="DX202" s="125"/>
      <c r="DY202" s="125"/>
      <c r="DZ202" s="125"/>
      <c r="EA202" s="125"/>
      <c r="EB202" s="125"/>
      <c r="EC202" s="125"/>
      <c r="ED202" s="125"/>
      <c r="EE202" s="125"/>
      <c r="EF202" s="125"/>
      <c r="EG202" s="125"/>
      <c r="EH202" s="125"/>
      <c r="EI202" s="125"/>
      <c r="EJ202" s="125"/>
      <c r="EK202" s="125"/>
      <c r="EL202" s="125"/>
      <c r="EM202" s="125"/>
      <c r="EN202" s="125"/>
      <c r="EO202" s="125"/>
      <c r="EP202" s="125"/>
      <c r="EQ202" s="125"/>
      <c r="ER202" s="125"/>
      <c r="ES202" s="125"/>
      <c r="ET202" s="125"/>
      <c r="EU202" s="125"/>
      <c r="EV202" s="125"/>
      <c r="EW202" s="125"/>
      <c r="EX202" s="125"/>
      <c r="EY202" s="125"/>
      <c r="EZ202" s="125"/>
      <c r="FA202" s="125"/>
      <c r="FB202" s="125"/>
      <c r="FC202" s="125"/>
      <c r="FD202" s="125"/>
      <c r="FE202" s="125"/>
      <c r="FF202" s="125"/>
      <c r="FG202" s="125"/>
      <c r="FH202" s="125"/>
      <c r="FI202" s="125"/>
      <c r="FJ202" s="125"/>
      <c r="FK202" s="125"/>
      <c r="FL202" s="125"/>
      <c r="FM202" s="125"/>
      <c r="FN202" s="125"/>
      <c r="FO202" s="125"/>
      <c r="FP202" s="125"/>
      <c r="FQ202" s="125"/>
      <c r="FR202" s="125"/>
      <c r="FS202" s="125"/>
      <c r="FT202" s="125"/>
      <c r="FU202" s="125"/>
      <c r="FV202" s="125"/>
      <c r="FW202" s="125"/>
      <c r="FX202" s="125"/>
      <c r="FY202" s="125"/>
      <c r="FZ202" s="125"/>
      <c r="GA202" s="125"/>
      <c r="GB202" s="125"/>
      <c r="GC202" s="125"/>
      <c r="GD202" s="125"/>
      <c r="GE202" s="125"/>
      <c r="GF202" s="125"/>
      <c r="GG202" s="125"/>
      <c r="GH202" s="125"/>
      <c r="GI202" s="125"/>
      <c r="GJ202" s="125"/>
      <c r="GK202" s="125"/>
      <c r="GL202" s="125"/>
      <c r="GM202" s="125"/>
      <c r="GN202" s="125"/>
      <c r="GO202" s="125"/>
      <c r="GP202" s="125"/>
      <c r="GQ202" s="125"/>
      <c r="GR202" s="125"/>
      <c r="GS202" s="125"/>
      <c r="GT202" s="125"/>
      <c r="GU202" s="125"/>
      <c r="GV202" s="125"/>
      <c r="GW202" s="125"/>
      <c r="GX202" s="125"/>
      <c r="GY202" s="125"/>
      <c r="GZ202" s="125"/>
      <c r="HA202" s="125"/>
      <c r="HB202" s="125"/>
      <c r="HC202" s="125"/>
      <c r="HD202" s="125"/>
      <c r="HE202" s="125"/>
      <c r="HF202" s="125"/>
      <c r="HG202" s="125"/>
      <c r="HH202" s="125"/>
      <c r="HI202" s="125"/>
      <c r="HJ202" s="125"/>
      <c r="HK202" s="125"/>
      <c r="HL202" s="125"/>
      <c r="HM202" s="125"/>
      <c r="HN202" s="125"/>
      <c r="HO202" s="125"/>
      <c r="HP202" s="125"/>
      <c r="HQ202" s="125"/>
      <c r="HR202" s="125"/>
      <c r="HS202" s="125"/>
      <c r="HT202" s="125"/>
      <c r="HU202" s="125"/>
      <c r="HV202" s="125"/>
      <c r="HW202" s="125"/>
      <c r="HX202" s="125"/>
      <c r="HY202" s="125"/>
      <c r="HZ202" s="125"/>
      <c r="IA202" s="125"/>
      <c r="IB202" s="125"/>
      <c r="IC202" s="125"/>
      <c r="ID202" s="125"/>
      <c r="IE202" s="125"/>
      <c r="IF202" s="125"/>
      <c r="IG202" s="125"/>
      <c r="IH202" s="125"/>
      <c r="II202" s="125"/>
      <c r="IJ202" s="125"/>
      <c r="IK202" s="125"/>
      <c r="IL202" s="125"/>
      <c r="IM202" s="125"/>
      <c r="IN202" s="125"/>
      <c r="IO202" s="125"/>
      <c r="IP202" s="125"/>
      <c r="IQ202" s="125"/>
      <c r="IR202" s="125"/>
      <c r="IS202" s="125"/>
      <c r="IT202" s="125"/>
      <c r="IU202" s="125"/>
      <c r="IV202" s="125"/>
      <c r="IW202" s="125"/>
      <c r="IX202" s="125"/>
      <c r="IY202" s="125"/>
      <c r="IZ202" s="125"/>
      <c r="JA202" s="125"/>
      <c r="JB202" s="125"/>
      <c r="JC202" s="125"/>
      <c r="JD202" s="125"/>
      <c r="JE202" s="125"/>
      <c r="JF202" s="125"/>
      <c r="JG202" s="125"/>
      <c r="JH202" s="125"/>
      <c r="JI202" s="125"/>
      <c r="JJ202" s="125"/>
      <c r="JK202" s="125"/>
      <c r="JL202" s="125"/>
      <c r="JM202" s="125"/>
      <c r="JN202" s="125"/>
      <c r="JO202" s="125"/>
    </row>
    <row r="203" spans="1:275" s="128" customFormat="1" x14ac:dyDescent="0.25">
      <c r="A203" s="126" t="s">
        <v>851</v>
      </c>
      <c r="B203" s="126" t="s">
        <v>570</v>
      </c>
      <c r="C203" s="126" t="s">
        <v>571</v>
      </c>
      <c r="D203" s="127"/>
      <c r="E203" s="127"/>
      <c r="F203" s="127"/>
      <c r="G203" s="127">
        <v>0.66104013987820276</v>
      </c>
      <c r="H203" s="143">
        <v>33</v>
      </c>
      <c r="I203" s="127" t="s">
        <v>86</v>
      </c>
      <c r="J203" s="125"/>
      <c r="K203" s="125"/>
      <c r="L203" s="125"/>
      <c r="M203" s="125"/>
      <c r="N203" s="125"/>
      <c r="O203" s="125"/>
      <c r="P203" s="125"/>
      <c r="Q203" s="125"/>
      <c r="R203" s="125"/>
      <c r="S203" s="125"/>
      <c r="T203" s="125"/>
      <c r="U203" s="125"/>
      <c r="V203" s="125"/>
      <c r="W203" s="125"/>
      <c r="X203" s="125"/>
      <c r="Y203" s="125"/>
      <c r="Z203" s="125"/>
      <c r="AA203" s="125"/>
      <c r="AB203" s="125"/>
      <c r="AC203" s="125"/>
      <c r="AD203" s="125"/>
      <c r="AE203" s="125"/>
      <c r="AF203" s="125"/>
      <c r="AG203" s="125"/>
      <c r="AH203" s="125"/>
      <c r="AI203" s="125"/>
      <c r="AJ203" s="125"/>
      <c r="AK203" s="125"/>
      <c r="AL203" s="125"/>
      <c r="AM203" s="125"/>
      <c r="AN203" s="125"/>
      <c r="AO203" s="125"/>
      <c r="AP203" s="125"/>
      <c r="AQ203" s="125"/>
      <c r="AR203" s="125"/>
      <c r="AS203" s="125"/>
      <c r="AT203" s="125"/>
      <c r="AU203" s="125"/>
      <c r="AV203" s="125"/>
      <c r="AW203" s="125"/>
      <c r="AX203" s="125"/>
      <c r="AY203" s="125"/>
      <c r="AZ203" s="125"/>
      <c r="BA203" s="125"/>
      <c r="BB203" s="125"/>
      <c r="BC203" s="125"/>
      <c r="BD203" s="125"/>
      <c r="BE203" s="125"/>
      <c r="BF203" s="125"/>
      <c r="BG203" s="125"/>
      <c r="BH203" s="125"/>
      <c r="BI203" s="125"/>
      <c r="BJ203" s="125"/>
      <c r="BK203" s="125"/>
      <c r="BL203" s="125"/>
      <c r="BM203" s="125"/>
      <c r="BN203" s="125"/>
      <c r="BO203" s="125"/>
      <c r="BP203" s="125"/>
      <c r="BQ203" s="125"/>
      <c r="BR203" s="125"/>
      <c r="BS203" s="125"/>
      <c r="BT203" s="125"/>
      <c r="BU203" s="125"/>
      <c r="BV203" s="125"/>
      <c r="BW203" s="125"/>
      <c r="BX203" s="125"/>
      <c r="BY203" s="125"/>
      <c r="BZ203" s="125"/>
      <c r="CA203" s="125"/>
      <c r="CB203" s="125"/>
      <c r="CC203" s="125"/>
      <c r="CD203" s="125"/>
      <c r="CE203" s="125"/>
      <c r="CF203" s="125"/>
      <c r="CG203" s="125"/>
      <c r="CH203" s="125"/>
      <c r="CI203" s="125"/>
      <c r="CJ203" s="125"/>
      <c r="CK203" s="125"/>
      <c r="CL203" s="125"/>
      <c r="CM203" s="125"/>
      <c r="CN203" s="125"/>
      <c r="CO203" s="125"/>
      <c r="CP203" s="125"/>
      <c r="CQ203" s="125"/>
      <c r="CR203" s="125"/>
      <c r="CS203" s="125"/>
      <c r="CT203" s="125"/>
      <c r="CU203" s="125"/>
      <c r="CV203" s="125"/>
      <c r="CW203" s="125"/>
      <c r="CX203" s="125"/>
      <c r="CY203" s="125"/>
      <c r="CZ203" s="125"/>
      <c r="DA203" s="125"/>
      <c r="DB203" s="125"/>
      <c r="DC203" s="125"/>
      <c r="DD203" s="125"/>
      <c r="DE203" s="125"/>
      <c r="DF203" s="125"/>
      <c r="DG203" s="125"/>
      <c r="DH203" s="125"/>
      <c r="DI203" s="125"/>
      <c r="DJ203" s="125"/>
      <c r="DK203" s="125"/>
      <c r="DL203" s="125"/>
      <c r="DM203" s="125"/>
      <c r="DN203" s="125"/>
      <c r="DO203" s="125"/>
      <c r="DP203" s="125"/>
      <c r="DQ203" s="125"/>
      <c r="DR203" s="125"/>
      <c r="DS203" s="125"/>
      <c r="DT203" s="125"/>
      <c r="DU203" s="125"/>
      <c r="DV203" s="125"/>
      <c r="DW203" s="125"/>
      <c r="DX203" s="125"/>
      <c r="DY203" s="125"/>
      <c r="DZ203" s="125"/>
      <c r="EA203" s="125"/>
      <c r="EB203" s="125"/>
      <c r="EC203" s="125"/>
      <c r="ED203" s="125"/>
      <c r="EE203" s="125"/>
      <c r="EF203" s="125"/>
      <c r="EG203" s="125"/>
      <c r="EH203" s="125"/>
      <c r="EI203" s="125"/>
      <c r="EJ203" s="125"/>
      <c r="EK203" s="125"/>
      <c r="EL203" s="125"/>
      <c r="EM203" s="125"/>
      <c r="EN203" s="125"/>
      <c r="EO203" s="125"/>
      <c r="EP203" s="125"/>
      <c r="EQ203" s="125"/>
      <c r="ER203" s="125"/>
      <c r="ES203" s="125"/>
      <c r="ET203" s="125"/>
      <c r="EU203" s="125"/>
      <c r="EV203" s="125"/>
      <c r="EW203" s="125"/>
      <c r="EX203" s="125"/>
      <c r="EY203" s="125"/>
      <c r="EZ203" s="125"/>
      <c r="FA203" s="125"/>
      <c r="FB203" s="125"/>
      <c r="FC203" s="125"/>
      <c r="FD203" s="125"/>
      <c r="FE203" s="125"/>
      <c r="FF203" s="125"/>
      <c r="FG203" s="125"/>
      <c r="FH203" s="125"/>
      <c r="FI203" s="125"/>
      <c r="FJ203" s="125"/>
      <c r="FK203" s="125"/>
      <c r="FL203" s="125"/>
      <c r="FM203" s="125"/>
      <c r="FN203" s="125"/>
      <c r="FO203" s="125"/>
      <c r="FP203" s="125"/>
      <c r="FQ203" s="125"/>
      <c r="FR203" s="125"/>
      <c r="FS203" s="125"/>
      <c r="FT203" s="125"/>
      <c r="FU203" s="125"/>
      <c r="FV203" s="125"/>
      <c r="FW203" s="125"/>
      <c r="FX203" s="125"/>
      <c r="FY203" s="125"/>
      <c r="FZ203" s="125"/>
      <c r="GA203" s="125"/>
      <c r="GB203" s="125"/>
      <c r="GC203" s="125"/>
      <c r="GD203" s="125"/>
      <c r="GE203" s="125"/>
      <c r="GF203" s="125"/>
      <c r="GG203" s="125"/>
      <c r="GH203" s="125"/>
      <c r="GI203" s="125"/>
      <c r="GJ203" s="125"/>
      <c r="GK203" s="125"/>
      <c r="GL203" s="125"/>
      <c r="GM203" s="125"/>
      <c r="GN203" s="125"/>
      <c r="GO203" s="125"/>
      <c r="GP203" s="125"/>
      <c r="GQ203" s="125"/>
      <c r="GR203" s="125"/>
      <c r="GS203" s="125"/>
      <c r="GT203" s="125"/>
      <c r="GU203" s="125"/>
      <c r="GV203" s="125"/>
      <c r="GW203" s="125"/>
      <c r="GX203" s="125"/>
      <c r="GY203" s="125"/>
      <c r="GZ203" s="125"/>
      <c r="HA203" s="125"/>
      <c r="HB203" s="125"/>
      <c r="HC203" s="125"/>
      <c r="HD203" s="125"/>
      <c r="HE203" s="125"/>
      <c r="HF203" s="125"/>
      <c r="HG203" s="125"/>
      <c r="HH203" s="125"/>
      <c r="HI203" s="125"/>
      <c r="HJ203" s="125"/>
      <c r="HK203" s="125"/>
      <c r="HL203" s="125"/>
      <c r="HM203" s="125"/>
      <c r="HN203" s="125"/>
      <c r="HO203" s="125"/>
      <c r="HP203" s="125"/>
      <c r="HQ203" s="125"/>
      <c r="HR203" s="125"/>
      <c r="HS203" s="125"/>
      <c r="HT203" s="125"/>
      <c r="HU203" s="125"/>
      <c r="HV203" s="125"/>
      <c r="HW203" s="125"/>
      <c r="HX203" s="125"/>
      <c r="HY203" s="125"/>
      <c r="HZ203" s="125"/>
      <c r="IA203" s="125"/>
      <c r="IB203" s="125"/>
      <c r="IC203" s="125"/>
      <c r="ID203" s="125"/>
      <c r="IE203" s="125"/>
      <c r="IF203" s="125"/>
      <c r="IG203" s="125"/>
      <c r="IH203" s="125"/>
      <c r="II203" s="125"/>
      <c r="IJ203" s="125"/>
      <c r="IK203" s="125"/>
      <c r="IL203" s="125"/>
      <c r="IM203" s="125"/>
      <c r="IN203" s="125"/>
      <c r="IO203" s="125"/>
      <c r="IP203" s="125"/>
      <c r="IQ203" s="125"/>
      <c r="IR203" s="125"/>
      <c r="IS203" s="125"/>
      <c r="IT203" s="125"/>
      <c r="IU203" s="125"/>
      <c r="IV203" s="125"/>
      <c r="IW203" s="125"/>
      <c r="IX203" s="125"/>
      <c r="IY203" s="125"/>
      <c r="IZ203" s="125"/>
      <c r="JA203" s="125"/>
      <c r="JB203" s="125"/>
      <c r="JC203" s="125"/>
      <c r="JD203" s="125"/>
      <c r="JE203" s="125"/>
      <c r="JF203" s="125"/>
      <c r="JG203" s="125"/>
      <c r="JH203" s="125"/>
      <c r="JI203" s="125"/>
      <c r="JJ203" s="125"/>
      <c r="JK203" s="125"/>
      <c r="JL203" s="125"/>
      <c r="JM203" s="125"/>
      <c r="JN203" s="125"/>
      <c r="JO203" s="125"/>
    </row>
    <row r="204" spans="1:275" s="128" customFormat="1" x14ac:dyDescent="0.25">
      <c r="A204" s="125" t="s">
        <v>289</v>
      </c>
      <c r="B204" s="125" t="s">
        <v>192</v>
      </c>
      <c r="C204" s="125" t="s">
        <v>193</v>
      </c>
      <c r="D204" s="131">
        <v>0.63885706008829146</v>
      </c>
      <c r="E204" s="131">
        <v>0.66085706008829148</v>
      </c>
      <c r="F204" s="131">
        <v>0.66085706008829148</v>
      </c>
      <c r="G204" s="131">
        <v>0.66085706008829148</v>
      </c>
      <c r="H204" s="136">
        <v>45</v>
      </c>
      <c r="I204" s="132" t="s">
        <v>90</v>
      </c>
      <c r="J204" s="125"/>
      <c r="K204" s="125"/>
      <c r="L204" s="125"/>
      <c r="M204" s="125"/>
      <c r="N204" s="125"/>
      <c r="O204" s="125"/>
      <c r="P204" s="125"/>
      <c r="Q204" s="125"/>
      <c r="R204" s="125"/>
      <c r="S204" s="125"/>
      <c r="T204" s="125"/>
      <c r="U204" s="125"/>
      <c r="V204" s="125"/>
      <c r="W204" s="125"/>
      <c r="X204" s="125"/>
      <c r="Y204" s="125"/>
      <c r="Z204" s="125"/>
      <c r="AA204" s="125"/>
      <c r="AB204" s="125"/>
      <c r="AC204" s="125"/>
      <c r="AD204" s="125"/>
      <c r="AE204" s="125"/>
      <c r="AF204" s="125"/>
      <c r="AG204" s="125"/>
      <c r="AH204" s="125"/>
      <c r="AI204" s="125"/>
      <c r="AJ204" s="125"/>
      <c r="AK204" s="125"/>
      <c r="AL204" s="125"/>
      <c r="AM204" s="125"/>
      <c r="AN204" s="125"/>
      <c r="AO204" s="125"/>
      <c r="AP204" s="125"/>
      <c r="AQ204" s="125"/>
      <c r="AR204" s="125"/>
      <c r="AS204" s="125"/>
      <c r="AT204" s="125"/>
      <c r="AU204" s="125"/>
      <c r="AV204" s="125"/>
      <c r="AW204" s="125"/>
      <c r="AX204" s="125"/>
      <c r="AY204" s="125"/>
      <c r="AZ204" s="125"/>
      <c r="BA204" s="125"/>
      <c r="BB204" s="125"/>
      <c r="BC204" s="125"/>
      <c r="BD204" s="125"/>
      <c r="BE204" s="125"/>
      <c r="BF204" s="125"/>
      <c r="BG204" s="125"/>
      <c r="BH204" s="125"/>
      <c r="BI204" s="125"/>
      <c r="BJ204" s="125"/>
      <c r="BK204" s="125"/>
      <c r="BL204" s="125"/>
      <c r="BM204" s="125"/>
      <c r="BN204" s="125"/>
      <c r="BO204" s="125"/>
      <c r="BP204" s="125"/>
      <c r="BQ204" s="125"/>
      <c r="BR204" s="125"/>
      <c r="BS204" s="125"/>
      <c r="BT204" s="125"/>
      <c r="BU204" s="125"/>
      <c r="BV204" s="125"/>
      <c r="BW204" s="125"/>
      <c r="BX204" s="125"/>
      <c r="BY204" s="125"/>
      <c r="BZ204" s="125"/>
      <c r="CA204" s="125"/>
      <c r="CB204" s="125"/>
      <c r="CC204" s="125"/>
      <c r="CD204" s="125"/>
      <c r="CE204" s="125"/>
      <c r="CF204" s="125"/>
      <c r="CG204" s="125"/>
      <c r="CH204" s="125"/>
      <c r="CI204" s="125"/>
      <c r="CJ204" s="125"/>
      <c r="CK204" s="125"/>
      <c r="CL204" s="125"/>
      <c r="CM204" s="125"/>
      <c r="CN204" s="125"/>
      <c r="CO204" s="125"/>
      <c r="CP204" s="125"/>
      <c r="CQ204" s="125"/>
      <c r="CR204" s="125"/>
      <c r="CS204" s="125"/>
      <c r="CT204" s="125"/>
      <c r="CU204" s="125"/>
      <c r="CV204" s="125"/>
      <c r="CW204" s="125"/>
      <c r="CX204" s="125"/>
      <c r="CY204" s="125"/>
      <c r="CZ204" s="125"/>
      <c r="DA204" s="125"/>
      <c r="DB204" s="125"/>
      <c r="DC204" s="125"/>
      <c r="DD204" s="125"/>
      <c r="DE204" s="125"/>
      <c r="DF204" s="125"/>
      <c r="DG204" s="125"/>
      <c r="DH204" s="125"/>
      <c r="DI204" s="125"/>
      <c r="DJ204" s="125"/>
      <c r="DK204" s="125"/>
      <c r="DL204" s="125"/>
      <c r="DM204" s="125"/>
      <c r="DN204" s="125"/>
      <c r="DO204" s="125"/>
      <c r="DP204" s="125"/>
      <c r="DQ204" s="125"/>
      <c r="DR204" s="125"/>
      <c r="DS204" s="125"/>
      <c r="DT204" s="125"/>
      <c r="DU204" s="125"/>
      <c r="DV204" s="125"/>
      <c r="DW204" s="125"/>
      <c r="DX204" s="125"/>
      <c r="DY204" s="125"/>
      <c r="DZ204" s="125"/>
      <c r="EA204" s="125"/>
      <c r="EB204" s="125"/>
      <c r="EC204" s="125"/>
      <c r="ED204" s="125"/>
      <c r="EE204" s="125"/>
      <c r="EF204" s="125"/>
      <c r="EG204" s="125"/>
      <c r="EH204" s="125"/>
      <c r="EI204" s="125"/>
      <c r="EJ204" s="125"/>
      <c r="EK204" s="125"/>
      <c r="EL204" s="125"/>
      <c r="EM204" s="125"/>
      <c r="EN204" s="125"/>
      <c r="EO204" s="125"/>
      <c r="EP204" s="125"/>
      <c r="EQ204" s="125"/>
      <c r="ER204" s="125"/>
      <c r="ES204" s="125"/>
      <c r="ET204" s="125"/>
      <c r="EU204" s="125"/>
      <c r="EV204" s="125"/>
      <c r="EW204" s="125"/>
      <c r="EX204" s="125"/>
      <c r="EY204" s="125"/>
      <c r="EZ204" s="125"/>
      <c r="FA204" s="125"/>
      <c r="FB204" s="125"/>
      <c r="FC204" s="125"/>
      <c r="FD204" s="125"/>
      <c r="FE204" s="125"/>
      <c r="FF204" s="125"/>
      <c r="FG204" s="125"/>
      <c r="FH204" s="125"/>
      <c r="FI204" s="125"/>
      <c r="FJ204" s="125"/>
      <c r="FK204" s="125"/>
      <c r="FL204" s="125"/>
      <c r="FM204" s="125"/>
      <c r="FN204" s="125"/>
      <c r="FO204" s="125"/>
      <c r="FP204" s="125"/>
      <c r="FQ204" s="125"/>
      <c r="FR204" s="125"/>
      <c r="FS204" s="125"/>
      <c r="FT204" s="125"/>
      <c r="FU204" s="125"/>
      <c r="FV204" s="125"/>
      <c r="FW204" s="125"/>
      <c r="FX204" s="125"/>
      <c r="FY204" s="125"/>
      <c r="FZ204" s="125"/>
      <c r="GA204" s="125"/>
      <c r="GB204" s="125"/>
      <c r="GC204" s="125"/>
      <c r="GD204" s="125"/>
      <c r="GE204" s="125"/>
      <c r="GF204" s="125"/>
      <c r="GG204" s="125"/>
      <c r="GH204" s="125"/>
      <c r="GI204" s="125"/>
      <c r="GJ204" s="125"/>
      <c r="GK204" s="125"/>
      <c r="GL204" s="125"/>
      <c r="GM204" s="125"/>
      <c r="GN204" s="125"/>
      <c r="GO204" s="125"/>
      <c r="GP204" s="125"/>
      <c r="GQ204" s="125"/>
      <c r="GR204" s="125"/>
      <c r="GS204" s="125"/>
      <c r="GT204" s="125"/>
      <c r="GU204" s="125"/>
      <c r="GV204" s="125"/>
      <c r="GW204" s="125"/>
      <c r="GX204" s="125"/>
      <c r="GY204" s="125"/>
      <c r="GZ204" s="125"/>
      <c r="HA204" s="125"/>
      <c r="HB204" s="125"/>
      <c r="HC204" s="125"/>
      <c r="HD204" s="125"/>
      <c r="HE204" s="125"/>
      <c r="HF204" s="125"/>
      <c r="HG204" s="125"/>
      <c r="HH204" s="125"/>
      <c r="HI204" s="125"/>
      <c r="HJ204" s="125"/>
      <c r="HK204" s="125"/>
      <c r="HL204" s="125"/>
      <c r="HM204" s="125"/>
      <c r="HN204" s="125"/>
      <c r="HO204" s="125"/>
      <c r="HP204" s="125"/>
      <c r="HQ204" s="125"/>
      <c r="HR204" s="125"/>
      <c r="HS204" s="125"/>
      <c r="HT204" s="125"/>
      <c r="HU204" s="125"/>
      <c r="HV204" s="125"/>
      <c r="HW204" s="125"/>
      <c r="HX204" s="125"/>
      <c r="HY204" s="125"/>
      <c r="HZ204" s="125"/>
      <c r="IA204" s="125"/>
      <c r="IB204" s="125"/>
      <c r="IC204" s="125"/>
      <c r="ID204" s="125"/>
      <c r="IE204" s="125"/>
      <c r="IF204" s="125"/>
      <c r="IG204" s="125"/>
      <c r="IH204" s="125"/>
      <c r="II204" s="125"/>
      <c r="IJ204" s="125"/>
      <c r="IK204" s="125"/>
      <c r="IL204" s="125"/>
      <c r="IM204" s="125"/>
      <c r="IN204" s="125"/>
      <c r="IO204" s="125"/>
      <c r="IP204" s="125"/>
      <c r="IQ204" s="125"/>
      <c r="IR204" s="125"/>
      <c r="IS204" s="125"/>
      <c r="IT204" s="125"/>
      <c r="IU204" s="125"/>
      <c r="IV204" s="125"/>
      <c r="IW204" s="125"/>
      <c r="IX204" s="125"/>
      <c r="IY204" s="125"/>
      <c r="IZ204" s="125"/>
      <c r="JA204" s="125"/>
      <c r="JB204" s="125"/>
      <c r="JC204" s="125"/>
      <c r="JD204" s="125"/>
      <c r="JE204" s="125"/>
      <c r="JF204" s="125"/>
      <c r="JG204" s="125"/>
      <c r="JH204" s="125"/>
      <c r="JI204" s="125"/>
      <c r="JJ204" s="125"/>
      <c r="JK204" s="125"/>
      <c r="JL204" s="125"/>
      <c r="JM204" s="125"/>
      <c r="JN204" s="125"/>
      <c r="JO204" s="125"/>
    </row>
    <row r="205" spans="1:275" s="128" customFormat="1" x14ac:dyDescent="0.25">
      <c r="A205" s="125" t="s">
        <v>290</v>
      </c>
      <c r="B205" s="125" t="s">
        <v>264</v>
      </c>
      <c r="C205" s="125" t="s">
        <v>265</v>
      </c>
      <c r="D205" s="133">
        <v>0.64283822035253246</v>
      </c>
      <c r="E205" s="133">
        <v>0.65483822035253247</v>
      </c>
      <c r="F205" s="133">
        <v>0.65483822035253247</v>
      </c>
      <c r="G205" s="133">
        <v>0.65483822035253247</v>
      </c>
      <c r="H205" s="136">
        <v>22</v>
      </c>
      <c r="I205" s="125" t="s">
        <v>86</v>
      </c>
      <c r="J205" s="125"/>
      <c r="K205" s="125"/>
      <c r="L205" s="125"/>
      <c r="M205" s="125"/>
      <c r="N205" s="125"/>
      <c r="O205" s="125"/>
      <c r="P205" s="125"/>
      <c r="Q205" s="125"/>
      <c r="R205" s="125"/>
      <c r="S205" s="125"/>
      <c r="T205" s="125"/>
      <c r="U205" s="125"/>
      <c r="V205" s="125"/>
      <c r="W205" s="125"/>
      <c r="X205" s="125"/>
      <c r="Y205" s="125"/>
      <c r="Z205" s="125"/>
      <c r="AA205" s="125"/>
      <c r="AB205" s="125"/>
      <c r="AC205" s="125"/>
      <c r="AD205" s="125"/>
      <c r="AE205" s="125"/>
      <c r="AF205" s="125"/>
      <c r="AG205" s="125"/>
      <c r="AH205" s="125"/>
      <c r="AI205" s="125"/>
      <c r="AJ205" s="125"/>
      <c r="AK205" s="125"/>
      <c r="AL205" s="125"/>
      <c r="AM205" s="125"/>
      <c r="AN205" s="125"/>
      <c r="AO205" s="125"/>
      <c r="AP205" s="125"/>
      <c r="AQ205" s="125"/>
      <c r="AR205" s="125"/>
      <c r="AS205" s="125"/>
      <c r="AT205" s="125"/>
      <c r="AU205" s="125"/>
      <c r="AV205" s="125"/>
      <c r="AW205" s="125"/>
      <c r="AX205" s="125"/>
      <c r="AY205" s="125"/>
      <c r="AZ205" s="125"/>
      <c r="BA205" s="125"/>
      <c r="BB205" s="125"/>
      <c r="BC205" s="125"/>
      <c r="BD205" s="125"/>
      <c r="BE205" s="125"/>
      <c r="BF205" s="125"/>
      <c r="BG205" s="125"/>
      <c r="BH205" s="125"/>
      <c r="BI205" s="125"/>
      <c r="BJ205" s="125"/>
      <c r="BK205" s="125"/>
      <c r="BL205" s="125"/>
      <c r="BM205" s="125"/>
      <c r="BN205" s="125"/>
      <c r="BO205" s="125"/>
      <c r="BP205" s="125"/>
      <c r="BQ205" s="125"/>
      <c r="BR205" s="125"/>
      <c r="BS205" s="125"/>
      <c r="BT205" s="125"/>
      <c r="BU205" s="125"/>
      <c r="BV205" s="125"/>
      <c r="BW205" s="125"/>
      <c r="BX205" s="125"/>
      <c r="BY205" s="125"/>
      <c r="BZ205" s="125"/>
      <c r="CA205" s="125"/>
      <c r="CB205" s="125"/>
      <c r="CC205" s="125"/>
      <c r="CD205" s="125"/>
      <c r="CE205" s="125"/>
      <c r="CF205" s="125"/>
      <c r="CG205" s="125"/>
      <c r="CH205" s="125"/>
      <c r="CI205" s="125"/>
      <c r="CJ205" s="125"/>
      <c r="CK205" s="125"/>
      <c r="CL205" s="125"/>
      <c r="CM205" s="125"/>
      <c r="CN205" s="125"/>
      <c r="CO205" s="125"/>
      <c r="CP205" s="125"/>
      <c r="CQ205" s="125"/>
      <c r="CR205" s="125"/>
      <c r="CS205" s="125"/>
      <c r="CT205" s="125"/>
      <c r="CU205" s="125"/>
      <c r="CV205" s="125"/>
      <c r="CW205" s="125"/>
      <c r="CX205" s="125"/>
      <c r="CY205" s="125"/>
      <c r="CZ205" s="125"/>
      <c r="DA205" s="125"/>
      <c r="DB205" s="125"/>
      <c r="DC205" s="125"/>
      <c r="DD205" s="125"/>
      <c r="DE205" s="125"/>
      <c r="DF205" s="125"/>
      <c r="DG205" s="125"/>
      <c r="DH205" s="125"/>
      <c r="DI205" s="125"/>
      <c r="DJ205" s="125"/>
      <c r="DK205" s="125"/>
      <c r="DL205" s="125"/>
      <c r="DM205" s="125"/>
      <c r="DN205" s="125"/>
      <c r="DO205" s="125"/>
      <c r="DP205" s="125"/>
      <c r="DQ205" s="125"/>
      <c r="DR205" s="125"/>
      <c r="DS205" s="125"/>
      <c r="DT205" s="125"/>
      <c r="DU205" s="125"/>
      <c r="DV205" s="125"/>
      <c r="DW205" s="125"/>
      <c r="DX205" s="125"/>
      <c r="DY205" s="125"/>
      <c r="DZ205" s="125"/>
      <c r="EA205" s="125"/>
      <c r="EB205" s="125"/>
      <c r="EC205" s="125"/>
      <c r="ED205" s="125"/>
      <c r="EE205" s="125"/>
      <c r="EF205" s="125"/>
      <c r="EG205" s="125"/>
      <c r="EH205" s="125"/>
      <c r="EI205" s="125"/>
      <c r="EJ205" s="125"/>
      <c r="EK205" s="125"/>
      <c r="EL205" s="125"/>
      <c r="EM205" s="125"/>
      <c r="EN205" s="125"/>
      <c r="EO205" s="125"/>
      <c r="EP205" s="125"/>
      <c r="EQ205" s="125"/>
      <c r="ER205" s="125"/>
      <c r="ES205" s="125"/>
      <c r="ET205" s="125"/>
      <c r="EU205" s="125"/>
      <c r="EV205" s="125"/>
      <c r="EW205" s="125"/>
      <c r="EX205" s="125"/>
      <c r="EY205" s="125"/>
      <c r="EZ205" s="125"/>
      <c r="FA205" s="125"/>
      <c r="FB205" s="125"/>
      <c r="FC205" s="125"/>
      <c r="FD205" s="125"/>
      <c r="FE205" s="125"/>
      <c r="FF205" s="125"/>
      <c r="FG205" s="125"/>
      <c r="FH205" s="125"/>
      <c r="FI205" s="125"/>
      <c r="FJ205" s="125"/>
      <c r="FK205" s="125"/>
      <c r="FL205" s="125"/>
      <c r="FM205" s="125"/>
      <c r="FN205" s="125"/>
      <c r="FO205" s="125"/>
      <c r="FP205" s="125"/>
      <c r="FQ205" s="125"/>
      <c r="FR205" s="125"/>
      <c r="FS205" s="125"/>
      <c r="FT205" s="125"/>
      <c r="FU205" s="125"/>
      <c r="FV205" s="125"/>
      <c r="FW205" s="125"/>
      <c r="FX205" s="125"/>
      <c r="FY205" s="125"/>
      <c r="FZ205" s="125"/>
      <c r="GA205" s="125"/>
      <c r="GB205" s="125"/>
      <c r="GC205" s="125"/>
      <c r="GD205" s="125"/>
      <c r="GE205" s="125"/>
      <c r="GF205" s="125"/>
      <c r="GG205" s="125"/>
      <c r="GH205" s="125"/>
      <c r="GI205" s="125"/>
      <c r="GJ205" s="125"/>
      <c r="GK205" s="125"/>
      <c r="GL205" s="125"/>
      <c r="GM205" s="125"/>
      <c r="GN205" s="125"/>
      <c r="GO205" s="125"/>
      <c r="GP205" s="125"/>
      <c r="GQ205" s="125"/>
      <c r="GR205" s="125"/>
      <c r="GS205" s="125"/>
      <c r="GT205" s="125"/>
      <c r="GU205" s="125"/>
      <c r="GV205" s="125"/>
      <c r="GW205" s="125"/>
      <c r="GX205" s="125"/>
      <c r="GY205" s="125"/>
      <c r="GZ205" s="125"/>
      <c r="HA205" s="125"/>
      <c r="HB205" s="125"/>
      <c r="HC205" s="125"/>
      <c r="HD205" s="125"/>
      <c r="HE205" s="125"/>
      <c r="HF205" s="125"/>
      <c r="HG205" s="125"/>
      <c r="HH205" s="125"/>
      <c r="HI205" s="125"/>
      <c r="HJ205" s="125"/>
      <c r="HK205" s="125"/>
      <c r="HL205" s="125"/>
      <c r="HM205" s="125"/>
      <c r="HN205" s="125"/>
      <c r="HO205" s="125"/>
      <c r="HP205" s="125"/>
      <c r="HQ205" s="125"/>
      <c r="HR205" s="125"/>
      <c r="HS205" s="125"/>
      <c r="HT205" s="125"/>
      <c r="HU205" s="125"/>
      <c r="HV205" s="125"/>
      <c r="HW205" s="125"/>
      <c r="HX205" s="125"/>
      <c r="HY205" s="125"/>
      <c r="HZ205" s="125"/>
      <c r="IA205" s="125"/>
      <c r="IB205" s="125"/>
      <c r="IC205" s="125"/>
      <c r="ID205" s="125"/>
      <c r="IE205" s="125"/>
      <c r="IF205" s="125"/>
      <c r="IG205" s="125"/>
      <c r="IH205" s="125"/>
      <c r="II205" s="125"/>
      <c r="IJ205" s="125"/>
      <c r="IK205" s="125"/>
      <c r="IL205" s="125"/>
      <c r="IM205" s="125"/>
      <c r="IN205" s="125"/>
      <c r="IO205" s="125"/>
      <c r="IP205" s="125"/>
      <c r="IQ205" s="125"/>
      <c r="IR205" s="125"/>
      <c r="IS205" s="125"/>
      <c r="IT205" s="125"/>
      <c r="IU205" s="125"/>
      <c r="IV205" s="125"/>
      <c r="IW205" s="125"/>
      <c r="IX205" s="125"/>
      <c r="IY205" s="125"/>
      <c r="IZ205" s="125"/>
      <c r="JA205" s="125"/>
      <c r="JB205" s="125"/>
      <c r="JC205" s="125"/>
      <c r="JD205" s="125"/>
      <c r="JE205" s="125"/>
      <c r="JF205" s="125"/>
      <c r="JG205" s="125"/>
      <c r="JH205" s="125"/>
      <c r="JI205" s="125"/>
      <c r="JJ205" s="125"/>
      <c r="JK205" s="125"/>
      <c r="JL205" s="125"/>
      <c r="JM205" s="125"/>
      <c r="JN205" s="125"/>
      <c r="JO205" s="125"/>
    </row>
    <row r="206" spans="1:275" s="128" customFormat="1" x14ac:dyDescent="0.25">
      <c r="A206" s="125" t="s">
        <v>289</v>
      </c>
      <c r="B206" s="125" t="s">
        <v>229</v>
      </c>
      <c r="C206" s="125" t="s">
        <v>42</v>
      </c>
      <c r="D206" s="131">
        <v>0.65073574495309028</v>
      </c>
      <c r="E206" s="131">
        <v>0.65373574495309028</v>
      </c>
      <c r="F206" s="131">
        <v>0.65373574495309028</v>
      </c>
      <c r="G206" s="131">
        <v>0.65373574495309028</v>
      </c>
      <c r="H206" s="136">
        <v>46</v>
      </c>
      <c r="I206" s="132" t="s">
        <v>86</v>
      </c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5"/>
      <c r="U206" s="125"/>
      <c r="V206" s="125"/>
      <c r="W206" s="125"/>
      <c r="X206" s="125"/>
      <c r="Y206" s="125"/>
      <c r="Z206" s="125"/>
      <c r="AA206" s="125"/>
      <c r="AB206" s="125"/>
      <c r="AC206" s="125"/>
      <c r="AD206" s="125"/>
      <c r="AE206" s="125"/>
      <c r="AF206" s="125"/>
      <c r="AG206" s="125"/>
      <c r="AH206" s="125"/>
      <c r="AI206" s="125"/>
      <c r="AJ206" s="125"/>
      <c r="AK206" s="125"/>
      <c r="AL206" s="125"/>
      <c r="AM206" s="125"/>
      <c r="AN206" s="125"/>
      <c r="AO206" s="125"/>
      <c r="AP206" s="125"/>
      <c r="AQ206" s="125"/>
      <c r="AR206" s="125"/>
      <c r="AS206" s="125"/>
      <c r="AT206" s="125"/>
      <c r="AU206" s="125"/>
      <c r="AV206" s="125"/>
      <c r="AW206" s="125"/>
      <c r="AX206" s="125"/>
      <c r="AY206" s="125"/>
      <c r="AZ206" s="125"/>
      <c r="BA206" s="125"/>
      <c r="BB206" s="125"/>
      <c r="BC206" s="125"/>
      <c r="BD206" s="125"/>
      <c r="BE206" s="125"/>
      <c r="BF206" s="125"/>
      <c r="BG206" s="125"/>
      <c r="BH206" s="125"/>
      <c r="BI206" s="125"/>
      <c r="BJ206" s="125"/>
      <c r="BK206" s="125"/>
      <c r="BL206" s="125"/>
      <c r="BM206" s="125"/>
      <c r="BN206" s="125"/>
      <c r="BO206" s="125"/>
      <c r="BP206" s="125"/>
      <c r="BQ206" s="125"/>
      <c r="BR206" s="125"/>
      <c r="BS206" s="125"/>
      <c r="BT206" s="125"/>
      <c r="BU206" s="125"/>
      <c r="BV206" s="125"/>
      <c r="BW206" s="125"/>
      <c r="BX206" s="125"/>
      <c r="BY206" s="125"/>
      <c r="BZ206" s="125"/>
      <c r="CA206" s="125"/>
      <c r="CB206" s="125"/>
      <c r="CC206" s="125"/>
      <c r="CD206" s="125"/>
      <c r="CE206" s="125"/>
      <c r="CF206" s="125"/>
      <c r="CG206" s="125"/>
      <c r="CH206" s="125"/>
      <c r="CI206" s="125"/>
      <c r="CJ206" s="125"/>
      <c r="CK206" s="125"/>
      <c r="CL206" s="125"/>
      <c r="CM206" s="125"/>
      <c r="CN206" s="125"/>
      <c r="CO206" s="125"/>
      <c r="CP206" s="125"/>
      <c r="CQ206" s="125"/>
      <c r="CR206" s="125"/>
      <c r="CS206" s="125"/>
      <c r="CT206" s="125"/>
      <c r="CU206" s="125"/>
      <c r="CV206" s="125"/>
      <c r="CW206" s="125"/>
      <c r="CX206" s="125"/>
      <c r="CY206" s="125"/>
      <c r="CZ206" s="125"/>
      <c r="DA206" s="125"/>
      <c r="DB206" s="125"/>
      <c r="DC206" s="125"/>
      <c r="DD206" s="125"/>
      <c r="DE206" s="125"/>
      <c r="DF206" s="125"/>
      <c r="DG206" s="125"/>
      <c r="DH206" s="125"/>
      <c r="DI206" s="125"/>
      <c r="DJ206" s="125"/>
      <c r="DK206" s="125"/>
      <c r="DL206" s="125"/>
      <c r="DM206" s="125"/>
      <c r="DN206" s="125"/>
      <c r="DO206" s="125"/>
      <c r="DP206" s="125"/>
      <c r="DQ206" s="125"/>
      <c r="DR206" s="125"/>
      <c r="DS206" s="125"/>
      <c r="DT206" s="125"/>
      <c r="DU206" s="125"/>
      <c r="DV206" s="125"/>
      <c r="DW206" s="125"/>
      <c r="DX206" s="125"/>
      <c r="DY206" s="125"/>
      <c r="DZ206" s="125"/>
      <c r="EA206" s="125"/>
      <c r="EB206" s="125"/>
      <c r="EC206" s="125"/>
      <c r="ED206" s="125"/>
      <c r="EE206" s="125"/>
      <c r="EF206" s="125"/>
      <c r="EG206" s="125"/>
      <c r="EH206" s="125"/>
      <c r="EI206" s="125"/>
      <c r="EJ206" s="125"/>
      <c r="EK206" s="125"/>
      <c r="EL206" s="125"/>
      <c r="EM206" s="125"/>
      <c r="EN206" s="125"/>
      <c r="EO206" s="125"/>
      <c r="EP206" s="125"/>
      <c r="EQ206" s="125"/>
      <c r="ER206" s="125"/>
      <c r="ES206" s="125"/>
      <c r="ET206" s="125"/>
      <c r="EU206" s="125"/>
      <c r="EV206" s="125"/>
      <c r="EW206" s="125"/>
      <c r="EX206" s="125"/>
      <c r="EY206" s="125"/>
      <c r="EZ206" s="125"/>
      <c r="FA206" s="125"/>
      <c r="FB206" s="125"/>
      <c r="FC206" s="125"/>
      <c r="FD206" s="125"/>
      <c r="FE206" s="125"/>
      <c r="FF206" s="125"/>
      <c r="FG206" s="125"/>
      <c r="FH206" s="125"/>
      <c r="FI206" s="125"/>
      <c r="FJ206" s="125"/>
      <c r="FK206" s="125"/>
      <c r="FL206" s="125"/>
      <c r="FM206" s="125"/>
      <c r="FN206" s="125"/>
      <c r="FO206" s="125"/>
      <c r="FP206" s="125"/>
      <c r="FQ206" s="125"/>
      <c r="FR206" s="125"/>
      <c r="FS206" s="125"/>
      <c r="FT206" s="125"/>
      <c r="FU206" s="125"/>
      <c r="FV206" s="125"/>
      <c r="FW206" s="125"/>
      <c r="FX206" s="125"/>
      <c r="FY206" s="125"/>
      <c r="FZ206" s="125"/>
      <c r="GA206" s="125"/>
      <c r="GB206" s="125"/>
      <c r="GC206" s="125"/>
      <c r="GD206" s="125"/>
      <c r="GE206" s="125"/>
      <c r="GF206" s="125"/>
      <c r="GG206" s="125"/>
      <c r="GH206" s="125"/>
      <c r="GI206" s="125"/>
      <c r="GJ206" s="125"/>
      <c r="GK206" s="125"/>
      <c r="GL206" s="125"/>
      <c r="GM206" s="125"/>
      <c r="GN206" s="125"/>
      <c r="GO206" s="125"/>
      <c r="GP206" s="125"/>
      <c r="GQ206" s="125"/>
      <c r="GR206" s="125"/>
      <c r="GS206" s="125"/>
      <c r="GT206" s="125"/>
      <c r="GU206" s="125"/>
      <c r="GV206" s="125"/>
      <c r="GW206" s="125"/>
      <c r="GX206" s="125"/>
      <c r="GY206" s="125"/>
      <c r="GZ206" s="125"/>
      <c r="HA206" s="125"/>
      <c r="HB206" s="125"/>
      <c r="HC206" s="125"/>
      <c r="HD206" s="125"/>
      <c r="HE206" s="125"/>
      <c r="HF206" s="125"/>
      <c r="HG206" s="125"/>
      <c r="HH206" s="125"/>
      <c r="HI206" s="125"/>
      <c r="HJ206" s="125"/>
      <c r="HK206" s="125"/>
      <c r="HL206" s="125"/>
      <c r="HM206" s="125"/>
      <c r="HN206" s="125"/>
      <c r="HO206" s="125"/>
      <c r="HP206" s="125"/>
      <c r="HQ206" s="125"/>
      <c r="HR206" s="125"/>
      <c r="HS206" s="125"/>
      <c r="HT206" s="125"/>
      <c r="HU206" s="125"/>
      <c r="HV206" s="125"/>
      <c r="HW206" s="125"/>
      <c r="HX206" s="125"/>
      <c r="HY206" s="125"/>
      <c r="HZ206" s="125"/>
      <c r="IA206" s="125"/>
      <c r="IB206" s="125"/>
      <c r="IC206" s="125"/>
      <c r="ID206" s="125"/>
      <c r="IE206" s="125"/>
      <c r="IF206" s="125"/>
      <c r="IG206" s="125"/>
      <c r="IH206" s="125"/>
      <c r="II206" s="125"/>
      <c r="IJ206" s="125"/>
      <c r="IK206" s="125"/>
      <c r="IL206" s="125"/>
      <c r="IM206" s="125"/>
      <c r="IN206" s="125"/>
      <c r="IO206" s="125"/>
      <c r="IP206" s="125"/>
      <c r="IQ206" s="125"/>
      <c r="IR206" s="125"/>
      <c r="IS206" s="125"/>
      <c r="IT206" s="125"/>
      <c r="IU206" s="125"/>
      <c r="IV206" s="125"/>
      <c r="IW206" s="125"/>
      <c r="IX206" s="125"/>
      <c r="IY206" s="125"/>
      <c r="IZ206" s="125"/>
      <c r="JA206" s="125"/>
      <c r="JB206" s="125"/>
      <c r="JC206" s="125"/>
      <c r="JD206" s="125"/>
      <c r="JE206" s="125"/>
      <c r="JF206" s="125"/>
      <c r="JG206" s="125"/>
      <c r="JH206" s="125"/>
      <c r="JI206" s="125"/>
      <c r="JJ206" s="125"/>
      <c r="JK206" s="125"/>
      <c r="JL206" s="125"/>
      <c r="JM206" s="125"/>
      <c r="JN206" s="125"/>
      <c r="JO206" s="125"/>
    </row>
    <row r="207" spans="1:275" s="128" customFormat="1" x14ac:dyDescent="0.25">
      <c r="A207" s="125" t="s">
        <v>289</v>
      </c>
      <c r="B207" s="125" t="s">
        <v>216</v>
      </c>
      <c r="C207" s="125" t="s">
        <v>168</v>
      </c>
      <c r="D207" s="131">
        <v>0.63946473998067543</v>
      </c>
      <c r="E207" s="131">
        <v>0.65146473998067544</v>
      </c>
      <c r="F207" s="131">
        <v>0.65146473998067544</v>
      </c>
      <c r="G207" s="131">
        <v>0.65146473998067544</v>
      </c>
      <c r="H207" s="136">
        <v>47</v>
      </c>
      <c r="I207" s="132" t="s">
        <v>86</v>
      </c>
      <c r="J207" s="125"/>
      <c r="K207" s="125"/>
      <c r="L207" s="125"/>
      <c r="M207" s="125"/>
      <c r="N207" s="125"/>
      <c r="O207" s="125"/>
      <c r="P207" s="125"/>
      <c r="Q207" s="125"/>
      <c r="R207" s="125"/>
      <c r="S207" s="125"/>
      <c r="T207" s="125"/>
      <c r="U207" s="125"/>
      <c r="V207" s="125"/>
      <c r="W207" s="125"/>
      <c r="X207" s="125"/>
      <c r="Y207" s="125"/>
      <c r="Z207" s="125"/>
      <c r="AA207" s="125"/>
      <c r="AB207" s="125"/>
      <c r="AC207" s="125"/>
      <c r="AD207" s="125"/>
      <c r="AE207" s="125"/>
      <c r="AF207" s="125"/>
      <c r="AG207" s="125"/>
      <c r="AH207" s="125"/>
      <c r="AI207" s="125"/>
      <c r="AJ207" s="125"/>
      <c r="AK207" s="125"/>
      <c r="AL207" s="125"/>
      <c r="AM207" s="125"/>
      <c r="AN207" s="125"/>
      <c r="AO207" s="125"/>
      <c r="AP207" s="125"/>
      <c r="AQ207" s="125"/>
      <c r="AR207" s="125"/>
      <c r="AS207" s="125"/>
      <c r="AT207" s="125"/>
      <c r="AU207" s="125"/>
      <c r="AV207" s="125"/>
      <c r="AW207" s="125"/>
      <c r="AX207" s="125"/>
      <c r="AY207" s="125"/>
      <c r="AZ207" s="125"/>
      <c r="BA207" s="125"/>
      <c r="BB207" s="125"/>
      <c r="BC207" s="125"/>
      <c r="BD207" s="125"/>
      <c r="BE207" s="125"/>
      <c r="BF207" s="125"/>
      <c r="BG207" s="125"/>
      <c r="BH207" s="125"/>
      <c r="BI207" s="125"/>
      <c r="BJ207" s="125"/>
      <c r="BK207" s="125"/>
      <c r="BL207" s="125"/>
      <c r="BM207" s="125"/>
      <c r="BN207" s="125"/>
      <c r="BO207" s="125"/>
      <c r="BP207" s="125"/>
      <c r="BQ207" s="125"/>
      <c r="BR207" s="125"/>
      <c r="BS207" s="125"/>
      <c r="BT207" s="125"/>
      <c r="BU207" s="125"/>
      <c r="BV207" s="125"/>
      <c r="BW207" s="125"/>
      <c r="BX207" s="125"/>
      <c r="BY207" s="125"/>
      <c r="BZ207" s="125"/>
      <c r="CA207" s="125"/>
      <c r="CB207" s="125"/>
      <c r="CC207" s="125"/>
      <c r="CD207" s="125"/>
      <c r="CE207" s="125"/>
      <c r="CF207" s="125"/>
      <c r="CG207" s="125"/>
      <c r="CH207" s="125"/>
      <c r="CI207" s="125"/>
      <c r="CJ207" s="125"/>
      <c r="CK207" s="125"/>
      <c r="CL207" s="125"/>
      <c r="CM207" s="125"/>
      <c r="CN207" s="125"/>
      <c r="CO207" s="125"/>
      <c r="CP207" s="125"/>
      <c r="CQ207" s="125"/>
      <c r="CR207" s="125"/>
      <c r="CS207" s="125"/>
      <c r="CT207" s="125"/>
      <c r="CU207" s="125"/>
      <c r="CV207" s="125"/>
      <c r="CW207" s="125"/>
      <c r="CX207" s="125"/>
      <c r="CY207" s="125"/>
      <c r="CZ207" s="125"/>
      <c r="DA207" s="125"/>
      <c r="DB207" s="125"/>
      <c r="DC207" s="125"/>
      <c r="DD207" s="125"/>
      <c r="DE207" s="125"/>
      <c r="DF207" s="125"/>
      <c r="DG207" s="125"/>
      <c r="DH207" s="125"/>
      <c r="DI207" s="125"/>
      <c r="DJ207" s="125"/>
      <c r="DK207" s="125"/>
      <c r="DL207" s="125"/>
      <c r="DM207" s="125"/>
      <c r="DN207" s="125"/>
      <c r="DO207" s="125"/>
      <c r="DP207" s="125"/>
      <c r="DQ207" s="125"/>
      <c r="DR207" s="125"/>
      <c r="DS207" s="125"/>
      <c r="DT207" s="125"/>
      <c r="DU207" s="125"/>
      <c r="DV207" s="125"/>
      <c r="DW207" s="125"/>
      <c r="DX207" s="125"/>
      <c r="DY207" s="125"/>
      <c r="DZ207" s="125"/>
      <c r="EA207" s="125"/>
      <c r="EB207" s="125"/>
      <c r="EC207" s="125"/>
      <c r="ED207" s="125"/>
      <c r="EE207" s="125"/>
      <c r="EF207" s="125"/>
      <c r="EG207" s="125"/>
      <c r="EH207" s="125"/>
      <c r="EI207" s="125"/>
      <c r="EJ207" s="125"/>
      <c r="EK207" s="125"/>
      <c r="EL207" s="125"/>
      <c r="EM207" s="125"/>
      <c r="EN207" s="125"/>
      <c r="EO207" s="125"/>
      <c r="EP207" s="125"/>
      <c r="EQ207" s="125"/>
      <c r="ER207" s="125"/>
      <c r="ES207" s="125"/>
      <c r="ET207" s="125"/>
      <c r="EU207" s="125"/>
      <c r="EV207" s="125"/>
      <c r="EW207" s="125"/>
      <c r="EX207" s="125"/>
      <c r="EY207" s="125"/>
      <c r="EZ207" s="125"/>
      <c r="FA207" s="125"/>
      <c r="FB207" s="125"/>
      <c r="FC207" s="125"/>
      <c r="FD207" s="125"/>
      <c r="FE207" s="125"/>
      <c r="FF207" s="125"/>
      <c r="FG207" s="125"/>
      <c r="FH207" s="125"/>
      <c r="FI207" s="125"/>
      <c r="FJ207" s="125"/>
      <c r="FK207" s="125"/>
      <c r="FL207" s="125"/>
      <c r="FM207" s="125"/>
      <c r="FN207" s="125"/>
      <c r="FO207" s="125"/>
      <c r="FP207" s="125"/>
      <c r="FQ207" s="125"/>
      <c r="FR207" s="125"/>
      <c r="FS207" s="125"/>
      <c r="FT207" s="125"/>
      <c r="FU207" s="125"/>
      <c r="FV207" s="125"/>
      <c r="FW207" s="125"/>
      <c r="FX207" s="125"/>
      <c r="FY207" s="125"/>
      <c r="FZ207" s="125"/>
      <c r="GA207" s="125"/>
      <c r="GB207" s="125"/>
      <c r="GC207" s="125"/>
      <c r="GD207" s="125"/>
      <c r="GE207" s="125"/>
      <c r="GF207" s="125"/>
      <c r="GG207" s="125"/>
      <c r="GH207" s="125"/>
      <c r="GI207" s="125"/>
      <c r="GJ207" s="125"/>
      <c r="GK207" s="125"/>
      <c r="GL207" s="125"/>
      <c r="GM207" s="125"/>
      <c r="GN207" s="125"/>
      <c r="GO207" s="125"/>
      <c r="GP207" s="125"/>
      <c r="GQ207" s="125"/>
      <c r="GR207" s="125"/>
      <c r="GS207" s="125"/>
      <c r="GT207" s="125"/>
      <c r="GU207" s="125"/>
      <c r="GV207" s="125"/>
      <c r="GW207" s="125"/>
      <c r="GX207" s="125"/>
      <c r="GY207" s="125"/>
      <c r="GZ207" s="125"/>
      <c r="HA207" s="125"/>
      <c r="HB207" s="125"/>
      <c r="HC207" s="125"/>
      <c r="HD207" s="125"/>
      <c r="HE207" s="125"/>
      <c r="HF207" s="125"/>
      <c r="HG207" s="125"/>
      <c r="HH207" s="125"/>
      <c r="HI207" s="125"/>
      <c r="HJ207" s="125"/>
      <c r="HK207" s="125"/>
      <c r="HL207" s="125"/>
      <c r="HM207" s="125"/>
      <c r="HN207" s="125"/>
      <c r="HO207" s="125"/>
      <c r="HP207" s="125"/>
      <c r="HQ207" s="125"/>
      <c r="HR207" s="125"/>
      <c r="HS207" s="125"/>
      <c r="HT207" s="125"/>
      <c r="HU207" s="125"/>
      <c r="HV207" s="125"/>
      <c r="HW207" s="125"/>
      <c r="HX207" s="125"/>
      <c r="HY207" s="125"/>
      <c r="HZ207" s="125"/>
      <c r="IA207" s="125"/>
      <c r="IB207" s="125"/>
      <c r="IC207" s="125"/>
      <c r="ID207" s="125"/>
      <c r="IE207" s="125"/>
      <c r="IF207" s="125"/>
      <c r="IG207" s="125"/>
      <c r="IH207" s="125"/>
      <c r="II207" s="125"/>
      <c r="IJ207" s="125"/>
      <c r="IK207" s="125"/>
      <c r="IL207" s="125"/>
      <c r="IM207" s="125"/>
      <c r="IN207" s="125"/>
      <c r="IO207" s="125"/>
      <c r="IP207" s="125"/>
      <c r="IQ207" s="125"/>
      <c r="IR207" s="125"/>
      <c r="IS207" s="125"/>
      <c r="IT207" s="125"/>
      <c r="IU207" s="125"/>
      <c r="IV207" s="125"/>
      <c r="IW207" s="125"/>
      <c r="IX207" s="125"/>
      <c r="IY207" s="125"/>
      <c r="IZ207" s="125"/>
      <c r="JA207" s="125"/>
      <c r="JB207" s="125"/>
      <c r="JC207" s="125"/>
      <c r="JD207" s="125"/>
      <c r="JE207" s="125"/>
      <c r="JF207" s="125"/>
      <c r="JG207" s="125"/>
      <c r="JH207" s="125"/>
      <c r="JI207" s="125"/>
      <c r="JJ207" s="125"/>
      <c r="JK207" s="125"/>
      <c r="JL207" s="125"/>
      <c r="JM207" s="125"/>
      <c r="JN207" s="125"/>
      <c r="JO207" s="125"/>
    </row>
    <row r="208" spans="1:275" s="128" customFormat="1" x14ac:dyDescent="0.25">
      <c r="A208" s="125" t="s">
        <v>398</v>
      </c>
      <c r="B208" s="125" t="s">
        <v>298</v>
      </c>
      <c r="C208" s="125" t="s">
        <v>299</v>
      </c>
      <c r="D208" s="133">
        <v>0.64412128535360569</v>
      </c>
      <c r="E208" s="133">
        <v>0.65112128535360569</v>
      </c>
      <c r="F208" s="133">
        <v>0.65112128535360569</v>
      </c>
      <c r="G208" s="133">
        <v>0.65112128535360569</v>
      </c>
      <c r="H208" s="136">
        <v>29</v>
      </c>
      <c r="I208" s="125" t="s">
        <v>397</v>
      </c>
      <c r="J208" s="125"/>
      <c r="K208" s="125"/>
      <c r="L208" s="125"/>
      <c r="M208" s="125"/>
      <c r="N208" s="125"/>
      <c r="O208" s="125"/>
      <c r="P208" s="125"/>
      <c r="Q208" s="125"/>
      <c r="R208" s="125"/>
      <c r="S208" s="125"/>
      <c r="T208" s="125"/>
      <c r="U208" s="125"/>
      <c r="V208" s="125"/>
      <c r="W208" s="125"/>
      <c r="X208" s="125"/>
      <c r="Y208" s="125"/>
      <c r="Z208" s="125"/>
      <c r="AA208" s="125"/>
      <c r="AB208" s="125"/>
      <c r="AC208" s="125"/>
      <c r="AD208" s="125"/>
      <c r="AE208" s="125"/>
      <c r="AF208" s="125"/>
      <c r="AG208" s="125"/>
      <c r="AH208" s="125"/>
      <c r="AI208" s="125"/>
      <c r="AJ208" s="125"/>
      <c r="AK208" s="125"/>
      <c r="AL208" s="125"/>
      <c r="AM208" s="125"/>
      <c r="AN208" s="125"/>
      <c r="AO208" s="125"/>
      <c r="AP208" s="125"/>
      <c r="AQ208" s="125"/>
      <c r="AR208" s="125"/>
      <c r="AS208" s="125"/>
      <c r="AT208" s="125"/>
      <c r="AU208" s="125"/>
      <c r="AV208" s="125"/>
      <c r="AW208" s="125"/>
      <c r="AX208" s="125"/>
      <c r="AY208" s="125"/>
      <c r="AZ208" s="125"/>
      <c r="BA208" s="125"/>
      <c r="BB208" s="125"/>
      <c r="BC208" s="125"/>
      <c r="BD208" s="125"/>
      <c r="BE208" s="125"/>
      <c r="BF208" s="125"/>
      <c r="BG208" s="125"/>
      <c r="BH208" s="125"/>
      <c r="BI208" s="125"/>
      <c r="BJ208" s="125"/>
      <c r="BK208" s="125"/>
      <c r="BL208" s="125"/>
      <c r="BM208" s="125"/>
      <c r="BN208" s="125"/>
      <c r="BO208" s="125"/>
      <c r="BP208" s="125"/>
      <c r="BQ208" s="125"/>
      <c r="BR208" s="125"/>
      <c r="BS208" s="125"/>
      <c r="BT208" s="125"/>
      <c r="BU208" s="125"/>
      <c r="BV208" s="125"/>
      <c r="BW208" s="125"/>
      <c r="BX208" s="125"/>
      <c r="BY208" s="125"/>
      <c r="BZ208" s="125"/>
      <c r="CA208" s="125"/>
      <c r="CB208" s="125"/>
      <c r="CC208" s="125"/>
      <c r="CD208" s="125"/>
      <c r="CE208" s="125"/>
      <c r="CF208" s="125"/>
      <c r="CG208" s="125"/>
      <c r="CH208" s="125"/>
      <c r="CI208" s="125"/>
      <c r="CJ208" s="125"/>
      <c r="CK208" s="125"/>
      <c r="CL208" s="125"/>
      <c r="CM208" s="125"/>
      <c r="CN208" s="125"/>
      <c r="CO208" s="125"/>
      <c r="CP208" s="125"/>
      <c r="CQ208" s="125"/>
      <c r="CR208" s="125"/>
      <c r="CS208" s="125"/>
      <c r="CT208" s="125"/>
      <c r="CU208" s="125"/>
      <c r="CV208" s="125"/>
      <c r="CW208" s="125"/>
      <c r="CX208" s="125"/>
      <c r="CY208" s="125"/>
      <c r="CZ208" s="125"/>
      <c r="DA208" s="125"/>
      <c r="DB208" s="125"/>
      <c r="DC208" s="125"/>
      <c r="DD208" s="125"/>
      <c r="DE208" s="125"/>
      <c r="DF208" s="125"/>
      <c r="DG208" s="125"/>
      <c r="DH208" s="125"/>
      <c r="DI208" s="125"/>
      <c r="DJ208" s="125"/>
      <c r="DK208" s="125"/>
      <c r="DL208" s="125"/>
      <c r="DM208" s="125"/>
      <c r="DN208" s="125"/>
      <c r="DO208" s="125"/>
      <c r="DP208" s="125"/>
      <c r="DQ208" s="125"/>
      <c r="DR208" s="125"/>
      <c r="DS208" s="125"/>
      <c r="DT208" s="125"/>
      <c r="DU208" s="125"/>
      <c r="DV208" s="125"/>
      <c r="DW208" s="125"/>
      <c r="DX208" s="125"/>
      <c r="DY208" s="125"/>
      <c r="DZ208" s="125"/>
      <c r="EA208" s="125"/>
      <c r="EB208" s="125"/>
      <c r="EC208" s="125"/>
      <c r="ED208" s="125"/>
      <c r="EE208" s="125"/>
      <c r="EF208" s="125"/>
      <c r="EG208" s="125"/>
      <c r="EH208" s="125"/>
      <c r="EI208" s="125"/>
      <c r="EJ208" s="125"/>
      <c r="EK208" s="125"/>
      <c r="EL208" s="125"/>
      <c r="EM208" s="125"/>
      <c r="EN208" s="125"/>
      <c r="EO208" s="125"/>
      <c r="EP208" s="125"/>
      <c r="EQ208" s="125"/>
      <c r="ER208" s="125"/>
      <c r="ES208" s="125"/>
      <c r="ET208" s="125"/>
      <c r="EU208" s="125"/>
      <c r="EV208" s="125"/>
      <c r="EW208" s="125"/>
      <c r="EX208" s="125"/>
      <c r="EY208" s="125"/>
      <c r="EZ208" s="125"/>
      <c r="FA208" s="125"/>
      <c r="FB208" s="125"/>
      <c r="FC208" s="125"/>
      <c r="FD208" s="125"/>
      <c r="FE208" s="125"/>
      <c r="FF208" s="125"/>
      <c r="FG208" s="125"/>
      <c r="FH208" s="125"/>
      <c r="FI208" s="125"/>
      <c r="FJ208" s="125"/>
      <c r="FK208" s="125"/>
      <c r="FL208" s="125"/>
      <c r="FM208" s="125"/>
      <c r="FN208" s="125"/>
      <c r="FO208" s="125"/>
      <c r="FP208" s="125"/>
      <c r="FQ208" s="125"/>
      <c r="FR208" s="125"/>
      <c r="FS208" s="125"/>
      <c r="FT208" s="125"/>
      <c r="FU208" s="125"/>
      <c r="FV208" s="125"/>
      <c r="FW208" s="125"/>
      <c r="FX208" s="125"/>
      <c r="FY208" s="125"/>
      <c r="FZ208" s="125"/>
      <c r="GA208" s="125"/>
      <c r="GB208" s="125"/>
      <c r="GC208" s="125"/>
      <c r="GD208" s="125"/>
      <c r="GE208" s="125"/>
      <c r="GF208" s="125"/>
      <c r="GG208" s="125"/>
      <c r="GH208" s="125"/>
      <c r="GI208" s="125"/>
      <c r="GJ208" s="125"/>
      <c r="GK208" s="125"/>
      <c r="GL208" s="125"/>
      <c r="GM208" s="125"/>
      <c r="GN208" s="125"/>
      <c r="GO208" s="125"/>
      <c r="GP208" s="125"/>
      <c r="GQ208" s="125"/>
      <c r="GR208" s="125"/>
      <c r="GS208" s="125"/>
      <c r="GT208" s="125"/>
      <c r="GU208" s="125"/>
      <c r="GV208" s="125"/>
      <c r="GW208" s="125"/>
      <c r="GX208" s="125"/>
      <c r="GY208" s="125"/>
      <c r="GZ208" s="125"/>
      <c r="HA208" s="125"/>
      <c r="HB208" s="125"/>
      <c r="HC208" s="125"/>
      <c r="HD208" s="125"/>
      <c r="HE208" s="125"/>
      <c r="HF208" s="125"/>
      <c r="HG208" s="125"/>
      <c r="HH208" s="125"/>
      <c r="HI208" s="125"/>
      <c r="HJ208" s="125"/>
      <c r="HK208" s="125"/>
      <c r="HL208" s="125"/>
      <c r="HM208" s="125"/>
      <c r="HN208" s="125"/>
      <c r="HO208" s="125"/>
      <c r="HP208" s="125"/>
      <c r="HQ208" s="125"/>
      <c r="HR208" s="125"/>
      <c r="HS208" s="125"/>
      <c r="HT208" s="125"/>
      <c r="HU208" s="125"/>
      <c r="HV208" s="125"/>
      <c r="HW208" s="125"/>
      <c r="HX208" s="125"/>
      <c r="HY208" s="125"/>
      <c r="HZ208" s="125"/>
      <c r="IA208" s="125"/>
      <c r="IB208" s="125"/>
      <c r="IC208" s="125"/>
      <c r="ID208" s="125"/>
      <c r="IE208" s="125"/>
      <c r="IF208" s="125"/>
      <c r="IG208" s="125"/>
      <c r="IH208" s="125"/>
      <c r="II208" s="125"/>
      <c r="IJ208" s="125"/>
      <c r="IK208" s="125"/>
      <c r="IL208" s="125"/>
      <c r="IM208" s="125"/>
      <c r="IN208" s="125"/>
      <c r="IO208" s="125"/>
      <c r="IP208" s="125"/>
      <c r="IQ208" s="125"/>
      <c r="IR208" s="125"/>
      <c r="IS208" s="125"/>
      <c r="IT208" s="125"/>
      <c r="IU208" s="125"/>
      <c r="IV208" s="125"/>
      <c r="IW208" s="125"/>
      <c r="IX208" s="125"/>
      <c r="IY208" s="125"/>
      <c r="IZ208" s="125"/>
      <c r="JA208" s="125"/>
      <c r="JB208" s="125"/>
      <c r="JC208" s="125"/>
      <c r="JD208" s="125"/>
      <c r="JE208" s="125"/>
      <c r="JF208" s="125"/>
      <c r="JG208" s="125"/>
      <c r="JH208" s="125"/>
      <c r="JI208" s="125"/>
      <c r="JJ208" s="125"/>
      <c r="JK208" s="125"/>
      <c r="JL208" s="125"/>
      <c r="JM208" s="125"/>
      <c r="JN208" s="125"/>
      <c r="JO208" s="125"/>
    </row>
    <row r="209" spans="1:275" s="128" customFormat="1" x14ac:dyDescent="0.25">
      <c r="A209" s="126" t="s">
        <v>851</v>
      </c>
      <c r="B209" s="126" t="s">
        <v>553</v>
      </c>
      <c r="C209" s="126" t="s">
        <v>554</v>
      </c>
      <c r="D209" s="127"/>
      <c r="E209" s="127"/>
      <c r="F209" s="127"/>
      <c r="G209" s="127">
        <v>0.65084463851842467</v>
      </c>
      <c r="H209" s="143">
        <v>34</v>
      </c>
      <c r="I209" s="127" t="s">
        <v>397</v>
      </c>
      <c r="J209" s="125" t="s">
        <v>855</v>
      </c>
      <c r="K209" s="125"/>
      <c r="L209" s="125"/>
      <c r="M209" s="125"/>
      <c r="N209" s="125"/>
      <c r="O209" s="125"/>
      <c r="P209" s="125"/>
      <c r="Q209" s="125"/>
      <c r="R209" s="125"/>
      <c r="S209" s="125"/>
      <c r="T209" s="125"/>
      <c r="U209" s="125"/>
      <c r="V209" s="125"/>
      <c r="W209" s="125"/>
      <c r="X209" s="125"/>
      <c r="Y209" s="125"/>
      <c r="Z209" s="125"/>
      <c r="AA209" s="125"/>
      <c r="AB209" s="125"/>
      <c r="AC209" s="125"/>
      <c r="AD209" s="125"/>
      <c r="AE209" s="125"/>
      <c r="AF209" s="125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125"/>
      <c r="AQ209" s="125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125"/>
      <c r="BB209" s="125"/>
      <c r="BC209" s="125"/>
      <c r="BD209" s="125"/>
      <c r="BE209" s="125"/>
      <c r="BF209" s="125"/>
      <c r="BG209" s="125"/>
      <c r="BH209" s="125"/>
      <c r="BI209" s="125"/>
      <c r="BJ209" s="125"/>
      <c r="BK209" s="125"/>
      <c r="BL209" s="125"/>
      <c r="BM209" s="125"/>
      <c r="BN209" s="125"/>
      <c r="BO209" s="125"/>
      <c r="BP209" s="125"/>
      <c r="BQ209" s="125"/>
      <c r="BR209" s="125"/>
      <c r="BS209" s="125"/>
      <c r="BT209" s="125"/>
      <c r="BU209" s="125"/>
      <c r="BV209" s="125"/>
      <c r="BW209" s="125"/>
      <c r="BX209" s="125"/>
      <c r="BY209" s="125"/>
      <c r="BZ209" s="125"/>
      <c r="CA209" s="125"/>
      <c r="CB209" s="125"/>
      <c r="CC209" s="125"/>
      <c r="CD209" s="125"/>
      <c r="CE209" s="125"/>
      <c r="CF209" s="125"/>
      <c r="CG209" s="125"/>
      <c r="CH209" s="125"/>
      <c r="CI209" s="125"/>
      <c r="CJ209" s="125"/>
      <c r="CK209" s="125"/>
      <c r="CL209" s="125"/>
      <c r="CM209" s="125"/>
      <c r="CN209" s="125"/>
      <c r="CO209" s="125"/>
      <c r="CP209" s="125"/>
      <c r="CQ209" s="125"/>
      <c r="CR209" s="125"/>
      <c r="CS209" s="125"/>
      <c r="CT209" s="125"/>
      <c r="CU209" s="125"/>
      <c r="CV209" s="125"/>
      <c r="CW209" s="125"/>
      <c r="CX209" s="125"/>
      <c r="CY209" s="125"/>
      <c r="CZ209" s="125"/>
      <c r="DA209" s="125"/>
      <c r="DB209" s="125"/>
      <c r="DC209" s="125"/>
      <c r="DD209" s="125"/>
      <c r="DE209" s="125"/>
      <c r="DF209" s="125"/>
      <c r="DG209" s="125"/>
      <c r="DH209" s="125"/>
      <c r="DI209" s="125"/>
      <c r="DJ209" s="125"/>
      <c r="DK209" s="125"/>
      <c r="DL209" s="125"/>
      <c r="DM209" s="125"/>
      <c r="DN209" s="125"/>
      <c r="DO209" s="125"/>
      <c r="DP209" s="125"/>
      <c r="DQ209" s="125"/>
      <c r="DR209" s="125"/>
      <c r="DS209" s="125"/>
      <c r="DT209" s="125"/>
      <c r="DU209" s="125"/>
      <c r="DV209" s="125"/>
      <c r="DW209" s="125"/>
      <c r="DX209" s="125"/>
      <c r="DY209" s="125"/>
      <c r="DZ209" s="125"/>
      <c r="EA209" s="125"/>
      <c r="EB209" s="125"/>
      <c r="EC209" s="125"/>
      <c r="ED209" s="125"/>
      <c r="EE209" s="125"/>
      <c r="EF209" s="125"/>
      <c r="EG209" s="125"/>
      <c r="EH209" s="125"/>
      <c r="EI209" s="125"/>
      <c r="EJ209" s="125"/>
      <c r="EK209" s="125"/>
      <c r="EL209" s="125"/>
      <c r="EM209" s="125"/>
      <c r="EN209" s="125"/>
      <c r="EO209" s="125"/>
      <c r="EP209" s="125"/>
      <c r="EQ209" s="125"/>
      <c r="ER209" s="125"/>
      <c r="ES209" s="125"/>
      <c r="ET209" s="125"/>
      <c r="EU209" s="125"/>
      <c r="EV209" s="125"/>
      <c r="EW209" s="125"/>
      <c r="EX209" s="125"/>
      <c r="EY209" s="125"/>
      <c r="EZ209" s="125"/>
      <c r="FA209" s="125"/>
      <c r="FB209" s="125"/>
      <c r="FC209" s="125"/>
      <c r="FD209" s="125"/>
      <c r="FE209" s="125"/>
      <c r="FF209" s="125"/>
      <c r="FG209" s="125"/>
      <c r="FH209" s="125"/>
      <c r="FI209" s="125"/>
      <c r="FJ209" s="125"/>
      <c r="FK209" s="125"/>
      <c r="FL209" s="125"/>
      <c r="FM209" s="125"/>
      <c r="FN209" s="125"/>
      <c r="FO209" s="125"/>
      <c r="FP209" s="125"/>
      <c r="FQ209" s="125"/>
      <c r="FR209" s="125"/>
      <c r="FS209" s="125"/>
      <c r="FT209" s="125"/>
      <c r="FU209" s="125"/>
      <c r="FV209" s="125"/>
      <c r="FW209" s="125"/>
      <c r="FX209" s="125"/>
      <c r="FY209" s="125"/>
      <c r="FZ209" s="125"/>
      <c r="GA209" s="125"/>
      <c r="GB209" s="125"/>
      <c r="GC209" s="125"/>
      <c r="GD209" s="125"/>
      <c r="GE209" s="125"/>
      <c r="GF209" s="125"/>
      <c r="GG209" s="125"/>
      <c r="GH209" s="125"/>
      <c r="GI209" s="125"/>
      <c r="GJ209" s="125"/>
      <c r="GK209" s="125"/>
      <c r="GL209" s="125"/>
      <c r="GM209" s="125"/>
      <c r="GN209" s="125"/>
      <c r="GO209" s="125"/>
      <c r="GP209" s="125"/>
      <c r="GQ209" s="125"/>
      <c r="GR209" s="125"/>
      <c r="GS209" s="125"/>
      <c r="GT209" s="125"/>
      <c r="GU209" s="125"/>
      <c r="GV209" s="125"/>
      <c r="GW209" s="125"/>
      <c r="GX209" s="125"/>
      <c r="GY209" s="125"/>
      <c r="GZ209" s="125"/>
      <c r="HA209" s="125"/>
      <c r="HB209" s="125"/>
      <c r="HC209" s="125"/>
      <c r="HD209" s="125"/>
      <c r="HE209" s="125"/>
      <c r="HF209" s="125"/>
      <c r="HG209" s="125"/>
      <c r="HH209" s="125"/>
      <c r="HI209" s="125"/>
      <c r="HJ209" s="125"/>
      <c r="HK209" s="125"/>
      <c r="HL209" s="125"/>
      <c r="HM209" s="125"/>
      <c r="HN209" s="125"/>
      <c r="HO209" s="125"/>
      <c r="HP209" s="125"/>
      <c r="HQ209" s="125"/>
      <c r="HR209" s="125"/>
      <c r="HS209" s="125"/>
      <c r="HT209" s="125"/>
      <c r="HU209" s="125"/>
      <c r="HV209" s="125"/>
      <c r="HW209" s="125"/>
      <c r="HX209" s="125"/>
      <c r="HY209" s="125"/>
      <c r="HZ209" s="125"/>
      <c r="IA209" s="125"/>
      <c r="IB209" s="125"/>
      <c r="IC209" s="125"/>
      <c r="ID209" s="125"/>
      <c r="IE209" s="125"/>
      <c r="IF209" s="125"/>
      <c r="IG209" s="125"/>
      <c r="IH209" s="125"/>
      <c r="II209" s="125"/>
      <c r="IJ209" s="125"/>
      <c r="IK209" s="125"/>
      <c r="IL209" s="125"/>
      <c r="IM209" s="125"/>
      <c r="IN209" s="125"/>
      <c r="IO209" s="125"/>
      <c r="IP209" s="125"/>
      <c r="IQ209" s="125"/>
      <c r="IR209" s="125"/>
      <c r="IS209" s="125"/>
      <c r="IT209" s="125"/>
      <c r="IU209" s="125"/>
      <c r="IV209" s="125"/>
      <c r="IW209" s="125"/>
      <c r="IX209" s="125"/>
      <c r="IY209" s="125"/>
      <c r="IZ209" s="125"/>
      <c r="JA209" s="125"/>
      <c r="JB209" s="125"/>
      <c r="JC209" s="125"/>
      <c r="JD209" s="125"/>
      <c r="JE209" s="125"/>
      <c r="JF209" s="125"/>
      <c r="JG209" s="125"/>
      <c r="JH209" s="125"/>
      <c r="JI209" s="125"/>
      <c r="JJ209" s="125"/>
      <c r="JK209" s="125"/>
      <c r="JL209" s="125"/>
      <c r="JM209" s="125"/>
      <c r="JN209" s="125"/>
      <c r="JO209" s="125"/>
    </row>
    <row r="210" spans="1:275" s="128" customFormat="1" x14ac:dyDescent="0.25">
      <c r="A210" s="125" t="s">
        <v>538</v>
      </c>
      <c r="B210" s="125" t="s">
        <v>464</v>
      </c>
      <c r="C210" s="125" t="s">
        <v>465</v>
      </c>
      <c r="D210" s="131"/>
      <c r="E210" s="131"/>
      <c r="F210" s="131"/>
      <c r="G210" s="131">
        <v>0.64686698250281605</v>
      </c>
      <c r="H210" s="136">
        <v>16</v>
      </c>
      <c r="I210" s="131" t="s">
        <v>397</v>
      </c>
      <c r="J210" s="125"/>
      <c r="K210" s="125"/>
      <c r="L210" s="125"/>
      <c r="M210" s="125"/>
      <c r="N210" s="125"/>
      <c r="O210" s="125"/>
      <c r="P210" s="125"/>
      <c r="Q210" s="125"/>
      <c r="R210" s="125"/>
      <c r="S210" s="125"/>
      <c r="T210" s="125"/>
      <c r="U210" s="125"/>
      <c r="V210" s="125"/>
      <c r="W210" s="125"/>
      <c r="X210" s="125"/>
      <c r="Y210" s="125"/>
      <c r="Z210" s="125"/>
      <c r="AA210" s="125"/>
      <c r="AB210" s="125"/>
      <c r="AC210" s="125"/>
      <c r="AD210" s="125"/>
      <c r="AE210" s="125"/>
      <c r="AF210" s="125"/>
      <c r="AG210" s="125"/>
      <c r="AH210" s="125"/>
      <c r="AI210" s="125"/>
      <c r="AJ210" s="125"/>
      <c r="AK210" s="125"/>
      <c r="AL210" s="125"/>
      <c r="AM210" s="125"/>
      <c r="AN210" s="125"/>
      <c r="AO210" s="125"/>
      <c r="AP210" s="125"/>
      <c r="AQ210" s="125"/>
      <c r="AR210" s="125"/>
      <c r="AS210" s="125"/>
      <c r="AT210" s="125"/>
      <c r="AU210" s="125"/>
      <c r="AV210" s="125"/>
      <c r="AW210" s="125"/>
      <c r="AX210" s="125"/>
      <c r="AY210" s="125"/>
      <c r="AZ210" s="125"/>
      <c r="BA210" s="125"/>
      <c r="BB210" s="125"/>
      <c r="BC210" s="125"/>
      <c r="BD210" s="125"/>
      <c r="BE210" s="125"/>
      <c r="BF210" s="125"/>
      <c r="BG210" s="125"/>
      <c r="BH210" s="125"/>
      <c r="BI210" s="125"/>
      <c r="BJ210" s="125"/>
      <c r="BK210" s="125"/>
      <c r="BL210" s="125"/>
      <c r="BM210" s="125"/>
      <c r="BN210" s="125"/>
      <c r="BO210" s="125"/>
      <c r="BP210" s="125"/>
      <c r="BQ210" s="125"/>
      <c r="BR210" s="125"/>
      <c r="BS210" s="125"/>
      <c r="BT210" s="125"/>
      <c r="BU210" s="125"/>
      <c r="BV210" s="125"/>
      <c r="BW210" s="125"/>
      <c r="BX210" s="125"/>
      <c r="BY210" s="125"/>
      <c r="BZ210" s="125"/>
      <c r="CA210" s="125"/>
      <c r="CB210" s="125"/>
      <c r="CC210" s="125"/>
      <c r="CD210" s="125"/>
      <c r="CE210" s="125"/>
      <c r="CF210" s="125"/>
      <c r="CG210" s="125"/>
      <c r="CH210" s="125"/>
      <c r="CI210" s="125"/>
      <c r="CJ210" s="125"/>
      <c r="CK210" s="125"/>
      <c r="CL210" s="125"/>
      <c r="CM210" s="125"/>
      <c r="CN210" s="125"/>
      <c r="CO210" s="125"/>
      <c r="CP210" s="125"/>
      <c r="CQ210" s="125"/>
      <c r="CR210" s="125"/>
      <c r="CS210" s="125"/>
      <c r="CT210" s="125"/>
      <c r="CU210" s="125"/>
      <c r="CV210" s="125"/>
      <c r="CW210" s="125"/>
      <c r="CX210" s="125"/>
      <c r="CY210" s="125"/>
      <c r="CZ210" s="125"/>
      <c r="DA210" s="125"/>
      <c r="DB210" s="125"/>
      <c r="DC210" s="125"/>
      <c r="DD210" s="125"/>
      <c r="DE210" s="125"/>
      <c r="DF210" s="125"/>
      <c r="DG210" s="125"/>
      <c r="DH210" s="125"/>
      <c r="DI210" s="125"/>
      <c r="DJ210" s="125"/>
      <c r="DK210" s="125"/>
      <c r="DL210" s="125"/>
      <c r="DM210" s="125"/>
      <c r="DN210" s="125"/>
      <c r="DO210" s="125"/>
      <c r="DP210" s="125"/>
      <c r="DQ210" s="125"/>
      <c r="DR210" s="125"/>
      <c r="DS210" s="125"/>
      <c r="DT210" s="125"/>
      <c r="DU210" s="125"/>
      <c r="DV210" s="125"/>
      <c r="DW210" s="125"/>
      <c r="DX210" s="125"/>
      <c r="DY210" s="125"/>
      <c r="DZ210" s="125"/>
      <c r="EA210" s="125"/>
      <c r="EB210" s="125"/>
      <c r="EC210" s="125"/>
      <c r="ED210" s="125"/>
      <c r="EE210" s="125"/>
      <c r="EF210" s="125"/>
      <c r="EG210" s="125"/>
      <c r="EH210" s="125"/>
      <c r="EI210" s="125"/>
      <c r="EJ210" s="125"/>
      <c r="EK210" s="125"/>
      <c r="EL210" s="125"/>
      <c r="EM210" s="125"/>
      <c r="EN210" s="125"/>
      <c r="EO210" s="125"/>
      <c r="EP210" s="125"/>
      <c r="EQ210" s="125"/>
      <c r="ER210" s="125"/>
      <c r="ES210" s="125"/>
      <c r="ET210" s="125"/>
      <c r="EU210" s="125"/>
      <c r="EV210" s="125"/>
      <c r="EW210" s="125"/>
      <c r="EX210" s="125"/>
      <c r="EY210" s="125"/>
      <c r="EZ210" s="125"/>
      <c r="FA210" s="125"/>
      <c r="FB210" s="125"/>
      <c r="FC210" s="125"/>
      <c r="FD210" s="125"/>
      <c r="FE210" s="125"/>
      <c r="FF210" s="125"/>
      <c r="FG210" s="125"/>
      <c r="FH210" s="125"/>
      <c r="FI210" s="125"/>
      <c r="FJ210" s="125"/>
      <c r="FK210" s="125"/>
      <c r="FL210" s="125"/>
      <c r="FM210" s="125"/>
      <c r="FN210" s="125"/>
      <c r="FO210" s="125"/>
      <c r="FP210" s="125"/>
      <c r="FQ210" s="125"/>
      <c r="FR210" s="125"/>
      <c r="FS210" s="125"/>
      <c r="FT210" s="125"/>
      <c r="FU210" s="125"/>
      <c r="FV210" s="125"/>
      <c r="FW210" s="125"/>
      <c r="FX210" s="125"/>
      <c r="FY210" s="125"/>
      <c r="FZ210" s="125"/>
      <c r="GA210" s="125"/>
      <c r="GB210" s="125"/>
      <c r="GC210" s="125"/>
      <c r="GD210" s="125"/>
      <c r="GE210" s="125"/>
      <c r="GF210" s="125"/>
      <c r="GG210" s="125"/>
      <c r="GH210" s="125"/>
      <c r="GI210" s="125"/>
      <c r="GJ210" s="125"/>
      <c r="GK210" s="125"/>
      <c r="GL210" s="125"/>
      <c r="GM210" s="125"/>
      <c r="GN210" s="125"/>
      <c r="GO210" s="125"/>
      <c r="GP210" s="125"/>
      <c r="GQ210" s="125"/>
      <c r="GR210" s="125"/>
      <c r="GS210" s="125"/>
      <c r="GT210" s="125"/>
      <c r="GU210" s="125"/>
      <c r="GV210" s="125"/>
      <c r="GW210" s="125"/>
      <c r="GX210" s="125"/>
      <c r="GY210" s="125"/>
      <c r="GZ210" s="125"/>
      <c r="HA210" s="125"/>
      <c r="HB210" s="125"/>
      <c r="HC210" s="125"/>
      <c r="HD210" s="125"/>
      <c r="HE210" s="125"/>
      <c r="HF210" s="125"/>
      <c r="HG210" s="125"/>
      <c r="HH210" s="125"/>
      <c r="HI210" s="125"/>
      <c r="HJ210" s="125"/>
      <c r="HK210" s="125"/>
      <c r="HL210" s="125"/>
      <c r="HM210" s="125"/>
      <c r="HN210" s="125"/>
      <c r="HO210" s="125"/>
      <c r="HP210" s="125"/>
      <c r="HQ210" s="125"/>
      <c r="HR210" s="125"/>
      <c r="HS210" s="125"/>
      <c r="HT210" s="125"/>
      <c r="HU210" s="125"/>
      <c r="HV210" s="125"/>
      <c r="HW210" s="125"/>
      <c r="HX210" s="125"/>
      <c r="HY210" s="125"/>
      <c r="HZ210" s="125"/>
      <c r="IA210" s="125"/>
      <c r="IB210" s="125"/>
      <c r="IC210" s="125"/>
      <c r="ID210" s="125"/>
      <c r="IE210" s="125"/>
      <c r="IF210" s="125"/>
      <c r="IG210" s="125"/>
      <c r="IH210" s="125"/>
      <c r="II210" s="125"/>
      <c r="IJ210" s="125"/>
      <c r="IK210" s="125"/>
      <c r="IL210" s="125"/>
      <c r="IM210" s="125"/>
      <c r="IN210" s="125"/>
      <c r="IO210" s="125"/>
      <c r="IP210" s="125"/>
      <c r="IQ210" s="125"/>
      <c r="IR210" s="125"/>
      <c r="IS210" s="125"/>
      <c r="IT210" s="125"/>
      <c r="IU210" s="125"/>
      <c r="IV210" s="125"/>
      <c r="IW210" s="125"/>
      <c r="IX210" s="125"/>
      <c r="IY210" s="125"/>
      <c r="IZ210" s="125"/>
      <c r="JA210" s="125"/>
      <c r="JB210" s="125"/>
      <c r="JC210" s="125"/>
      <c r="JD210" s="125"/>
      <c r="JE210" s="125"/>
      <c r="JF210" s="125"/>
      <c r="JG210" s="125"/>
      <c r="JH210" s="125"/>
      <c r="JI210" s="125"/>
      <c r="JJ210" s="125"/>
      <c r="JK210" s="125"/>
      <c r="JL210" s="125"/>
      <c r="JM210" s="125"/>
      <c r="JN210" s="125"/>
      <c r="JO210" s="125"/>
    </row>
    <row r="211" spans="1:275" s="128" customFormat="1" x14ac:dyDescent="0.25">
      <c r="A211" s="125" t="s">
        <v>449</v>
      </c>
      <c r="B211" s="131" t="s">
        <v>417</v>
      </c>
      <c r="C211" s="131" t="s">
        <v>333</v>
      </c>
      <c r="D211" s="131">
        <v>0.63649566097895616</v>
      </c>
      <c r="E211" s="131">
        <v>0.64549566097895617</v>
      </c>
      <c r="F211" s="131">
        <v>0.64549566097895617</v>
      </c>
      <c r="G211" s="131">
        <v>0.64549566097895617</v>
      </c>
      <c r="H211" s="136">
        <v>21</v>
      </c>
      <c r="I211" s="125" t="s">
        <v>90</v>
      </c>
      <c r="J211" s="125"/>
      <c r="K211" s="125"/>
      <c r="L211" s="125"/>
      <c r="M211" s="125"/>
      <c r="N211" s="125"/>
      <c r="O211" s="125"/>
      <c r="P211" s="125"/>
      <c r="Q211" s="125"/>
      <c r="R211" s="125"/>
      <c r="S211" s="125"/>
      <c r="T211" s="125"/>
      <c r="U211" s="125"/>
      <c r="V211" s="125"/>
      <c r="W211" s="125"/>
      <c r="X211" s="125"/>
      <c r="Y211" s="125"/>
      <c r="Z211" s="125"/>
      <c r="AA211" s="125"/>
      <c r="AB211" s="125"/>
      <c r="AC211" s="125"/>
      <c r="AD211" s="125"/>
      <c r="AE211" s="125"/>
      <c r="AF211" s="125"/>
      <c r="AG211" s="125"/>
      <c r="AH211" s="125"/>
      <c r="AI211" s="125"/>
      <c r="AJ211" s="125"/>
      <c r="AK211" s="125"/>
      <c r="AL211" s="125"/>
      <c r="AM211" s="125"/>
      <c r="AN211" s="125"/>
      <c r="AO211" s="125"/>
      <c r="AP211" s="125"/>
      <c r="AQ211" s="125"/>
      <c r="AR211" s="125"/>
      <c r="AS211" s="125"/>
      <c r="AT211" s="125"/>
      <c r="AU211" s="125"/>
      <c r="AV211" s="125"/>
      <c r="AW211" s="125"/>
      <c r="AX211" s="125"/>
      <c r="AY211" s="125"/>
      <c r="AZ211" s="125"/>
      <c r="BA211" s="125"/>
      <c r="BB211" s="125"/>
      <c r="BC211" s="125"/>
      <c r="BD211" s="125"/>
      <c r="BE211" s="125"/>
      <c r="BF211" s="125"/>
      <c r="BG211" s="125"/>
      <c r="BH211" s="125"/>
      <c r="BI211" s="125"/>
      <c r="BJ211" s="125"/>
      <c r="BK211" s="125"/>
      <c r="BL211" s="125"/>
      <c r="BM211" s="125"/>
      <c r="BN211" s="125"/>
      <c r="BO211" s="125"/>
      <c r="BP211" s="125"/>
      <c r="BQ211" s="125"/>
      <c r="BR211" s="125"/>
      <c r="BS211" s="125"/>
      <c r="BT211" s="125"/>
      <c r="BU211" s="125"/>
      <c r="BV211" s="125"/>
      <c r="BW211" s="125"/>
      <c r="BX211" s="125"/>
      <c r="BY211" s="125"/>
      <c r="BZ211" s="125"/>
      <c r="CA211" s="125"/>
      <c r="CB211" s="125"/>
      <c r="CC211" s="125"/>
      <c r="CD211" s="125"/>
      <c r="CE211" s="125"/>
      <c r="CF211" s="125"/>
      <c r="CG211" s="125"/>
      <c r="CH211" s="125"/>
      <c r="CI211" s="125"/>
      <c r="CJ211" s="125"/>
      <c r="CK211" s="125"/>
      <c r="CL211" s="125"/>
      <c r="CM211" s="125"/>
      <c r="CN211" s="125"/>
      <c r="CO211" s="125"/>
      <c r="CP211" s="125"/>
      <c r="CQ211" s="125"/>
      <c r="CR211" s="125"/>
      <c r="CS211" s="125"/>
      <c r="CT211" s="125"/>
      <c r="CU211" s="125"/>
      <c r="CV211" s="125"/>
      <c r="CW211" s="125"/>
      <c r="CX211" s="125"/>
      <c r="CY211" s="125"/>
      <c r="CZ211" s="125"/>
      <c r="DA211" s="125"/>
      <c r="DB211" s="125"/>
      <c r="DC211" s="125"/>
      <c r="DD211" s="125"/>
      <c r="DE211" s="125"/>
      <c r="DF211" s="125"/>
      <c r="DG211" s="125"/>
      <c r="DH211" s="125"/>
      <c r="DI211" s="125"/>
      <c r="DJ211" s="125"/>
      <c r="DK211" s="125"/>
      <c r="DL211" s="125"/>
      <c r="DM211" s="125"/>
      <c r="DN211" s="125"/>
      <c r="DO211" s="125"/>
      <c r="DP211" s="125"/>
      <c r="DQ211" s="125"/>
      <c r="DR211" s="125"/>
      <c r="DS211" s="125"/>
      <c r="DT211" s="125"/>
      <c r="DU211" s="125"/>
      <c r="DV211" s="125"/>
      <c r="DW211" s="125"/>
      <c r="DX211" s="125"/>
      <c r="DY211" s="125"/>
      <c r="DZ211" s="125"/>
      <c r="EA211" s="125"/>
      <c r="EB211" s="125"/>
      <c r="EC211" s="125"/>
      <c r="ED211" s="125"/>
      <c r="EE211" s="125"/>
      <c r="EF211" s="125"/>
      <c r="EG211" s="125"/>
      <c r="EH211" s="125"/>
      <c r="EI211" s="125"/>
      <c r="EJ211" s="125"/>
      <c r="EK211" s="125"/>
      <c r="EL211" s="125"/>
      <c r="EM211" s="125"/>
      <c r="EN211" s="125"/>
      <c r="EO211" s="125"/>
      <c r="EP211" s="125"/>
      <c r="EQ211" s="125"/>
      <c r="ER211" s="125"/>
      <c r="ES211" s="125"/>
      <c r="ET211" s="125"/>
      <c r="EU211" s="125"/>
      <c r="EV211" s="125"/>
      <c r="EW211" s="125"/>
      <c r="EX211" s="125"/>
      <c r="EY211" s="125"/>
      <c r="EZ211" s="125"/>
      <c r="FA211" s="125"/>
      <c r="FB211" s="125"/>
      <c r="FC211" s="125"/>
      <c r="FD211" s="125"/>
      <c r="FE211" s="125"/>
      <c r="FF211" s="125"/>
      <c r="FG211" s="125"/>
      <c r="FH211" s="125"/>
      <c r="FI211" s="125"/>
      <c r="FJ211" s="125"/>
      <c r="FK211" s="125"/>
      <c r="FL211" s="125"/>
      <c r="FM211" s="125"/>
      <c r="FN211" s="125"/>
      <c r="FO211" s="125"/>
      <c r="FP211" s="125"/>
      <c r="FQ211" s="125"/>
      <c r="FR211" s="125"/>
      <c r="FS211" s="125"/>
      <c r="FT211" s="125"/>
      <c r="FU211" s="125"/>
      <c r="FV211" s="125"/>
      <c r="FW211" s="125"/>
      <c r="FX211" s="125"/>
      <c r="FY211" s="125"/>
      <c r="FZ211" s="125"/>
      <c r="GA211" s="125"/>
      <c r="GB211" s="125"/>
      <c r="GC211" s="125"/>
      <c r="GD211" s="125"/>
      <c r="GE211" s="125"/>
      <c r="GF211" s="125"/>
      <c r="GG211" s="125"/>
      <c r="GH211" s="125"/>
      <c r="GI211" s="125"/>
      <c r="GJ211" s="125"/>
      <c r="GK211" s="125"/>
      <c r="GL211" s="125"/>
      <c r="GM211" s="125"/>
      <c r="GN211" s="125"/>
      <c r="GO211" s="125"/>
      <c r="GP211" s="125"/>
      <c r="GQ211" s="125"/>
      <c r="GR211" s="125"/>
      <c r="GS211" s="125"/>
      <c r="GT211" s="125"/>
      <c r="GU211" s="125"/>
      <c r="GV211" s="125"/>
      <c r="GW211" s="125"/>
      <c r="GX211" s="125"/>
      <c r="GY211" s="125"/>
      <c r="GZ211" s="125"/>
      <c r="HA211" s="125"/>
      <c r="HB211" s="125"/>
      <c r="HC211" s="125"/>
      <c r="HD211" s="125"/>
      <c r="HE211" s="125"/>
      <c r="HF211" s="125"/>
      <c r="HG211" s="125"/>
      <c r="HH211" s="125"/>
      <c r="HI211" s="125"/>
      <c r="HJ211" s="125"/>
      <c r="HK211" s="125"/>
      <c r="HL211" s="125"/>
      <c r="HM211" s="125"/>
      <c r="HN211" s="125"/>
      <c r="HO211" s="125"/>
      <c r="HP211" s="125"/>
      <c r="HQ211" s="125"/>
      <c r="HR211" s="125"/>
      <c r="HS211" s="125"/>
      <c r="HT211" s="125"/>
      <c r="HU211" s="125"/>
      <c r="HV211" s="125"/>
      <c r="HW211" s="125"/>
      <c r="HX211" s="125"/>
      <c r="HY211" s="125"/>
      <c r="HZ211" s="125"/>
      <c r="IA211" s="125"/>
      <c r="IB211" s="125"/>
      <c r="IC211" s="125"/>
      <c r="ID211" s="125"/>
      <c r="IE211" s="125"/>
      <c r="IF211" s="125"/>
      <c r="IG211" s="125"/>
      <c r="IH211" s="125"/>
      <c r="II211" s="125"/>
      <c r="IJ211" s="125"/>
      <c r="IK211" s="125"/>
      <c r="IL211" s="125"/>
      <c r="IM211" s="125"/>
      <c r="IN211" s="125"/>
      <c r="IO211" s="125"/>
      <c r="IP211" s="125"/>
      <c r="IQ211" s="125"/>
      <c r="IR211" s="125"/>
      <c r="IS211" s="125"/>
      <c r="IT211" s="125"/>
      <c r="IU211" s="125"/>
      <c r="IV211" s="125"/>
      <c r="IW211" s="125"/>
      <c r="IX211" s="125"/>
      <c r="IY211" s="125"/>
      <c r="IZ211" s="125"/>
      <c r="JA211" s="125"/>
      <c r="JB211" s="125"/>
      <c r="JC211" s="125"/>
      <c r="JD211" s="125"/>
      <c r="JE211" s="125"/>
      <c r="JF211" s="125"/>
      <c r="JG211" s="125"/>
      <c r="JH211" s="125"/>
      <c r="JI211" s="125"/>
      <c r="JJ211" s="125"/>
      <c r="JK211" s="125"/>
      <c r="JL211" s="125"/>
      <c r="JM211" s="125"/>
      <c r="JN211" s="125"/>
      <c r="JO211" s="125"/>
    </row>
    <row r="212" spans="1:275" s="128" customFormat="1" x14ac:dyDescent="0.25">
      <c r="A212" s="125" t="s">
        <v>291</v>
      </c>
      <c r="B212" s="125" t="s">
        <v>129</v>
      </c>
      <c r="C212" s="125" t="s">
        <v>130</v>
      </c>
      <c r="D212" s="131">
        <v>0.62675307271015313</v>
      </c>
      <c r="E212" s="131">
        <v>0.64075307271015314</v>
      </c>
      <c r="F212" s="131">
        <v>0.64075307271015314</v>
      </c>
      <c r="G212" s="131">
        <v>0.64075307271015314</v>
      </c>
      <c r="H212" s="136">
        <v>21</v>
      </c>
      <c r="I212" s="125" t="s">
        <v>88</v>
      </c>
      <c r="J212" s="125"/>
      <c r="K212" s="125"/>
      <c r="L212" s="125"/>
      <c r="M212" s="125"/>
      <c r="N212" s="125"/>
      <c r="O212" s="125"/>
      <c r="P212" s="125"/>
      <c r="Q212" s="125"/>
      <c r="R212" s="125"/>
      <c r="S212" s="125"/>
      <c r="T212" s="125"/>
      <c r="U212" s="125"/>
      <c r="V212" s="125"/>
      <c r="W212" s="125"/>
      <c r="X212" s="125"/>
      <c r="Y212" s="125"/>
      <c r="Z212" s="125"/>
      <c r="AA212" s="125"/>
      <c r="AB212" s="125"/>
      <c r="AC212" s="125"/>
      <c r="AD212" s="125"/>
      <c r="AE212" s="125"/>
      <c r="AF212" s="125"/>
      <c r="AG212" s="125"/>
      <c r="AH212" s="125"/>
      <c r="AI212" s="125"/>
      <c r="AJ212" s="125"/>
      <c r="AK212" s="125"/>
      <c r="AL212" s="125"/>
      <c r="AM212" s="125"/>
      <c r="AN212" s="125"/>
      <c r="AO212" s="125"/>
      <c r="AP212" s="125"/>
      <c r="AQ212" s="125"/>
      <c r="AR212" s="125"/>
      <c r="AS212" s="125"/>
      <c r="AT212" s="125"/>
      <c r="AU212" s="125"/>
      <c r="AV212" s="125"/>
      <c r="AW212" s="125"/>
      <c r="AX212" s="125"/>
      <c r="AY212" s="125"/>
      <c r="AZ212" s="125"/>
      <c r="BA212" s="125"/>
      <c r="BB212" s="125"/>
      <c r="BC212" s="125"/>
      <c r="BD212" s="125"/>
      <c r="BE212" s="125"/>
      <c r="BF212" s="125"/>
      <c r="BG212" s="125"/>
      <c r="BH212" s="125"/>
      <c r="BI212" s="125"/>
      <c r="BJ212" s="125"/>
      <c r="BK212" s="125"/>
      <c r="BL212" s="125"/>
      <c r="BM212" s="125"/>
      <c r="BN212" s="125"/>
      <c r="BO212" s="125"/>
      <c r="BP212" s="125"/>
      <c r="BQ212" s="125"/>
      <c r="BR212" s="125"/>
      <c r="BS212" s="125"/>
      <c r="BT212" s="125"/>
      <c r="BU212" s="125"/>
      <c r="BV212" s="125"/>
      <c r="BW212" s="125"/>
      <c r="BX212" s="125"/>
      <c r="BY212" s="125"/>
      <c r="BZ212" s="125"/>
      <c r="CA212" s="125"/>
      <c r="CB212" s="125"/>
      <c r="CC212" s="125"/>
      <c r="CD212" s="125"/>
      <c r="CE212" s="125"/>
      <c r="CF212" s="125"/>
      <c r="CG212" s="125"/>
      <c r="CH212" s="125"/>
      <c r="CI212" s="125"/>
      <c r="CJ212" s="125"/>
      <c r="CK212" s="125"/>
      <c r="CL212" s="125"/>
      <c r="CM212" s="125"/>
      <c r="CN212" s="125"/>
      <c r="CO212" s="125"/>
      <c r="CP212" s="125"/>
      <c r="CQ212" s="125"/>
      <c r="CR212" s="125"/>
      <c r="CS212" s="125"/>
      <c r="CT212" s="125"/>
      <c r="CU212" s="125"/>
      <c r="CV212" s="125"/>
      <c r="CW212" s="125"/>
      <c r="CX212" s="125"/>
      <c r="CY212" s="125"/>
      <c r="CZ212" s="125"/>
      <c r="DA212" s="125"/>
      <c r="DB212" s="125"/>
      <c r="DC212" s="125"/>
      <c r="DD212" s="125"/>
      <c r="DE212" s="125"/>
      <c r="DF212" s="125"/>
      <c r="DG212" s="125"/>
      <c r="DH212" s="125"/>
      <c r="DI212" s="125"/>
      <c r="DJ212" s="125"/>
      <c r="DK212" s="125"/>
      <c r="DL212" s="125"/>
      <c r="DM212" s="125"/>
      <c r="DN212" s="125"/>
      <c r="DO212" s="125"/>
      <c r="DP212" s="125"/>
      <c r="DQ212" s="125"/>
      <c r="DR212" s="125"/>
      <c r="DS212" s="125"/>
      <c r="DT212" s="125"/>
      <c r="DU212" s="125"/>
      <c r="DV212" s="125"/>
      <c r="DW212" s="125"/>
      <c r="DX212" s="125"/>
      <c r="DY212" s="125"/>
      <c r="DZ212" s="125"/>
      <c r="EA212" s="125"/>
      <c r="EB212" s="125"/>
      <c r="EC212" s="125"/>
      <c r="ED212" s="125"/>
      <c r="EE212" s="125"/>
      <c r="EF212" s="125"/>
      <c r="EG212" s="125"/>
      <c r="EH212" s="125"/>
      <c r="EI212" s="125"/>
      <c r="EJ212" s="125"/>
      <c r="EK212" s="125"/>
      <c r="EL212" s="125"/>
      <c r="EM212" s="125"/>
      <c r="EN212" s="125"/>
      <c r="EO212" s="125"/>
      <c r="EP212" s="125"/>
      <c r="EQ212" s="125"/>
      <c r="ER212" s="125"/>
      <c r="ES212" s="125"/>
      <c r="ET212" s="125"/>
      <c r="EU212" s="125"/>
      <c r="EV212" s="125"/>
      <c r="EW212" s="125"/>
      <c r="EX212" s="125"/>
      <c r="EY212" s="125"/>
      <c r="EZ212" s="125"/>
      <c r="FA212" s="125"/>
      <c r="FB212" s="125"/>
      <c r="FC212" s="125"/>
      <c r="FD212" s="125"/>
      <c r="FE212" s="125"/>
      <c r="FF212" s="125"/>
      <c r="FG212" s="125"/>
      <c r="FH212" s="125"/>
      <c r="FI212" s="125"/>
      <c r="FJ212" s="125"/>
      <c r="FK212" s="125"/>
      <c r="FL212" s="125"/>
      <c r="FM212" s="125"/>
      <c r="FN212" s="125"/>
      <c r="FO212" s="125"/>
      <c r="FP212" s="125"/>
      <c r="FQ212" s="125"/>
      <c r="FR212" s="125"/>
      <c r="FS212" s="125"/>
      <c r="FT212" s="125"/>
      <c r="FU212" s="125"/>
      <c r="FV212" s="125"/>
      <c r="FW212" s="125"/>
      <c r="FX212" s="125"/>
      <c r="FY212" s="125"/>
      <c r="FZ212" s="125"/>
      <c r="GA212" s="125"/>
      <c r="GB212" s="125"/>
      <c r="GC212" s="125"/>
      <c r="GD212" s="125"/>
      <c r="GE212" s="125"/>
      <c r="GF212" s="125"/>
      <c r="GG212" s="125"/>
      <c r="GH212" s="125"/>
      <c r="GI212" s="125"/>
      <c r="GJ212" s="125"/>
      <c r="GK212" s="125"/>
      <c r="GL212" s="125"/>
      <c r="GM212" s="125"/>
      <c r="GN212" s="125"/>
      <c r="GO212" s="125"/>
      <c r="GP212" s="125"/>
      <c r="GQ212" s="125"/>
      <c r="GR212" s="125"/>
      <c r="GS212" s="125"/>
      <c r="GT212" s="125"/>
      <c r="GU212" s="125"/>
      <c r="GV212" s="125"/>
      <c r="GW212" s="125"/>
      <c r="GX212" s="125"/>
      <c r="GY212" s="125"/>
      <c r="GZ212" s="125"/>
      <c r="HA212" s="125"/>
      <c r="HB212" s="125"/>
      <c r="HC212" s="125"/>
      <c r="HD212" s="125"/>
      <c r="HE212" s="125"/>
      <c r="HF212" s="125"/>
      <c r="HG212" s="125"/>
      <c r="HH212" s="125"/>
      <c r="HI212" s="125"/>
      <c r="HJ212" s="125"/>
      <c r="HK212" s="125"/>
      <c r="HL212" s="125"/>
      <c r="HM212" s="125"/>
      <c r="HN212" s="125"/>
      <c r="HO212" s="125"/>
      <c r="HP212" s="125"/>
      <c r="HQ212" s="125"/>
      <c r="HR212" s="125"/>
      <c r="HS212" s="125"/>
      <c r="HT212" s="125"/>
      <c r="HU212" s="125"/>
      <c r="HV212" s="125"/>
      <c r="HW212" s="125"/>
      <c r="HX212" s="125"/>
      <c r="HY212" s="125"/>
      <c r="HZ212" s="125"/>
      <c r="IA212" s="125"/>
      <c r="IB212" s="125"/>
      <c r="IC212" s="125"/>
      <c r="ID212" s="125"/>
      <c r="IE212" s="125"/>
      <c r="IF212" s="125"/>
      <c r="IG212" s="125"/>
      <c r="IH212" s="125"/>
      <c r="II212" s="125"/>
      <c r="IJ212" s="125"/>
      <c r="IK212" s="125"/>
      <c r="IL212" s="125"/>
      <c r="IM212" s="125"/>
      <c r="IN212" s="125"/>
      <c r="IO212" s="125"/>
      <c r="IP212" s="125"/>
      <c r="IQ212" s="125"/>
      <c r="IR212" s="125"/>
      <c r="IS212" s="125"/>
      <c r="IT212" s="125"/>
      <c r="IU212" s="125"/>
      <c r="IV212" s="125"/>
      <c r="IW212" s="125"/>
      <c r="IX212" s="125"/>
      <c r="IY212" s="125"/>
      <c r="IZ212" s="125"/>
      <c r="JA212" s="125"/>
      <c r="JB212" s="125"/>
      <c r="JC212" s="125"/>
      <c r="JD212" s="125"/>
      <c r="JE212" s="125"/>
      <c r="JF212" s="125"/>
      <c r="JG212" s="125"/>
      <c r="JH212" s="125"/>
      <c r="JI212" s="125"/>
      <c r="JJ212" s="125"/>
      <c r="JK212" s="125"/>
      <c r="JL212" s="125"/>
      <c r="JM212" s="125"/>
      <c r="JN212" s="125"/>
      <c r="JO212" s="125"/>
    </row>
    <row r="213" spans="1:275" x14ac:dyDescent="0.25">
      <c r="A213" s="125" t="s">
        <v>398</v>
      </c>
      <c r="B213" s="125" t="s">
        <v>152</v>
      </c>
      <c r="C213" s="125" t="s">
        <v>345</v>
      </c>
      <c r="D213" s="133">
        <v>0.63762028138935989</v>
      </c>
      <c r="E213" s="133">
        <v>0.63762028138935989</v>
      </c>
      <c r="F213" s="133">
        <v>0.63762028138935989</v>
      </c>
      <c r="G213" s="133">
        <v>0.63762028138935989</v>
      </c>
      <c r="H213" s="136">
        <v>30</v>
      </c>
      <c r="I213" s="125" t="s">
        <v>86</v>
      </c>
    </row>
    <row r="214" spans="1:275" x14ac:dyDescent="0.25">
      <c r="A214" s="125" t="s">
        <v>291</v>
      </c>
      <c r="B214" s="125" t="s">
        <v>99</v>
      </c>
      <c r="C214" s="125" t="s">
        <v>100</v>
      </c>
      <c r="D214" s="131">
        <v>0.63682921236290957</v>
      </c>
      <c r="E214" s="131">
        <v>0.63682921236290957</v>
      </c>
      <c r="F214" s="131">
        <v>0.63682921236290957</v>
      </c>
      <c r="G214" s="131">
        <v>0.63682921236290957</v>
      </c>
      <c r="H214" s="136">
        <v>22</v>
      </c>
      <c r="I214" s="125" t="s">
        <v>86</v>
      </c>
    </row>
    <row r="215" spans="1:275" x14ac:dyDescent="0.25">
      <c r="A215" s="125" t="s">
        <v>291</v>
      </c>
      <c r="B215" s="125" t="s">
        <v>140</v>
      </c>
      <c r="C215" s="125" t="s">
        <v>141</v>
      </c>
      <c r="D215" s="131">
        <v>0.63448277137336062</v>
      </c>
      <c r="E215" s="131">
        <v>0.63448277137336062</v>
      </c>
      <c r="F215" s="131">
        <v>0.63448277137336062</v>
      </c>
      <c r="G215" s="131">
        <v>0.63448277137336062</v>
      </c>
      <c r="H215" s="136">
        <v>23</v>
      </c>
      <c r="I215" s="125" t="s">
        <v>86</v>
      </c>
    </row>
    <row r="216" spans="1:275" x14ac:dyDescent="0.25">
      <c r="A216" s="125" t="s">
        <v>289</v>
      </c>
      <c r="B216" s="125" t="s">
        <v>194</v>
      </c>
      <c r="C216" s="125" t="s">
        <v>195</v>
      </c>
      <c r="D216" s="131">
        <v>0.62818585973381003</v>
      </c>
      <c r="E216" s="131">
        <v>0.63318585973381003</v>
      </c>
      <c r="F216" s="131">
        <v>0.63318585973381003</v>
      </c>
      <c r="G216" s="131">
        <v>0.63318585973381003</v>
      </c>
      <c r="H216" s="136">
        <v>48</v>
      </c>
      <c r="I216" s="132" t="s">
        <v>86</v>
      </c>
    </row>
    <row r="217" spans="1:275" x14ac:dyDescent="0.25">
      <c r="A217" s="125" t="s">
        <v>538</v>
      </c>
      <c r="B217" s="125" t="s">
        <v>180</v>
      </c>
      <c r="C217" s="125" t="s">
        <v>495</v>
      </c>
      <c r="G217" s="131">
        <v>0.63094451628082193</v>
      </c>
      <c r="H217" s="136">
        <v>17</v>
      </c>
      <c r="I217" s="131" t="s">
        <v>86</v>
      </c>
    </row>
    <row r="218" spans="1:275" x14ac:dyDescent="0.25">
      <c r="A218" s="125" t="s">
        <v>398</v>
      </c>
      <c r="B218" s="125" t="s">
        <v>342</v>
      </c>
      <c r="C218" s="125" t="s">
        <v>343</v>
      </c>
      <c r="D218" s="133">
        <v>0.63077367176717092</v>
      </c>
      <c r="E218" s="133">
        <v>0.63077367176717092</v>
      </c>
      <c r="F218" s="133">
        <v>0.63077367176717092</v>
      </c>
      <c r="G218" s="133">
        <v>0.63077367176717092</v>
      </c>
      <c r="H218" s="136">
        <v>31</v>
      </c>
      <c r="I218" s="125" t="s">
        <v>86</v>
      </c>
    </row>
    <row r="219" spans="1:275" x14ac:dyDescent="0.25">
      <c r="A219" s="125" t="s">
        <v>291</v>
      </c>
      <c r="B219" s="125" t="s">
        <v>108</v>
      </c>
      <c r="C219" s="125" t="s">
        <v>109</v>
      </c>
      <c r="D219" s="131">
        <v>0.61952602025700165</v>
      </c>
      <c r="E219" s="131">
        <v>0.63002602025700161</v>
      </c>
      <c r="F219" s="131">
        <v>0.63002602025700161</v>
      </c>
      <c r="G219" s="131">
        <v>0.63002602025700161</v>
      </c>
      <c r="H219" s="136">
        <v>24</v>
      </c>
      <c r="I219" s="125" t="s">
        <v>86</v>
      </c>
    </row>
    <row r="220" spans="1:275" x14ac:dyDescent="0.25">
      <c r="A220" s="125" t="s">
        <v>289</v>
      </c>
      <c r="B220" s="125" t="s">
        <v>186</v>
      </c>
      <c r="C220" s="125" t="s">
        <v>187</v>
      </c>
      <c r="D220" s="131">
        <v>0.62931426343872021</v>
      </c>
      <c r="E220" s="131">
        <v>0.62931426343872021</v>
      </c>
      <c r="F220" s="131">
        <v>0.62931426343872021</v>
      </c>
      <c r="G220" s="131">
        <v>0.62931426343872021</v>
      </c>
      <c r="H220" s="136">
        <v>49</v>
      </c>
      <c r="I220" s="132" t="s">
        <v>86</v>
      </c>
    </row>
    <row r="221" spans="1:275" x14ac:dyDescent="0.25">
      <c r="A221" s="125" t="s">
        <v>538</v>
      </c>
      <c r="B221" s="125" t="s">
        <v>476</v>
      </c>
      <c r="C221" s="125" t="s">
        <v>477</v>
      </c>
      <c r="G221" s="131">
        <v>0.62706447207238147</v>
      </c>
      <c r="H221" s="136">
        <v>18</v>
      </c>
      <c r="I221" s="131" t="s">
        <v>86</v>
      </c>
    </row>
    <row r="222" spans="1:275" x14ac:dyDescent="0.25">
      <c r="A222" s="125" t="s">
        <v>291</v>
      </c>
      <c r="B222" s="125" t="s">
        <v>98</v>
      </c>
      <c r="C222" s="125" t="s">
        <v>45</v>
      </c>
      <c r="D222" s="131">
        <v>0.62076840188573612</v>
      </c>
      <c r="E222" s="131">
        <v>0.62076840188573612</v>
      </c>
      <c r="F222" s="131">
        <v>0.62076840188573612</v>
      </c>
      <c r="G222" s="131">
        <v>0.62076840188573612</v>
      </c>
      <c r="H222" s="136">
        <v>25</v>
      </c>
      <c r="I222" s="125" t="s">
        <v>86</v>
      </c>
    </row>
    <row r="223" spans="1:275" x14ac:dyDescent="0.25">
      <c r="A223" s="125" t="s">
        <v>398</v>
      </c>
      <c r="B223" s="125" t="s">
        <v>351</v>
      </c>
      <c r="C223" s="125" t="s">
        <v>157</v>
      </c>
      <c r="D223" s="133">
        <v>0.57276202290475886</v>
      </c>
      <c r="E223" s="133">
        <v>0.61719445533719131</v>
      </c>
      <c r="F223" s="133">
        <v>0.61719445533719131</v>
      </c>
      <c r="G223" s="133">
        <v>0.61719445533719131</v>
      </c>
      <c r="H223" s="136">
        <v>32</v>
      </c>
      <c r="I223" s="125" t="s">
        <v>86</v>
      </c>
    </row>
    <row r="224" spans="1:275" x14ac:dyDescent="0.25">
      <c r="A224" s="125" t="s">
        <v>289</v>
      </c>
      <c r="B224" s="125" t="s">
        <v>196</v>
      </c>
      <c r="C224" s="125" t="s">
        <v>197</v>
      </c>
      <c r="D224" s="131">
        <v>0.60967719831486911</v>
      </c>
      <c r="E224" s="131">
        <v>0.61467719831486911</v>
      </c>
      <c r="F224" s="131">
        <v>0.61467719831486911</v>
      </c>
      <c r="G224" s="131">
        <v>0.61467719831486911</v>
      </c>
      <c r="H224" s="136">
        <v>50</v>
      </c>
      <c r="I224" s="132" t="s">
        <v>86</v>
      </c>
    </row>
    <row r="225" spans="1:10" x14ac:dyDescent="0.25">
      <c r="A225" s="125" t="s">
        <v>289</v>
      </c>
      <c r="B225" s="125" t="s">
        <v>165</v>
      </c>
      <c r="C225" s="125" t="s">
        <v>166</v>
      </c>
      <c r="D225" s="131">
        <v>0.61104761519455664</v>
      </c>
      <c r="E225" s="131">
        <v>0.61404761519455664</v>
      </c>
      <c r="F225" s="131">
        <v>0.61404761519455664</v>
      </c>
      <c r="G225" s="131">
        <v>0.61404761519455664</v>
      </c>
      <c r="H225" s="136">
        <v>51</v>
      </c>
      <c r="I225" s="132" t="s">
        <v>86</v>
      </c>
    </row>
    <row r="226" spans="1:10" x14ac:dyDescent="0.25">
      <c r="A226" s="125" t="s">
        <v>538</v>
      </c>
      <c r="B226" s="125" t="s">
        <v>504</v>
      </c>
      <c r="C226" s="125" t="s">
        <v>327</v>
      </c>
      <c r="G226" s="131">
        <v>0.61022700137461339</v>
      </c>
      <c r="H226" s="136">
        <v>19</v>
      </c>
      <c r="I226" s="131" t="s">
        <v>86</v>
      </c>
    </row>
    <row r="227" spans="1:10" x14ac:dyDescent="0.25">
      <c r="A227" s="125" t="s">
        <v>290</v>
      </c>
      <c r="B227" s="125" t="s">
        <v>268</v>
      </c>
      <c r="C227" s="125" t="s">
        <v>269</v>
      </c>
      <c r="D227" s="133">
        <v>0.58248921991777547</v>
      </c>
      <c r="E227" s="133">
        <v>0.60348921991777549</v>
      </c>
      <c r="F227" s="133">
        <v>0.60348921991777549</v>
      </c>
      <c r="G227" s="133">
        <v>0.60348921991777549</v>
      </c>
      <c r="H227" s="136">
        <v>23</v>
      </c>
      <c r="I227" s="125" t="s">
        <v>86</v>
      </c>
    </row>
    <row r="228" spans="1:10" x14ac:dyDescent="0.25">
      <c r="A228" s="125" t="s">
        <v>398</v>
      </c>
      <c r="B228" s="125" t="s">
        <v>296</v>
      </c>
      <c r="C228" s="125" t="s">
        <v>297</v>
      </c>
      <c r="D228" s="133">
        <v>0.5679932717562759</v>
      </c>
      <c r="E228" s="133">
        <v>0.60199327175627593</v>
      </c>
      <c r="F228" s="133">
        <v>0.60199327175627593</v>
      </c>
      <c r="G228" s="133">
        <v>0.60199327175627593</v>
      </c>
      <c r="H228" s="136">
        <v>33</v>
      </c>
      <c r="I228" s="125" t="s">
        <v>86</v>
      </c>
    </row>
    <row r="229" spans="1:10" x14ac:dyDescent="0.25">
      <c r="A229" s="125" t="s">
        <v>291</v>
      </c>
      <c r="B229" s="125" t="s">
        <v>47</v>
      </c>
      <c r="C229" s="125" t="s">
        <v>81</v>
      </c>
      <c r="D229" s="131">
        <v>0.58198941969056917</v>
      </c>
      <c r="E229" s="131">
        <v>0.60098941969056918</v>
      </c>
      <c r="F229" s="131">
        <v>0.60098941969056918</v>
      </c>
      <c r="G229" s="131">
        <v>0.60098941969056918</v>
      </c>
      <c r="H229" s="136">
        <v>22</v>
      </c>
      <c r="I229" s="125" t="s">
        <v>86</v>
      </c>
    </row>
    <row r="230" spans="1:10" x14ac:dyDescent="0.25">
      <c r="A230" s="125" t="s">
        <v>398</v>
      </c>
      <c r="B230" s="125" t="s">
        <v>316</v>
      </c>
      <c r="C230" s="125" t="s">
        <v>317</v>
      </c>
      <c r="D230" s="133">
        <v>0.57403987409696855</v>
      </c>
      <c r="E230" s="133">
        <v>0.59853987409696852</v>
      </c>
      <c r="F230" s="133">
        <v>0.59853987409696852</v>
      </c>
      <c r="G230" s="133">
        <v>0.59853987409696852</v>
      </c>
      <c r="H230" s="136">
        <v>34</v>
      </c>
      <c r="I230" s="125" t="s">
        <v>86</v>
      </c>
    </row>
    <row r="231" spans="1:10" x14ac:dyDescent="0.25">
      <c r="A231" s="125" t="s">
        <v>449</v>
      </c>
      <c r="B231" s="131" t="s">
        <v>405</v>
      </c>
      <c r="C231" s="131" t="s">
        <v>406</v>
      </c>
      <c r="D231" s="131">
        <v>0.58305106604183932</v>
      </c>
      <c r="E231" s="131">
        <v>0.59705106604183933</v>
      </c>
      <c r="F231" s="131">
        <v>0.59705106604183933</v>
      </c>
      <c r="G231" s="131">
        <v>0.59705106604183933</v>
      </c>
      <c r="H231" s="136">
        <v>22</v>
      </c>
      <c r="I231" s="125" t="s">
        <v>86</v>
      </c>
    </row>
    <row r="232" spans="1:10" x14ac:dyDescent="0.25">
      <c r="A232" s="125" t="s">
        <v>398</v>
      </c>
      <c r="B232" s="125" t="s">
        <v>346</v>
      </c>
      <c r="C232" s="125" t="s">
        <v>347</v>
      </c>
      <c r="D232" s="133">
        <v>0.58417871982089065</v>
      </c>
      <c r="E232" s="133">
        <v>0.59417871982089066</v>
      </c>
      <c r="F232" s="133">
        <v>0.59417871982089066</v>
      </c>
      <c r="G232" s="133">
        <v>0.59417871982089066</v>
      </c>
      <c r="H232" s="136">
        <v>35</v>
      </c>
      <c r="I232" s="125" t="s">
        <v>86</v>
      </c>
    </row>
    <row r="233" spans="1:10" x14ac:dyDescent="0.25">
      <c r="A233" s="125" t="s">
        <v>538</v>
      </c>
      <c r="B233" s="125" t="s">
        <v>470</v>
      </c>
      <c r="C233" s="125" t="s">
        <v>500</v>
      </c>
      <c r="G233" s="131">
        <v>0.59386504624022418</v>
      </c>
      <c r="H233" s="136">
        <v>20</v>
      </c>
      <c r="I233" s="131" t="s">
        <v>86</v>
      </c>
    </row>
    <row r="234" spans="1:10" x14ac:dyDescent="0.25">
      <c r="A234" s="125" t="s">
        <v>398</v>
      </c>
      <c r="B234" s="125" t="s">
        <v>328</v>
      </c>
      <c r="C234" s="125" t="s">
        <v>315</v>
      </c>
      <c r="D234" s="133">
        <v>0.53464985526411601</v>
      </c>
      <c r="E234" s="133">
        <v>0.57864985526411605</v>
      </c>
      <c r="F234" s="133">
        <v>0.57864985526411605</v>
      </c>
      <c r="G234" s="133">
        <v>0.57864985526411605</v>
      </c>
      <c r="H234" s="136">
        <v>36</v>
      </c>
      <c r="I234" s="125" t="s">
        <v>86</v>
      </c>
    </row>
    <row r="235" spans="1:10" x14ac:dyDescent="0.25">
      <c r="A235" s="125" t="s">
        <v>289</v>
      </c>
      <c r="B235" s="125" t="s">
        <v>120</v>
      </c>
      <c r="C235" s="125" t="s">
        <v>121</v>
      </c>
      <c r="D235" s="131">
        <v>0.55630302950676336</v>
      </c>
      <c r="E235" s="131">
        <v>0.57630302950676338</v>
      </c>
      <c r="F235" s="131">
        <v>0.57630302950676338</v>
      </c>
      <c r="G235" s="131">
        <v>0.57630302950676338</v>
      </c>
      <c r="H235" s="136">
        <v>52</v>
      </c>
      <c r="I235" s="132" t="s">
        <v>86</v>
      </c>
      <c r="J235" s="125" t="s">
        <v>855</v>
      </c>
    </row>
    <row r="236" spans="1:10" x14ac:dyDescent="0.25">
      <c r="A236" s="126" t="s">
        <v>851</v>
      </c>
      <c r="B236" s="126" t="s">
        <v>785</v>
      </c>
      <c r="C236" s="126" t="s">
        <v>786</v>
      </c>
      <c r="D236" s="127"/>
      <c r="E236" s="127"/>
      <c r="F236" s="127"/>
      <c r="G236" s="127">
        <v>0.57589618959208588</v>
      </c>
      <c r="H236" s="143">
        <v>35</v>
      </c>
      <c r="I236" s="127" t="s">
        <v>86</v>
      </c>
    </row>
    <row r="237" spans="1:10" x14ac:dyDescent="0.25">
      <c r="A237" s="125" t="s">
        <v>398</v>
      </c>
      <c r="B237" s="125" t="s">
        <v>313</v>
      </c>
      <c r="C237" s="125" t="s">
        <v>48</v>
      </c>
      <c r="D237" s="133">
        <v>0.56652898265815166</v>
      </c>
      <c r="E237" s="133">
        <v>0.57552898265815167</v>
      </c>
      <c r="F237" s="133">
        <v>0.57552898265815167</v>
      </c>
      <c r="G237" s="133">
        <v>0.57552898265815167</v>
      </c>
      <c r="H237" s="136">
        <v>37</v>
      </c>
      <c r="I237" s="125" t="s">
        <v>86</v>
      </c>
    </row>
    <row r="238" spans="1:10" x14ac:dyDescent="0.25">
      <c r="A238" s="125" t="s">
        <v>398</v>
      </c>
      <c r="B238" s="125" t="s">
        <v>334</v>
      </c>
      <c r="C238" s="125" t="s">
        <v>115</v>
      </c>
      <c r="D238" s="133">
        <v>0.54219322683291127</v>
      </c>
      <c r="E238" s="133">
        <v>0.57469322683291124</v>
      </c>
      <c r="F238" s="133">
        <v>0.57469322683291124</v>
      </c>
      <c r="G238" s="133">
        <v>0.57469322683291124</v>
      </c>
      <c r="H238" s="136">
        <v>38</v>
      </c>
      <c r="I238" s="125" t="s">
        <v>86</v>
      </c>
    </row>
    <row r="239" spans="1:10" x14ac:dyDescent="0.25">
      <c r="A239" s="125" t="s">
        <v>289</v>
      </c>
      <c r="B239" s="125" t="s">
        <v>154</v>
      </c>
      <c r="C239" s="125" t="s">
        <v>155</v>
      </c>
      <c r="D239" s="131">
        <v>0.5728115302029495</v>
      </c>
      <c r="E239" s="131">
        <v>0.5728115302029495</v>
      </c>
      <c r="F239" s="131">
        <v>0.5728115302029495</v>
      </c>
      <c r="G239" s="131">
        <v>0.5728115302029495</v>
      </c>
      <c r="H239" s="136">
        <v>53</v>
      </c>
      <c r="I239" s="132" t="s">
        <v>86</v>
      </c>
    </row>
    <row r="240" spans="1:10" x14ac:dyDescent="0.25">
      <c r="A240" s="125" t="s">
        <v>538</v>
      </c>
      <c r="B240" s="125" t="s">
        <v>180</v>
      </c>
      <c r="C240" s="125" t="s">
        <v>499</v>
      </c>
      <c r="G240" s="131">
        <v>0.57112179862126311</v>
      </c>
      <c r="H240" s="136">
        <v>21</v>
      </c>
      <c r="I240" s="131" t="s">
        <v>86</v>
      </c>
    </row>
    <row r="241" spans="1:10" x14ac:dyDescent="0.25">
      <c r="A241" s="126" t="s">
        <v>851</v>
      </c>
      <c r="B241" s="126" t="s">
        <v>641</v>
      </c>
      <c r="C241" s="126" t="s">
        <v>642</v>
      </c>
      <c r="D241" s="127"/>
      <c r="E241" s="127"/>
      <c r="F241" s="127"/>
      <c r="G241" s="127">
        <v>0.57010963828240224</v>
      </c>
      <c r="H241" s="143">
        <v>36</v>
      </c>
      <c r="I241" s="127" t="s">
        <v>86</v>
      </c>
    </row>
    <row r="242" spans="1:10" x14ac:dyDescent="0.25">
      <c r="A242" s="125" t="s">
        <v>449</v>
      </c>
      <c r="B242" s="131" t="s">
        <v>431</v>
      </c>
      <c r="C242" s="131" t="s">
        <v>168</v>
      </c>
      <c r="D242" s="131">
        <v>0.56696141561440361</v>
      </c>
      <c r="E242" s="131">
        <v>0.56696141561440361</v>
      </c>
      <c r="F242" s="131">
        <v>0.56696141561440361</v>
      </c>
      <c r="G242" s="131">
        <v>0.56696141561440361</v>
      </c>
      <c r="H242" s="136">
        <v>23</v>
      </c>
      <c r="I242" s="125" t="s">
        <v>86</v>
      </c>
    </row>
    <row r="243" spans="1:10" x14ac:dyDescent="0.25">
      <c r="A243" s="125" t="s">
        <v>291</v>
      </c>
      <c r="B243" s="125" t="s">
        <v>49</v>
      </c>
      <c r="C243" s="125" t="s">
        <v>82</v>
      </c>
      <c r="D243" s="131">
        <v>0.56192709664805562</v>
      </c>
      <c r="E243" s="131">
        <v>0.56692709664805563</v>
      </c>
      <c r="F243" s="131">
        <v>0.56692709664805563</v>
      </c>
      <c r="G243" s="131">
        <v>0.56692709664805563</v>
      </c>
      <c r="H243" s="136">
        <v>26</v>
      </c>
      <c r="I243" s="125" t="s">
        <v>86</v>
      </c>
      <c r="J243" s="125" t="s">
        <v>855</v>
      </c>
    </row>
    <row r="244" spans="1:10" x14ac:dyDescent="0.25">
      <c r="A244" s="125" t="s">
        <v>449</v>
      </c>
      <c r="B244" s="131" t="s">
        <v>428</v>
      </c>
      <c r="C244" s="131" t="s">
        <v>327</v>
      </c>
      <c r="D244" s="131">
        <v>0.56074184748288669</v>
      </c>
      <c r="E244" s="131">
        <v>0.56074184748288669</v>
      </c>
      <c r="F244" s="131">
        <v>0.56074184748288669</v>
      </c>
      <c r="G244" s="131">
        <v>0.56074184748288669</v>
      </c>
      <c r="H244" s="136">
        <v>24</v>
      </c>
      <c r="I244" s="125" t="s">
        <v>86</v>
      </c>
    </row>
    <row r="245" spans="1:10" x14ac:dyDescent="0.25">
      <c r="A245" s="125" t="s">
        <v>398</v>
      </c>
      <c r="B245" s="125" t="s">
        <v>307</v>
      </c>
      <c r="C245" s="125" t="s">
        <v>308</v>
      </c>
      <c r="D245" s="133">
        <v>0.53453827149757061</v>
      </c>
      <c r="E245" s="133">
        <v>0.55753827149757063</v>
      </c>
      <c r="F245" s="133">
        <v>0.55753827149757063</v>
      </c>
      <c r="G245" s="133">
        <v>0.55753827149757063</v>
      </c>
      <c r="H245" s="136">
        <v>39</v>
      </c>
      <c r="I245" s="125" t="s">
        <v>86</v>
      </c>
    </row>
    <row r="246" spans="1:10" x14ac:dyDescent="0.25">
      <c r="A246" s="126" t="s">
        <v>851</v>
      </c>
      <c r="B246" s="126" t="s">
        <v>547</v>
      </c>
      <c r="C246" s="126" t="s">
        <v>463</v>
      </c>
      <c r="D246" s="127"/>
      <c r="E246" s="127"/>
      <c r="F246" s="127"/>
      <c r="G246" s="127">
        <v>0.5565109058383757</v>
      </c>
      <c r="H246" s="143">
        <v>37</v>
      </c>
      <c r="I246" s="127" t="s">
        <v>86</v>
      </c>
    </row>
    <row r="247" spans="1:10" x14ac:dyDescent="0.25">
      <c r="A247" s="126" t="s">
        <v>851</v>
      </c>
      <c r="B247" s="126" t="s">
        <v>426</v>
      </c>
      <c r="C247" s="126" t="s">
        <v>141</v>
      </c>
      <c r="D247" s="127"/>
      <c r="E247" s="127"/>
      <c r="F247" s="127"/>
      <c r="G247" s="127">
        <v>0.55647358611253739</v>
      </c>
      <c r="H247" s="143">
        <v>38</v>
      </c>
      <c r="I247" s="127" t="s">
        <v>86</v>
      </c>
      <c r="J247" s="125" t="s">
        <v>855</v>
      </c>
    </row>
    <row r="248" spans="1:10" x14ac:dyDescent="0.25">
      <c r="A248" s="125" t="s">
        <v>398</v>
      </c>
      <c r="B248" s="125" t="s">
        <v>294</v>
      </c>
      <c r="C248" s="125" t="s">
        <v>295</v>
      </c>
      <c r="D248" s="133">
        <v>0.55000297029353007</v>
      </c>
      <c r="E248" s="133">
        <v>0.55500297029353007</v>
      </c>
      <c r="F248" s="133">
        <v>0.55500297029353007</v>
      </c>
      <c r="G248" s="133">
        <v>0.55500297029353007</v>
      </c>
      <c r="H248" s="136">
        <v>40</v>
      </c>
      <c r="I248" s="125" t="s">
        <v>86</v>
      </c>
    </row>
    <row r="249" spans="1:10" x14ac:dyDescent="0.25">
      <c r="A249" s="125" t="s">
        <v>398</v>
      </c>
      <c r="B249" s="125" t="s">
        <v>369</v>
      </c>
      <c r="C249" s="125" t="s">
        <v>370</v>
      </c>
      <c r="D249" s="133">
        <v>0.49344492796923556</v>
      </c>
      <c r="E249" s="133">
        <v>0.5424449279692356</v>
      </c>
      <c r="F249" s="133">
        <v>0.55000000000000004</v>
      </c>
      <c r="G249" s="133">
        <v>0.55000000000000004</v>
      </c>
      <c r="H249" s="136">
        <v>41</v>
      </c>
      <c r="I249" s="125" t="s">
        <v>86</v>
      </c>
    </row>
    <row r="250" spans="1:10" x14ac:dyDescent="0.25">
      <c r="A250" s="125" t="s">
        <v>398</v>
      </c>
      <c r="B250" s="125" t="s">
        <v>108</v>
      </c>
      <c r="C250" s="125" t="s">
        <v>215</v>
      </c>
      <c r="D250" s="133">
        <v>0.52385296200433551</v>
      </c>
      <c r="E250" s="133">
        <v>0.54735296200433547</v>
      </c>
      <c r="F250" s="133">
        <v>0.54735296200433547</v>
      </c>
      <c r="G250" s="133">
        <v>0.54735296200433547</v>
      </c>
      <c r="H250" s="136">
        <v>42</v>
      </c>
      <c r="I250" s="125" t="s">
        <v>86</v>
      </c>
    </row>
    <row r="251" spans="1:10" x14ac:dyDescent="0.25">
      <c r="A251" s="125" t="s">
        <v>398</v>
      </c>
      <c r="B251" s="125" t="s">
        <v>320</v>
      </c>
      <c r="C251" s="125" t="s">
        <v>321</v>
      </c>
      <c r="D251" s="133">
        <v>0.52412121212121221</v>
      </c>
      <c r="E251" s="133">
        <v>0.54712121212121223</v>
      </c>
      <c r="F251" s="133">
        <v>0.54712121212121223</v>
      </c>
      <c r="G251" s="133">
        <v>0.54712121212121223</v>
      </c>
      <c r="H251" s="136">
        <v>43</v>
      </c>
      <c r="I251" s="125" t="s">
        <v>86</v>
      </c>
    </row>
    <row r="252" spans="1:10" x14ac:dyDescent="0.25">
      <c r="A252" s="125" t="s">
        <v>449</v>
      </c>
      <c r="B252" s="131" t="s">
        <v>401</v>
      </c>
      <c r="C252" s="131" t="s">
        <v>402</v>
      </c>
      <c r="D252" s="131">
        <v>0.53204219430870026</v>
      </c>
      <c r="E252" s="131">
        <v>0.54304219430870027</v>
      </c>
      <c r="F252" s="131">
        <v>0.54304219430870027</v>
      </c>
      <c r="G252" s="131">
        <v>0.54304219430870027</v>
      </c>
      <c r="H252" s="136">
        <v>25</v>
      </c>
      <c r="I252" s="125" t="s">
        <v>86</v>
      </c>
    </row>
    <row r="253" spans="1:10" x14ac:dyDescent="0.25">
      <c r="A253" s="125" t="s">
        <v>291</v>
      </c>
      <c r="B253" s="125" t="s">
        <v>53</v>
      </c>
      <c r="C253" s="125" t="s">
        <v>54</v>
      </c>
      <c r="D253" s="131">
        <v>0.53823810002876804</v>
      </c>
      <c r="E253" s="131">
        <v>0.54223810002876804</v>
      </c>
      <c r="F253" s="131">
        <v>0.54223810002876804</v>
      </c>
      <c r="G253" s="131">
        <v>0.54223810002876804</v>
      </c>
      <c r="H253" s="136">
        <v>23</v>
      </c>
      <c r="I253" s="125" t="s">
        <v>23</v>
      </c>
    </row>
    <row r="254" spans="1:10" x14ac:dyDescent="0.25">
      <c r="A254" s="125" t="s">
        <v>538</v>
      </c>
      <c r="B254" s="125" t="s">
        <v>488</v>
      </c>
      <c r="C254" s="125" t="s">
        <v>102</v>
      </c>
      <c r="G254" s="131">
        <v>0.53419533564156585</v>
      </c>
      <c r="H254" s="136">
        <v>22</v>
      </c>
      <c r="I254" s="131" t="s">
        <v>86</v>
      </c>
    </row>
    <row r="255" spans="1:10" x14ac:dyDescent="0.25">
      <c r="A255" s="125" t="s">
        <v>398</v>
      </c>
      <c r="B255" s="125" t="s">
        <v>322</v>
      </c>
      <c r="C255" s="125" t="s">
        <v>193</v>
      </c>
      <c r="D255" s="133">
        <v>0.48954160110350042</v>
      </c>
      <c r="E255" s="133">
        <v>0.53354160110350046</v>
      </c>
      <c r="F255" s="133">
        <v>0.53354160110350046</v>
      </c>
      <c r="G255" s="133">
        <v>0.53354160110350046</v>
      </c>
      <c r="H255" s="136">
        <v>44</v>
      </c>
      <c r="I255" s="125" t="s">
        <v>23</v>
      </c>
    </row>
    <row r="256" spans="1:10" x14ac:dyDescent="0.25">
      <c r="A256" s="125" t="s">
        <v>398</v>
      </c>
      <c r="B256" s="125" t="s">
        <v>322</v>
      </c>
      <c r="C256" s="125" t="s">
        <v>323</v>
      </c>
      <c r="D256" s="133">
        <v>0.50402438411526662</v>
      </c>
      <c r="E256" s="133">
        <v>0.53102438411526665</v>
      </c>
      <c r="F256" s="133">
        <v>0.53102438411526665</v>
      </c>
      <c r="G256" s="133">
        <v>0.53102438411526665</v>
      </c>
      <c r="H256" s="136">
        <v>45</v>
      </c>
      <c r="I256" s="125" t="s">
        <v>23</v>
      </c>
    </row>
    <row r="257" spans="1:9" x14ac:dyDescent="0.25">
      <c r="A257" s="125" t="s">
        <v>538</v>
      </c>
      <c r="B257" s="125" t="s">
        <v>484</v>
      </c>
      <c r="C257" s="125" t="s">
        <v>485</v>
      </c>
      <c r="G257" s="131">
        <v>0.52825215806585912</v>
      </c>
      <c r="H257" s="136">
        <v>23</v>
      </c>
      <c r="I257" s="131" t="s">
        <v>23</v>
      </c>
    </row>
    <row r="258" spans="1:9" x14ac:dyDescent="0.25">
      <c r="A258" s="125" t="s">
        <v>289</v>
      </c>
      <c r="B258" s="125" t="s">
        <v>164</v>
      </c>
      <c r="C258" s="125" t="s">
        <v>157</v>
      </c>
      <c r="D258" s="131">
        <v>0.52525224315840047</v>
      </c>
      <c r="E258" s="131">
        <v>0.52525224315840047</v>
      </c>
      <c r="F258" s="131">
        <v>0.52525224315840047</v>
      </c>
      <c r="G258" s="131">
        <v>0.52525224315840047</v>
      </c>
      <c r="H258" s="136">
        <v>54</v>
      </c>
      <c r="I258" s="132" t="s">
        <v>23</v>
      </c>
    </row>
    <row r="259" spans="1:9" x14ac:dyDescent="0.25">
      <c r="A259" s="125" t="s">
        <v>449</v>
      </c>
      <c r="B259" s="131" t="s">
        <v>403</v>
      </c>
      <c r="C259" s="131" t="s">
        <v>404</v>
      </c>
      <c r="D259" s="131">
        <v>0.49872676160521445</v>
      </c>
      <c r="E259" s="131">
        <v>0.52272676160521447</v>
      </c>
      <c r="F259" s="131">
        <v>0.52272676160521447</v>
      </c>
      <c r="G259" s="131">
        <v>0.52272676160521447</v>
      </c>
      <c r="H259" s="136">
        <v>26</v>
      </c>
      <c r="I259" s="125" t="s">
        <v>86</v>
      </c>
    </row>
    <row r="260" spans="1:9" x14ac:dyDescent="0.25">
      <c r="A260" s="125" t="s">
        <v>398</v>
      </c>
      <c r="B260" s="125" t="s">
        <v>348</v>
      </c>
      <c r="C260" s="125" t="s">
        <v>181</v>
      </c>
      <c r="D260" s="133">
        <v>0.4814259940382043</v>
      </c>
      <c r="E260" s="133">
        <v>0.52242599403820433</v>
      </c>
      <c r="F260" s="133">
        <v>0.52242599403820433</v>
      </c>
      <c r="G260" s="133">
        <v>0.52242599403820433</v>
      </c>
      <c r="H260" s="136">
        <v>46</v>
      </c>
      <c r="I260" s="125" t="s">
        <v>23</v>
      </c>
    </row>
    <row r="261" spans="1:9" x14ac:dyDescent="0.25">
      <c r="A261" s="126" t="s">
        <v>851</v>
      </c>
      <c r="B261" s="126" t="s">
        <v>556</v>
      </c>
      <c r="C261" s="126" t="s">
        <v>215</v>
      </c>
      <c r="D261" s="127"/>
      <c r="E261" s="127"/>
      <c r="F261" s="127"/>
      <c r="G261" s="127">
        <v>0.52148861936761404</v>
      </c>
      <c r="H261" s="143">
        <v>39</v>
      </c>
      <c r="I261" s="127" t="s">
        <v>23</v>
      </c>
    </row>
    <row r="262" spans="1:9" x14ac:dyDescent="0.25">
      <c r="A262" s="125" t="s">
        <v>291</v>
      </c>
      <c r="B262" s="125" t="s">
        <v>120</v>
      </c>
      <c r="C262" s="125" t="s">
        <v>121</v>
      </c>
      <c r="D262" s="131">
        <v>0.50534098024934193</v>
      </c>
      <c r="E262" s="131">
        <v>0.51334098024934194</v>
      </c>
      <c r="F262" s="131">
        <v>0.51334098024934194</v>
      </c>
      <c r="G262" s="131">
        <v>0.51334098024934194</v>
      </c>
      <c r="H262" s="136">
        <v>27</v>
      </c>
      <c r="I262" s="125" t="s">
        <v>23</v>
      </c>
    </row>
    <row r="263" spans="1:9" x14ac:dyDescent="0.25">
      <c r="A263" s="125" t="s">
        <v>538</v>
      </c>
      <c r="B263" s="125" t="s">
        <v>486</v>
      </c>
      <c r="C263" s="125" t="s">
        <v>487</v>
      </c>
      <c r="G263" s="131">
        <v>0.51332882433031291</v>
      </c>
      <c r="H263" s="136">
        <v>24</v>
      </c>
      <c r="I263" s="131" t="s">
        <v>23</v>
      </c>
    </row>
    <row r="264" spans="1:9" x14ac:dyDescent="0.25">
      <c r="A264" s="125" t="s">
        <v>449</v>
      </c>
      <c r="B264" s="131" t="s">
        <v>363</v>
      </c>
      <c r="C264" s="131" t="s">
        <v>364</v>
      </c>
      <c r="D264" s="131">
        <v>0.49151647206242832</v>
      </c>
      <c r="E264" s="131">
        <v>0.50551647206242833</v>
      </c>
      <c r="F264" s="131">
        <v>0.50551647206242833</v>
      </c>
      <c r="G264" s="131">
        <v>0.50551647206242833</v>
      </c>
      <c r="H264" s="136">
        <v>27</v>
      </c>
      <c r="I264" s="125" t="s">
        <v>86</v>
      </c>
    </row>
    <row r="265" spans="1:9" x14ac:dyDescent="0.25">
      <c r="A265" s="126" t="s">
        <v>851</v>
      </c>
      <c r="B265" s="126" t="s">
        <v>633</v>
      </c>
      <c r="C265" s="126" t="s">
        <v>143</v>
      </c>
      <c r="D265" s="127"/>
      <c r="E265" s="127"/>
      <c r="F265" s="127"/>
      <c r="G265" s="127">
        <v>0.49117634635374263</v>
      </c>
      <c r="H265" s="143">
        <v>40</v>
      </c>
      <c r="I265" s="127" t="s">
        <v>23</v>
      </c>
    </row>
    <row r="266" spans="1:9" x14ac:dyDescent="0.25">
      <c r="A266" s="125" t="s">
        <v>291</v>
      </c>
      <c r="B266" s="125" t="s">
        <v>96</v>
      </c>
      <c r="C266" s="125" t="s">
        <v>97</v>
      </c>
      <c r="D266" s="131">
        <v>0.46458968557996505</v>
      </c>
      <c r="E266" s="131">
        <v>0.48758968557996507</v>
      </c>
      <c r="F266" s="131">
        <v>0.48758968557996507</v>
      </c>
      <c r="G266" s="131">
        <v>0.48758968557996507</v>
      </c>
      <c r="H266" s="136">
        <v>28</v>
      </c>
      <c r="I266" s="125" t="s">
        <v>23</v>
      </c>
    </row>
    <row r="267" spans="1:9" x14ac:dyDescent="0.25">
      <c r="A267" s="126" t="s">
        <v>851</v>
      </c>
      <c r="B267" s="126" t="s">
        <v>561</v>
      </c>
      <c r="C267" s="126" t="s">
        <v>556</v>
      </c>
      <c r="D267" s="127"/>
      <c r="E267" s="127"/>
      <c r="F267" s="127"/>
      <c r="G267" s="127">
        <v>0.4815301658695692</v>
      </c>
      <c r="H267" s="143">
        <v>41</v>
      </c>
      <c r="I267" s="127" t="s">
        <v>23</v>
      </c>
    </row>
    <row r="268" spans="1:9" x14ac:dyDescent="0.25">
      <c r="A268" s="125" t="s">
        <v>290</v>
      </c>
      <c r="B268" s="138" t="s">
        <v>259</v>
      </c>
      <c r="C268" s="138" t="s">
        <v>260</v>
      </c>
      <c r="D268" s="139">
        <v>0.47076371510328452</v>
      </c>
      <c r="E268" s="139">
        <v>0.47976371510328453</v>
      </c>
      <c r="F268" s="139">
        <v>0.47976371510328453</v>
      </c>
      <c r="G268" s="139">
        <v>0.47976371510328453</v>
      </c>
      <c r="H268" s="142">
        <v>24</v>
      </c>
      <c r="I268" s="138" t="s">
        <v>23</v>
      </c>
    </row>
    <row r="269" spans="1:9" x14ac:dyDescent="0.25">
      <c r="A269" s="125" t="s">
        <v>291</v>
      </c>
      <c r="B269" s="125" t="s">
        <v>49</v>
      </c>
      <c r="C269" s="125" t="s">
        <v>82</v>
      </c>
      <c r="D269" s="131">
        <v>0.45039846607041456</v>
      </c>
      <c r="E269" s="131">
        <v>0.46439846607041457</v>
      </c>
      <c r="F269" s="131">
        <v>0.46439846607041457</v>
      </c>
      <c r="G269" s="131">
        <v>0.46439846607041457</v>
      </c>
      <c r="H269" s="136">
        <v>24</v>
      </c>
      <c r="I269" s="125" t="s">
        <v>23</v>
      </c>
    </row>
    <row r="270" spans="1:9" x14ac:dyDescent="0.25">
      <c r="A270" s="125" t="s">
        <v>398</v>
      </c>
      <c r="B270" s="125" t="s">
        <v>337</v>
      </c>
      <c r="C270" s="125" t="s">
        <v>338</v>
      </c>
      <c r="D270" s="133">
        <v>0.44998555584649425</v>
      </c>
      <c r="E270" s="133">
        <v>0.46198555584649426</v>
      </c>
      <c r="F270" s="133">
        <v>0.46198555584649426</v>
      </c>
      <c r="G270" s="133">
        <v>0.46198555584649426</v>
      </c>
      <c r="H270" s="136">
        <v>47</v>
      </c>
      <c r="I270" s="125" t="s">
        <v>23</v>
      </c>
    </row>
    <row r="271" spans="1:9" x14ac:dyDescent="0.25">
      <c r="A271" s="125" t="s">
        <v>538</v>
      </c>
      <c r="B271" s="125" t="s">
        <v>497</v>
      </c>
      <c r="C271" s="125" t="s">
        <v>496</v>
      </c>
      <c r="G271" s="131">
        <v>0.45406417672690369</v>
      </c>
      <c r="H271" s="136">
        <v>25</v>
      </c>
      <c r="I271" s="131" t="s">
        <v>23</v>
      </c>
    </row>
    <row r="272" spans="1:9" x14ac:dyDescent="0.25">
      <c r="A272" s="126" t="s">
        <v>851</v>
      </c>
      <c r="B272" s="126" t="s">
        <v>627</v>
      </c>
      <c r="C272" s="126" t="s">
        <v>628</v>
      </c>
      <c r="D272" s="127"/>
      <c r="E272" s="127"/>
      <c r="F272" s="127"/>
      <c r="G272" s="127">
        <v>0.44268518262475232</v>
      </c>
      <c r="H272" s="143">
        <v>42</v>
      </c>
      <c r="I272" s="127" t="s">
        <v>23</v>
      </c>
    </row>
    <row r="273" spans="1:9" x14ac:dyDescent="0.25">
      <c r="A273" s="126" t="s">
        <v>851</v>
      </c>
      <c r="B273" s="126" t="s">
        <v>563</v>
      </c>
      <c r="C273" s="126" t="s">
        <v>564</v>
      </c>
      <c r="D273" s="127"/>
      <c r="E273" s="127"/>
      <c r="F273" s="127"/>
      <c r="G273" s="127">
        <v>0.43117127093133478</v>
      </c>
      <c r="H273" s="143">
        <v>43</v>
      </c>
      <c r="I273" s="127" t="s">
        <v>23</v>
      </c>
    </row>
    <row r="274" spans="1:9" x14ac:dyDescent="0.25">
      <c r="A274" s="125" t="s">
        <v>291</v>
      </c>
      <c r="B274" s="125" t="s">
        <v>33</v>
      </c>
      <c r="C274" s="125" t="s">
        <v>34</v>
      </c>
      <c r="D274" s="131">
        <v>0.42384374394471563</v>
      </c>
      <c r="E274" s="131">
        <v>0.42384374394471563</v>
      </c>
      <c r="F274" s="131">
        <v>0.42384374394471563</v>
      </c>
      <c r="G274" s="131">
        <v>0.42384374394471563</v>
      </c>
      <c r="H274" s="136">
        <v>25</v>
      </c>
      <c r="I274" s="125" t="s">
        <v>23</v>
      </c>
    </row>
    <row r="275" spans="1:9" x14ac:dyDescent="0.25">
      <c r="A275" s="126" t="s">
        <v>851</v>
      </c>
      <c r="B275" s="126" t="s">
        <v>781</v>
      </c>
      <c r="C275" s="126" t="s">
        <v>782</v>
      </c>
      <c r="D275" s="127"/>
      <c r="E275" s="127"/>
      <c r="F275" s="127"/>
      <c r="G275" s="127">
        <v>0.41610347122983088</v>
      </c>
      <c r="H275" s="143">
        <v>44</v>
      </c>
      <c r="I275" s="127" t="s">
        <v>23</v>
      </c>
    </row>
    <row r="276" spans="1:9" x14ac:dyDescent="0.25">
      <c r="A276" s="126" t="s">
        <v>851</v>
      </c>
      <c r="B276" s="126" t="s">
        <v>644</v>
      </c>
      <c r="C276" s="126" t="s">
        <v>414</v>
      </c>
      <c r="D276" s="127"/>
      <c r="E276" s="127"/>
      <c r="F276" s="127"/>
      <c r="G276" s="127">
        <v>0.41485545787264816</v>
      </c>
      <c r="H276" s="143">
        <v>45</v>
      </c>
      <c r="I276" s="127" t="s">
        <v>23</v>
      </c>
    </row>
    <row r="277" spans="1:9" x14ac:dyDescent="0.25">
      <c r="A277" s="125" t="s">
        <v>538</v>
      </c>
      <c r="B277" s="125" t="s">
        <v>471</v>
      </c>
      <c r="C277" s="125" t="s">
        <v>350</v>
      </c>
      <c r="G277" s="131">
        <v>0.40909468021444345</v>
      </c>
      <c r="H277" s="136">
        <v>26</v>
      </c>
      <c r="I277" s="131" t="s">
        <v>23</v>
      </c>
    </row>
    <row r="278" spans="1:9" x14ac:dyDescent="0.25">
      <c r="A278" s="126" t="s">
        <v>851</v>
      </c>
      <c r="B278" s="126" t="s">
        <v>461</v>
      </c>
      <c r="C278" s="126" t="s">
        <v>692</v>
      </c>
      <c r="D278" s="127"/>
      <c r="E278" s="127"/>
      <c r="F278" s="127"/>
      <c r="G278" s="127">
        <v>0.40485292371562864</v>
      </c>
      <c r="H278" s="143">
        <v>46</v>
      </c>
      <c r="I278" s="127" t="s">
        <v>23</v>
      </c>
    </row>
    <row r="279" spans="1:9" x14ac:dyDescent="0.25">
      <c r="A279" s="126" t="s">
        <v>851</v>
      </c>
      <c r="B279" s="126" t="s">
        <v>559</v>
      </c>
      <c r="C279" s="126" t="s">
        <v>560</v>
      </c>
      <c r="D279" s="127"/>
      <c r="E279" s="127"/>
      <c r="F279" s="127"/>
      <c r="G279" s="127">
        <v>0.39193403717184455</v>
      </c>
      <c r="H279" s="143">
        <v>47</v>
      </c>
      <c r="I279" s="127" t="s">
        <v>23</v>
      </c>
    </row>
    <row r="280" spans="1:9" x14ac:dyDescent="0.25">
      <c r="A280" s="126" t="s">
        <v>851</v>
      </c>
      <c r="B280" s="126" t="s">
        <v>635</v>
      </c>
      <c r="C280" s="126" t="s">
        <v>636</v>
      </c>
      <c r="D280" s="127"/>
      <c r="E280" s="127"/>
      <c r="F280" s="127"/>
      <c r="G280" s="127">
        <v>0.37734404681384193</v>
      </c>
      <c r="H280" s="143">
        <v>48</v>
      </c>
      <c r="I280" s="127" t="s">
        <v>23</v>
      </c>
    </row>
    <row r="281" spans="1:9" x14ac:dyDescent="0.25">
      <c r="A281" s="125" t="s">
        <v>538</v>
      </c>
      <c r="B281" s="125" t="s">
        <v>460</v>
      </c>
      <c r="C281" s="125" t="s">
        <v>141</v>
      </c>
      <c r="G281" s="131">
        <v>0.35730401459733346</v>
      </c>
      <c r="H281" s="136">
        <v>27</v>
      </c>
      <c r="I281" s="131" t="s">
        <v>23</v>
      </c>
    </row>
    <row r="282" spans="1:9" x14ac:dyDescent="0.25">
      <c r="A282" s="126" t="s">
        <v>851</v>
      </c>
      <c r="B282" s="126" t="s">
        <v>645</v>
      </c>
      <c r="C282" s="126" t="s">
        <v>209</v>
      </c>
      <c r="D282" s="127"/>
      <c r="E282" s="127"/>
      <c r="F282" s="127"/>
      <c r="G282" s="127">
        <v>0.35087725770131512</v>
      </c>
      <c r="H282" s="143">
        <v>49</v>
      </c>
      <c r="I282" s="127" t="s">
        <v>23</v>
      </c>
    </row>
    <row r="283" spans="1:9" x14ac:dyDescent="0.25">
      <c r="A283" s="125" t="s">
        <v>289</v>
      </c>
      <c r="B283" s="125" t="s">
        <v>217</v>
      </c>
      <c r="C283" s="125" t="s">
        <v>218</v>
      </c>
      <c r="D283" s="131">
        <v>0.34979741478028559</v>
      </c>
      <c r="E283" s="131">
        <v>0.34979741478028559</v>
      </c>
      <c r="F283" s="131">
        <v>0.34979741478028559</v>
      </c>
      <c r="G283" s="131">
        <v>0.34979741478028559</v>
      </c>
      <c r="H283" s="136">
        <v>56</v>
      </c>
      <c r="I283" s="132" t="s">
        <v>23</v>
      </c>
    </row>
    <row r="284" spans="1:9" x14ac:dyDescent="0.25">
      <c r="A284" s="125" t="s">
        <v>398</v>
      </c>
      <c r="B284" s="125" t="s">
        <v>309</v>
      </c>
      <c r="C284" s="125" t="s">
        <v>227</v>
      </c>
      <c r="D284" s="133">
        <v>0.32922538175723448</v>
      </c>
      <c r="E284" s="133">
        <v>0.34322538175723449</v>
      </c>
      <c r="F284" s="133">
        <v>0.34322538175723449</v>
      </c>
      <c r="G284" s="133">
        <v>0.34322538175723449</v>
      </c>
      <c r="H284" s="136">
        <v>48</v>
      </c>
      <c r="I284" s="125" t="s">
        <v>23</v>
      </c>
    </row>
    <row r="285" spans="1:9" x14ac:dyDescent="0.25">
      <c r="A285" s="125" t="s">
        <v>449</v>
      </c>
      <c r="B285" s="131" t="s">
        <v>411</v>
      </c>
      <c r="C285" s="131" t="s">
        <v>412</v>
      </c>
      <c r="D285" s="131">
        <v>0.32492816872068769</v>
      </c>
      <c r="E285" s="131">
        <v>0.32492816872068769</v>
      </c>
      <c r="F285" s="131">
        <v>0.32492816872068769</v>
      </c>
      <c r="G285" s="131">
        <v>0.32492816872068769</v>
      </c>
      <c r="H285" s="136">
        <v>28</v>
      </c>
      <c r="I285" s="125" t="s">
        <v>23</v>
      </c>
    </row>
    <row r="286" spans="1:9" x14ac:dyDescent="0.25">
      <c r="A286" s="125" t="s">
        <v>449</v>
      </c>
      <c r="B286" s="131" t="s">
        <v>438</v>
      </c>
      <c r="C286" s="131" t="s">
        <v>327</v>
      </c>
      <c r="D286" s="131">
        <v>0.30390733402984416</v>
      </c>
      <c r="E286" s="131">
        <v>0.30390733402984416</v>
      </c>
      <c r="F286" s="131">
        <v>0.30390733402984416</v>
      </c>
      <c r="G286" s="131">
        <v>0.30390733402984416</v>
      </c>
      <c r="H286" s="136">
        <v>29</v>
      </c>
      <c r="I286" s="125" t="s">
        <v>23</v>
      </c>
    </row>
    <row r="287" spans="1:9" x14ac:dyDescent="0.25">
      <c r="A287" s="126" t="s">
        <v>851</v>
      </c>
      <c r="B287" s="126" t="s">
        <v>758</v>
      </c>
      <c r="C287" s="126" t="s">
        <v>760</v>
      </c>
      <c r="D287" s="127"/>
      <c r="E287" s="127"/>
      <c r="F287" s="127"/>
      <c r="G287" s="127">
        <v>0.27578358891108889</v>
      </c>
      <c r="H287" s="143">
        <v>50</v>
      </c>
      <c r="I287" s="127" t="s">
        <v>23</v>
      </c>
    </row>
    <row r="288" spans="1:9" x14ac:dyDescent="0.25">
      <c r="A288" s="125" t="s">
        <v>398</v>
      </c>
      <c r="B288" s="125" t="s">
        <v>326</v>
      </c>
      <c r="C288" s="125" t="s">
        <v>327</v>
      </c>
      <c r="D288" s="133">
        <v>0.20717322296858762</v>
      </c>
      <c r="E288" s="133">
        <v>0.22917322296858761</v>
      </c>
      <c r="F288" s="133">
        <v>0.22917322296858761</v>
      </c>
      <c r="G288" s="133">
        <v>0.22917322296858761</v>
      </c>
      <c r="H288" s="136">
        <v>49</v>
      </c>
      <c r="I288" s="125" t="s">
        <v>23</v>
      </c>
    </row>
    <row r="289" spans="1:9" x14ac:dyDescent="0.25">
      <c r="A289" s="125" t="s">
        <v>290</v>
      </c>
      <c r="B289" s="138" t="s">
        <v>243</v>
      </c>
      <c r="C289" s="138" t="s">
        <v>244</v>
      </c>
      <c r="D289" s="139">
        <v>0.21547105479518305</v>
      </c>
      <c r="E289" s="139">
        <v>0.21547105479518305</v>
      </c>
      <c r="F289" s="139">
        <v>0.21547105479518305</v>
      </c>
      <c r="G289" s="139">
        <v>0.21547105479518305</v>
      </c>
      <c r="H289" s="142">
        <v>25</v>
      </c>
      <c r="I289" s="138" t="s">
        <v>23</v>
      </c>
    </row>
  </sheetData>
  <sortState ref="A2:J289">
    <sortCondition descending="1" ref="G2:G289"/>
    <sortCondition ref="H2:H289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activeCell="C60" sqref="C4:C60"/>
    </sheetView>
  </sheetViews>
  <sheetFormatPr defaultRowHeight="13.45" x14ac:dyDescent="0.3"/>
  <cols>
    <col min="1" max="1" width="26.81640625" style="5" customWidth="1"/>
    <col min="2" max="2" width="11.90625" style="5" customWidth="1"/>
    <col min="5" max="5" width="20.1796875" style="27" bestFit="1" customWidth="1"/>
    <col min="6" max="6" width="27.36328125" style="27" bestFit="1" customWidth="1"/>
    <col min="7" max="7" width="10.1796875" style="27" bestFit="1" customWidth="1"/>
    <col min="8" max="8" width="7" style="27" bestFit="1" customWidth="1"/>
  </cols>
  <sheetData>
    <row r="1" spans="1:8" x14ac:dyDescent="0.3">
      <c r="A1" s="5" t="s">
        <v>451</v>
      </c>
      <c r="E1" s="27" t="s">
        <v>453</v>
      </c>
    </row>
    <row r="2" spans="1:8" ht="14" thickBot="1" x14ac:dyDescent="0.35">
      <c r="A2" s="5" t="s">
        <v>452</v>
      </c>
    </row>
    <row r="3" spans="1:8" ht="14" thickBot="1" x14ac:dyDescent="0.35">
      <c r="A3" s="26" t="s">
        <v>230</v>
      </c>
      <c r="B3" s="26" t="s">
        <v>1</v>
      </c>
      <c r="C3" s="26" t="s">
        <v>450</v>
      </c>
      <c r="E3" s="28" t="s">
        <v>454</v>
      </c>
      <c r="F3" s="28" t="s">
        <v>455</v>
      </c>
      <c r="G3" s="28" t="s">
        <v>456</v>
      </c>
      <c r="H3" s="28" t="s">
        <v>2</v>
      </c>
    </row>
    <row r="4" spans="1:8" ht="14.55" thickBot="1" x14ac:dyDescent="0.35">
      <c r="A4" s="46" t="s">
        <v>498</v>
      </c>
      <c r="B4" s="48" t="s">
        <v>497</v>
      </c>
      <c r="C4">
        <f>VLOOKUP(A4,$F$4:$H$64,3,FALSE)</f>
        <v>1</v>
      </c>
      <c r="E4" s="31" t="s">
        <v>572</v>
      </c>
      <c r="F4" s="31" t="s">
        <v>597</v>
      </c>
      <c r="G4" s="32">
        <v>6</v>
      </c>
      <c r="H4" s="33">
        <v>1</v>
      </c>
    </row>
    <row r="5" spans="1:8" ht="14.55" thickBot="1" x14ac:dyDescent="0.35">
      <c r="A5" s="46" t="s">
        <v>576</v>
      </c>
      <c r="B5" s="51" t="s">
        <v>545</v>
      </c>
      <c r="C5">
        <f t="shared" ref="C5:C10" si="0">VLOOKUP(A5,$F$4:$H$64,3,FALSE)</f>
        <v>1</v>
      </c>
      <c r="E5" s="40" t="s">
        <v>570</v>
      </c>
      <c r="F5" s="40" t="s">
        <v>596</v>
      </c>
      <c r="G5" s="41">
        <v>6</v>
      </c>
      <c r="H5" s="42">
        <v>1</v>
      </c>
    </row>
    <row r="6" spans="1:8" ht="14.55" thickBot="1" x14ac:dyDescent="0.35">
      <c r="A6" s="46" t="s">
        <v>577</v>
      </c>
      <c r="B6" s="51" t="s">
        <v>547</v>
      </c>
      <c r="C6">
        <f t="shared" si="0"/>
        <v>1</v>
      </c>
      <c r="E6" s="31" t="s">
        <v>562</v>
      </c>
      <c r="F6" s="31" t="s">
        <v>683</v>
      </c>
      <c r="G6" s="32">
        <v>6</v>
      </c>
      <c r="H6" s="33">
        <v>1</v>
      </c>
    </row>
    <row r="7" spans="1:8" ht="14.55" thickBot="1" x14ac:dyDescent="0.35">
      <c r="A7" s="46" t="s">
        <v>578</v>
      </c>
      <c r="B7" s="51" t="s">
        <v>548</v>
      </c>
      <c r="C7">
        <f t="shared" si="0"/>
        <v>1</v>
      </c>
      <c r="E7" s="40" t="s">
        <v>552</v>
      </c>
      <c r="F7" s="40" t="s">
        <v>582</v>
      </c>
      <c r="G7" s="41">
        <v>6</v>
      </c>
      <c r="H7" s="42">
        <v>1</v>
      </c>
    </row>
    <row r="8" spans="1:8" ht="14.55" thickBot="1" x14ac:dyDescent="0.35">
      <c r="A8" s="46" t="s">
        <v>579</v>
      </c>
      <c r="B8" s="51" t="s">
        <v>550</v>
      </c>
      <c r="C8">
        <f t="shared" si="0"/>
        <v>1</v>
      </c>
      <c r="E8" s="31" t="s">
        <v>553</v>
      </c>
      <c r="F8" s="31" t="s">
        <v>583</v>
      </c>
      <c r="G8" s="32">
        <v>5</v>
      </c>
      <c r="H8" s="33">
        <v>0.83330000000000004</v>
      </c>
    </row>
    <row r="9" spans="1:8" ht="14.55" thickBot="1" x14ac:dyDescent="0.35">
      <c r="A9" s="53" t="s">
        <v>777</v>
      </c>
      <c r="B9" s="51" t="s">
        <v>340</v>
      </c>
      <c r="C9">
        <f t="shared" si="0"/>
        <v>1</v>
      </c>
      <c r="E9" s="40" t="s">
        <v>550</v>
      </c>
      <c r="F9" s="40" t="s">
        <v>579</v>
      </c>
      <c r="G9" s="41">
        <v>6</v>
      </c>
      <c r="H9" s="42">
        <v>1</v>
      </c>
    </row>
    <row r="10" spans="1:8" ht="14.55" thickBot="1" x14ac:dyDescent="0.35">
      <c r="A10" s="46" t="s">
        <v>693</v>
      </c>
      <c r="B10" s="51" t="s">
        <v>461</v>
      </c>
      <c r="C10" t="e">
        <f t="shared" si="0"/>
        <v>#N/A</v>
      </c>
      <c r="E10" s="31" t="s">
        <v>547</v>
      </c>
      <c r="F10" s="31" t="s">
        <v>577</v>
      </c>
      <c r="G10" s="32">
        <v>6</v>
      </c>
      <c r="H10" s="33">
        <v>1</v>
      </c>
    </row>
    <row r="11" spans="1:8" ht="14.55" thickBot="1" x14ac:dyDescent="0.35">
      <c r="A11" s="62" t="s">
        <v>581</v>
      </c>
      <c r="B11" s="51" t="s">
        <v>249</v>
      </c>
      <c r="C11" t="e">
        <f t="shared" ref="C11:C34" si="1">VLOOKUP(A11,$F$4:$H$64,3,FALSE)</f>
        <v>#N/A</v>
      </c>
      <c r="E11" s="34" t="s">
        <v>566</v>
      </c>
      <c r="F11" s="34" t="s">
        <v>594</v>
      </c>
      <c r="G11" s="35">
        <v>3</v>
      </c>
      <c r="H11" s="36">
        <v>0.5</v>
      </c>
    </row>
    <row r="12" spans="1:8" ht="14.55" thickBot="1" x14ac:dyDescent="0.35">
      <c r="A12" s="46" t="s">
        <v>582</v>
      </c>
      <c r="B12" s="51" t="s">
        <v>552</v>
      </c>
      <c r="C12">
        <f t="shared" si="1"/>
        <v>1</v>
      </c>
      <c r="E12" s="31" t="s">
        <v>545</v>
      </c>
      <c r="F12" s="31" t="s">
        <v>576</v>
      </c>
      <c r="G12" s="32">
        <v>6</v>
      </c>
      <c r="H12" s="33">
        <v>1</v>
      </c>
    </row>
    <row r="13" spans="1:8" ht="14.55" thickBot="1" x14ac:dyDescent="0.35">
      <c r="A13" s="46" t="s">
        <v>583</v>
      </c>
      <c r="B13" s="51" t="s">
        <v>553</v>
      </c>
      <c r="C13">
        <f t="shared" si="1"/>
        <v>0.83330000000000004</v>
      </c>
      <c r="E13" s="40" t="s">
        <v>556</v>
      </c>
      <c r="F13" s="40" t="s">
        <v>585</v>
      </c>
      <c r="G13" s="41">
        <v>6</v>
      </c>
      <c r="H13" s="42">
        <v>1</v>
      </c>
    </row>
    <row r="14" spans="1:8" ht="14.55" thickBot="1" x14ac:dyDescent="0.35">
      <c r="A14" s="52" t="s">
        <v>793</v>
      </c>
      <c r="B14" s="5" t="s">
        <v>781</v>
      </c>
      <c r="C14">
        <f t="shared" si="1"/>
        <v>0.66669999999999996</v>
      </c>
      <c r="E14" s="31" t="s">
        <v>558</v>
      </c>
      <c r="F14" s="31" t="s">
        <v>587</v>
      </c>
      <c r="G14" s="32">
        <v>6</v>
      </c>
      <c r="H14" s="33">
        <v>1</v>
      </c>
    </row>
    <row r="15" spans="1:8" ht="14.55" thickBot="1" x14ac:dyDescent="0.35">
      <c r="A15" s="62" t="s">
        <v>584</v>
      </c>
      <c r="B15" s="51" t="s">
        <v>555</v>
      </c>
      <c r="C15" t="e">
        <f t="shared" si="1"/>
        <v>#N/A</v>
      </c>
      <c r="E15" s="40" t="s">
        <v>340</v>
      </c>
      <c r="F15" s="40" t="s">
        <v>777</v>
      </c>
      <c r="G15" s="41">
        <v>6</v>
      </c>
      <c r="H15" s="42">
        <v>1</v>
      </c>
    </row>
    <row r="16" spans="1:8" ht="14.55" thickBot="1" x14ac:dyDescent="0.35">
      <c r="A16" s="46" t="s">
        <v>585</v>
      </c>
      <c r="B16" s="51" t="s">
        <v>556</v>
      </c>
      <c r="C16">
        <f t="shared" si="1"/>
        <v>1</v>
      </c>
      <c r="E16" s="37" t="s">
        <v>563</v>
      </c>
      <c r="F16" s="37" t="s">
        <v>701</v>
      </c>
      <c r="G16" s="38">
        <v>3</v>
      </c>
      <c r="H16" s="39">
        <v>0.5</v>
      </c>
    </row>
    <row r="17" spans="1:8" ht="14.55" thickBot="1" x14ac:dyDescent="0.35">
      <c r="A17" s="62" t="s">
        <v>586</v>
      </c>
      <c r="B17" s="51" t="s">
        <v>557</v>
      </c>
      <c r="C17" t="e">
        <f t="shared" si="1"/>
        <v>#N/A</v>
      </c>
      <c r="E17" s="40" t="s">
        <v>497</v>
      </c>
      <c r="F17" s="40" t="s">
        <v>498</v>
      </c>
      <c r="G17" s="41">
        <v>6</v>
      </c>
      <c r="H17" s="42">
        <v>1</v>
      </c>
    </row>
    <row r="18" spans="1:8" ht="14.55" thickBot="1" x14ac:dyDescent="0.35">
      <c r="A18" s="46" t="s">
        <v>587</v>
      </c>
      <c r="B18" s="51" t="s">
        <v>558</v>
      </c>
      <c r="C18">
        <f t="shared" si="1"/>
        <v>1</v>
      </c>
      <c r="E18" s="37" t="s">
        <v>781</v>
      </c>
      <c r="F18" s="37" t="s">
        <v>793</v>
      </c>
      <c r="G18" s="38">
        <v>4</v>
      </c>
      <c r="H18" s="39">
        <v>0.66669999999999996</v>
      </c>
    </row>
    <row r="19" spans="1:8" ht="14.55" thickBot="1" x14ac:dyDescent="0.35">
      <c r="A19" s="46" t="s">
        <v>588</v>
      </c>
      <c r="B19" s="51" t="s">
        <v>426</v>
      </c>
      <c r="C19" t="e">
        <f t="shared" si="1"/>
        <v>#N/A</v>
      </c>
      <c r="E19" s="40" t="s">
        <v>565</v>
      </c>
      <c r="F19" s="40" t="s">
        <v>593</v>
      </c>
      <c r="G19" s="41">
        <v>6</v>
      </c>
      <c r="H19" s="42">
        <v>1</v>
      </c>
    </row>
    <row r="20" spans="1:8" ht="14.55" thickBot="1" x14ac:dyDescent="0.35">
      <c r="A20" s="46" t="s">
        <v>589</v>
      </c>
      <c r="B20" s="51" t="s">
        <v>559</v>
      </c>
      <c r="C20">
        <f t="shared" si="1"/>
        <v>1</v>
      </c>
      <c r="E20" s="31" t="s">
        <v>548</v>
      </c>
      <c r="F20" s="31" t="s">
        <v>578</v>
      </c>
      <c r="G20" s="32">
        <v>6</v>
      </c>
      <c r="H20" s="33">
        <v>1</v>
      </c>
    </row>
    <row r="21" spans="1:8" ht="14.55" thickBot="1" x14ac:dyDescent="0.35">
      <c r="A21" s="46" t="s">
        <v>590</v>
      </c>
      <c r="B21" s="51" t="s">
        <v>561</v>
      </c>
      <c r="C21" t="e">
        <f t="shared" si="1"/>
        <v>#N/A</v>
      </c>
      <c r="E21" s="40" t="s">
        <v>559</v>
      </c>
      <c r="F21" s="40" t="s">
        <v>589</v>
      </c>
      <c r="G21" s="41">
        <v>6</v>
      </c>
      <c r="H21" s="42">
        <v>1</v>
      </c>
    </row>
    <row r="22" spans="1:8" ht="14.55" thickBot="1" x14ac:dyDescent="0.35">
      <c r="A22" s="46" t="s">
        <v>683</v>
      </c>
      <c r="B22" s="51" t="s">
        <v>562</v>
      </c>
      <c r="C22">
        <f t="shared" si="1"/>
        <v>1</v>
      </c>
      <c r="E22" s="31" t="s">
        <v>568</v>
      </c>
      <c r="F22" s="31" t="s">
        <v>710</v>
      </c>
      <c r="G22" s="32">
        <v>6</v>
      </c>
      <c r="H22" s="33">
        <v>1</v>
      </c>
    </row>
    <row r="23" spans="1:8" ht="14.55" thickBot="1" x14ac:dyDescent="0.35">
      <c r="A23" s="46" t="s">
        <v>701</v>
      </c>
      <c r="B23" s="51" t="s">
        <v>563</v>
      </c>
      <c r="C23">
        <f t="shared" si="1"/>
        <v>0.5</v>
      </c>
      <c r="E23" s="40" t="s">
        <v>643</v>
      </c>
      <c r="F23" s="40" t="s">
        <v>609</v>
      </c>
      <c r="G23" s="41">
        <v>6</v>
      </c>
      <c r="H23" s="42">
        <v>1</v>
      </c>
    </row>
    <row r="24" spans="1:8" ht="14.55" thickBot="1" x14ac:dyDescent="0.35">
      <c r="A24" s="46" t="s">
        <v>593</v>
      </c>
      <c r="B24" s="51" t="s">
        <v>565</v>
      </c>
      <c r="C24">
        <f t="shared" si="1"/>
        <v>1</v>
      </c>
      <c r="E24" s="31" t="s">
        <v>646</v>
      </c>
      <c r="F24" s="31" t="s">
        <v>612</v>
      </c>
      <c r="G24" s="32">
        <v>6</v>
      </c>
      <c r="H24" s="33">
        <v>1</v>
      </c>
    </row>
    <row r="25" spans="1:8" ht="14.55" thickBot="1" x14ac:dyDescent="0.35">
      <c r="A25" s="46" t="s">
        <v>594</v>
      </c>
      <c r="B25" s="51" t="s">
        <v>566</v>
      </c>
      <c r="C25">
        <f t="shared" si="1"/>
        <v>0.5</v>
      </c>
      <c r="E25" s="34" t="s">
        <v>658</v>
      </c>
      <c r="F25" s="34" t="s">
        <v>620</v>
      </c>
      <c r="G25" s="35">
        <v>1</v>
      </c>
      <c r="H25" s="36">
        <v>0.16669999999999999</v>
      </c>
    </row>
    <row r="26" spans="1:8" ht="14.55" thickBot="1" x14ac:dyDescent="0.35">
      <c r="A26" s="46" t="s">
        <v>494</v>
      </c>
      <c r="B26" s="51" t="s">
        <v>486</v>
      </c>
      <c r="C26" t="e">
        <f t="shared" si="1"/>
        <v>#N/A</v>
      </c>
      <c r="E26" s="31" t="s">
        <v>648</v>
      </c>
      <c r="F26" s="31" t="s">
        <v>613</v>
      </c>
      <c r="G26" s="32">
        <v>6</v>
      </c>
      <c r="H26" s="33">
        <v>1</v>
      </c>
    </row>
    <row r="27" spans="1:8" ht="14.55" thickBot="1" x14ac:dyDescent="0.35">
      <c r="A27" s="46" t="s">
        <v>710</v>
      </c>
      <c r="B27" s="51" t="s">
        <v>568</v>
      </c>
      <c r="C27">
        <f t="shared" si="1"/>
        <v>1</v>
      </c>
      <c r="E27" s="40" t="s">
        <v>662</v>
      </c>
      <c r="F27" s="40" t="s">
        <v>623</v>
      </c>
      <c r="G27" s="41">
        <v>6</v>
      </c>
      <c r="H27" s="42">
        <v>1</v>
      </c>
    </row>
    <row r="28" spans="1:8" ht="14.55" thickBot="1" x14ac:dyDescent="0.35">
      <c r="A28" s="46" t="s">
        <v>596</v>
      </c>
      <c r="B28" s="51" t="s">
        <v>570</v>
      </c>
      <c r="C28">
        <f t="shared" si="1"/>
        <v>1</v>
      </c>
      <c r="E28" s="31" t="s">
        <v>631</v>
      </c>
      <c r="F28" s="31" t="s">
        <v>601</v>
      </c>
      <c r="G28" s="32">
        <v>6</v>
      </c>
      <c r="H28" s="33">
        <v>1</v>
      </c>
    </row>
    <row r="29" spans="1:8" ht="14.55" thickBot="1" x14ac:dyDescent="0.35">
      <c r="A29" s="46" t="s">
        <v>597</v>
      </c>
      <c r="B29" s="51" t="s">
        <v>572</v>
      </c>
      <c r="C29">
        <f t="shared" si="1"/>
        <v>1</v>
      </c>
      <c r="E29" s="40" t="s">
        <v>650</v>
      </c>
      <c r="F29" s="40" t="s">
        <v>614</v>
      </c>
      <c r="G29" s="41">
        <v>6</v>
      </c>
      <c r="H29" s="42">
        <v>1</v>
      </c>
    </row>
    <row r="30" spans="1:8" ht="14.55" thickBot="1" x14ac:dyDescent="0.35">
      <c r="A30" s="12" t="s">
        <v>787</v>
      </c>
      <c r="B30" s="5" t="s">
        <v>785</v>
      </c>
      <c r="C30" t="e">
        <f t="shared" si="1"/>
        <v>#N/A</v>
      </c>
      <c r="E30" s="31" t="s">
        <v>661</v>
      </c>
      <c r="F30" s="31" t="s">
        <v>831</v>
      </c>
      <c r="G30" s="32">
        <v>6</v>
      </c>
      <c r="H30" s="33">
        <v>1</v>
      </c>
    </row>
    <row r="31" spans="1:8" ht="14.55" thickBot="1" x14ac:dyDescent="0.35">
      <c r="A31" s="46" t="s">
        <v>749</v>
      </c>
      <c r="B31" s="51" t="s">
        <v>627</v>
      </c>
      <c r="C31" t="e">
        <f t="shared" si="1"/>
        <v>#N/A</v>
      </c>
      <c r="E31" s="40" t="s">
        <v>637</v>
      </c>
      <c r="F31" s="40" t="s">
        <v>745</v>
      </c>
      <c r="G31" s="41">
        <v>5</v>
      </c>
      <c r="H31" s="42">
        <v>0.83330000000000004</v>
      </c>
    </row>
    <row r="32" spans="1:8" ht="14.55" thickBot="1" x14ac:dyDescent="0.35">
      <c r="A32" s="46" t="s">
        <v>599</v>
      </c>
      <c r="B32" s="51" t="s">
        <v>629</v>
      </c>
      <c r="C32">
        <f t="shared" si="1"/>
        <v>1</v>
      </c>
      <c r="E32" s="31" t="s">
        <v>834</v>
      </c>
      <c r="F32" s="31" t="s">
        <v>599</v>
      </c>
      <c r="G32" s="32">
        <v>6</v>
      </c>
      <c r="H32" s="33">
        <v>1</v>
      </c>
    </row>
    <row r="33" spans="1:8" ht="14.55" thickBot="1" x14ac:dyDescent="0.35">
      <c r="A33" s="48" t="s">
        <v>759</v>
      </c>
      <c r="B33" s="51" t="s">
        <v>758</v>
      </c>
      <c r="C33">
        <f t="shared" si="1"/>
        <v>0.16669999999999999</v>
      </c>
      <c r="E33" s="40" t="s">
        <v>835</v>
      </c>
      <c r="F33" s="40" t="s">
        <v>625</v>
      </c>
      <c r="G33" s="41">
        <v>6</v>
      </c>
      <c r="H33" s="42">
        <v>1</v>
      </c>
    </row>
    <row r="34" spans="1:8" ht="14.55" thickBot="1" x14ac:dyDescent="0.35">
      <c r="A34" s="62" t="s">
        <v>600</v>
      </c>
      <c r="B34" s="51" t="s">
        <v>192</v>
      </c>
      <c r="C34" t="e">
        <f t="shared" si="1"/>
        <v>#N/A</v>
      </c>
      <c r="E34" s="31" t="s">
        <v>633</v>
      </c>
      <c r="F34" s="31" t="s">
        <v>602</v>
      </c>
      <c r="G34" s="32">
        <v>6</v>
      </c>
      <c r="H34" s="33">
        <v>1</v>
      </c>
    </row>
    <row r="35" spans="1:8" ht="14.55" thickBot="1" x14ac:dyDescent="0.35">
      <c r="A35" s="46" t="s">
        <v>601</v>
      </c>
      <c r="B35" s="51" t="s">
        <v>631</v>
      </c>
      <c r="C35">
        <f t="shared" ref="C35:C60" si="2">VLOOKUP(A35,$F$4:$H$64,3,FALSE)</f>
        <v>1</v>
      </c>
      <c r="E35" s="40" t="s">
        <v>666</v>
      </c>
      <c r="F35" s="40" t="s">
        <v>626</v>
      </c>
      <c r="G35" s="41">
        <v>6</v>
      </c>
      <c r="H35" s="42">
        <v>1</v>
      </c>
    </row>
    <row r="36" spans="1:8" ht="14.55" thickBot="1" x14ac:dyDescent="0.35">
      <c r="A36" s="46" t="s">
        <v>602</v>
      </c>
      <c r="B36" s="51" t="s">
        <v>633</v>
      </c>
      <c r="C36">
        <f t="shared" si="2"/>
        <v>1</v>
      </c>
      <c r="E36" s="31" t="s">
        <v>827</v>
      </c>
      <c r="F36" s="31" t="s">
        <v>720</v>
      </c>
      <c r="G36" s="32">
        <v>6</v>
      </c>
      <c r="H36" s="33">
        <v>1</v>
      </c>
    </row>
    <row r="37" spans="1:8" ht="14.55" thickBot="1" x14ac:dyDescent="0.35">
      <c r="A37" s="46" t="s">
        <v>751</v>
      </c>
      <c r="B37" s="51" t="s">
        <v>298</v>
      </c>
      <c r="C37">
        <f t="shared" si="2"/>
        <v>0.83330000000000004</v>
      </c>
      <c r="E37" s="40" t="s">
        <v>836</v>
      </c>
      <c r="F37" s="46" t="s">
        <v>621</v>
      </c>
      <c r="G37" s="41">
        <v>5</v>
      </c>
      <c r="H37" s="42">
        <v>0.83330000000000004</v>
      </c>
    </row>
    <row r="38" spans="1:8" ht="14.55" thickBot="1" x14ac:dyDescent="0.35">
      <c r="A38" s="46" t="s">
        <v>604</v>
      </c>
      <c r="B38" s="51" t="s">
        <v>635</v>
      </c>
      <c r="C38" t="e">
        <f t="shared" si="2"/>
        <v>#N/A</v>
      </c>
      <c r="E38" s="31" t="s">
        <v>837</v>
      </c>
      <c r="F38" s="31" t="s">
        <v>624</v>
      </c>
      <c r="G38" s="32">
        <v>6</v>
      </c>
      <c r="H38" s="33">
        <v>1</v>
      </c>
    </row>
    <row r="39" spans="1:8" ht="14.55" thickBot="1" x14ac:dyDescent="0.35">
      <c r="A39" s="46" t="s">
        <v>745</v>
      </c>
      <c r="B39" s="51" t="s">
        <v>637</v>
      </c>
      <c r="C39">
        <f t="shared" si="2"/>
        <v>0.83330000000000004</v>
      </c>
      <c r="E39" s="40" t="s">
        <v>640</v>
      </c>
      <c r="F39" s="40" t="s">
        <v>607</v>
      </c>
      <c r="G39" s="41">
        <v>6</v>
      </c>
      <c r="H39" s="42">
        <v>1</v>
      </c>
    </row>
    <row r="40" spans="1:8" ht="14.55" thickBot="1" x14ac:dyDescent="0.35">
      <c r="A40" s="46" t="s">
        <v>606</v>
      </c>
      <c r="B40" s="51" t="s">
        <v>638</v>
      </c>
      <c r="C40" t="e">
        <f t="shared" si="2"/>
        <v>#N/A</v>
      </c>
      <c r="E40" s="37" t="s">
        <v>758</v>
      </c>
      <c r="F40" s="37" t="s">
        <v>759</v>
      </c>
      <c r="G40" s="38">
        <v>1</v>
      </c>
      <c r="H40" s="39">
        <v>0.16669999999999999</v>
      </c>
    </row>
    <row r="41" spans="1:8" ht="14.55" thickBot="1" x14ac:dyDescent="0.35">
      <c r="A41" s="46" t="s">
        <v>607</v>
      </c>
      <c r="B41" s="51" t="s">
        <v>640</v>
      </c>
      <c r="C41">
        <f t="shared" si="2"/>
        <v>1</v>
      </c>
      <c r="E41" s="40" t="s">
        <v>818</v>
      </c>
      <c r="F41" s="40" t="s">
        <v>751</v>
      </c>
      <c r="G41" s="41">
        <v>5</v>
      </c>
      <c r="H41" s="42">
        <v>0.83330000000000004</v>
      </c>
    </row>
    <row r="42" spans="1:8" ht="14.55" thickBot="1" x14ac:dyDescent="0.35">
      <c r="A42" s="46" t="s">
        <v>608</v>
      </c>
      <c r="B42" s="51" t="s">
        <v>641</v>
      </c>
      <c r="C42" t="e">
        <f t="shared" si="2"/>
        <v>#N/A</v>
      </c>
      <c r="E42" s="31"/>
      <c r="F42" s="31"/>
      <c r="G42" s="32"/>
      <c r="H42" s="33"/>
    </row>
    <row r="43" spans="1:8" ht="14.55" thickBot="1" x14ac:dyDescent="0.35">
      <c r="A43" s="46" t="s">
        <v>609</v>
      </c>
      <c r="B43" s="51" t="s">
        <v>643</v>
      </c>
      <c r="C43">
        <f t="shared" si="2"/>
        <v>1</v>
      </c>
      <c r="E43" s="34"/>
      <c r="F43" s="34"/>
      <c r="G43" s="35"/>
      <c r="H43" s="36"/>
    </row>
    <row r="44" spans="1:8" ht="14.55" thickBot="1" x14ac:dyDescent="0.35">
      <c r="A44" s="46" t="s">
        <v>720</v>
      </c>
      <c r="B44" s="51" t="s">
        <v>644</v>
      </c>
      <c r="C44">
        <f t="shared" si="2"/>
        <v>1</v>
      </c>
      <c r="E44" s="37"/>
      <c r="F44" s="37"/>
      <c r="G44" s="38"/>
      <c r="H44" s="39"/>
    </row>
    <row r="45" spans="1:8" ht="14.55" thickBot="1" x14ac:dyDescent="0.35">
      <c r="A45" s="46" t="s">
        <v>726</v>
      </c>
      <c r="B45" s="51" t="s">
        <v>645</v>
      </c>
      <c r="C45" t="e">
        <f t="shared" si="2"/>
        <v>#N/A</v>
      </c>
      <c r="E45" s="34"/>
      <c r="F45" s="34"/>
      <c r="G45" s="35"/>
      <c r="H45" s="36"/>
    </row>
    <row r="46" spans="1:8" ht="14.55" thickBot="1" x14ac:dyDescent="0.35">
      <c r="A46" s="46" t="s">
        <v>612</v>
      </c>
      <c r="B46" s="51" t="s">
        <v>646</v>
      </c>
      <c r="C46">
        <f t="shared" si="2"/>
        <v>1</v>
      </c>
      <c r="E46" s="37"/>
      <c r="F46" s="37"/>
      <c r="G46" s="38"/>
      <c r="H46" s="39"/>
    </row>
    <row r="47" spans="1:8" ht="14.55" thickBot="1" x14ac:dyDescent="0.35">
      <c r="A47" s="46" t="s">
        <v>613</v>
      </c>
      <c r="B47" s="51" t="s">
        <v>648</v>
      </c>
      <c r="C47">
        <f t="shared" si="2"/>
        <v>1</v>
      </c>
      <c r="E47" s="40"/>
      <c r="F47" s="40"/>
      <c r="G47" s="41"/>
      <c r="H47" s="42"/>
    </row>
    <row r="48" spans="1:8" ht="14.55" thickBot="1" x14ac:dyDescent="0.35">
      <c r="A48" t="s">
        <v>614</v>
      </c>
      <c r="B48" s="51" t="s">
        <v>650</v>
      </c>
      <c r="C48">
        <f t="shared" si="2"/>
        <v>1</v>
      </c>
      <c r="E48" s="31"/>
      <c r="G48" s="32"/>
      <c r="H48" s="33"/>
    </row>
    <row r="49" spans="1:8" ht="14.55" thickBot="1" x14ac:dyDescent="0.35">
      <c r="A49" s="46" t="s">
        <v>615</v>
      </c>
      <c r="B49" s="51" t="s">
        <v>652</v>
      </c>
      <c r="C49" t="e">
        <f t="shared" si="2"/>
        <v>#N/A</v>
      </c>
      <c r="E49" s="40"/>
      <c r="F49" s="40"/>
      <c r="G49" s="41"/>
      <c r="H49" s="42"/>
    </row>
    <row r="50" spans="1:8" ht="14.55" thickBot="1" x14ac:dyDescent="0.35">
      <c r="A50" s="62" t="s">
        <v>731</v>
      </c>
      <c r="B50" s="51" t="s">
        <v>653</v>
      </c>
      <c r="C50" t="e">
        <f t="shared" si="2"/>
        <v>#N/A</v>
      </c>
      <c r="E50" s="31"/>
      <c r="F50" s="31"/>
      <c r="G50" s="32"/>
      <c r="H50" s="33"/>
    </row>
    <row r="51" spans="1:8" ht="14.55" thickBot="1" x14ac:dyDescent="0.35">
      <c r="A51" s="46" t="s">
        <v>617</v>
      </c>
      <c r="B51" s="51" t="s">
        <v>655</v>
      </c>
      <c r="C51" t="e">
        <f t="shared" si="2"/>
        <v>#N/A</v>
      </c>
      <c r="E51" s="40"/>
      <c r="F51" s="54"/>
      <c r="G51" s="41"/>
      <c r="H51" s="42"/>
    </row>
    <row r="52" spans="1:8" ht="14.55" thickBot="1" x14ac:dyDescent="0.35">
      <c r="A52" s="62" t="s">
        <v>618</v>
      </c>
      <c r="B52" s="51" t="s">
        <v>656</v>
      </c>
      <c r="C52" t="e">
        <f t="shared" si="2"/>
        <v>#N/A</v>
      </c>
      <c r="E52" s="31"/>
      <c r="F52" s="31"/>
      <c r="G52" s="32"/>
      <c r="H52" s="33"/>
    </row>
    <row r="53" spans="1:8" ht="14.55" thickBot="1" x14ac:dyDescent="0.35">
      <c r="A53" s="62" t="s">
        <v>502</v>
      </c>
      <c r="B53" s="51" t="s">
        <v>472</v>
      </c>
      <c r="C53" t="e">
        <f t="shared" si="2"/>
        <v>#N/A</v>
      </c>
      <c r="E53" s="34"/>
      <c r="F53" s="34"/>
      <c r="G53" s="35"/>
      <c r="H53" s="36"/>
    </row>
    <row r="54" spans="1:8" ht="14.55" thickBot="1" x14ac:dyDescent="0.35">
      <c r="A54" s="46" t="s">
        <v>620</v>
      </c>
      <c r="B54" s="51" t="s">
        <v>658</v>
      </c>
      <c r="C54">
        <f t="shared" si="2"/>
        <v>0.16669999999999999</v>
      </c>
      <c r="E54" s="37"/>
      <c r="F54" s="37"/>
      <c r="G54" s="38"/>
      <c r="H54" s="39"/>
    </row>
    <row r="55" spans="1:8" ht="14.55" thickBot="1" x14ac:dyDescent="0.35">
      <c r="A55" s="46" t="s">
        <v>621</v>
      </c>
      <c r="B55" s="51" t="s">
        <v>659</v>
      </c>
      <c r="C55">
        <f t="shared" si="2"/>
        <v>0.83330000000000004</v>
      </c>
      <c r="E55" s="34"/>
      <c r="F55" s="34"/>
      <c r="G55" s="35"/>
      <c r="H55" s="36"/>
    </row>
    <row r="56" spans="1:8" ht="14.55" thickBot="1" x14ac:dyDescent="0.35">
      <c r="A56" s="46" t="s">
        <v>622</v>
      </c>
      <c r="B56" s="51" t="s">
        <v>661</v>
      </c>
      <c r="C56">
        <f t="shared" si="2"/>
        <v>1</v>
      </c>
      <c r="E56" s="31"/>
      <c r="F56" s="31"/>
      <c r="G56" s="32"/>
      <c r="H56" s="33"/>
    </row>
    <row r="57" spans="1:8" ht="14.55" thickBot="1" x14ac:dyDescent="0.35">
      <c r="A57" s="46" t="s">
        <v>623</v>
      </c>
      <c r="B57" s="51" t="s">
        <v>662</v>
      </c>
      <c r="C57">
        <f t="shared" si="2"/>
        <v>1</v>
      </c>
      <c r="E57" s="34"/>
      <c r="F57" s="34"/>
      <c r="G57" s="35"/>
      <c r="H57" s="36"/>
    </row>
    <row r="58" spans="1:8" ht="14.55" thickBot="1" x14ac:dyDescent="0.35">
      <c r="A58" s="46" t="s">
        <v>624</v>
      </c>
      <c r="B58" s="51" t="s">
        <v>664</v>
      </c>
      <c r="C58">
        <f t="shared" si="2"/>
        <v>1</v>
      </c>
      <c r="E58" s="40"/>
      <c r="F58" s="40"/>
      <c r="G58" s="41"/>
      <c r="H58" s="42"/>
    </row>
    <row r="59" spans="1:8" ht="14.55" thickBot="1" x14ac:dyDescent="0.35">
      <c r="A59" s="46" t="s">
        <v>625</v>
      </c>
      <c r="B59" s="51" t="s">
        <v>665</v>
      </c>
      <c r="C59">
        <f t="shared" si="2"/>
        <v>1</v>
      </c>
      <c r="E59" s="40"/>
      <c r="F59" s="40"/>
      <c r="G59" s="41"/>
      <c r="H59" s="42"/>
    </row>
    <row r="60" spans="1:8" ht="14.55" thickBot="1" x14ac:dyDescent="0.35">
      <c r="A60" s="46" t="s">
        <v>626</v>
      </c>
      <c r="B60" s="51" t="s">
        <v>666</v>
      </c>
      <c r="C60">
        <f t="shared" si="2"/>
        <v>1</v>
      </c>
      <c r="E60" s="31"/>
      <c r="F60" s="31"/>
      <c r="G60" s="32"/>
      <c r="H60" s="33"/>
    </row>
    <row r="61" spans="1:8" ht="14" thickBot="1" x14ac:dyDescent="0.35">
      <c r="E61" s="40"/>
      <c r="F61" s="54"/>
      <c r="G61" s="41"/>
      <c r="H61" s="42"/>
    </row>
    <row r="62" spans="1:8" ht="14" thickBot="1" x14ac:dyDescent="0.35"/>
    <row r="63" spans="1:8" ht="14.55" thickBot="1" x14ac:dyDescent="0.35">
      <c r="A63" s="46"/>
      <c r="B63" s="46"/>
    </row>
  </sheetData>
  <sortState ref="E4:H58">
    <sortCondition ref="E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Overall</vt:lpstr>
      <vt:lpstr>Quiz</vt:lpstr>
      <vt:lpstr>HW</vt:lpstr>
      <vt:lpstr>MT1</vt:lpstr>
      <vt:lpstr>MT2</vt:lpstr>
      <vt:lpstr>Final</vt:lpstr>
      <vt:lpstr>misc</vt:lpstr>
      <vt:lpstr>PastGrades</vt:lpstr>
      <vt:lpstr>Quiz_Raw</vt:lpstr>
    </vt:vector>
  </TitlesOfParts>
  <Company>Northland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dogle</dc:creator>
  <cp:lastModifiedBy>Image</cp:lastModifiedBy>
  <cp:lastPrinted>2011-01-14T13:45:51Z</cp:lastPrinted>
  <dcterms:created xsi:type="dcterms:W3CDTF">2005-09-07T13:20:53Z</dcterms:created>
  <dcterms:modified xsi:type="dcterms:W3CDTF">2016-12-19T16:08:36Z</dcterms:modified>
</cp:coreProperties>
</file>