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aaaWork\Web\GitHub\NCMTH107\Year_Specific\F17\"/>
    </mc:Choice>
  </mc:AlternateContent>
  <bookViews>
    <workbookView xWindow="118" yWindow="226" windowWidth="12122" windowHeight="5115" activeTab="5"/>
  </bookViews>
  <sheets>
    <sheet name="Overall" sheetId="4" r:id="rId1"/>
    <sheet name="MT1" sheetId="5" r:id="rId2"/>
    <sheet name="MT2" sheetId="9" r:id="rId3"/>
    <sheet name="Final" sheetId="11" r:id="rId4"/>
    <sheet name="HW" sheetId="1" r:id="rId5"/>
    <sheet name="Participation" sheetId="19" r:id="rId6"/>
    <sheet name="Quiz" sheetId="13" r:id="rId7"/>
    <sheet name="Quiz_Raw" sheetId="16" r:id="rId8"/>
    <sheet name="misc" sheetId="18" r:id="rId9"/>
    <sheet name="PastGrades" sheetId="14" r:id="rId10"/>
  </sheets>
  <definedNames>
    <definedName name="_xlnm._FilterDatabase" localSheetId="3" hidden="1">Final!$A$3:$AD$4</definedName>
    <definedName name="_xlnm._FilterDatabase" localSheetId="0" hidden="1">Overall!$A$3:$AM$4</definedName>
  </definedNames>
  <calcPr calcId="152511"/>
</workbook>
</file>

<file path=xl/calcChain.xml><?xml version="1.0" encoding="utf-8"?>
<calcChain xmlns="http://schemas.openxmlformats.org/spreadsheetml/2006/main">
  <c r="O60" i="4" l="1"/>
  <c r="L60" i="4"/>
  <c r="D64" i="19" l="1"/>
  <c r="C64" i="19"/>
  <c r="D63" i="19"/>
  <c r="C63" i="19"/>
  <c r="D62" i="19"/>
  <c r="C62" i="19"/>
  <c r="D61" i="19"/>
  <c r="C61" i="19"/>
  <c r="D60" i="19"/>
  <c r="C60" i="19"/>
  <c r="D59" i="19"/>
  <c r="C59" i="19"/>
  <c r="D58" i="19"/>
  <c r="C58" i="19"/>
  <c r="D57" i="19"/>
  <c r="C57" i="19"/>
  <c r="D56" i="19"/>
  <c r="C56" i="19"/>
  <c r="D55" i="19"/>
  <c r="C55" i="19"/>
  <c r="D54" i="19"/>
  <c r="C54" i="19"/>
  <c r="D53" i="19"/>
  <c r="C53" i="19"/>
  <c r="D52" i="19"/>
  <c r="C52" i="19"/>
  <c r="D51" i="19"/>
  <c r="C51" i="19"/>
  <c r="D50" i="19"/>
  <c r="C50" i="19"/>
  <c r="D47" i="19"/>
  <c r="C47" i="19"/>
  <c r="D46" i="19"/>
  <c r="C46" i="19"/>
  <c r="D45" i="19"/>
  <c r="C45" i="19"/>
  <c r="D44" i="19"/>
  <c r="C44" i="19"/>
  <c r="D43" i="19"/>
  <c r="C43" i="19"/>
  <c r="D42" i="19"/>
  <c r="C42" i="19"/>
  <c r="D41" i="19"/>
  <c r="C41" i="19"/>
  <c r="D40" i="19"/>
  <c r="C40" i="19"/>
  <c r="D39" i="19"/>
  <c r="C39" i="19"/>
  <c r="D38" i="19"/>
  <c r="C38" i="19"/>
  <c r="D37" i="19"/>
  <c r="C37" i="19"/>
  <c r="D36" i="19"/>
  <c r="C36" i="19"/>
  <c r="D35" i="19"/>
  <c r="C35" i="19"/>
  <c r="D34" i="19"/>
  <c r="C34" i="19"/>
  <c r="D33" i="19"/>
  <c r="C33" i="19"/>
  <c r="D32" i="19"/>
  <c r="C32" i="19"/>
  <c r="D31" i="19"/>
  <c r="C31" i="19"/>
  <c r="D30" i="19"/>
  <c r="C30" i="19"/>
  <c r="D29" i="19"/>
  <c r="C29" i="19"/>
  <c r="D28" i="19"/>
  <c r="C28" i="19"/>
  <c r="D27" i="19"/>
  <c r="C27" i="19"/>
  <c r="D26" i="19"/>
  <c r="C26" i="19"/>
  <c r="D25" i="19"/>
  <c r="C25" i="19"/>
  <c r="D24" i="19"/>
  <c r="C24" i="19"/>
  <c r="D23" i="19"/>
  <c r="C23" i="19"/>
  <c r="D22" i="19"/>
  <c r="C22" i="19"/>
  <c r="D21" i="19"/>
  <c r="C21" i="19"/>
  <c r="D20" i="19"/>
  <c r="C20" i="19"/>
  <c r="D19" i="19"/>
  <c r="C19" i="19"/>
  <c r="D18" i="19"/>
  <c r="C18" i="19"/>
  <c r="D16" i="19"/>
  <c r="C16" i="19"/>
  <c r="D15" i="19"/>
  <c r="C15" i="19"/>
  <c r="D14" i="19"/>
  <c r="C14" i="19"/>
  <c r="D13" i="19"/>
  <c r="C13" i="19"/>
  <c r="D12" i="19"/>
  <c r="C12" i="19"/>
  <c r="D11" i="19"/>
  <c r="C11" i="19"/>
  <c r="D10" i="19"/>
  <c r="C10" i="19"/>
  <c r="D8" i="19"/>
  <c r="C8" i="19"/>
  <c r="D7" i="19"/>
  <c r="C7" i="19"/>
  <c r="D6" i="19"/>
  <c r="C6" i="19"/>
  <c r="D5" i="19"/>
  <c r="C5" i="19"/>
  <c r="D4" i="19"/>
  <c r="C4" i="19"/>
  <c r="O19" i="4" l="1"/>
  <c r="O18" i="4"/>
  <c r="O12" i="4"/>
  <c r="F64" i="13" l="1"/>
  <c r="F63" i="13"/>
  <c r="F62" i="13"/>
  <c r="F61" i="13"/>
  <c r="F60" i="13"/>
  <c r="F59" i="13"/>
  <c r="F58" i="13"/>
  <c r="F57" i="13"/>
  <c r="F56" i="13"/>
  <c r="F55" i="13"/>
  <c r="F54" i="13"/>
  <c r="F53" i="13"/>
  <c r="F52" i="13"/>
  <c r="F51" i="13"/>
  <c r="F50"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6" i="13"/>
  <c r="F15" i="13"/>
  <c r="F14" i="13"/>
  <c r="F13" i="13"/>
  <c r="F12" i="13"/>
  <c r="F11" i="13"/>
  <c r="F10" i="13"/>
  <c r="F8" i="13"/>
  <c r="F7" i="13"/>
  <c r="F6" i="13"/>
  <c r="F5" i="13"/>
  <c r="F4" i="13"/>
  <c r="E64" i="13"/>
  <c r="E63" i="13"/>
  <c r="E62" i="13"/>
  <c r="E61" i="13"/>
  <c r="E60" i="13"/>
  <c r="E59" i="13"/>
  <c r="E58" i="13"/>
  <c r="E57" i="13"/>
  <c r="E56" i="13"/>
  <c r="E55" i="13"/>
  <c r="E54" i="13"/>
  <c r="E53" i="13"/>
  <c r="E52" i="13"/>
  <c r="E51" i="13"/>
  <c r="E50"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6" i="13"/>
  <c r="E15" i="13"/>
  <c r="E14" i="13"/>
  <c r="E13" i="13"/>
  <c r="E12" i="13"/>
  <c r="E11" i="13"/>
  <c r="E10" i="13"/>
  <c r="E8" i="13"/>
  <c r="E7" i="13"/>
  <c r="E6" i="13"/>
  <c r="E5" i="13"/>
  <c r="E4" i="13"/>
  <c r="E64" i="1" l="1"/>
  <c r="E63" i="1"/>
  <c r="E62" i="1"/>
  <c r="E61" i="1"/>
  <c r="E60" i="1"/>
  <c r="E59" i="1"/>
  <c r="E58" i="1"/>
  <c r="E57" i="1"/>
  <c r="E56" i="1"/>
  <c r="E55" i="1"/>
  <c r="E54" i="1"/>
  <c r="E53" i="1"/>
  <c r="E52" i="1"/>
  <c r="E51" i="1"/>
  <c r="E50"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6" i="1"/>
  <c r="E15" i="1"/>
  <c r="E14" i="1"/>
  <c r="E13" i="1"/>
  <c r="E12" i="1"/>
  <c r="E11" i="1"/>
  <c r="E10" i="1"/>
  <c r="E8" i="1"/>
  <c r="E7" i="1"/>
  <c r="E6" i="1"/>
  <c r="E5" i="1"/>
  <c r="E4" i="1"/>
  <c r="X1" i="11" l="1"/>
  <c r="AE64" i="11" l="1"/>
  <c r="AD64" i="11"/>
  <c r="AC64" i="11"/>
  <c r="AB64" i="11"/>
  <c r="AA64" i="11"/>
  <c r="Z64" i="11"/>
  <c r="U64" i="11"/>
  <c r="G64" i="11"/>
  <c r="I64" i="11" s="1"/>
  <c r="O64" i="4" s="1"/>
  <c r="AE63" i="11"/>
  <c r="AD63" i="11"/>
  <c r="AC63" i="11"/>
  <c r="AB63" i="11"/>
  <c r="AA63" i="11"/>
  <c r="Z63" i="11"/>
  <c r="U63" i="11"/>
  <c r="G63" i="11"/>
  <c r="I63" i="11" s="1"/>
  <c r="O63" i="4" s="1"/>
  <c r="AE62" i="11"/>
  <c r="AD62" i="11"/>
  <c r="AC62" i="11"/>
  <c r="AB62" i="11"/>
  <c r="AA62" i="11"/>
  <c r="Z62" i="11"/>
  <c r="U62" i="11"/>
  <c r="I62" i="11"/>
  <c r="O62" i="4" s="1"/>
  <c r="G62" i="11"/>
  <c r="H62" i="11" s="1"/>
  <c r="AE61" i="11"/>
  <c r="AD61" i="11"/>
  <c r="AC61" i="11"/>
  <c r="AB61" i="11"/>
  <c r="AA61" i="11"/>
  <c r="Z61" i="11"/>
  <c r="U61" i="11"/>
  <c r="G61" i="11"/>
  <c r="I61" i="11" s="1"/>
  <c r="O61" i="4" s="1"/>
  <c r="AE60" i="11"/>
  <c r="AD60" i="11"/>
  <c r="AC60" i="11"/>
  <c r="AB60" i="11"/>
  <c r="AA60" i="11"/>
  <c r="Z60" i="11"/>
  <c r="U60" i="11"/>
  <c r="I60" i="11"/>
  <c r="G60" i="11"/>
  <c r="H60" i="11" s="1"/>
  <c r="AE59" i="11"/>
  <c r="AD59" i="11"/>
  <c r="AC59" i="11"/>
  <c r="AB59" i="11"/>
  <c r="AA59" i="11"/>
  <c r="Z59" i="11"/>
  <c r="U59" i="11"/>
  <c r="G59" i="11"/>
  <c r="H59" i="11" s="1"/>
  <c r="AE58" i="11"/>
  <c r="AD58" i="11"/>
  <c r="AC58" i="11"/>
  <c r="AB58" i="11"/>
  <c r="AA58" i="11"/>
  <c r="Z58" i="11"/>
  <c r="U58" i="11"/>
  <c r="G58" i="11"/>
  <c r="I58" i="11" s="1"/>
  <c r="O58" i="4" s="1"/>
  <c r="AE57" i="11"/>
  <c r="AD57" i="11"/>
  <c r="AC57" i="11"/>
  <c r="AB57" i="11"/>
  <c r="AA57" i="11"/>
  <c r="Z57" i="11"/>
  <c r="U57" i="11"/>
  <c r="G57" i="11"/>
  <c r="I57" i="11" s="1"/>
  <c r="O57" i="4" s="1"/>
  <c r="AE56" i="11"/>
  <c r="AD56" i="11"/>
  <c r="AC56" i="11"/>
  <c r="AB56" i="11"/>
  <c r="AA56" i="11"/>
  <c r="Z56" i="11"/>
  <c r="U56" i="11"/>
  <c r="G56" i="11"/>
  <c r="I56" i="11" s="1"/>
  <c r="O56" i="4" s="1"/>
  <c r="AE55" i="11"/>
  <c r="AD55" i="11"/>
  <c r="AC55" i="11"/>
  <c r="AB55" i="11"/>
  <c r="AA55" i="11"/>
  <c r="Z55" i="11"/>
  <c r="U55" i="11"/>
  <c r="G55" i="11"/>
  <c r="H55" i="11" s="1"/>
  <c r="AE54" i="11"/>
  <c r="AD54" i="11"/>
  <c r="AC54" i="11"/>
  <c r="AB54" i="11"/>
  <c r="AA54" i="11"/>
  <c r="Z54" i="11"/>
  <c r="U54" i="11"/>
  <c r="G54" i="11"/>
  <c r="I54" i="11" s="1"/>
  <c r="O54" i="4" s="1"/>
  <c r="AE53" i="11"/>
  <c r="AD53" i="11"/>
  <c r="AC53" i="11"/>
  <c r="AB53" i="11"/>
  <c r="AA53" i="11"/>
  <c r="Z53" i="11"/>
  <c r="U53" i="11"/>
  <c r="G53" i="11"/>
  <c r="I53" i="11" s="1"/>
  <c r="O53" i="4" s="1"/>
  <c r="AE52" i="11"/>
  <c r="AD52" i="11"/>
  <c r="AC52" i="11"/>
  <c r="AB52" i="11"/>
  <c r="AA52" i="11"/>
  <c r="Z52" i="11"/>
  <c r="U52" i="11"/>
  <c r="G52" i="11"/>
  <c r="H52" i="11" s="1"/>
  <c r="AE51" i="11"/>
  <c r="AD51" i="11"/>
  <c r="AC51" i="11"/>
  <c r="AB51" i="11"/>
  <c r="AA51" i="11"/>
  <c r="Z51" i="11"/>
  <c r="U51" i="11"/>
  <c r="G51" i="11"/>
  <c r="H51" i="11" s="1"/>
  <c r="AE50" i="11"/>
  <c r="AD50" i="11"/>
  <c r="AC50" i="11"/>
  <c r="AB50" i="11"/>
  <c r="AA50" i="11"/>
  <c r="Z50" i="11"/>
  <c r="U50" i="11"/>
  <c r="G50" i="11"/>
  <c r="H50" i="11" s="1"/>
  <c r="AE47" i="11"/>
  <c r="AD47" i="11"/>
  <c r="AC47" i="11"/>
  <c r="AB47" i="11"/>
  <c r="AA47" i="11"/>
  <c r="Z47" i="11"/>
  <c r="U47" i="11"/>
  <c r="G47" i="11"/>
  <c r="I47" i="11" s="1"/>
  <c r="O47" i="4" s="1"/>
  <c r="AE46" i="11"/>
  <c r="AD46" i="11"/>
  <c r="AC46" i="11"/>
  <c r="AB46" i="11"/>
  <c r="AA46" i="11"/>
  <c r="Z46" i="11"/>
  <c r="U46" i="11"/>
  <c r="G46" i="11"/>
  <c r="I46" i="11" s="1"/>
  <c r="O46" i="4" s="1"/>
  <c r="AE45" i="11"/>
  <c r="AD45" i="11"/>
  <c r="AC45" i="11"/>
  <c r="AB45" i="11"/>
  <c r="AA45" i="11"/>
  <c r="Z45" i="11"/>
  <c r="U45" i="11"/>
  <c r="G45" i="11"/>
  <c r="I45" i="11" s="1"/>
  <c r="O45" i="4" s="1"/>
  <c r="AE44" i="11"/>
  <c r="AD44" i="11"/>
  <c r="AC44" i="11"/>
  <c r="AB44" i="11"/>
  <c r="AA44" i="11"/>
  <c r="Z44" i="11"/>
  <c r="U44" i="11"/>
  <c r="G44" i="11"/>
  <c r="H44" i="11" s="1"/>
  <c r="AE43" i="11"/>
  <c r="AD43" i="11"/>
  <c r="AC43" i="11"/>
  <c r="AB43" i="11"/>
  <c r="AA43" i="11"/>
  <c r="Z43" i="11"/>
  <c r="U43" i="11"/>
  <c r="G43" i="11"/>
  <c r="H43" i="11" s="1"/>
  <c r="AE42" i="11"/>
  <c r="AD42" i="11"/>
  <c r="AC42" i="11"/>
  <c r="AB42" i="11"/>
  <c r="AA42" i="11"/>
  <c r="Z42" i="11"/>
  <c r="U42" i="11"/>
  <c r="G42" i="11"/>
  <c r="H42" i="11" s="1"/>
  <c r="AE41" i="11"/>
  <c r="AD41" i="11"/>
  <c r="AC41" i="11"/>
  <c r="AB41" i="11"/>
  <c r="AA41" i="11"/>
  <c r="Z41" i="11"/>
  <c r="U41" i="11"/>
  <c r="G41" i="11"/>
  <c r="I41" i="11" s="1"/>
  <c r="O41" i="4" s="1"/>
  <c r="AE40" i="11"/>
  <c r="AD40" i="11"/>
  <c r="AC40" i="11"/>
  <c r="AB40" i="11"/>
  <c r="AA40" i="11"/>
  <c r="Z40" i="11"/>
  <c r="U40" i="11"/>
  <c r="G40" i="11"/>
  <c r="I40" i="11" s="1"/>
  <c r="O40" i="4" s="1"/>
  <c r="AE39" i="11"/>
  <c r="AD39" i="11"/>
  <c r="AC39" i="11"/>
  <c r="AB39" i="11"/>
  <c r="AA39" i="11"/>
  <c r="Z39" i="11"/>
  <c r="U39" i="11"/>
  <c r="G39" i="11"/>
  <c r="I39" i="11" s="1"/>
  <c r="O39" i="4" s="1"/>
  <c r="AE38" i="11"/>
  <c r="AD38" i="11"/>
  <c r="AC38" i="11"/>
  <c r="AB38" i="11"/>
  <c r="AA38" i="11"/>
  <c r="Z38" i="11"/>
  <c r="U38" i="11"/>
  <c r="G38" i="11"/>
  <c r="I38" i="11" s="1"/>
  <c r="O38" i="4" s="1"/>
  <c r="AE37" i="11"/>
  <c r="AD37" i="11"/>
  <c r="AC37" i="11"/>
  <c r="AB37" i="11"/>
  <c r="AA37" i="11"/>
  <c r="Z37" i="11"/>
  <c r="U37" i="11"/>
  <c r="G37" i="11"/>
  <c r="I37" i="11" s="1"/>
  <c r="O37" i="4" s="1"/>
  <c r="AE36" i="11"/>
  <c r="AD36" i="11"/>
  <c r="AC36" i="11"/>
  <c r="AB36" i="11"/>
  <c r="AA36" i="11"/>
  <c r="Z36" i="11"/>
  <c r="U36" i="11"/>
  <c r="G36" i="11"/>
  <c r="H36" i="11" s="1"/>
  <c r="AE35" i="11"/>
  <c r="AD35" i="11"/>
  <c r="AC35" i="11"/>
  <c r="AB35" i="11"/>
  <c r="AA35" i="11"/>
  <c r="Z35" i="11"/>
  <c r="U35" i="11"/>
  <c r="G35" i="11"/>
  <c r="H35" i="11" s="1"/>
  <c r="AE34" i="11"/>
  <c r="AD34" i="11"/>
  <c r="AC34" i="11"/>
  <c r="AB34" i="11"/>
  <c r="AA34" i="11"/>
  <c r="Z34" i="11"/>
  <c r="U34" i="11"/>
  <c r="G34" i="11"/>
  <c r="H34" i="11" s="1"/>
  <c r="AE33" i="11"/>
  <c r="AD33" i="11"/>
  <c r="AC33" i="11"/>
  <c r="AB33" i="11"/>
  <c r="AA33" i="11"/>
  <c r="Z33" i="11"/>
  <c r="U33" i="11"/>
  <c r="G33" i="11"/>
  <c r="I33" i="11" s="1"/>
  <c r="O33" i="4" s="1"/>
  <c r="AE32" i="11"/>
  <c r="AD32" i="11"/>
  <c r="AC32" i="11"/>
  <c r="AB32" i="11"/>
  <c r="AA32" i="11"/>
  <c r="Z32" i="11"/>
  <c r="U32" i="11"/>
  <c r="G32" i="11"/>
  <c r="I32" i="11" s="1"/>
  <c r="O32" i="4" s="1"/>
  <c r="AE31" i="11"/>
  <c r="AD31" i="11"/>
  <c r="AC31" i="11"/>
  <c r="AB31" i="11"/>
  <c r="AA31" i="11"/>
  <c r="Z31" i="11"/>
  <c r="U31" i="11"/>
  <c r="G31" i="11"/>
  <c r="I31" i="11" s="1"/>
  <c r="O31" i="4" s="1"/>
  <c r="AE30" i="11"/>
  <c r="AD30" i="11"/>
  <c r="AC30" i="11"/>
  <c r="AB30" i="11"/>
  <c r="AA30" i="11"/>
  <c r="Z30" i="11"/>
  <c r="U30" i="11"/>
  <c r="G30" i="11"/>
  <c r="I30" i="11" s="1"/>
  <c r="O30" i="4" s="1"/>
  <c r="AE29" i="11"/>
  <c r="AD29" i="11"/>
  <c r="AC29" i="11"/>
  <c r="AB29" i="11"/>
  <c r="AA29" i="11"/>
  <c r="Z29" i="11"/>
  <c r="U29" i="11"/>
  <c r="G29" i="11"/>
  <c r="I29" i="11" s="1"/>
  <c r="O29" i="4" s="1"/>
  <c r="AE28" i="11"/>
  <c r="AD28" i="11"/>
  <c r="AC28" i="11"/>
  <c r="AB28" i="11"/>
  <c r="AA28" i="11"/>
  <c r="Z28" i="11"/>
  <c r="U28" i="11"/>
  <c r="G28" i="11"/>
  <c r="H28" i="11" s="1"/>
  <c r="AE27" i="11"/>
  <c r="AD27" i="11"/>
  <c r="AC27" i="11"/>
  <c r="AB27" i="11"/>
  <c r="AA27" i="11"/>
  <c r="Z27" i="11"/>
  <c r="U27" i="11"/>
  <c r="G27" i="11"/>
  <c r="H27" i="11" s="1"/>
  <c r="AE26" i="11"/>
  <c r="AD26" i="11"/>
  <c r="AC26" i="11"/>
  <c r="AB26" i="11"/>
  <c r="AA26" i="11"/>
  <c r="Z26" i="11"/>
  <c r="U26" i="11"/>
  <c r="G26" i="11"/>
  <c r="H26" i="11" s="1"/>
  <c r="AE25" i="11"/>
  <c r="AD25" i="11"/>
  <c r="AC25" i="11"/>
  <c r="AB25" i="11"/>
  <c r="AA25" i="11"/>
  <c r="Z25" i="11"/>
  <c r="U25" i="11"/>
  <c r="G25" i="11"/>
  <c r="I25" i="11" s="1"/>
  <c r="O25" i="4" s="1"/>
  <c r="AE24" i="11"/>
  <c r="AD24" i="11"/>
  <c r="AC24" i="11"/>
  <c r="AB24" i="11"/>
  <c r="AA24" i="11"/>
  <c r="Z24" i="11"/>
  <c r="U24" i="11"/>
  <c r="G24" i="11"/>
  <c r="I24" i="11" s="1"/>
  <c r="O24" i="4" s="1"/>
  <c r="AE23" i="11"/>
  <c r="AD23" i="11"/>
  <c r="AC23" i="11"/>
  <c r="AB23" i="11"/>
  <c r="AA23" i="11"/>
  <c r="Z23" i="11"/>
  <c r="U23" i="11"/>
  <c r="G23" i="11"/>
  <c r="I23" i="11" s="1"/>
  <c r="O23" i="4" s="1"/>
  <c r="AE22" i="11"/>
  <c r="AD22" i="11"/>
  <c r="AC22" i="11"/>
  <c r="AB22" i="11"/>
  <c r="AA22" i="11"/>
  <c r="Z22" i="11"/>
  <c r="U22" i="11"/>
  <c r="G22" i="11"/>
  <c r="H22" i="11" s="1"/>
  <c r="AE21" i="11"/>
  <c r="AD21" i="11"/>
  <c r="AC21" i="11"/>
  <c r="AB21" i="11"/>
  <c r="AA21" i="11"/>
  <c r="Z21" i="11"/>
  <c r="U21" i="11"/>
  <c r="G21" i="11"/>
  <c r="I21" i="11" s="1"/>
  <c r="O21" i="4" s="1"/>
  <c r="AE20" i="11"/>
  <c r="AD20" i="11"/>
  <c r="AC20" i="11"/>
  <c r="AB20" i="11"/>
  <c r="AA20" i="11"/>
  <c r="Z20" i="11"/>
  <c r="U20" i="11"/>
  <c r="G20" i="11"/>
  <c r="H20" i="11" s="1"/>
  <c r="AE19" i="11"/>
  <c r="AD19" i="11"/>
  <c r="AC19" i="11"/>
  <c r="AB19" i="11"/>
  <c r="AA19" i="11"/>
  <c r="Z19" i="11"/>
  <c r="U19" i="11"/>
  <c r="G19" i="11"/>
  <c r="H19" i="11" s="1"/>
  <c r="AE18" i="11"/>
  <c r="AD18" i="11"/>
  <c r="AC18" i="11"/>
  <c r="AB18" i="11"/>
  <c r="AA18" i="11"/>
  <c r="Z18" i="11"/>
  <c r="U18" i="11"/>
  <c r="V18" i="11" s="1"/>
  <c r="I18" i="11"/>
  <c r="G18" i="11"/>
  <c r="H18" i="11" s="1"/>
  <c r="AE16" i="11"/>
  <c r="AD16" i="11"/>
  <c r="AC16" i="11"/>
  <c r="AB16" i="11"/>
  <c r="AA16" i="11"/>
  <c r="Z16" i="11"/>
  <c r="U16" i="11"/>
  <c r="G16" i="11"/>
  <c r="I16" i="11" s="1"/>
  <c r="O16" i="4" s="1"/>
  <c r="AE15" i="11"/>
  <c r="AD15" i="11"/>
  <c r="AC15" i="11"/>
  <c r="AB15" i="11"/>
  <c r="AA15" i="11"/>
  <c r="Z15" i="11"/>
  <c r="U15" i="11"/>
  <c r="G15" i="11"/>
  <c r="I15" i="11" s="1"/>
  <c r="O15" i="4" s="1"/>
  <c r="AE14" i="11"/>
  <c r="AD14" i="11"/>
  <c r="AC14" i="11"/>
  <c r="AB14" i="11"/>
  <c r="AA14" i="11"/>
  <c r="Z14" i="11"/>
  <c r="U14" i="11"/>
  <c r="G14" i="11"/>
  <c r="H14" i="11" s="1"/>
  <c r="AE13" i="11"/>
  <c r="AD13" i="11"/>
  <c r="AC13" i="11"/>
  <c r="AB13" i="11"/>
  <c r="AA13" i="11"/>
  <c r="Z13" i="11"/>
  <c r="U13" i="11"/>
  <c r="G13" i="11"/>
  <c r="I13" i="11" s="1"/>
  <c r="O13" i="4" s="1"/>
  <c r="AE12" i="11"/>
  <c r="AD12" i="11"/>
  <c r="AC12" i="11"/>
  <c r="AB12" i="11"/>
  <c r="AA12" i="11"/>
  <c r="Z12" i="11"/>
  <c r="U12" i="11"/>
  <c r="G12" i="11"/>
  <c r="I12" i="11" s="1"/>
  <c r="AE11" i="11"/>
  <c r="AD11" i="11"/>
  <c r="AC11" i="11"/>
  <c r="AB11" i="11"/>
  <c r="AA11" i="11"/>
  <c r="Z11" i="11"/>
  <c r="U11" i="11"/>
  <c r="G11" i="11"/>
  <c r="H11" i="11" s="1"/>
  <c r="AE10" i="11"/>
  <c r="AD10" i="11"/>
  <c r="AC10" i="11"/>
  <c r="AB10" i="11"/>
  <c r="AA10" i="11"/>
  <c r="Z10" i="11"/>
  <c r="U10" i="11"/>
  <c r="G10" i="11"/>
  <c r="H10" i="11" s="1"/>
  <c r="AE8" i="11"/>
  <c r="AD8" i="11"/>
  <c r="AC8" i="11"/>
  <c r="AB8" i="11"/>
  <c r="AA8" i="11"/>
  <c r="Z8" i="11"/>
  <c r="U8" i="11"/>
  <c r="G8" i="11"/>
  <c r="H8" i="11" s="1"/>
  <c r="AE7" i="11"/>
  <c r="AD7" i="11"/>
  <c r="AC7" i="11"/>
  <c r="AB7" i="11"/>
  <c r="AA7" i="11"/>
  <c r="Z7" i="11"/>
  <c r="U7" i="11"/>
  <c r="G7" i="11"/>
  <c r="I7" i="11" s="1"/>
  <c r="O7" i="4" s="1"/>
  <c r="AE6" i="11"/>
  <c r="AD6" i="11"/>
  <c r="AC6" i="11"/>
  <c r="AB6" i="11"/>
  <c r="AA6" i="11"/>
  <c r="Z6" i="11"/>
  <c r="U6" i="11"/>
  <c r="G6" i="11"/>
  <c r="H6" i="11" s="1"/>
  <c r="AE5" i="11"/>
  <c r="AD5" i="11"/>
  <c r="AC5" i="11"/>
  <c r="AB5" i="11"/>
  <c r="AA5" i="11"/>
  <c r="Z5" i="11"/>
  <c r="U5" i="11"/>
  <c r="G5" i="11"/>
  <c r="I5" i="11" s="1"/>
  <c r="O5" i="4" s="1"/>
  <c r="AE4" i="11"/>
  <c r="AD4" i="11"/>
  <c r="AC4" i="11"/>
  <c r="AB4" i="11"/>
  <c r="AA4" i="11"/>
  <c r="Z4" i="11"/>
  <c r="V55" i="11" l="1"/>
  <c r="H13" i="11"/>
  <c r="V13" i="11" s="1"/>
  <c r="I59" i="11"/>
  <c r="O59" i="4" s="1"/>
  <c r="H56" i="11"/>
  <c r="V56" i="11" s="1"/>
  <c r="H46" i="11"/>
  <c r="V46" i="11" s="1"/>
  <c r="I43" i="11"/>
  <c r="O43" i="4" s="1"/>
  <c r="H39" i="11"/>
  <c r="V39" i="11" s="1"/>
  <c r="H31" i="11"/>
  <c r="V31" i="11" s="1"/>
  <c r="H30" i="11"/>
  <c r="V30" i="11" s="1"/>
  <c r="H23" i="11"/>
  <c r="V23" i="11" s="1"/>
  <c r="I14" i="11"/>
  <c r="O14" i="4" s="1"/>
  <c r="V14" i="11"/>
  <c r="I11" i="11"/>
  <c r="O11" i="4" s="1"/>
  <c r="V62" i="11"/>
  <c r="H47" i="11"/>
  <c r="V47" i="11" s="1"/>
  <c r="H45" i="11"/>
  <c r="V45" i="11" s="1"/>
  <c r="H37" i="11"/>
  <c r="V37" i="11" s="1"/>
  <c r="H29" i="11"/>
  <c r="V29" i="11" s="1"/>
  <c r="I28" i="11"/>
  <c r="O28" i="4" s="1"/>
  <c r="V28" i="11"/>
  <c r="I26" i="11"/>
  <c r="O26" i="4" s="1"/>
  <c r="V26" i="11"/>
  <c r="H21" i="11"/>
  <c r="V21" i="11" s="1"/>
  <c r="V20" i="11"/>
  <c r="I20" i="11"/>
  <c r="O20" i="4" s="1"/>
  <c r="I10" i="11"/>
  <c r="O10" i="4" s="1"/>
  <c r="I8" i="11"/>
  <c r="O8" i="4" s="1"/>
  <c r="V8" i="11"/>
  <c r="V22" i="11"/>
  <c r="I22" i="11"/>
  <c r="O22" i="4" s="1"/>
  <c r="H15" i="11"/>
  <c r="V15" i="11" s="1"/>
  <c r="H64" i="11"/>
  <c r="V64" i="11" s="1"/>
  <c r="H63" i="11"/>
  <c r="V63" i="11" s="1"/>
  <c r="I55" i="11"/>
  <c r="O55" i="4" s="1"/>
  <c r="I52" i="11"/>
  <c r="O52" i="4" s="1"/>
  <c r="I51" i="11"/>
  <c r="O51" i="4" s="1"/>
  <c r="I44" i="11"/>
  <c r="O44" i="4" s="1"/>
  <c r="V44" i="11"/>
  <c r="I42" i="11"/>
  <c r="O42" i="4" s="1"/>
  <c r="H38" i="11"/>
  <c r="V38" i="11" s="1"/>
  <c r="V36" i="11"/>
  <c r="I36" i="11"/>
  <c r="O36" i="4" s="1"/>
  <c r="I35" i="11"/>
  <c r="O35" i="4" s="1"/>
  <c r="I34" i="11"/>
  <c r="O34" i="4" s="1"/>
  <c r="I27" i="11"/>
  <c r="O27" i="4" s="1"/>
  <c r="H54" i="11"/>
  <c r="V54" i="11" s="1"/>
  <c r="V19" i="11"/>
  <c r="I19" i="11"/>
  <c r="AA2" i="11"/>
  <c r="AE2" i="11"/>
  <c r="Z2" i="11"/>
  <c r="AB2" i="11"/>
  <c r="AC2" i="11"/>
  <c r="AD2" i="11"/>
  <c r="V59" i="11"/>
  <c r="V51" i="11"/>
  <c r="V60" i="11"/>
  <c r="V50" i="11"/>
  <c r="V52" i="11"/>
  <c r="H57" i="11"/>
  <c r="V57" i="11" s="1"/>
  <c r="H58" i="11"/>
  <c r="V58" i="11" s="1"/>
  <c r="I50" i="11"/>
  <c r="O50" i="4" s="1"/>
  <c r="H53" i="11"/>
  <c r="V53" i="11" s="1"/>
  <c r="H61" i="11"/>
  <c r="V61" i="11" s="1"/>
  <c r="V27" i="11"/>
  <c r="V34" i="11"/>
  <c r="V35" i="11"/>
  <c r="V42" i="11"/>
  <c r="V43" i="11"/>
  <c r="H24" i="11"/>
  <c r="V24" i="11" s="1"/>
  <c r="H32" i="11"/>
  <c r="V32" i="11" s="1"/>
  <c r="H40" i="11"/>
  <c r="V40" i="11" s="1"/>
  <c r="H25" i="11"/>
  <c r="V25" i="11" s="1"/>
  <c r="H33" i="11"/>
  <c r="V33" i="11" s="1"/>
  <c r="H41" i="11"/>
  <c r="V41" i="11" s="1"/>
  <c r="V10" i="11"/>
  <c r="V11" i="11"/>
  <c r="H12" i="11"/>
  <c r="V12" i="11" s="1"/>
  <c r="H16" i="11"/>
  <c r="V16" i="11" s="1"/>
  <c r="V6" i="11"/>
  <c r="I6" i="11"/>
  <c r="H7" i="11"/>
  <c r="V7" i="11" s="1"/>
  <c r="H5" i="11"/>
  <c r="V5" i="11" s="1"/>
  <c r="N64" i="4"/>
  <c r="N63" i="4"/>
  <c r="N60" i="4"/>
  <c r="N58" i="4"/>
  <c r="N57" i="4"/>
  <c r="N56" i="4"/>
  <c r="N55" i="4"/>
  <c r="N53" i="4"/>
  <c r="N52" i="4"/>
  <c r="N50" i="4"/>
  <c r="N47" i="4"/>
  <c r="N46" i="4"/>
  <c r="N44" i="4"/>
  <c r="N43" i="4"/>
  <c r="N41" i="4"/>
  <c r="N40" i="4"/>
  <c r="N39" i="4"/>
  <c r="N38" i="4"/>
  <c r="N37" i="4"/>
  <c r="N36" i="4"/>
  <c r="N33" i="4"/>
  <c r="N32" i="4"/>
  <c r="N31" i="4"/>
  <c r="N30" i="4"/>
  <c r="N29" i="4"/>
  <c r="N28" i="4"/>
  <c r="N26" i="4"/>
  <c r="N25" i="4"/>
  <c r="N23" i="4"/>
  <c r="N22" i="4"/>
  <c r="N21" i="4"/>
  <c r="N20" i="4"/>
  <c r="N19" i="4"/>
  <c r="N18" i="4"/>
  <c r="N16" i="4"/>
  <c r="N15" i="4"/>
  <c r="N14" i="4"/>
  <c r="N13" i="4"/>
  <c r="N12" i="4"/>
  <c r="N10" i="4"/>
  <c r="N6" i="4"/>
  <c r="N5" i="4"/>
  <c r="N4" i="4"/>
  <c r="E23" i="9"/>
  <c r="AM64" i="9"/>
  <c r="AL64" i="9"/>
  <c r="AK64" i="9"/>
  <c r="AJ64" i="9"/>
  <c r="AI64" i="9"/>
  <c r="AH64" i="9"/>
  <c r="AG64" i="9"/>
  <c r="AF64" i="9"/>
  <c r="AE64" i="9"/>
  <c r="AD64" i="9"/>
  <c r="AC64" i="9"/>
  <c r="AB64" i="9"/>
  <c r="AA64" i="9"/>
  <c r="E64" i="9"/>
  <c r="F64" i="9" s="1"/>
  <c r="AM63" i="9"/>
  <c r="AL63" i="9"/>
  <c r="AK63" i="9"/>
  <c r="AJ63" i="9"/>
  <c r="AI63" i="9"/>
  <c r="AH63" i="9"/>
  <c r="AG63" i="9"/>
  <c r="AF63" i="9"/>
  <c r="AE63" i="9"/>
  <c r="AD63" i="9"/>
  <c r="AC63" i="9"/>
  <c r="AB63" i="9"/>
  <c r="AA63" i="9"/>
  <c r="E63" i="9"/>
  <c r="F63" i="9" s="1"/>
  <c r="AM62" i="9"/>
  <c r="AL62" i="9"/>
  <c r="AK62" i="9"/>
  <c r="AJ62" i="9"/>
  <c r="AI62" i="9"/>
  <c r="AH62" i="9"/>
  <c r="AG62" i="9"/>
  <c r="AF62" i="9"/>
  <c r="AE62" i="9"/>
  <c r="AD62" i="9"/>
  <c r="AC62" i="9"/>
  <c r="AB62" i="9"/>
  <c r="AA62" i="9"/>
  <c r="E62" i="9"/>
  <c r="F62" i="9" s="1"/>
  <c r="N62" i="4" s="1"/>
  <c r="AM61" i="9"/>
  <c r="AL61" i="9"/>
  <c r="AK61" i="9"/>
  <c r="AJ61" i="9"/>
  <c r="AI61" i="9"/>
  <c r="AH61" i="9"/>
  <c r="AG61" i="9"/>
  <c r="AF61" i="9"/>
  <c r="AE61" i="9"/>
  <c r="AD61" i="9"/>
  <c r="AC61" i="9"/>
  <c r="AB61" i="9"/>
  <c r="AA61" i="9"/>
  <c r="E61" i="9"/>
  <c r="F61" i="9" s="1"/>
  <c r="N61" i="4" s="1"/>
  <c r="AM60" i="9"/>
  <c r="AL60" i="9"/>
  <c r="AK60" i="9"/>
  <c r="AJ60" i="9"/>
  <c r="AI60" i="9"/>
  <c r="AH60" i="9"/>
  <c r="AG60" i="9"/>
  <c r="AF60" i="9"/>
  <c r="AE60" i="9"/>
  <c r="AD60" i="9"/>
  <c r="AC60" i="9"/>
  <c r="AB60" i="9"/>
  <c r="AA60" i="9"/>
  <c r="E60" i="9"/>
  <c r="F60" i="9" s="1"/>
  <c r="AM59" i="9"/>
  <c r="AL59" i="9"/>
  <c r="AK59" i="9"/>
  <c r="AJ59" i="9"/>
  <c r="AI59" i="9"/>
  <c r="AH59" i="9"/>
  <c r="AG59" i="9"/>
  <c r="AF59" i="9"/>
  <c r="AE59" i="9"/>
  <c r="AD59" i="9"/>
  <c r="AC59" i="9"/>
  <c r="AB59" i="9"/>
  <c r="AA59" i="9"/>
  <c r="E59" i="9"/>
  <c r="F59" i="9" s="1"/>
  <c r="N59" i="4" s="1"/>
  <c r="AM58" i="9"/>
  <c r="AL58" i="9"/>
  <c r="AK58" i="9"/>
  <c r="AJ58" i="9"/>
  <c r="AI58" i="9"/>
  <c r="AH58" i="9"/>
  <c r="AG58" i="9"/>
  <c r="AF58" i="9"/>
  <c r="AE58" i="9"/>
  <c r="AD58" i="9"/>
  <c r="AC58" i="9"/>
  <c r="AB58" i="9"/>
  <c r="AA58" i="9"/>
  <c r="E58" i="9"/>
  <c r="F58" i="9" s="1"/>
  <c r="AM57" i="9"/>
  <c r="AL57" i="9"/>
  <c r="AK57" i="9"/>
  <c r="AJ57" i="9"/>
  <c r="AI57" i="9"/>
  <c r="AH57" i="9"/>
  <c r="AG57" i="9"/>
  <c r="AF57" i="9"/>
  <c r="AE57" i="9"/>
  <c r="AD57" i="9"/>
  <c r="AC57" i="9"/>
  <c r="AB57" i="9"/>
  <c r="AA57" i="9"/>
  <c r="E57" i="9"/>
  <c r="F57" i="9" s="1"/>
  <c r="AM56" i="9"/>
  <c r="AL56" i="9"/>
  <c r="AK56" i="9"/>
  <c r="AJ56" i="9"/>
  <c r="AI56" i="9"/>
  <c r="AH56" i="9"/>
  <c r="AG56" i="9"/>
  <c r="AF56" i="9"/>
  <c r="AE56" i="9"/>
  <c r="AD56" i="9"/>
  <c r="AC56" i="9"/>
  <c r="AB56" i="9"/>
  <c r="AA56" i="9"/>
  <c r="E56" i="9"/>
  <c r="F56" i="9" s="1"/>
  <c r="AM55" i="9"/>
  <c r="AL55" i="9"/>
  <c r="AK55" i="9"/>
  <c r="AJ55" i="9"/>
  <c r="AI55" i="9"/>
  <c r="AH55" i="9"/>
  <c r="AG55" i="9"/>
  <c r="AF55" i="9"/>
  <c r="AE55" i="9"/>
  <c r="AD55" i="9"/>
  <c r="AC55" i="9"/>
  <c r="AB55" i="9"/>
  <c r="AA55" i="9"/>
  <c r="E55" i="9"/>
  <c r="F55" i="9" s="1"/>
  <c r="AM54" i="9"/>
  <c r="AL54" i="9"/>
  <c r="AK54" i="9"/>
  <c r="AJ54" i="9"/>
  <c r="AI54" i="9"/>
  <c r="AH54" i="9"/>
  <c r="AG54" i="9"/>
  <c r="AF54" i="9"/>
  <c r="AE54" i="9"/>
  <c r="AD54" i="9"/>
  <c r="AC54" i="9"/>
  <c r="AB54" i="9"/>
  <c r="AA54" i="9"/>
  <c r="E54" i="9"/>
  <c r="F54" i="9" s="1"/>
  <c r="N54" i="4" s="1"/>
  <c r="AM53" i="9"/>
  <c r="AL53" i="9"/>
  <c r="AK53" i="9"/>
  <c r="AJ53" i="9"/>
  <c r="AI53" i="9"/>
  <c r="AH53" i="9"/>
  <c r="AG53" i="9"/>
  <c r="AF53" i="9"/>
  <c r="AE53" i="9"/>
  <c r="AD53" i="9"/>
  <c r="AC53" i="9"/>
  <c r="AB53" i="9"/>
  <c r="AA53" i="9"/>
  <c r="E53" i="9"/>
  <c r="F53" i="9" s="1"/>
  <c r="AM52" i="9"/>
  <c r="AL52" i="9"/>
  <c r="AK52" i="9"/>
  <c r="AJ52" i="9"/>
  <c r="AI52" i="9"/>
  <c r="AH52" i="9"/>
  <c r="AG52" i="9"/>
  <c r="AF52" i="9"/>
  <c r="AE52" i="9"/>
  <c r="AD52" i="9"/>
  <c r="AC52" i="9"/>
  <c r="AB52" i="9"/>
  <c r="AA52" i="9"/>
  <c r="E52" i="9"/>
  <c r="F52" i="9" s="1"/>
  <c r="AM51" i="9"/>
  <c r="AL51" i="9"/>
  <c r="AK51" i="9"/>
  <c r="AJ51" i="9"/>
  <c r="AI51" i="9"/>
  <c r="AH51" i="9"/>
  <c r="AG51" i="9"/>
  <c r="AF51" i="9"/>
  <c r="AE51" i="9"/>
  <c r="AD51" i="9"/>
  <c r="AC51" i="9"/>
  <c r="AB51" i="9"/>
  <c r="AA51" i="9"/>
  <c r="E51" i="9"/>
  <c r="F51" i="9" s="1"/>
  <c r="N51" i="4" s="1"/>
  <c r="AM50" i="9"/>
  <c r="AL50" i="9"/>
  <c r="AK50" i="9"/>
  <c r="AJ50" i="9"/>
  <c r="AI50" i="9"/>
  <c r="AH50" i="9"/>
  <c r="AG50" i="9"/>
  <c r="AF50" i="9"/>
  <c r="AE50" i="9"/>
  <c r="AD50" i="9"/>
  <c r="AC50" i="9"/>
  <c r="AB50" i="9"/>
  <c r="AA50" i="9"/>
  <c r="E50" i="9"/>
  <c r="F50" i="9" s="1"/>
  <c r="AM47" i="9"/>
  <c r="AL47" i="9"/>
  <c r="AK47" i="9"/>
  <c r="AJ47" i="9"/>
  <c r="AI47" i="9"/>
  <c r="AH47" i="9"/>
  <c r="AG47" i="9"/>
  <c r="AF47" i="9"/>
  <c r="AE47" i="9"/>
  <c r="AD47" i="9"/>
  <c r="AC47" i="9"/>
  <c r="AB47" i="9"/>
  <c r="AA47" i="9"/>
  <c r="E47" i="9"/>
  <c r="F47" i="9" s="1"/>
  <c r="AM46" i="9"/>
  <c r="AL46" i="9"/>
  <c r="AK46" i="9"/>
  <c r="AJ46" i="9"/>
  <c r="AI46" i="9"/>
  <c r="AH46" i="9"/>
  <c r="AG46" i="9"/>
  <c r="AF46" i="9"/>
  <c r="AE46" i="9"/>
  <c r="AD46" i="9"/>
  <c r="AC46" i="9"/>
  <c r="AB46" i="9"/>
  <c r="AA46" i="9"/>
  <c r="E46" i="9"/>
  <c r="F46" i="9" s="1"/>
  <c r="AM45" i="9"/>
  <c r="AL45" i="9"/>
  <c r="AK45" i="9"/>
  <c r="AJ45" i="9"/>
  <c r="AI45" i="9"/>
  <c r="AH45" i="9"/>
  <c r="AG45" i="9"/>
  <c r="AF45" i="9"/>
  <c r="AE45" i="9"/>
  <c r="AD45" i="9"/>
  <c r="AC45" i="9"/>
  <c r="AB45" i="9"/>
  <c r="AA45" i="9"/>
  <c r="E45" i="9"/>
  <c r="F45" i="9" s="1"/>
  <c r="N45" i="4" s="1"/>
  <c r="AM44" i="9"/>
  <c r="AL44" i="9"/>
  <c r="AK44" i="9"/>
  <c r="AJ44" i="9"/>
  <c r="AI44" i="9"/>
  <c r="AH44" i="9"/>
  <c r="AG44" i="9"/>
  <c r="AF44" i="9"/>
  <c r="AE44" i="9"/>
  <c r="AD44" i="9"/>
  <c r="AC44" i="9"/>
  <c r="AB44" i="9"/>
  <c r="AA44" i="9"/>
  <c r="E44" i="9"/>
  <c r="F44" i="9" s="1"/>
  <c r="AM43" i="9"/>
  <c r="AL43" i="9"/>
  <c r="AK43" i="9"/>
  <c r="AJ43" i="9"/>
  <c r="AI43" i="9"/>
  <c r="AH43" i="9"/>
  <c r="AG43" i="9"/>
  <c r="AF43" i="9"/>
  <c r="AE43" i="9"/>
  <c r="AD43" i="9"/>
  <c r="AC43" i="9"/>
  <c r="AB43" i="9"/>
  <c r="AA43" i="9"/>
  <c r="E43" i="9"/>
  <c r="F43" i="9" s="1"/>
  <c r="AM42" i="9"/>
  <c r="AL42" i="9"/>
  <c r="AK42" i="9"/>
  <c r="AJ42" i="9"/>
  <c r="AI42" i="9"/>
  <c r="AH42" i="9"/>
  <c r="AG42" i="9"/>
  <c r="AF42" i="9"/>
  <c r="AE42" i="9"/>
  <c r="AD42" i="9"/>
  <c r="AC42" i="9"/>
  <c r="AB42" i="9"/>
  <c r="AA42" i="9"/>
  <c r="E42" i="9"/>
  <c r="F42" i="9" s="1"/>
  <c r="N42" i="4" s="1"/>
  <c r="AM41" i="9"/>
  <c r="AL41" i="9"/>
  <c r="AK41" i="9"/>
  <c r="AJ41" i="9"/>
  <c r="AI41" i="9"/>
  <c r="AH41" i="9"/>
  <c r="AG41" i="9"/>
  <c r="AF41" i="9"/>
  <c r="AE41" i="9"/>
  <c r="AD41" i="9"/>
  <c r="AC41" i="9"/>
  <c r="AB41" i="9"/>
  <c r="AA41" i="9"/>
  <c r="E41" i="9"/>
  <c r="F41" i="9" s="1"/>
  <c r="AM40" i="9"/>
  <c r="AL40" i="9"/>
  <c r="AK40" i="9"/>
  <c r="AJ40" i="9"/>
  <c r="AI40" i="9"/>
  <c r="AH40" i="9"/>
  <c r="AG40" i="9"/>
  <c r="AF40" i="9"/>
  <c r="AE40" i="9"/>
  <c r="AD40" i="9"/>
  <c r="AC40" i="9"/>
  <c r="AB40" i="9"/>
  <c r="AA40" i="9"/>
  <c r="E40" i="9"/>
  <c r="F40" i="9" s="1"/>
  <c r="AM39" i="9"/>
  <c r="AL39" i="9"/>
  <c r="AK39" i="9"/>
  <c r="AJ39" i="9"/>
  <c r="AI39" i="9"/>
  <c r="AH39" i="9"/>
  <c r="AG39" i="9"/>
  <c r="AF39" i="9"/>
  <c r="AE39" i="9"/>
  <c r="AD39" i="9"/>
  <c r="AC39" i="9"/>
  <c r="AB39" i="9"/>
  <c r="AA39" i="9"/>
  <c r="E39" i="9"/>
  <c r="F39" i="9" s="1"/>
  <c r="AM38" i="9"/>
  <c r="AL38" i="9"/>
  <c r="AK38" i="9"/>
  <c r="AJ38" i="9"/>
  <c r="AI38" i="9"/>
  <c r="AH38" i="9"/>
  <c r="AG38" i="9"/>
  <c r="AF38" i="9"/>
  <c r="AE38" i="9"/>
  <c r="AD38" i="9"/>
  <c r="AC38" i="9"/>
  <c r="AB38" i="9"/>
  <c r="AA38" i="9"/>
  <c r="E38" i="9"/>
  <c r="F38" i="9" s="1"/>
  <c r="AM37" i="9"/>
  <c r="AL37" i="9"/>
  <c r="AK37" i="9"/>
  <c r="AJ37" i="9"/>
  <c r="AI37" i="9"/>
  <c r="AH37" i="9"/>
  <c r="AG37" i="9"/>
  <c r="AF37" i="9"/>
  <c r="AE37" i="9"/>
  <c r="AD37" i="9"/>
  <c r="AC37" i="9"/>
  <c r="AB37" i="9"/>
  <c r="AA37" i="9"/>
  <c r="E37" i="9"/>
  <c r="F37" i="9" s="1"/>
  <c r="AM36" i="9"/>
  <c r="AL36" i="9"/>
  <c r="AK36" i="9"/>
  <c r="AJ36" i="9"/>
  <c r="AI36" i="9"/>
  <c r="AH36" i="9"/>
  <c r="AG36" i="9"/>
  <c r="AF36" i="9"/>
  <c r="AE36" i="9"/>
  <c r="AD36" i="9"/>
  <c r="AC36" i="9"/>
  <c r="AB36" i="9"/>
  <c r="AA36" i="9"/>
  <c r="E36" i="9"/>
  <c r="F36" i="9" s="1"/>
  <c r="AM35" i="9"/>
  <c r="AL35" i="9"/>
  <c r="AK35" i="9"/>
  <c r="AJ35" i="9"/>
  <c r="AI35" i="9"/>
  <c r="AH35" i="9"/>
  <c r="AG35" i="9"/>
  <c r="AF35" i="9"/>
  <c r="AE35" i="9"/>
  <c r="AD35" i="9"/>
  <c r="AC35" i="9"/>
  <c r="AB35" i="9"/>
  <c r="AA35" i="9"/>
  <c r="E35" i="9"/>
  <c r="F35" i="9" s="1"/>
  <c r="N35" i="4" s="1"/>
  <c r="AM34" i="9"/>
  <c r="AL34" i="9"/>
  <c r="AK34" i="9"/>
  <c r="AJ34" i="9"/>
  <c r="AI34" i="9"/>
  <c r="AH34" i="9"/>
  <c r="AG34" i="9"/>
  <c r="AF34" i="9"/>
  <c r="AE34" i="9"/>
  <c r="AD34" i="9"/>
  <c r="AC34" i="9"/>
  <c r="AB34" i="9"/>
  <c r="AA34" i="9"/>
  <c r="E34" i="9"/>
  <c r="F34" i="9" s="1"/>
  <c r="N34" i="4" s="1"/>
  <c r="AM33" i="9"/>
  <c r="AL33" i="9"/>
  <c r="AK33" i="9"/>
  <c r="AJ33" i="9"/>
  <c r="AI33" i="9"/>
  <c r="AH33" i="9"/>
  <c r="AG33" i="9"/>
  <c r="AF33" i="9"/>
  <c r="AE33" i="9"/>
  <c r="AD33" i="9"/>
  <c r="AC33" i="9"/>
  <c r="AB33" i="9"/>
  <c r="AA33" i="9"/>
  <c r="E33" i="9"/>
  <c r="F33" i="9" s="1"/>
  <c r="AM32" i="9"/>
  <c r="AL32" i="9"/>
  <c r="AK32" i="9"/>
  <c r="AJ32" i="9"/>
  <c r="AI32" i="9"/>
  <c r="AH32" i="9"/>
  <c r="AG32" i="9"/>
  <c r="AF32" i="9"/>
  <c r="AE32" i="9"/>
  <c r="AD32" i="9"/>
  <c r="AC32" i="9"/>
  <c r="AB32" i="9"/>
  <c r="AA32" i="9"/>
  <c r="E32" i="9"/>
  <c r="F32" i="9" s="1"/>
  <c r="AM31" i="9"/>
  <c r="AL31" i="9"/>
  <c r="AK31" i="9"/>
  <c r="AJ31" i="9"/>
  <c r="AI31" i="9"/>
  <c r="AH31" i="9"/>
  <c r="AG31" i="9"/>
  <c r="AF31" i="9"/>
  <c r="AE31" i="9"/>
  <c r="AD31" i="9"/>
  <c r="AC31" i="9"/>
  <c r="AB31" i="9"/>
  <c r="AA31" i="9"/>
  <c r="E31" i="9"/>
  <c r="F31" i="9" s="1"/>
  <c r="AM30" i="9"/>
  <c r="AL30" i="9"/>
  <c r="AK30" i="9"/>
  <c r="AJ30" i="9"/>
  <c r="AI30" i="9"/>
  <c r="AH30" i="9"/>
  <c r="AG30" i="9"/>
  <c r="AF30" i="9"/>
  <c r="AE30" i="9"/>
  <c r="AD30" i="9"/>
  <c r="AC30" i="9"/>
  <c r="AB30" i="9"/>
  <c r="AA30" i="9"/>
  <c r="E30" i="9"/>
  <c r="F30" i="9" s="1"/>
  <c r="AM29" i="9"/>
  <c r="AL29" i="9"/>
  <c r="AK29" i="9"/>
  <c r="AJ29" i="9"/>
  <c r="AI29" i="9"/>
  <c r="AH29" i="9"/>
  <c r="AG29" i="9"/>
  <c r="AF29" i="9"/>
  <c r="AE29" i="9"/>
  <c r="AD29" i="9"/>
  <c r="AC29" i="9"/>
  <c r="AB29" i="9"/>
  <c r="AA29" i="9"/>
  <c r="E29" i="9"/>
  <c r="F29" i="9" s="1"/>
  <c r="AM28" i="9"/>
  <c r="AL28" i="9"/>
  <c r="AK28" i="9"/>
  <c r="AJ28" i="9"/>
  <c r="AI28" i="9"/>
  <c r="AH28" i="9"/>
  <c r="AG28" i="9"/>
  <c r="AF28" i="9"/>
  <c r="AE28" i="9"/>
  <c r="AD28" i="9"/>
  <c r="AC28" i="9"/>
  <c r="AB28" i="9"/>
  <c r="AA28" i="9"/>
  <c r="E28" i="9"/>
  <c r="F28" i="9" s="1"/>
  <c r="AM27" i="9"/>
  <c r="AL27" i="9"/>
  <c r="AK27" i="9"/>
  <c r="AJ27" i="9"/>
  <c r="AI27" i="9"/>
  <c r="AH27" i="9"/>
  <c r="AG27" i="9"/>
  <c r="AF27" i="9"/>
  <c r="AE27" i="9"/>
  <c r="AD27" i="9"/>
  <c r="AC27" i="9"/>
  <c r="AB27" i="9"/>
  <c r="AA27" i="9"/>
  <c r="E27" i="9"/>
  <c r="F27" i="9" s="1"/>
  <c r="N27" i="4" s="1"/>
  <c r="AM26" i="9"/>
  <c r="AL26" i="9"/>
  <c r="AK26" i="9"/>
  <c r="AJ26" i="9"/>
  <c r="AI26" i="9"/>
  <c r="AH26" i="9"/>
  <c r="AG26" i="9"/>
  <c r="AF26" i="9"/>
  <c r="AE26" i="9"/>
  <c r="AD26" i="9"/>
  <c r="AC26" i="9"/>
  <c r="AB26" i="9"/>
  <c r="AA26" i="9"/>
  <c r="E26" i="9"/>
  <c r="F26" i="9" s="1"/>
  <c r="AM25" i="9"/>
  <c r="AL25" i="9"/>
  <c r="AK25" i="9"/>
  <c r="AJ25" i="9"/>
  <c r="AI25" i="9"/>
  <c r="AH25" i="9"/>
  <c r="AG25" i="9"/>
  <c r="AF25" i="9"/>
  <c r="AE25" i="9"/>
  <c r="AD25" i="9"/>
  <c r="AC25" i="9"/>
  <c r="AB25" i="9"/>
  <c r="AA25" i="9"/>
  <c r="E25" i="9"/>
  <c r="F25" i="9" s="1"/>
  <c r="AM24" i="9"/>
  <c r="AL24" i="9"/>
  <c r="AK24" i="9"/>
  <c r="AJ24" i="9"/>
  <c r="AI24" i="9"/>
  <c r="AH24" i="9"/>
  <c r="AG24" i="9"/>
  <c r="AF24" i="9"/>
  <c r="AE24" i="9"/>
  <c r="AD24" i="9"/>
  <c r="AC24" i="9"/>
  <c r="AB24" i="9"/>
  <c r="AA24" i="9"/>
  <c r="E24" i="9"/>
  <c r="F24" i="9" s="1"/>
  <c r="N24" i="4" s="1"/>
  <c r="AM23" i="9"/>
  <c r="AL23" i="9"/>
  <c r="AK23" i="9"/>
  <c r="AJ23" i="9"/>
  <c r="AI23" i="9"/>
  <c r="AH23" i="9"/>
  <c r="AG23" i="9"/>
  <c r="AF23" i="9"/>
  <c r="AE23" i="9"/>
  <c r="AD23" i="9"/>
  <c r="AC23" i="9"/>
  <c r="AB23" i="9"/>
  <c r="AA23" i="9"/>
  <c r="F23" i="9"/>
  <c r="AM22" i="9"/>
  <c r="AL22" i="9"/>
  <c r="AK22" i="9"/>
  <c r="AJ22" i="9"/>
  <c r="AI22" i="9"/>
  <c r="AH22" i="9"/>
  <c r="AG22" i="9"/>
  <c r="AF22" i="9"/>
  <c r="AE22" i="9"/>
  <c r="AD22" i="9"/>
  <c r="AC22" i="9"/>
  <c r="AB22" i="9"/>
  <c r="AA22" i="9"/>
  <c r="E22" i="9"/>
  <c r="F22" i="9" s="1"/>
  <c r="AM21" i="9"/>
  <c r="AL21" i="9"/>
  <c r="AK21" i="9"/>
  <c r="AJ21" i="9"/>
  <c r="AI21" i="9"/>
  <c r="AH21" i="9"/>
  <c r="AG21" i="9"/>
  <c r="AF21" i="9"/>
  <c r="AE21" i="9"/>
  <c r="AD21" i="9"/>
  <c r="AC21" i="9"/>
  <c r="AB21" i="9"/>
  <c r="AA21" i="9"/>
  <c r="E21" i="9"/>
  <c r="F21" i="9" s="1"/>
  <c r="AM20" i="9"/>
  <c r="AL20" i="9"/>
  <c r="AK20" i="9"/>
  <c r="AJ20" i="9"/>
  <c r="AI20" i="9"/>
  <c r="AH20" i="9"/>
  <c r="AG20" i="9"/>
  <c r="AF20" i="9"/>
  <c r="AE20" i="9"/>
  <c r="AD20" i="9"/>
  <c r="AC20" i="9"/>
  <c r="AB20" i="9"/>
  <c r="AA20" i="9"/>
  <c r="E20" i="9"/>
  <c r="F20" i="9" s="1"/>
  <c r="AM19" i="9"/>
  <c r="AL19" i="9"/>
  <c r="AK19" i="9"/>
  <c r="AJ19" i="9"/>
  <c r="AI19" i="9"/>
  <c r="AH19" i="9"/>
  <c r="AG19" i="9"/>
  <c r="AF19" i="9"/>
  <c r="AE19" i="9"/>
  <c r="AD19" i="9"/>
  <c r="AC19" i="9"/>
  <c r="AB19" i="9"/>
  <c r="AA19" i="9"/>
  <c r="E19" i="9"/>
  <c r="F19" i="9" s="1"/>
  <c r="AM16" i="9"/>
  <c r="AL16" i="9"/>
  <c r="AK16" i="9"/>
  <c r="AJ16" i="9"/>
  <c r="AI16" i="9"/>
  <c r="AH16" i="9"/>
  <c r="AG16" i="9"/>
  <c r="AF16" i="9"/>
  <c r="AE16" i="9"/>
  <c r="AD16" i="9"/>
  <c r="AC16" i="9"/>
  <c r="AB16" i="9"/>
  <c r="AA16" i="9"/>
  <c r="E16" i="9"/>
  <c r="F16" i="9" s="1"/>
  <c r="AM15" i="9"/>
  <c r="AL15" i="9"/>
  <c r="AK15" i="9"/>
  <c r="AJ15" i="9"/>
  <c r="AI15" i="9"/>
  <c r="AH15" i="9"/>
  <c r="AG15" i="9"/>
  <c r="AF15" i="9"/>
  <c r="AE15" i="9"/>
  <c r="AD15" i="9"/>
  <c r="AC15" i="9"/>
  <c r="AB15" i="9"/>
  <c r="AA15" i="9"/>
  <c r="E15" i="9"/>
  <c r="F15" i="9" s="1"/>
  <c r="AM14" i="9"/>
  <c r="AL14" i="9"/>
  <c r="AK14" i="9"/>
  <c r="AJ14" i="9"/>
  <c r="AI14" i="9"/>
  <c r="AH14" i="9"/>
  <c r="AG14" i="9"/>
  <c r="AF14" i="9"/>
  <c r="AE14" i="9"/>
  <c r="AD14" i="9"/>
  <c r="AC14" i="9"/>
  <c r="AB14" i="9"/>
  <c r="AA14" i="9"/>
  <c r="E14" i="9"/>
  <c r="F14" i="9" s="1"/>
  <c r="AM13" i="9"/>
  <c r="AL13" i="9"/>
  <c r="AK13" i="9"/>
  <c r="AJ13" i="9"/>
  <c r="AI13" i="9"/>
  <c r="AH13" i="9"/>
  <c r="AG13" i="9"/>
  <c r="AF13" i="9"/>
  <c r="AE13" i="9"/>
  <c r="AD13" i="9"/>
  <c r="AC13" i="9"/>
  <c r="AB13" i="9"/>
  <c r="AA13" i="9"/>
  <c r="E13" i="9"/>
  <c r="F13" i="9" s="1"/>
  <c r="AM12" i="9"/>
  <c r="AL12" i="9"/>
  <c r="AK12" i="9"/>
  <c r="AJ12" i="9"/>
  <c r="AI12" i="9"/>
  <c r="AH12" i="9"/>
  <c r="AG12" i="9"/>
  <c r="AF12" i="9"/>
  <c r="AE12" i="9"/>
  <c r="AD12" i="9"/>
  <c r="AC12" i="9"/>
  <c r="AB12" i="9"/>
  <c r="AA12" i="9"/>
  <c r="E12" i="9"/>
  <c r="F12" i="9" s="1"/>
  <c r="AM11" i="9"/>
  <c r="AL11" i="9"/>
  <c r="AK11" i="9"/>
  <c r="AJ11" i="9"/>
  <c r="AI11" i="9"/>
  <c r="AH11" i="9"/>
  <c r="AG11" i="9"/>
  <c r="AF11" i="9"/>
  <c r="AE11" i="9"/>
  <c r="AD11" i="9"/>
  <c r="AC11" i="9"/>
  <c r="AB11" i="9"/>
  <c r="AA11" i="9"/>
  <c r="E11" i="9"/>
  <c r="F11" i="9" s="1"/>
  <c r="N11" i="4" s="1"/>
  <c r="AM10" i="9"/>
  <c r="AL10" i="9"/>
  <c r="AK10" i="9"/>
  <c r="AJ10" i="9"/>
  <c r="AI10" i="9"/>
  <c r="AH10" i="9"/>
  <c r="AG10" i="9"/>
  <c r="AF10" i="9"/>
  <c r="AE10" i="9"/>
  <c r="AD10" i="9"/>
  <c r="AC10" i="9"/>
  <c r="AB10" i="9"/>
  <c r="AA10" i="9"/>
  <c r="E10" i="9"/>
  <c r="F10" i="9" s="1"/>
  <c r="AM8" i="9"/>
  <c r="AL8" i="9"/>
  <c r="AK8" i="9"/>
  <c r="AJ8" i="9"/>
  <c r="AI8" i="9"/>
  <c r="AH8" i="9"/>
  <c r="AG8" i="9"/>
  <c r="AF8" i="9"/>
  <c r="AE8" i="9"/>
  <c r="AD8" i="9"/>
  <c r="AC8" i="9"/>
  <c r="AB8" i="9"/>
  <c r="AA8" i="9"/>
  <c r="E8" i="9"/>
  <c r="F8" i="9" s="1"/>
  <c r="N8" i="4" s="1"/>
  <c r="AM7" i="9"/>
  <c r="AL7" i="9"/>
  <c r="AK7" i="9"/>
  <c r="AJ7" i="9"/>
  <c r="AI7" i="9"/>
  <c r="AH7" i="9"/>
  <c r="AG7" i="9"/>
  <c r="AF7" i="9"/>
  <c r="AE7" i="9"/>
  <c r="AD7" i="9"/>
  <c r="AC7" i="9"/>
  <c r="AB7" i="9"/>
  <c r="AA7" i="9"/>
  <c r="E7" i="9"/>
  <c r="F7" i="9" s="1"/>
  <c r="N7" i="4" s="1"/>
  <c r="AM6" i="9"/>
  <c r="AL6" i="9"/>
  <c r="AK6" i="9"/>
  <c r="AJ6" i="9"/>
  <c r="AI6" i="9"/>
  <c r="AH6" i="9"/>
  <c r="AG6" i="9"/>
  <c r="AF6" i="9"/>
  <c r="AE6" i="9"/>
  <c r="AD6" i="9"/>
  <c r="AC6" i="9"/>
  <c r="AB6" i="9"/>
  <c r="AA6" i="9"/>
  <c r="E6" i="9"/>
  <c r="F6" i="9" s="1"/>
  <c r="AM5" i="9"/>
  <c r="AL5" i="9"/>
  <c r="AK5" i="9"/>
  <c r="AJ5" i="9"/>
  <c r="AI5" i="9"/>
  <c r="AH5" i="9"/>
  <c r="AG5" i="9"/>
  <c r="AF5" i="9"/>
  <c r="AE5" i="9"/>
  <c r="AD5" i="9"/>
  <c r="AC5" i="9"/>
  <c r="AB5" i="9"/>
  <c r="AA5" i="9"/>
  <c r="E5" i="9"/>
  <c r="F5" i="9" s="1"/>
  <c r="AM4" i="9" l="1"/>
  <c r="AL4" i="9"/>
  <c r="AK4" i="9"/>
  <c r="AJ4" i="9"/>
  <c r="AI4" i="9"/>
  <c r="AH4" i="9"/>
  <c r="AG4" i="9"/>
  <c r="AM3" i="9"/>
  <c r="AL3" i="9"/>
  <c r="AK3" i="9"/>
  <c r="AJ3" i="9"/>
  <c r="AI3" i="9"/>
  <c r="AH3" i="9"/>
  <c r="AG3" i="9"/>
  <c r="E2" i="9"/>
  <c r="D64" i="1" l="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6" i="1"/>
  <c r="C16" i="1"/>
  <c r="D15" i="1"/>
  <c r="C15" i="1"/>
  <c r="D14" i="1"/>
  <c r="C14" i="1"/>
  <c r="D13" i="1"/>
  <c r="C13" i="1"/>
  <c r="D12" i="1"/>
  <c r="C12" i="1"/>
  <c r="D10" i="1"/>
  <c r="C10" i="1"/>
  <c r="D8" i="1"/>
  <c r="C8" i="1"/>
  <c r="D7" i="1"/>
  <c r="C7" i="1"/>
  <c r="D6" i="1"/>
  <c r="C6" i="1"/>
  <c r="D5" i="1"/>
  <c r="C5" i="1"/>
  <c r="D4" i="1"/>
  <c r="C4" i="1"/>
  <c r="D11" i="1"/>
  <c r="C11" i="1"/>
  <c r="C64" i="13"/>
  <c r="C63" i="13"/>
  <c r="C62" i="13"/>
  <c r="C61" i="13"/>
  <c r="C60" i="13"/>
  <c r="C59" i="13"/>
  <c r="C58" i="13"/>
  <c r="C57" i="13"/>
  <c r="C56" i="13"/>
  <c r="C55" i="13"/>
  <c r="C54" i="13"/>
  <c r="C53" i="13"/>
  <c r="C52" i="13"/>
  <c r="C51" i="13"/>
  <c r="C50"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6" i="13"/>
  <c r="C15" i="13"/>
  <c r="C14" i="13"/>
  <c r="C13" i="13"/>
  <c r="C12" i="13"/>
  <c r="C11" i="13"/>
  <c r="C10" i="13"/>
  <c r="C8" i="13"/>
  <c r="C7" i="13"/>
  <c r="C6" i="13"/>
  <c r="C5" i="13"/>
  <c r="C4" i="13"/>
  <c r="D64" i="13"/>
  <c r="D63" i="13"/>
  <c r="D62" i="13"/>
  <c r="D61" i="13"/>
  <c r="D60" i="13"/>
  <c r="D59" i="13"/>
  <c r="D58" i="13"/>
  <c r="D57" i="13"/>
  <c r="D56" i="13"/>
  <c r="D55" i="13"/>
  <c r="D54" i="13"/>
  <c r="D53" i="13"/>
  <c r="D52" i="13"/>
  <c r="D51" i="13"/>
  <c r="D50"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6" i="13"/>
  <c r="D15" i="13"/>
  <c r="D14" i="13"/>
  <c r="D13" i="13"/>
  <c r="D12" i="13"/>
  <c r="D11" i="13"/>
  <c r="D10" i="13"/>
  <c r="D8" i="13"/>
  <c r="D7" i="13"/>
  <c r="D6" i="13"/>
  <c r="D5" i="13"/>
  <c r="D4" i="13"/>
  <c r="B1" i="19" l="1"/>
  <c r="BB64" i="5" l="1"/>
  <c r="BA64" i="5"/>
  <c r="AZ64" i="5"/>
  <c r="AY64" i="5"/>
  <c r="AX64" i="5"/>
  <c r="AW64" i="5"/>
  <c r="AV64" i="5"/>
  <c r="AU64" i="5"/>
  <c r="AT64" i="5"/>
  <c r="AS64" i="5"/>
  <c r="AR64" i="5"/>
  <c r="AQ64" i="5"/>
  <c r="AP64" i="5"/>
  <c r="AO64" i="5"/>
  <c r="AN64" i="5"/>
  <c r="AM64" i="5"/>
  <c r="AL64" i="5"/>
  <c r="AK64" i="5"/>
  <c r="AJ64" i="5"/>
  <c r="BB63" i="5"/>
  <c r="BA63" i="5"/>
  <c r="AZ63" i="5"/>
  <c r="AY63" i="5"/>
  <c r="AX63" i="5"/>
  <c r="AW63" i="5"/>
  <c r="AV63" i="5"/>
  <c r="AU63" i="5"/>
  <c r="AT63" i="5"/>
  <c r="AS63" i="5"/>
  <c r="AR63" i="5"/>
  <c r="AQ63" i="5"/>
  <c r="AP63" i="5"/>
  <c r="AO63" i="5"/>
  <c r="AN63" i="5"/>
  <c r="AM63" i="5"/>
  <c r="AL63" i="5"/>
  <c r="AK63" i="5"/>
  <c r="AJ63" i="5"/>
  <c r="BB62" i="5"/>
  <c r="BA62" i="5"/>
  <c r="AZ62" i="5"/>
  <c r="AY62" i="5"/>
  <c r="AX62" i="5"/>
  <c r="AW62" i="5"/>
  <c r="AV62" i="5"/>
  <c r="AU62" i="5"/>
  <c r="AT62" i="5"/>
  <c r="AS62" i="5"/>
  <c r="AR62" i="5"/>
  <c r="AQ62" i="5"/>
  <c r="AP62" i="5"/>
  <c r="AO62" i="5"/>
  <c r="AN62" i="5"/>
  <c r="AM62" i="5"/>
  <c r="AL62" i="5"/>
  <c r="AK62" i="5"/>
  <c r="AJ62" i="5"/>
  <c r="BB61" i="5"/>
  <c r="BA61" i="5"/>
  <c r="AZ61" i="5"/>
  <c r="AY61" i="5"/>
  <c r="AX61" i="5"/>
  <c r="AW61" i="5"/>
  <c r="AV61" i="5"/>
  <c r="AU61" i="5"/>
  <c r="AT61" i="5"/>
  <c r="AS61" i="5"/>
  <c r="AR61" i="5"/>
  <c r="AQ61" i="5"/>
  <c r="AP61" i="5"/>
  <c r="AO61" i="5"/>
  <c r="AN61" i="5"/>
  <c r="AM61" i="5"/>
  <c r="AL61" i="5"/>
  <c r="AK61" i="5"/>
  <c r="AJ61" i="5"/>
  <c r="BB60" i="5"/>
  <c r="BA60" i="5"/>
  <c r="AZ60" i="5"/>
  <c r="AY60" i="5"/>
  <c r="AX60" i="5"/>
  <c r="AW60" i="5"/>
  <c r="AV60" i="5"/>
  <c r="AU60" i="5"/>
  <c r="AT60" i="5"/>
  <c r="AS60" i="5"/>
  <c r="AR60" i="5"/>
  <c r="AQ60" i="5"/>
  <c r="AP60" i="5"/>
  <c r="AO60" i="5"/>
  <c r="AN60" i="5"/>
  <c r="AM60" i="5"/>
  <c r="AL60" i="5"/>
  <c r="AK60" i="5"/>
  <c r="AJ60" i="5"/>
  <c r="BB59" i="5"/>
  <c r="BA59" i="5"/>
  <c r="AZ59" i="5"/>
  <c r="AY59" i="5"/>
  <c r="AX59" i="5"/>
  <c r="AW59" i="5"/>
  <c r="AV59" i="5"/>
  <c r="AU59" i="5"/>
  <c r="AT59" i="5"/>
  <c r="AS59" i="5"/>
  <c r="AR59" i="5"/>
  <c r="AQ59" i="5"/>
  <c r="AP59" i="5"/>
  <c r="AO59" i="5"/>
  <c r="AN59" i="5"/>
  <c r="AM59" i="5"/>
  <c r="AL59" i="5"/>
  <c r="AK59" i="5"/>
  <c r="AJ59" i="5"/>
  <c r="BB58" i="5"/>
  <c r="BA58" i="5"/>
  <c r="AZ58" i="5"/>
  <c r="AY58" i="5"/>
  <c r="AX58" i="5"/>
  <c r="AW58" i="5"/>
  <c r="AV58" i="5"/>
  <c r="AU58" i="5"/>
  <c r="AT58" i="5"/>
  <c r="AS58" i="5"/>
  <c r="AR58" i="5"/>
  <c r="AQ58" i="5"/>
  <c r="AP58" i="5"/>
  <c r="AO58" i="5"/>
  <c r="AN58" i="5"/>
  <c r="AM58" i="5"/>
  <c r="AL58" i="5"/>
  <c r="AK58" i="5"/>
  <c r="AJ58" i="5"/>
  <c r="BB57" i="5"/>
  <c r="BA57" i="5"/>
  <c r="AZ57" i="5"/>
  <c r="AY57" i="5"/>
  <c r="AX57" i="5"/>
  <c r="AW57" i="5"/>
  <c r="AV57" i="5"/>
  <c r="AU57" i="5"/>
  <c r="AT57" i="5"/>
  <c r="AS57" i="5"/>
  <c r="AR57" i="5"/>
  <c r="AQ57" i="5"/>
  <c r="AP57" i="5"/>
  <c r="AO57" i="5"/>
  <c r="AN57" i="5"/>
  <c r="AM57" i="5"/>
  <c r="AL57" i="5"/>
  <c r="AK57" i="5"/>
  <c r="AJ57" i="5"/>
  <c r="BB56" i="5"/>
  <c r="BA56" i="5"/>
  <c r="AZ56" i="5"/>
  <c r="AY56" i="5"/>
  <c r="AX56" i="5"/>
  <c r="AW56" i="5"/>
  <c r="AV56" i="5"/>
  <c r="AU56" i="5"/>
  <c r="AT56" i="5"/>
  <c r="AS56" i="5"/>
  <c r="AR56" i="5"/>
  <c r="AQ56" i="5"/>
  <c r="AP56" i="5"/>
  <c r="AO56" i="5"/>
  <c r="AN56" i="5"/>
  <c r="AM56" i="5"/>
  <c r="AL56" i="5"/>
  <c r="AK56" i="5"/>
  <c r="AJ56" i="5"/>
  <c r="BB55" i="5"/>
  <c r="BA55" i="5"/>
  <c r="AZ55" i="5"/>
  <c r="AY55" i="5"/>
  <c r="AX55" i="5"/>
  <c r="AW55" i="5"/>
  <c r="AV55" i="5"/>
  <c r="AU55" i="5"/>
  <c r="AT55" i="5"/>
  <c r="AS55" i="5"/>
  <c r="AR55" i="5"/>
  <c r="AQ55" i="5"/>
  <c r="AP55" i="5"/>
  <c r="AO55" i="5"/>
  <c r="AN55" i="5"/>
  <c r="AM55" i="5"/>
  <c r="AL55" i="5"/>
  <c r="AK55" i="5"/>
  <c r="AJ55" i="5"/>
  <c r="BB54" i="5"/>
  <c r="BA54" i="5"/>
  <c r="AZ54" i="5"/>
  <c r="AY54" i="5"/>
  <c r="AX54" i="5"/>
  <c r="AW54" i="5"/>
  <c r="AV54" i="5"/>
  <c r="AU54" i="5"/>
  <c r="AT54" i="5"/>
  <c r="AS54" i="5"/>
  <c r="AR54" i="5"/>
  <c r="AQ54" i="5"/>
  <c r="AP54" i="5"/>
  <c r="AO54" i="5"/>
  <c r="AN54" i="5"/>
  <c r="AM54" i="5"/>
  <c r="AL54" i="5"/>
  <c r="AK54" i="5"/>
  <c r="AJ54" i="5"/>
  <c r="BB53" i="5"/>
  <c r="BA53" i="5"/>
  <c r="AZ53" i="5"/>
  <c r="AY53" i="5"/>
  <c r="AX53" i="5"/>
  <c r="AW53" i="5"/>
  <c r="AV53" i="5"/>
  <c r="AU53" i="5"/>
  <c r="AT53" i="5"/>
  <c r="AS53" i="5"/>
  <c r="AR53" i="5"/>
  <c r="AQ53" i="5"/>
  <c r="AP53" i="5"/>
  <c r="AO53" i="5"/>
  <c r="AN53" i="5"/>
  <c r="AM53" i="5"/>
  <c r="AL53" i="5"/>
  <c r="AK53" i="5"/>
  <c r="AJ53" i="5"/>
  <c r="BB52" i="5"/>
  <c r="BA52" i="5"/>
  <c r="AZ52" i="5"/>
  <c r="AY52" i="5"/>
  <c r="AX52" i="5"/>
  <c r="AW52" i="5"/>
  <c r="AV52" i="5"/>
  <c r="AU52" i="5"/>
  <c r="AT52" i="5"/>
  <c r="AS52" i="5"/>
  <c r="AR52" i="5"/>
  <c r="AQ52" i="5"/>
  <c r="AP52" i="5"/>
  <c r="AO52" i="5"/>
  <c r="AN52" i="5"/>
  <c r="AM52" i="5"/>
  <c r="AL52" i="5"/>
  <c r="AK52" i="5"/>
  <c r="AJ52" i="5"/>
  <c r="BB51" i="5"/>
  <c r="BA51" i="5"/>
  <c r="AZ51" i="5"/>
  <c r="AY51" i="5"/>
  <c r="AX51" i="5"/>
  <c r="AW51" i="5"/>
  <c r="AV51" i="5"/>
  <c r="AU51" i="5"/>
  <c r="AT51" i="5"/>
  <c r="AS51" i="5"/>
  <c r="AR51" i="5"/>
  <c r="AQ51" i="5"/>
  <c r="AP51" i="5"/>
  <c r="AO51" i="5"/>
  <c r="AN51" i="5"/>
  <c r="AM51" i="5"/>
  <c r="AL51" i="5"/>
  <c r="AK51" i="5"/>
  <c r="AJ51" i="5"/>
  <c r="BB50" i="5"/>
  <c r="BA50" i="5"/>
  <c r="AZ50" i="5"/>
  <c r="AY50" i="5"/>
  <c r="AX50" i="5"/>
  <c r="AW50" i="5"/>
  <c r="AV50" i="5"/>
  <c r="AU50" i="5"/>
  <c r="AT50" i="5"/>
  <c r="AS50" i="5"/>
  <c r="AR50" i="5"/>
  <c r="AQ50" i="5"/>
  <c r="AP50" i="5"/>
  <c r="AO50" i="5"/>
  <c r="AN50" i="5"/>
  <c r="AM50" i="5"/>
  <c r="AL50" i="5"/>
  <c r="AK50" i="5"/>
  <c r="AJ50" i="5"/>
  <c r="BB49" i="5"/>
  <c r="BA49" i="5"/>
  <c r="AZ49" i="5"/>
  <c r="AY49" i="5"/>
  <c r="AX49" i="5"/>
  <c r="AW49" i="5"/>
  <c r="AV49" i="5"/>
  <c r="AU49" i="5"/>
  <c r="AT49" i="5"/>
  <c r="AS49" i="5"/>
  <c r="AR49" i="5"/>
  <c r="AQ49" i="5"/>
  <c r="AP49" i="5"/>
  <c r="AO49" i="5"/>
  <c r="AN49" i="5"/>
  <c r="AM49" i="5"/>
  <c r="AL49" i="5"/>
  <c r="AK49" i="5"/>
  <c r="AJ49" i="5"/>
  <c r="BB47" i="5"/>
  <c r="BA47" i="5"/>
  <c r="AZ47" i="5"/>
  <c r="AY47" i="5"/>
  <c r="AX47" i="5"/>
  <c r="AW47" i="5"/>
  <c r="AV47" i="5"/>
  <c r="AU47" i="5"/>
  <c r="AT47" i="5"/>
  <c r="AS47" i="5"/>
  <c r="AR47" i="5"/>
  <c r="AQ47" i="5"/>
  <c r="AP47" i="5"/>
  <c r="AO47" i="5"/>
  <c r="AN47" i="5"/>
  <c r="AM47" i="5"/>
  <c r="AL47" i="5"/>
  <c r="AK47" i="5"/>
  <c r="AJ47" i="5"/>
  <c r="BB46" i="5"/>
  <c r="BA46" i="5"/>
  <c r="AZ46" i="5"/>
  <c r="AY46" i="5"/>
  <c r="AX46" i="5"/>
  <c r="AW46" i="5"/>
  <c r="AV46" i="5"/>
  <c r="AU46" i="5"/>
  <c r="AT46" i="5"/>
  <c r="AS46" i="5"/>
  <c r="AR46" i="5"/>
  <c r="AQ46" i="5"/>
  <c r="AP46" i="5"/>
  <c r="AO46" i="5"/>
  <c r="AN46" i="5"/>
  <c r="AM46" i="5"/>
  <c r="AL46" i="5"/>
  <c r="AK46" i="5"/>
  <c r="AJ46" i="5"/>
  <c r="BB45" i="5"/>
  <c r="BA45" i="5"/>
  <c r="AZ45" i="5"/>
  <c r="AY45" i="5"/>
  <c r="AX45" i="5"/>
  <c r="AW45" i="5"/>
  <c r="AV45" i="5"/>
  <c r="AU45" i="5"/>
  <c r="AT45" i="5"/>
  <c r="AS45" i="5"/>
  <c r="AR45" i="5"/>
  <c r="AQ45" i="5"/>
  <c r="AP45" i="5"/>
  <c r="AO45" i="5"/>
  <c r="AN45" i="5"/>
  <c r="AM45" i="5"/>
  <c r="AL45" i="5"/>
  <c r="AK45" i="5"/>
  <c r="AJ45" i="5"/>
  <c r="BB44" i="5"/>
  <c r="BA44" i="5"/>
  <c r="AZ44" i="5"/>
  <c r="AY44" i="5"/>
  <c r="AX44" i="5"/>
  <c r="AW44" i="5"/>
  <c r="AV44" i="5"/>
  <c r="AU44" i="5"/>
  <c r="AT44" i="5"/>
  <c r="AS44" i="5"/>
  <c r="AR44" i="5"/>
  <c r="AQ44" i="5"/>
  <c r="AP44" i="5"/>
  <c r="AO44" i="5"/>
  <c r="AN44" i="5"/>
  <c r="AM44" i="5"/>
  <c r="AL44" i="5"/>
  <c r="AK44" i="5"/>
  <c r="AJ44" i="5"/>
  <c r="BB43" i="5"/>
  <c r="BA43" i="5"/>
  <c r="AZ43" i="5"/>
  <c r="AY43" i="5"/>
  <c r="AX43" i="5"/>
  <c r="AW43" i="5"/>
  <c r="AV43" i="5"/>
  <c r="AU43" i="5"/>
  <c r="AT43" i="5"/>
  <c r="AS43" i="5"/>
  <c r="AR43" i="5"/>
  <c r="AQ43" i="5"/>
  <c r="AP43" i="5"/>
  <c r="AO43" i="5"/>
  <c r="AN43" i="5"/>
  <c r="AM43" i="5"/>
  <c r="AL43" i="5"/>
  <c r="AK43" i="5"/>
  <c r="AJ43" i="5"/>
  <c r="BB42" i="5"/>
  <c r="BA42" i="5"/>
  <c r="AZ42" i="5"/>
  <c r="AY42" i="5"/>
  <c r="AX42" i="5"/>
  <c r="AW42" i="5"/>
  <c r="AV42" i="5"/>
  <c r="AU42" i="5"/>
  <c r="AT42" i="5"/>
  <c r="AS42" i="5"/>
  <c r="AR42" i="5"/>
  <c r="AQ42" i="5"/>
  <c r="AP42" i="5"/>
  <c r="AO42" i="5"/>
  <c r="AN42" i="5"/>
  <c r="AM42" i="5"/>
  <c r="AL42" i="5"/>
  <c r="AK42" i="5"/>
  <c r="AJ42" i="5"/>
  <c r="BB41" i="5"/>
  <c r="BA41" i="5"/>
  <c r="AZ41" i="5"/>
  <c r="AY41" i="5"/>
  <c r="AX41" i="5"/>
  <c r="AW41" i="5"/>
  <c r="AV41" i="5"/>
  <c r="AU41" i="5"/>
  <c r="AT41" i="5"/>
  <c r="AS41" i="5"/>
  <c r="AR41" i="5"/>
  <c r="AQ41" i="5"/>
  <c r="AP41" i="5"/>
  <c r="AO41" i="5"/>
  <c r="AN41" i="5"/>
  <c r="AM41" i="5"/>
  <c r="AL41" i="5"/>
  <c r="AK41" i="5"/>
  <c r="AJ41" i="5"/>
  <c r="BB40" i="5"/>
  <c r="BA40" i="5"/>
  <c r="AZ40" i="5"/>
  <c r="AY40" i="5"/>
  <c r="AX40" i="5"/>
  <c r="AW40" i="5"/>
  <c r="AV40" i="5"/>
  <c r="AU40" i="5"/>
  <c r="AT40" i="5"/>
  <c r="AS40" i="5"/>
  <c r="AR40" i="5"/>
  <c r="AQ40" i="5"/>
  <c r="AP40" i="5"/>
  <c r="AO40" i="5"/>
  <c r="AN40" i="5"/>
  <c r="AM40" i="5"/>
  <c r="AL40" i="5"/>
  <c r="AK40" i="5"/>
  <c r="AJ40" i="5"/>
  <c r="BB39" i="5"/>
  <c r="BA39" i="5"/>
  <c r="AZ39" i="5"/>
  <c r="AY39" i="5"/>
  <c r="AX39" i="5"/>
  <c r="AW39" i="5"/>
  <c r="AV39" i="5"/>
  <c r="AU39" i="5"/>
  <c r="AT39" i="5"/>
  <c r="AS39" i="5"/>
  <c r="AR39" i="5"/>
  <c r="AQ39" i="5"/>
  <c r="AP39" i="5"/>
  <c r="AO39" i="5"/>
  <c r="AN39" i="5"/>
  <c r="AM39" i="5"/>
  <c r="AL39" i="5"/>
  <c r="AK39" i="5"/>
  <c r="AJ39" i="5"/>
  <c r="BB38" i="5"/>
  <c r="BA38" i="5"/>
  <c r="AZ38" i="5"/>
  <c r="AY38" i="5"/>
  <c r="AX38" i="5"/>
  <c r="AW38" i="5"/>
  <c r="AV38" i="5"/>
  <c r="AU38" i="5"/>
  <c r="AT38" i="5"/>
  <c r="AS38" i="5"/>
  <c r="AR38" i="5"/>
  <c r="AQ38" i="5"/>
  <c r="AP38" i="5"/>
  <c r="AO38" i="5"/>
  <c r="AN38" i="5"/>
  <c r="AM38" i="5"/>
  <c r="AL38" i="5"/>
  <c r="AK38" i="5"/>
  <c r="AJ38" i="5"/>
  <c r="BB37" i="5"/>
  <c r="BA37" i="5"/>
  <c r="AZ37" i="5"/>
  <c r="AY37" i="5"/>
  <c r="AX37" i="5"/>
  <c r="AW37" i="5"/>
  <c r="AV37" i="5"/>
  <c r="AU37" i="5"/>
  <c r="AT37" i="5"/>
  <c r="AS37" i="5"/>
  <c r="AR37" i="5"/>
  <c r="AQ37" i="5"/>
  <c r="AP37" i="5"/>
  <c r="AO37" i="5"/>
  <c r="AN37" i="5"/>
  <c r="AM37" i="5"/>
  <c r="AL37" i="5"/>
  <c r="AK37" i="5"/>
  <c r="AJ37" i="5"/>
  <c r="BB36" i="5"/>
  <c r="BA36" i="5"/>
  <c r="AZ36" i="5"/>
  <c r="AY36" i="5"/>
  <c r="AX36" i="5"/>
  <c r="AW36" i="5"/>
  <c r="AV36" i="5"/>
  <c r="AU36" i="5"/>
  <c r="AT36" i="5"/>
  <c r="AS36" i="5"/>
  <c r="AR36" i="5"/>
  <c r="AQ36" i="5"/>
  <c r="AP36" i="5"/>
  <c r="AO36" i="5"/>
  <c r="AN36" i="5"/>
  <c r="AM36" i="5"/>
  <c r="AL36" i="5"/>
  <c r="AK36" i="5"/>
  <c r="AJ36" i="5"/>
  <c r="BB35" i="5"/>
  <c r="BA35" i="5"/>
  <c r="AZ35" i="5"/>
  <c r="AY35" i="5"/>
  <c r="AX35" i="5"/>
  <c r="AW35" i="5"/>
  <c r="AV35" i="5"/>
  <c r="AU35" i="5"/>
  <c r="AT35" i="5"/>
  <c r="AS35" i="5"/>
  <c r="AR35" i="5"/>
  <c r="AQ35" i="5"/>
  <c r="AP35" i="5"/>
  <c r="AO35" i="5"/>
  <c r="AN35" i="5"/>
  <c r="AM35" i="5"/>
  <c r="AL35" i="5"/>
  <c r="AK35" i="5"/>
  <c r="AJ35" i="5"/>
  <c r="BB34" i="5"/>
  <c r="BA34" i="5"/>
  <c r="AZ34" i="5"/>
  <c r="AY34" i="5"/>
  <c r="AX34" i="5"/>
  <c r="AW34" i="5"/>
  <c r="AV34" i="5"/>
  <c r="AU34" i="5"/>
  <c r="AT34" i="5"/>
  <c r="AS34" i="5"/>
  <c r="AR34" i="5"/>
  <c r="AQ34" i="5"/>
  <c r="AP34" i="5"/>
  <c r="AO34" i="5"/>
  <c r="AN34" i="5"/>
  <c r="AM34" i="5"/>
  <c r="AL34" i="5"/>
  <c r="AK34" i="5"/>
  <c r="AJ34" i="5"/>
  <c r="BB33" i="5"/>
  <c r="BA33" i="5"/>
  <c r="AZ33" i="5"/>
  <c r="AY33" i="5"/>
  <c r="AX33" i="5"/>
  <c r="AW33" i="5"/>
  <c r="AV33" i="5"/>
  <c r="AU33" i="5"/>
  <c r="AT33" i="5"/>
  <c r="AS33" i="5"/>
  <c r="AR33" i="5"/>
  <c r="AQ33" i="5"/>
  <c r="AP33" i="5"/>
  <c r="AO33" i="5"/>
  <c r="AN33" i="5"/>
  <c r="AM33" i="5"/>
  <c r="AL33" i="5"/>
  <c r="AK33" i="5"/>
  <c r="AJ33" i="5"/>
  <c r="BB32" i="5"/>
  <c r="BA32" i="5"/>
  <c r="AZ32" i="5"/>
  <c r="AY32" i="5"/>
  <c r="AX32" i="5"/>
  <c r="AW32" i="5"/>
  <c r="AV32" i="5"/>
  <c r="AU32" i="5"/>
  <c r="AT32" i="5"/>
  <c r="AS32" i="5"/>
  <c r="AR32" i="5"/>
  <c r="AQ32" i="5"/>
  <c r="AP32" i="5"/>
  <c r="AO32" i="5"/>
  <c r="AN32" i="5"/>
  <c r="AM32" i="5"/>
  <c r="AL32" i="5"/>
  <c r="AK32" i="5"/>
  <c r="AJ32" i="5"/>
  <c r="BB31" i="5"/>
  <c r="BA31" i="5"/>
  <c r="AZ31" i="5"/>
  <c r="AY31" i="5"/>
  <c r="AX31" i="5"/>
  <c r="AW31" i="5"/>
  <c r="AV31" i="5"/>
  <c r="AU31" i="5"/>
  <c r="AT31" i="5"/>
  <c r="AS31" i="5"/>
  <c r="AR31" i="5"/>
  <c r="AQ31" i="5"/>
  <c r="AP31" i="5"/>
  <c r="AO31" i="5"/>
  <c r="AN31" i="5"/>
  <c r="AM31" i="5"/>
  <c r="AL31" i="5"/>
  <c r="AK31" i="5"/>
  <c r="AJ31" i="5"/>
  <c r="BB30" i="5"/>
  <c r="BA30" i="5"/>
  <c r="AZ30" i="5"/>
  <c r="AY30" i="5"/>
  <c r="AX30" i="5"/>
  <c r="AW30" i="5"/>
  <c r="AV30" i="5"/>
  <c r="AU30" i="5"/>
  <c r="AT30" i="5"/>
  <c r="AS30" i="5"/>
  <c r="AR30" i="5"/>
  <c r="AQ30" i="5"/>
  <c r="AP30" i="5"/>
  <c r="AO30" i="5"/>
  <c r="AN30" i="5"/>
  <c r="AM30" i="5"/>
  <c r="AL30" i="5"/>
  <c r="AK30" i="5"/>
  <c r="AJ30" i="5"/>
  <c r="BB29" i="5"/>
  <c r="BA29" i="5"/>
  <c r="AZ29" i="5"/>
  <c r="AY29" i="5"/>
  <c r="AX29" i="5"/>
  <c r="AW29" i="5"/>
  <c r="AV29" i="5"/>
  <c r="AU29" i="5"/>
  <c r="AT29" i="5"/>
  <c r="AS29" i="5"/>
  <c r="AR29" i="5"/>
  <c r="AQ29" i="5"/>
  <c r="AP29" i="5"/>
  <c r="AO29" i="5"/>
  <c r="AN29" i="5"/>
  <c r="AM29" i="5"/>
  <c r="AL29" i="5"/>
  <c r="AK29" i="5"/>
  <c r="AJ29" i="5"/>
  <c r="BB28" i="5"/>
  <c r="BA28" i="5"/>
  <c r="AZ28" i="5"/>
  <c r="AY28" i="5"/>
  <c r="AX28" i="5"/>
  <c r="AW28" i="5"/>
  <c r="AV28" i="5"/>
  <c r="AU28" i="5"/>
  <c r="AT28" i="5"/>
  <c r="AS28" i="5"/>
  <c r="AR28" i="5"/>
  <c r="AQ28" i="5"/>
  <c r="AP28" i="5"/>
  <c r="AO28" i="5"/>
  <c r="AN28" i="5"/>
  <c r="AM28" i="5"/>
  <c r="AL28" i="5"/>
  <c r="AK28" i="5"/>
  <c r="AJ28" i="5"/>
  <c r="BB27" i="5"/>
  <c r="BA27" i="5"/>
  <c r="AZ27" i="5"/>
  <c r="AY27" i="5"/>
  <c r="AX27" i="5"/>
  <c r="AW27" i="5"/>
  <c r="AV27" i="5"/>
  <c r="AU27" i="5"/>
  <c r="AT27" i="5"/>
  <c r="AS27" i="5"/>
  <c r="AR27" i="5"/>
  <c r="AQ27" i="5"/>
  <c r="AP27" i="5"/>
  <c r="AO27" i="5"/>
  <c r="AN27" i="5"/>
  <c r="AM27" i="5"/>
  <c r="AL27" i="5"/>
  <c r="AK27" i="5"/>
  <c r="AJ27" i="5"/>
  <c r="BB26" i="5"/>
  <c r="BA26" i="5"/>
  <c r="AZ26" i="5"/>
  <c r="AY26" i="5"/>
  <c r="AX26" i="5"/>
  <c r="AW26" i="5"/>
  <c r="AV26" i="5"/>
  <c r="AU26" i="5"/>
  <c r="AT26" i="5"/>
  <c r="AS26" i="5"/>
  <c r="AR26" i="5"/>
  <c r="AQ26" i="5"/>
  <c r="AP26" i="5"/>
  <c r="AO26" i="5"/>
  <c r="AN26" i="5"/>
  <c r="AM26" i="5"/>
  <c r="AL26" i="5"/>
  <c r="AK26" i="5"/>
  <c r="AJ26" i="5"/>
  <c r="BB25" i="5"/>
  <c r="BA25" i="5"/>
  <c r="AZ25" i="5"/>
  <c r="AY25" i="5"/>
  <c r="AX25" i="5"/>
  <c r="AW25" i="5"/>
  <c r="AV25" i="5"/>
  <c r="AU25" i="5"/>
  <c r="AT25" i="5"/>
  <c r="AS25" i="5"/>
  <c r="AR25" i="5"/>
  <c r="AQ25" i="5"/>
  <c r="AP25" i="5"/>
  <c r="AO25" i="5"/>
  <c r="AN25" i="5"/>
  <c r="AM25" i="5"/>
  <c r="AL25" i="5"/>
  <c r="AK25" i="5"/>
  <c r="AJ25" i="5"/>
  <c r="BB24" i="5"/>
  <c r="BA24" i="5"/>
  <c r="AZ24" i="5"/>
  <c r="AY24" i="5"/>
  <c r="AX24" i="5"/>
  <c r="AW24" i="5"/>
  <c r="AV24" i="5"/>
  <c r="AU24" i="5"/>
  <c r="AT24" i="5"/>
  <c r="AS24" i="5"/>
  <c r="AR24" i="5"/>
  <c r="AQ24" i="5"/>
  <c r="AP24" i="5"/>
  <c r="AO24" i="5"/>
  <c r="AN24" i="5"/>
  <c r="AM24" i="5"/>
  <c r="AL24" i="5"/>
  <c r="AK24" i="5"/>
  <c r="AJ24" i="5"/>
  <c r="BB23" i="5"/>
  <c r="BA23" i="5"/>
  <c r="AZ23" i="5"/>
  <c r="AY23" i="5"/>
  <c r="AX23" i="5"/>
  <c r="AW23" i="5"/>
  <c r="AV23" i="5"/>
  <c r="AU23" i="5"/>
  <c r="AT23" i="5"/>
  <c r="AS23" i="5"/>
  <c r="AR23" i="5"/>
  <c r="AQ23" i="5"/>
  <c r="AP23" i="5"/>
  <c r="AO23" i="5"/>
  <c r="AN23" i="5"/>
  <c r="AM23" i="5"/>
  <c r="AL23" i="5"/>
  <c r="AK23" i="5"/>
  <c r="AJ23" i="5"/>
  <c r="BB22" i="5"/>
  <c r="BA22" i="5"/>
  <c r="AZ22" i="5"/>
  <c r="AY22" i="5"/>
  <c r="AX22" i="5"/>
  <c r="AW22" i="5"/>
  <c r="AV22" i="5"/>
  <c r="AU22" i="5"/>
  <c r="AT22" i="5"/>
  <c r="AS22" i="5"/>
  <c r="AR22" i="5"/>
  <c r="AQ22" i="5"/>
  <c r="AP22" i="5"/>
  <c r="AO22" i="5"/>
  <c r="AN22" i="5"/>
  <c r="AM22" i="5"/>
  <c r="AL22" i="5"/>
  <c r="AK22" i="5"/>
  <c r="AJ22" i="5"/>
  <c r="BB21" i="5"/>
  <c r="BA21" i="5"/>
  <c r="AZ21" i="5"/>
  <c r="AY21" i="5"/>
  <c r="AX21" i="5"/>
  <c r="AW21" i="5"/>
  <c r="AV21" i="5"/>
  <c r="AU21" i="5"/>
  <c r="AT21" i="5"/>
  <c r="AS21" i="5"/>
  <c r="AR21" i="5"/>
  <c r="AQ21" i="5"/>
  <c r="AP21" i="5"/>
  <c r="AO21" i="5"/>
  <c r="AN21" i="5"/>
  <c r="AM21" i="5"/>
  <c r="AL21" i="5"/>
  <c r="AK21" i="5"/>
  <c r="AJ21" i="5"/>
  <c r="BB20" i="5"/>
  <c r="BA20" i="5"/>
  <c r="AZ20" i="5"/>
  <c r="AY20" i="5"/>
  <c r="AX20" i="5"/>
  <c r="AW20" i="5"/>
  <c r="AV20" i="5"/>
  <c r="AU20" i="5"/>
  <c r="AT20" i="5"/>
  <c r="AS20" i="5"/>
  <c r="AR20" i="5"/>
  <c r="AQ20" i="5"/>
  <c r="AP20" i="5"/>
  <c r="AO20" i="5"/>
  <c r="AN20" i="5"/>
  <c r="AM20" i="5"/>
  <c r="AL20" i="5"/>
  <c r="AK20" i="5"/>
  <c r="AJ20" i="5"/>
  <c r="BB19" i="5"/>
  <c r="BA19" i="5"/>
  <c r="AZ19" i="5"/>
  <c r="AY19" i="5"/>
  <c r="AX19" i="5"/>
  <c r="AW19" i="5"/>
  <c r="AV19" i="5"/>
  <c r="AU19" i="5"/>
  <c r="AT19" i="5"/>
  <c r="AS19" i="5"/>
  <c r="AR19" i="5"/>
  <c r="AQ19" i="5"/>
  <c r="AP19" i="5"/>
  <c r="AO19" i="5"/>
  <c r="AN19" i="5"/>
  <c r="AM19" i="5"/>
  <c r="AL19" i="5"/>
  <c r="AK19" i="5"/>
  <c r="AJ19" i="5"/>
  <c r="BB18" i="5"/>
  <c r="BA18" i="5"/>
  <c r="AZ18" i="5"/>
  <c r="AY18" i="5"/>
  <c r="AX18" i="5"/>
  <c r="AW18" i="5"/>
  <c r="AV18" i="5"/>
  <c r="AU18" i="5"/>
  <c r="AT18" i="5"/>
  <c r="AS18" i="5"/>
  <c r="AR18" i="5"/>
  <c r="AQ18" i="5"/>
  <c r="AP18" i="5"/>
  <c r="AO18" i="5"/>
  <c r="AN18" i="5"/>
  <c r="AM18" i="5"/>
  <c r="AL18" i="5"/>
  <c r="AK18" i="5"/>
  <c r="AJ18" i="5"/>
  <c r="BB16" i="5"/>
  <c r="BA16" i="5"/>
  <c r="AZ16" i="5"/>
  <c r="AY16" i="5"/>
  <c r="AX16" i="5"/>
  <c r="AW16" i="5"/>
  <c r="AV16" i="5"/>
  <c r="AU16" i="5"/>
  <c r="AT16" i="5"/>
  <c r="AS16" i="5"/>
  <c r="AR16" i="5"/>
  <c r="AQ16" i="5"/>
  <c r="AP16" i="5"/>
  <c r="AO16" i="5"/>
  <c r="AN16" i="5"/>
  <c r="AM16" i="5"/>
  <c r="AL16" i="5"/>
  <c r="AK16" i="5"/>
  <c r="AJ16" i="5"/>
  <c r="BB15" i="5"/>
  <c r="BA15" i="5"/>
  <c r="AZ15" i="5"/>
  <c r="AY15" i="5"/>
  <c r="AX15" i="5"/>
  <c r="AW15" i="5"/>
  <c r="AV15" i="5"/>
  <c r="AU15" i="5"/>
  <c r="AT15" i="5"/>
  <c r="AS15" i="5"/>
  <c r="AR15" i="5"/>
  <c r="AQ15" i="5"/>
  <c r="AP15" i="5"/>
  <c r="AO15" i="5"/>
  <c r="AN15" i="5"/>
  <c r="AM15" i="5"/>
  <c r="AL15" i="5"/>
  <c r="AK15" i="5"/>
  <c r="AJ15" i="5"/>
  <c r="BB14" i="5"/>
  <c r="BA14" i="5"/>
  <c r="AZ14" i="5"/>
  <c r="AY14" i="5"/>
  <c r="AX14" i="5"/>
  <c r="AW14" i="5"/>
  <c r="AV14" i="5"/>
  <c r="AU14" i="5"/>
  <c r="AT14" i="5"/>
  <c r="AS14" i="5"/>
  <c r="AR14" i="5"/>
  <c r="AQ14" i="5"/>
  <c r="AP14" i="5"/>
  <c r="AO14" i="5"/>
  <c r="AN14" i="5"/>
  <c r="AM14" i="5"/>
  <c r="AL14" i="5"/>
  <c r="AK14" i="5"/>
  <c r="AJ14" i="5"/>
  <c r="BB13" i="5"/>
  <c r="BA13" i="5"/>
  <c r="AZ13" i="5"/>
  <c r="AY13" i="5"/>
  <c r="AX13" i="5"/>
  <c r="AW13" i="5"/>
  <c r="AV13" i="5"/>
  <c r="AU13" i="5"/>
  <c r="AT13" i="5"/>
  <c r="AS13" i="5"/>
  <c r="AR13" i="5"/>
  <c r="AQ13" i="5"/>
  <c r="AP13" i="5"/>
  <c r="AO13" i="5"/>
  <c r="AN13" i="5"/>
  <c r="AM13" i="5"/>
  <c r="AL13" i="5"/>
  <c r="AK13" i="5"/>
  <c r="AJ13" i="5"/>
  <c r="BB12" i="5"/>
  <c r="BA12" i="5"/>
  <c r="AZ12" i="5"/>
  <c r="AY12" i="5"/>
  <c r="AX12" i="5"/>
  <c r="AW12" i="5"/>
  <c r="AV12" i="5"/>
  <c r="AU12" i="5"/>
  <c r="AT12" i="5"/>
  <c r="AS12" i="5"/>
  <c r="AR12" i="5"/>
  <c r="AQ12" i="5"/>
  <c r="AP12" i="5"/>
  <c r="AO12" i="5"/>
  <c r="AN12" i="5"/>
  <c r="AM12" i="5"/>
  <c r="AL12" i="5"/>
  <c r="AK12" i="5"/>
  <c r="AJ12" i="5"/>
  <c r="BB11" i="5"/>
  <c r="BA11" i="5"/>
  <c r="AZ11" i="5"/>
  <c r="AY11" i="5"/>
  <c r="AX11" i="5"/>
  <c r="AW11" i="5"/>
  <c r="AV11" i="5"/>
  <c r="AU11" i="5"/>
  <c r="AT11" i="5"/>
  <c r="AS11" i="5"/>
  <c r="AR11" i="5"/>
  <c r="AQ11" i="5"/>
  <c r="AP11" i="5"/>
  <c r="AO11" i="5"/>
  <c r="AN11" i="5"/>
  <c r="AM11" i="5"/>
  <c r="AL11" i="5"/>
  <c r="AK11" i="5"/>
  <c r="AJ11" i="5"/>
  <c r="BB10" i="5"/>
  <c r="BA10" i="5"/>
  <c r="AZ10" i="5"/>
  <c r="AY10" i="5"/>
  <c r="AX10" i="5"/>
  <c r="AW10" i="5"/>
  <c r="AV10" i="5"/>
  <c r="AU10" i="5"/>
  <c r="AT10" i="5"/>
  <c r="AS10" i="5"/>
  <c r="AR10" i="5"/>
  <c r="AQ10" i="5"/>
  <c r="AP10" i="5"/>
  <c r="AO10" i="5"/>
  <c r="AN10" i="5"/>
  <c r="AM10" i="5"/>
  <c r="AL10" i="5"/>
  <c r="AK10" i="5"/>
  <c r="AJ10" i="5"/>
  <c r="BB9" i="5"/>
  <c r="BA9" i="5"/>
  <c r="AZ9" i="5"/>
  <c r="AY9" i="5"/>
  <c r="AX9" i="5"/>
  <c r="AW9" i="5"/>
  <c r="AV9" i="5"/>
  <c r="AU9" i="5"/>
  <c r="AT9" i="5"/>
  <c r="AS9" i="5"/>
  <c r="AR9" i="5"/>
  <c r="AQ9" i="5"/>
  <c r="AP9" i="5"/>
  <c r="AO9" i="5"/>
  <c r="AN9" i="5"/>
  <c r="AM9" i="5"/>
  <c r="AL9" i="5"/>
  <c r="AK9" i="5"/>
  <c r="AJ9" i="5"/>
  <c r="BB8" i="5"/>
  <c r="BA8" i="5"/>
  <c r="AZ8" i="5"/>
  <c r="AY8" i="5"/>
  <c r="AX8" i="5"/>
  <c r="AW8" i="5"/>
  <c r="AV8" i="5"/>
  <c r="AU8" i="5"/>
  <c r="AT8" i="5"/>
  <c r="AS8" i="5"/>
  <c r="AR8" i="5"/>
  <c r="AQ8" i="5"/>
  <c r="AP8" i="5"/>
  <c r="AO8" i="5"/>
  <c r="AN8" i="5"/>
  <c r="AM8" i="5"/>
  <c r="AL8" i="5"/>
  <c r="AK8" i="5"/>
  <c r="AJ8" i="5"/>
  <c r="BB7" i="5"/>
  <c r="BA7" i="5"/>
  <c r="AZ7" i="5"/>
  <c r="AY7" i="5"/>
  <c r="AX7" i="5"/>
  <c r="AW7" i="5"/>
  <c r="AV7" i="5"/>
  <c r="AU7" i="5"/>
  <c r="AT7" i="5"/>
  <c r="AS7" i="5"/>
  <c r="AR7" i="5"/>
  <c r="AQ7" i="5"/>
  <c r="AP7" i="5"/>
  <c r="AO7" i="5"/>
  <c r="AN7" i="5"/>
  <c r="AM7" i="5"/>
  <c r="AL7" i="5"/>
  <c r="AK7" i="5"/>
  <c r="AJ7" i="5"/>
  <c r="BB6" i="5"/>
  <c r="BA6" i="5"/>
  <c r="AZ6" i="5"/>
  <c r="AY6" i="5"/>
  <c r="AX6" i="5"/>
  <c r="AW6" i="5"/>
  <c r="AV6" i="5"/>
  <c r="AU6" i="5"/>
  <c r="AT6" i="5"/>
  <c r="AS6" i="5"/>
  <c r="AR6" i="5"/>
  <c r="AQ6" i="5"/>
  <c r="AP6" i="5"/>
  <c r="AO6" i="5"/>
  <c r="AN6" i="5"/>
  <c r="AM6" i="5"/>
  <c r="AL6" i="5"/>
  <c r="AK6" i="5"/>
  <c r="AJ6" i="5"/>
  <c r="BB5" i="5"/>
  <c r="BA5" i="5"/>
  <c r="AZ5" i="5"/>
  <c r="AY5" i="5"/>
  <c r="AX5" i="5"/>
  <c r="AW5" i="5"/>
  <c r="AV5" i="5"/>
  <c r="AU5" i="5"/>
  <c r="AT5" i="5"/>
  <c r="AS5" i="5"/>
  <c r="AR5" i="5"/>
  <c r="AQ5" i="5"/>
  <c r="AP5" i="5"/>
  <c r="AO5" i="5"/>
  <c r="AN5" i="5"/>
  <c r="AM5" i="5"/>
  <c r="AL5" i="5"/>
  <c r="AK5" i="5"/>
  <c r="AJ5" i="5"/>
  <c r="BB4" i="5"/>
  <c r="BA4" i="5"/>
  <c r="AZ4" i="5"/>
  <c r="AY4" i="5"/>
  <c r="AX4" i="5"/>
  <c r="AW4" i="5"/>
  <c r="AV4" i="5"/>
  <c r="AU4" i="5"/>
  <c r="AT4" i="5"/>
  <c r="AS4" i="5"/>
  <c r="AR4" i="5"/>
  <c r="AQ4" i="5"/>
  <c r="AP4" i="5"/>
  <c r="AO4" i="5"/>
  <c r="AN4" i="5"/>
  <c r="AM4" i="5"/>
  <c r="AL4" i="5"/>
  <c r="AK4" i="5"/>
  <c r="AJ4" i="5"/>
  <c r="BB3" i="5"/>
  <c r="BA3" i="5"/>
  <c r="AZ3" i="5"/>
  <c r="AY3" i="5"/>
  <c r="AX3" i="5"/>
  <c r="AW3" i="5"/>
  <c r="AV3" i="5"/>
  <c r="AU3" i="5"/>
  <c r="AT3" i="5"/>
  <c r="AS3" i="5"/>
  <c r="AR3" i="5"/>
  <c r="AQ3" i="5"/>
  <c r="AP3" i="5"/>
  <c r="AO3" i="5"/>
  <c r="AN3" i="5"/>
  <c r="AM3" i="5"/>
  <c r="AL3" i="5"/>
  <c r="AK3" i="5"/>
  <c r="AJ3" i="5"/>
  <c r="F64" i="5"/>
  <c r="F63" i="5"/>
  <c r="F62" i="5"/>
  <c r="F61" i="5"/>
  <c r="F60" i="5"/>
  <c r="F59" i="5"/>
  <c r="F58" i="5"/>
  <c r="F57" i="5"/>
  <c r="F56" i="5"/>
  <c r="F55" i="5"/>
  <c r="F54" i="5"/>
  <c r="F53" i="5"/>
  <c r="F52" i="5"/>
  <c r="F50" i="5"/>
  <c r="F49" i="5"/>
  <c r="F47" i="5"/>
  <c r="F46" i="5"/>
  <c r="F45" i="5"/>
  <c r="F44" i="5"/>
  <c r="F43" i="5"/>
  <c r="F42" i="5"/>
  <c r="F41" i="5"/>
  <c r="F40" i="5"/>
  <c r="F39" i="5"/>
  <c r="F38" i="5"/>
  <c r="F37" i="5"/>
  <c r="F36" i="5"/>
  <c r="F35" i="5"/>
  <c r="F34" i="5"/>
  <c r="F16" i="5"/>
  <c r="F15" i="5"/>
  <c r="F14" i="5"/>
  <c r="F13" i="5"/>
  <c r="F12" i="5"/>
  <c r="F11" i="5"/>
  <c r="F10" i="5"/>
  <c r="F8" i="5"/>
  <c r="F7" i="5"/>
  <c r="F5" i="5"/>
  <c r="F4" i="5"/>
  <c r="F32" i="5"/>
  <c r="F31" i="5"/>
  <c r="F30" i="5"/>
  <c r="F29" i="5"/>
  <c r="F28" i="5"/>
  <c r="F27" i="5"/>
  <c r="F26" i="5"/>
  <c r="F25" i="5"/>
  <c r="F24" i="5"/>
  <c r="F23" i="5"/>
  <c r="F22" i="5"/>
  <c r="F21" i="5"/>
  <c r="F20" i="5"/>
  <c r="F19" i="5"/>
  <c r="F18" i="5"/>
  <c r="M60" i="4" l="1"/>
  <c r="M47" i="4"/>
  <c r="M46" i="4"/>
  <c r="M45" i="4"/>
  <c r="M44" i="4"/>
  <c r="M43" i="4"/>
  <c r="M41" i="4"/>
  <c r="M40" i="4"/>
  <c r="M39" i="4"/>
  <c r="M38" i="4"/>
  <c r="M36" i="4"/>
  <c r="M32" i="4"/>
  <c r="M31" i="4"/>
  <c r="M30" i="4"/>
  <c r="M28" i="4"/>
  <c r="M26" i="4"/>
  <c r="M25" i="4"/>
  <c r="M24" i="4"/>
  <c r="M22" i="4"/>
  <c r="M21" i="4"/>
  <c r="M19" i="4"/>
  <c r="M18" i="4"/>
  <c r="M16" i="4"/>
  <c r="M14" i="4"/>
  <c r="M13" i="4"/>
  <c r="M10" i="4"/>
  <c r="M5" i="4"/>
  <c r="M4" i="4"/>
  <c r="I60" i="5"/>
  <c r="H14" i="5"/>
  <c r="I14" i="5" s="1"/>
  <c r="I47" i="5"/>
  <c r="I46" i="5"/>
  <c r="I45" i="5"/>
  <c r="I44" i="5"/>
  <c r="I43" i="5"/>
  <c r="I42" i="5"/>
  <c r="M42" i="4" s="1"/>
  <c r="I41" i="5"/>
  <c r="I40" i="5"/>
  <c r="I39" i="5"/>
  <c r="I38" i="5"/>
  <c r="I37" i="5"/>
  <c r="M37" i="4" s="1"/>
  <c r="I36" i="5"/>
  <c r="I35" i="5"/>
  <c r="M35" i="4" s="1"/>
  <c r="I34" i="5"/>
  <c r="M34" i="4" s="1"/>
  <c r="I32" i="5"/>
  <c r="I31" i="5"/>
  <c r="I30" i="5"/>
  <c r="I29" i="5"/>
  <c r="M29" i="4" s="1"/>
  <c r="I28" i="5"/>
  <c r="I27" i="5"/>
  <c r="M27" i="4" s="1"/>
  <c r="I26" i="5"/>
  <c r="I25" i="5"/>
  <c r="I24" i="5"/>
  <c r="I23" i="5"/>
  <c r="M23" i="4" s="1"/>
  <c r="I22" i="5"/>
  <c r="I21" i="5"/>
  <c r="I20" i="5"/>
  <c r="M20" i="4" s="1"/>
  <c r="I19" i="5"/>
  <c r="I18" i="5"/>
  <c r="I16" i="5"/>
  <c r="I15" i="5"/>
  <c r="M15" i="4" s="1"/>
  <c r="I13" i="5"/>
  <c r="I12" i="5"/>
  <c r="M12" i="4" s="1"/>
  <c r="I11" i="5"/>
  <c r="M11" i="4" s="1"/>
  <c r="I10" i="5"/>
  <c r="I8" i="5"/>
  <c r="M8" i="4" s="1"/>
  <c r="I7" i="5"/>
  <c r="M7" i="4" s="1"/>
  <c r="I5" i="5"/>
  <c r="I4" i="5"/>
  <c r="E64" i="5" l="1"/>
  <c r="E63" i="5"/>
  <c r="E62" i="5"/>
  <c r="E61" i="5"/>
  <c r="E60" i="5"/>
  <c r="E59" i="5"/>
  <c r="E58" i="5"/>
  <c r="E57" i="5"/>
  <c r="E56" i="5"/>
  <c r="E55" i="5"/>
  <c r="E54" i="5"/>
  <c r="E53" i="5"/>
  <c r="E52" i="5"/>
  <c r="E51" i="5"/>
  <c r="F51" i="5" s="1"/>
  <c r="E50" i="5"/>
  <c r="E49" i="5"/>
  <c r="E47" i="5"/>
  <c r="E46" i="5"/>
  <c r="E45" i="5"/>
  <c r="E44" i="5"/>
  <c r="E43" i="5"/>
  <c r="E42" i="5"/>
  <c r="E41" i="5"/>
  <c r="E40" i="5"/>
  <c r="E39" i="5"/>
  <c r="E38" i="5"/>
  <c r="E37" i="5"/>
  <c r="E36" i="5"/>
  <c r="E35" i="5"/>
  <c r="E34" i="5"/>
  <c r="E33" i="5"/>
  <c r="F33" i="5" s="1"/>
  <c r="E32" i="5"/>
  <c r="E31" i="5"/>
  <c r="E30" i="5"/>
  <c r="E29" i="5"/>
  <c r="E28" i="5"/>
  <c r="E27" i="5"/>
  <c r="E26" i="5"/>
  <c r="E25" i="5"/>
  <c r="E24" i="5"/>
  <c r="E23" i="5"/>
  <c r="E22" i="5"/>
  <c r="E21" i="5"/>
  <c r="E20" i="5"/>
  <c r="E19" i="5"/>
  <c r="E18" i="5"/>
  <c r="E16" i="5"/>
  <c r="E15" i="5"/>
  <c r="E14" i="5"/>
  <c r="E13" i="5"/>
  <c r="E12" i="5"/>
  <c r="E11" i="5"/>
  <c r="E10" i="5"/>
  <c r="E9" i="5"/>
  <c r="F9" i="5" s="1"/>
  <c r="E8" i="5"/>
  <c r="E7" i="5"/>
  <c r="E6" i="5"/>
  <c r="F6" i="5" s="1"/>
  <c r="E5" i="5"/>
  <c r="AG60" i="4" l="1"/>
  <c r="AH60" i="4" s="1"/>
  <c r="AG47" i="4"/>
  <c r="AJ47" i="4" s="1"/>
  <c r="AG46" i="4"/>
  <c r="AJ46" i="4" s="1"/>
  <c r="AG45" i="4"/>
  <c r="AJ45" i="4" s="1"/>
  <c r="AG44" i="4"/>
  <c r="AJ44" i="4" s="1"/>
  <c r="AG43" i="4"/>
  <c r="AJ43" i="4" s="1"/>
  <c r="AG42" i="4"/>
  <c r="AJ42" i="4" s="1"/>
  <c r="AG41" i="4"/>
  <c r="AJ41" i="4" s="1"/>
  <c r="AG40" i="4"/>
  <c r="AJ40" i="4" s="1"/>
  <c r="AG39" i="4"/>
  <c r="AJ39" i="4" s="1"/>
  <c r="AG38" i="4"/>
  <c r="AJ38" i="4" s="1"/>
  <c r="AG37" i="4"/>
  <c r="AJ37" i="4" s="1"/>
  <c r="AG36" i="4"/>
  <c r="AJ36" i="4" s="1"/>
  <c r="AG35" i="4"/>
  <c r="AJ35" i="4" s="1"/>
  <c r="AG34" i="4"/>
  <c r="AJ34" i="4" s="1"/>
  <c r="AG32" i="4"/>
  <c r="AJ32" i="4" s="1"/>
  <c r="AG31" i="4"/>
  <c r="AJ31" i="4" s="1"/>
  <c r="AG30" i="4"/>
  <c r="AJ30" i="4" s="1"/>
  <c r="AG29" i="4"/>
  <c r="AJ29" i="4" s="1"/>
  <c r="AG28" i="4"/>
  <c r="AJ28" i="4" s="1"/>
  <c r="AG27" i="4"/>
  <c r="AJ27" i="4" s="1"/>
  <c r="AG26" i="4"/>
  <c r="AJ26" i="4" s="1"/>
  <c r="AG25" i="4"/>
  <c r="AJ25" i="4" s="1"/>
  <c r="AG24" i="4"/>
  <c r="AJ24" i="4" s="1"/>
  <c r="AG23" i="4"/>
  <c r="AJ23" i="4" s="1"/>
  <c r="AG22" i="4"/>
  <c r="AJ22" i="4" s="1"/>
  <c r="AG21" i="4"/>
  <c r="AJ21" i="4" s="1"/>
  <c r="AG20" i="4"/>
  <c r="AJ20" i="4" s="1"/>
  <c r="AG19" i="4"/>
  <c r="AJ19" i="4" s="1"/>
  <c r="AG18" i="4"/>
  <c r="AJ18" i="4" s="1"/>
  <c r="AG16" i="4"/>
  <c r="AJ16" i="4" s="1"/>
  <c r="AG15" i="4"/>
  <c r="AH15" i="4" s="1"/>
  <c r="AG14" i="4"/>
  <c r="AJ14" i="4" s="1"/>
  <c r="AG13" i="4"/>
  <c r="AH13" i="4" s="1"/>
  <c r="AG12" i="4"/>
  <c r="AJ12" i="4" s="1"/>
  <c r="AG11" i="4"/>
  <c r="AJ11" i="4" s="1"/>
  <c r="AG10" i="4"/>
  <c r="AJ10" i="4" s="1"/>
  <c r="AG8" i="4"/>
  <c r="AJ8" i="4" s="1"/>
  <c r="AG7" i="4"/>
  <c r="AH7" i="4" s="1"/>
  <c r="AG5" i="4"/>
  <c r="AI5" i="4" s="1"/>
  <c r="AI7" i="4" l="1"/>
  <c r="AJ7" i="4"/>
  <c r="AI13" i="4"/>
  <c r="AJ13" i="4"/>
  <c r="AI15" i="4"/>
  <c r="AI60" i="4"/>
  <c r="AJ60" i="4"/>
  <c r="AJ5" i="4"/>
  <c r="AJ15" i="4"/>
  <c r="AH11" i="4"/>
  <c r="AH5" i="4"/>
  <c r="AI11" i="4"/>
  <c r="AH18" i="4"/>
  <c r="AH20" i="4"/>
  <c r="AH22" i="4"/>
  <c r="AH24" i="4"/>
  <c r="AH26" i="4"/>
  <c r="AH28" i="4"/>
  <c r="AH30" i="4"/>
  <c r="AH32" i="4"/>
  <c r="AH34" i="4"/>
  <c r="AH36" i="4"/>
  <c r="AH38" i="4"/>
  <c r="AH40" i="4"/>
  <c r="AH42" i="4"/>
  <c r="AH44" i="4"/>
  <c r="AH46" i="4"/>
  <c r="AI18" i="4"/>
  <c r="AI20" i="4"/>
  <c r="AI22" i="4"/>
  <c r="AI24" i="4"/>
  <c r="AI26" i="4"/>
  <c r="AI28" i="4"/>
  <c r="AI30" i="4"/>
  <c r="AI32" i="4"/>
  <c r="AI34" i="4"/>
  <c r="AI36" i="4"/>
  <c r="AI38" i="4"/>
  <c r="AI40" i="4"/>
  <c r="AI42" i="4"/>
  <c r="AI44" i="4"/>
  <c r="AI46" i="4"/>
  <c r="AH19" i="4"/>
  <c r="AH21" i="4"/>
  <c r="AH23" i="4"/>
  <c r="AH25" i="4"/>
  <c r="AH27" i="4"/>
  <c r="AH29" i="4"/>
  <c r="AH31" i="4"/>
  <c r="AH35" i="4"/>
  <c r="AH37" i="4"/>
  <c r="AH39" i="4"/>
  <c r="AH41" i="4"/>
  <c r="AH43" i="4"/>
  <c r="AH45" i="4"/>
  <c r="AH47" i="4"/>
  <c r="AI19" i="4"/>
  <c r="AI21" i="4"/>
  <c r="AI23" i="4"/>
  <c r="AI25" i="4"/>
  <c r="AI27" i="4"/>
  <c r="AI29" i="4"/>
  <c r="AI31" i="4"/>
  <c r="AI35" i="4"/>
  <c r="AI37" i="4"/>
  <c r="AI39" i="4"/>
  <c r="AI41" i="4"/>
  <c r="AI43" i="4"/>
  <c r="AI45" i="4"/>
  <c r="AI47" i="4"/>
  <c r="AH10" i="4"/>
  <c r="AH12" i="4"/>
  <c r="AH14" i="4"/>
  <c r="AH16" i="4"/>
  <c r="AH8" i="4"/>
  <c r="AI8" i="4"/>
  <c r="AI10" i="4"/>
  <c r="AI12" i="4"/>
  <c r="AI14" i="4"/>
  <c r="AI16" i="4"/>
  <c r="AB1" i="4"/>
  <c r="C64" i="16" l="1"/>
  <c r="C63" i="16"/>
  <c r="C62" i="16"/>
  <c r="C61" i="16"/>
  <c r="C60" i="16"/>
  <c r="C59" i="16"/>
  <c r="C58" i="16"/>
  <c r="C57" i="16"/>
  <c r="C56" i="16"/>
  <c r="C55" i="16"/>
  <c r="C54" i="16"/>
  <c r="C53" i="16"/>
  <c r="C52" i="16"/>
  <c r="C51" i="16"/>
  <c r="C50"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6" i="16"/>
  <c r="C15" i="16"/>
  <c r="C14" i="16"/>
  <c r="C13" i="16"/>
  <c r="C12" i="16"/>
  <c r="C11" i="16"/>
  <c r="C10" i="16"/>
  <c r="C8" i="16"/>
  <c r="C7" i="16"/>
  <c r="C6" i="16"/>
  <c r="C5" i="16"/>
  <c r="C4" i="16"/>
  <c r="A2" i="4" l="1"/>
  <c r="F2" i="4" l="1"/>
  <c r="K64" i="4" l="1"/>
  <c r="K60" i="4"/>
  <c r="K56" i="4"/>
  <c r="K52" i="4"/>
  <c r="K44" i="4"/>
  <c r="K40" i="4"/>
  <c r="K36" i="4"/>
  <c r="K32" i="4"/>
  <c r="K28" i="4"/>
  <c r="K24" i="4"/>
  <c r="K20" i="4"/>
  <c r="K16" i="4"/>
  <c r="K12" i="4"/>
  <c r="K8" i="4"/>
  <c r="K19" i="4"/>
  <c r="K11" i="4"/>
  <c r="K27" i="4"/>
  <c r="K37" i="4"/>
  <c r="K21" i="4"/>
  <c r="K63" i="4"/>
  <c r="K59" i="4"/>
  <c r="K55" i="4"/>
  <c r="K51" i="4"/>
  <c r="K47" i="4"/>
  <c r="K43" i="4"/>
  <c r="K39" i="4"/>
  <c r="K35" i="4"/>
  <c r="K31" i="4"/>
  <c r="K23" i="4"/>
  <c r="K15" i="4"/>
  <c r="K7" i="4"/>
  <c r="K33" i="4"/>
  <c r="K25" i="4"/>
  <c r="K13" i="4"/>
  <c r="K62" i="4"/>
  <c r="K58" i="4"/>
  <c r="K54" i="4"/>
  <c r="K46" i="4"/>
  <c r="K42" i="4"/>
  <c r="K38" i="4"/>
  <c r="K34" i="4"/>
  <c r="K30" i="4"/>
  <c r="K26" i="4"/>
  <c r="K22" i="4"/>
  <c r="K18" i="4"/>
  <c r="K14" i="4"/>
  <c r="K10" i="4"/>
  <c r="K6" i="4"/>
  <c r="K50" i="4"/>
  <c r="K61" i="4"/>
  <c r="K57" i="4"/>
  <c r="K53" i="4"/>
  <c r="K45" i="4"/>
  <c r="K41" i="4"/>
  <c r="K29" i="4"/>
  <c r="K5" i="4"/>
  <c r="B1" i="13"/>
  <c r="B1" i="1"/>
  <c r="J5" i="4" l="1"/>
  <c r="J13" i="4"/>
  <c r="J21" i="4"/>
  <c r="J25" i="4"/>
  <c r="J29" i="4"/>
  <c r="J33" i="4"/>
  <c r="J37" i="4"/>
  <c r="J41" i="4"/>
  <c r="J45" i="4"/>
  <c r="J53" i="4"/>
  <c r="J18" i="4"/>
  <c r="J42" i="4"/>
  <c r="J62" i="4"/>
  <c r="J27" i="4"/>
  <c r="J51" i="4"/>
  <c r="J56" i="4"/>
  <c r="J57" i="4"/>
  <c r="J14" i="4"/>
  <c r="J26" i="4"/>
  <c r="J46" i="4"/>
  <c r="J54" i="4"/>
  <c r="J7" i="4"/>
  <c r="J11" i="4"/>
  <c r="J15" i="4"/>
  <c r="J19" i="4"/>
  <c r="J23" i="4"/>
  <c r="J31" i="4"/>
  <c r="J35" i="4"/>
  <c r="J39" i="4"/>
  <c r="J43" i="4"/>
  <c r="J47" i="4"/>
  <c r="J55" i="4"/>
  <c r="J59" i="4"/>
  <c r="J63" i="4"/>
  <c r="J60" i="4"/>
  <c r="J50" i="4"/>
  <c r="J6" i="4"/>
  <c r="J30" i="4"/>
  <c r="J58" i="4"/>
  <c r="J61" i="4"/>
  <c r="J10" i="4"/>
  <c r="J34" i="4"/>
  <c r="J8" i="4"/>
  <c r="J12" i="4"/>
  <c r="J16" i="4"/>
  <c r="J20" i="4"/>
  <c r="J24" i="4"/>
  <c r="J28" i="4"/>
  <c r="J32" i="4"/>
  <c r="J36" i="4"/>
  <c r="J40" i="4"/>
  <c r="J44" i="4"/>
  <c r="J52" i="4"/>
  <c r="J64" i="4"/>
  <c r="J22" i="4"/>
  <c r="J38" i="4"/>
  <c r="L59" i="4"/>
  <c r="L47" i="4"/>
  <c r="L35" i="4"/>
  <c r="L31" i="4"/>
  <c r="L19" i="4"/>
  <c r="L11" i="4"/>
  <c r="L7" i="4"/>
  <c r="L14" i="4"/>
  <c r="L57" i="4"/>
  <c r="L45" i="4"/>
  <c r="L29" i="4"/>
  <c r="L5" i="4"/>
  <c r="L44" i="4"/>
  <c r="L32" i="4"/>
  <c r="L20" i="4"/>
  <c r="L8" i="4"/>
  <c r="L63" i="4"/>
  <c r="L55" i="4"/>
  <c r="L51" i="4"/>
  <c r="L43" i="4"/>
  <c r="L39" i="4"/>
  <c r="L23" i="4"/>
  <c r="L15" i="4"/>
  <c r="L22" i="4"/>
  <c r="L10" i="4"/>
  <c r="L50" i="4"/>
  <c r="L53" i="4"/>
  <c r="L41" i="4"/>
  <c r="L33" i="4"/>
  <c r="L21" i="4"/>
  <c r="L56" i="4"/>
  <c r="L36" i="4"/>
  <c r="L24" i="4"/>
  <c r="L12" i="4"/>
  <c r="L27" i="4"/>
  <c r="L62" i="4"/>
  <c r="L58" i="4"/>
  <c r="L54" i="4"/>
  <c r="L46" i="4"/>
  <c r="L42" i="4"/>
  <c r="L38" i="4"/>
  <c r="L34" i="4"/>
  <c r="L30" i="4"/>
  <c r="L26" i="4"/>
  <c r="L18" i="4"/>
  <c r="L6" i="4"/>
  <c r="L61" i="4"/>
  <c r="L37" i="4"/>
  <c r="L25" i="4"/>
  <c r="L13" i="4"/>
  <c r="L64" i="4"/>
  <c r="L52" i="4"/>
  <c r="L40" i="4"/>
  <c r="L28" i="4"/>
  <c r="L16" i="4"/>
  <c r="K4" i="4"/>
  <c r="F20" i="4" l="1"/>
  <c r="R20" i="4" s="1"/>
  <c r="S20" i="4" s="1"/>
  <c r="F31" i="4"/>
  <c r="R31" i="4" s="1"/>
  <c r="S31" i="4" s="1"/>
  <c r="F46" i="4"/>
  <c r="R46" i="4" s="1"/>
  <c r="S46" i="4" s="1"/>
  <c r="F60" i="4"/>
  <c r="R60" i="4" s="1"/>
  <c r="S60" i="4" s="1"/>
  <c r="F18" i="4"/>
  <c r="T18" i="4" s="1"/>
  <c r="U18" i="4" s="1"/>
  <c r="F38" i="4"/>
  <c r="V38" i="4" s="1"/>
  <c r="W38" i="4" s="1"/>
  <c r="F36" i="4"/>
  <c r="R36" i="4" s="1"/>
  <c r="S36" i="4" s="1"/>
  <c r="F40" i="4"/>
  <c r="V40" i="4" s="1"/>
  <c r="W40" i="4" s="1"/>
  <c r="F27" i="4"/>
  <c r="T27" i="4" s="1"/>
  <c r="U27" i="4" s="1"/>
  <c r="F45" i="4"/>
  <c r="T45" i="4" s="1"/>
  <c r="U45" i="4" s="1"/>
  <c r="F26" i="4"/>
  <c r="R26" i="4" s="1"/>
  <c r="S26" i="4" s="1"/>
  <c r="F41" i="4"/>
  <c r="R41" i="4" s="1"/>
  <c r="S41" i="4" s="1"/>
  <c r="F5" i="4"/>
  <c r="T5" i="4" s="1"/>
  <c r="U5" i="4" s="1"/>
  <c r="F28" i="4"/>
  <c r="T28" i="4" s="1"/>
  <c r="U28" i="4" s="1"/>
  <c r="F21" i="4"/>
  <c r="V21" i="4" s="1"/>
  <c r="W21" i="4" s="1"/>
  <c r="F16" i="4"/>
  <c r="V16" i="4" s="1"/>
  <c r="W16" i="4" s="1"/>
  <c r="F44" i="4"/>
  <c r="R44" i="4" s="1"/>
  <c r="S44" i="4" s="1"/>
  <c r="F12" i="4"/>
  <c r="T12" i="4" s="1"/>
  <c r="U12" i="4" s="1"/>
  <c r="F23" i="4"/>
  <c r="R23" i="4" s="1"/>
  <c r="S23" i="4" s="1"/>
  <c r="F14" i="4"/>
  <c r="V14" i="4" s="1"/>
  <c r="W14" i="4" s="1"/>
  <c r="F42" i="4"/>
  <c r="R42" i="4" s="1"/>
  <c r="S42" i="4" s="1"/>
  <c r="F37" i="4"/>
  <c r="V37" i="4" s="1"/>
  <c r="W37" i="4" s="1"/>
  <c r="F8" i="4"/>
  <c r="R8" i="4" s="1"/>
  <c r="S8" i="4" s="1"/>
  <c r="F30" i="4"/>
  <c r="R30" i="4" s="1"/>
  <c r="S30" i="4" s="1"/>
  <c r="F19" i="4"/>
  <c r="T19" i="4" s="1"/>
  <c r="U19" i="4" s="1"/>
  <c r="F34" i="4"/>
  <c r="V34" i="4" s="1"/>
  <c r="W34" i="4" s="1"/>
  <c r="F47" i="4"/>
  <c r="V47" i="4" s="1"/>
  <c r="W47" i="4" s="1"/>
  <c r="F15" i="4"/>
  <c r="T15" i="4" s="1"/>
  <c r="U15" i="4" s="1"/>
  <c r="F29" i="4"/>
  <c r="V29" i="4" s="1"/>
  <c r="W29" i="4" s="1"/>
  <c r="F22" i="4"/>
  <c r="V22" i="4" s="1"/>
  <c r="W22" i="4" s="1"/>
  <c r="F32" i="4"/>
  <c r="R32" i="4" s="1"/>
  <c r="S32" i="4" s="1"/>
  <c r="F10" i="4"/>
  <c r="T10" i="4" s="1"/>
  <c r="U10" i="4" s="1"/>
  <c r="F43" i="4"/>
  <c r="R43" i="4" s="1"/>
  <c r="S43" i="4" s="1"/>
  <c r="F11" i="4"/>
  <c r="T11" i="4" s="1"/>
  <c r="U11" i="4" s="1"/>
  <c r="F25" i="4"/>
  <c r="R25" i="4" s="1"/>
  <c r="S25" i="4" s="1"/>
  <c r="F39" i="4"/>
  <c r="V39" i="4" s="1"/>
  <c r="W39" i="4" s="1"/>
  <c r="F7" i="4"/>
  <c r="R7" i="4" s="1"/>
  <c r="S7" i="4" s="1"/>
  <c r="F24" i="4"/>
  <c r="R24" i="4" s="1"/>
  <c r="S24" i="4" s="1"/>
  <c r="F35" i="4"/>
  <c r="T35" i="4" s="1"/>
  <c r="U35" i="4" s="1"/>
  <c r="F13" i="4"/>
  <c r="T13" i="4" s="1"/>
  <c r="U13" i="4" s="1"/>
  <c r="J4" i="4"/>
  <c r="R38" i="4" l="1"/>
  <c r="S38" i="4" s="1"/>
  <c r="V31" i="4"/>
  <c r="W31" i="4" s="1"/>
  <c r="T46" i="4"/>
  <c r="U46" i="4" s="1"/>
  <c r="T31" i="4"/>
  <c r="U31" i="4" s="1"/>
  <c r="V20" i="4"/>
  <c r="W20" i="4" s="1"/>
  <c r="T20" i="4"/>
  <c r="U20" i="4" s="1"/>
  <c r="V46" i="4"/>
  <c r="W46" i="4" s="1"/>
  <c r="R27" i="4"/>
  <c r="S27" i="4" s="1"/>
  <c r="V27" i="4"/>
  <c r="W27" i="4" s="1"/>
  <c r="R5" i="4"/>
  <c r="S5" i="4" s="1"/>
  <c r="R10" i="4"/>
  <c r="S10" i="4" s="1"/>
  <c r="T38" i="4"/>
  <c r="U38" i="4" s="1"/>
  <c r="V60" i="4"/>
  <c r="W60" i="4" s="1"/>
  <c r="V36" i="4"/>
  <c r="W36" i="4" s="1"/>
  <c r="T43" i="4"/>
  <c r="U43" i="4" s="1"/>
  <c r="T36" i="4"/>
  <c r="U36" i="4" s="1"/>
  <c r="R18" i="4"/>
  <c r="S18" i="4" s="1"/>
  <c r="V18" i="4"/>
  <c r="W18" i="4" s="1"/>
  <c r="T60" i="4"/>
  <c r="U60" i="4" s="1"/>
  <c r="V45" i="4"/>
  <c r="W45" i="4" s="1"/>
  <c r="R45" i="4"/>
  <c r="S45" i="4" s="1"/>
  <c r="T40" i="4"/>
  <c r="U40" i="4" s="1"/>
  <c r="R40" i="4"/>
  <c r="S40" i="4" s="1"/>
  <c r="V10" i="4"/>
  <c r="W10" i="4" s="1"/>
  <c r="V5" i="4"/>
  <c r="W5" i="4" s="1"/>
  <c r="R39" i="4"/>
  <c r="S39" i="4" s="1"/>
  <c r="R37" i="4"/>
  <c r="S37" i="4" s="1"/>
  <c r="R35" i="4"/>
  <c r="S35" i="4" s="1"/>
  <c r="V35" i="4"/>
  <c r="W35" i="4" s="1"/>
  <c r="T34" i="4"/>
  <c r="U34" i="4" s="1"/>
  <c r="R28" i="4"/>
  <c r="S28" i="4" s="1"/>
  <c r="V28" i="4"/>
  <c r="W28" i="4" s="1"/>
  <c r="R19" i="4"/>
  <c r="S19" i="4" s="1"/>
  <c r="R16" i="4"/>
  <c r="S16" i="4" s="1"/>
  <c r="T16" i="4"/>
  <c r="U16" i="4" s="1"/>
  <c r="T22" i="4"/>
  <c r="U22" i="4" s="1"/>
  <c r="R22" i="4"/>
  <c r="S22" i="4" s="1"/>
  <c r="T8" i="4"/>
  <c r="U8" i="4" s="1"/>
  <c r="R13" i="4"/>
  <c r="S13" i="4" s="1"/>
  <c r="V7" i="4"/>
  <c r="W7" i="4" s="1"/>
  <c r="R21" i="4"/>
  <c r="S21" i="4" s="1"/>
  <c r="V25" i="4"/>
  <c r="W25" i="4" s="1"/>
  <c r="T21" i="4"/>
  <c r="U21" i="4" s="1"/>
  <c r="V42" i="4"/>
  <c r="W42" i="4" s="1"/>
  <c r="V19" i="4"/>
  <c r="W19" i="4" s="1"/>
  <c r="V43" i="4"/>
  <c r="W43" i="4" s="1"/>
  <c r="T25" i="4"/>
  <c r="U25" i="4" s="1"/>
  <c r="R34" i="4"/>
  <c r="S34" i="4" s="1"/>
  <c r="T47" i="4"/>
  <c r="U47" i="4" s="1"/>
  <c r="V12" i="4"/>
  <c r="W12" i="4" s="1"/>
  <c r="T7" i="4"/>
  <c r="U7" i="4" s="1"/>
  <c r="V32" i="4"/>
  <c r="W32" i="4" s="1"/>
  <c r="T32" i="4"/>
  <c r="U32" i="4" s="1"/>
  <c r="V26" i="4"/>
  <c r="W26" i="4" s="1"/>
  <c r="T44" i="4"/>
  <c r="U44" i="4" s="1"/>
  <c r="R47" i="4"/>
  <c r="S47" i="4" s="1"/>
  <c r="T41" i="4"/>
  <c r="U41" i="4" s="1"/>
  <c r="T14" i="4"/>
  <c r="U14" i="4" s="1"/>
  <c r="R29" i="4"/>
  <c r="S29" i="4" s="1"/>
  <c r="T26" i="4"/>
  <c r="U26" i="4" s="1"/>
  <c r="T30" i="4"/>
  <c r="U30" i="4" s="1"/>
  <c r="V44" i="4"/>
  <c r="W44" i="4" s="1"/>
  <c r="V41" i="4"/>
  <c r="W41" i="4" s="1"/>
  <c r="R14" i="4"/>
  <c r="S14" i="4" s="1"/>
  <c r="V15" i="4"/>
  <c r="W15" i="4" s="1"/>
  <c r="V8" i="4"/>
  <c r="W8" i="4" s="1"/>
  <c r="V24" i="4"/>
  <c r="W24" i="4" s="1"/>
  <c r="T24" i="4"/>
  <c r="U24" i="4" s="1"/>
  <c r="R15" i="4"/>
  <c r="S15" i="4" s="1"/>
  <c r="T23" i="4"/>
  <c r="U23" i="4" s="1"/>
  <c r="T42" i="4"/>
  <c r="U42" i="4" s="1"/>
  <c r="R12" i="4"/>
  <c r="S12" i="4" s="1"/>
  <c r="V30" i="4"/>
  <c r="W30" i="4" s="1"/>
  <c r="V23" i="4"/>
  <c r="W23" i="4" s="1"/>
  <c r="T37" i="4"/>
  <c r="U37" i="4" s="1"/>
  <c r="R11" i="4"/>
  <c r="S11" i="4" s="1"/>
  <c r="V11" i="4"/>
  <c r="W11" i="4" s="1"/>
  <c r="T39" i="4"/>
  <c r="U39" i="4" s="1"/>
  <c r="V13" i="4"/>
  <c r="W13" i="4" s="1"/>
  <c r="T29" i="4"/>
  <c r="U29" i="4" s="1"/>
  <c r="AF4" i="9"/>
  <c r="AE4" i="9"/>
  <c r="AD4" i="9"/>
  <c r="AC4" i="9"/>
  <c r="AB4" i="9"/>
  <c r="AB3" i="9"/>
  <c r="AC3" i="9"/>
  <c r="AD3" i="9"/>
  <c r="AE3" i="9"/>
  <c r="AF3" i="9"/>
  <c r="G4" i="11" l="1"/>
  <c r="AA4" i="9" l="1"/>
  <c r="AA3" i="9"/>
  <c r="E4" i="9" l="1"/>
  <c r="F4" i="9" l="1"/>
  <c r="AH1" i="5"/>
  <c r="E4" i="5" l="1"/>
  <c r="E2" i="5" l="1"/>
  <c r="G4" i="5" s="1"/>
  <c r="G15" i="5" l="1"/>
  <c r="G9" i="5"/>
  <c r="G27" i="5"/>
  <c r="H20" i="5"/>
  <c r="H53" i="5"/>
  <c r="I53" i="5" s="1"/>
  <c r="M53" i="4" s="1"/>
  <c r="H29" i="5"/>
  <c r="H62" i="5"/>
  <c r="I62" i="5" s="1"/>
  <c r="M62" i="4" s="1"/>
  <c r="H26" i="5"/>
  <c r="H30" i="5"/>
  <c r="H63" i="5"/>
  <c r="I63" i="5" s="1"/>
  <c r="M63" i="4" s="1"/>
  <c r="H31" i="5"/>
  <c r="H64" i="5"/>
  <c r="I64" i="5" s="1"/>
  <c r="M64" i="4" s="1"/>
  <c r="H59" i="5"/>
  <c r="I59" i="5" s="1"/>
  <c r="M59" i="4" s="1"/>
  <c r="H50" i="5"/>
  <c r="I50" i="5" s="1"/>
  <c r="M50" i="4" s="1"/>
  <c r="H35" i="5"/>
  <c r="G34" i="5"/>
  <c r="H43" i="5"/>
  <c r="H61" i="5"/>
  <c r="I61" i="5" s="1"/>
  <c r="M61" i="4" s="1"/>
  <c r="G24" i="5"/>
  <c r="H38" i="5"/>
  <c r="H39" i="5"/>
  <c r="G18" i="5"/>
  <c r="H60" i="5"/>
  <c r="H32" i="5"/>
  <c r="H24" i="5"/>
  <c r="G7" i="5"/>
  <c r="H15" i="5"/>
  <c r="H9" i="5"/>
  <c r="I9" i="5" s="1"/>
  <c r="H27" i="5"/>
  <c r="G20" i="5"/>
  <c r="G53" i="5"/>
  <c r="G29" i="5"/>
  <c r="G62" i="5"/>
  <c r="G26" i="5"/>
  <c r="G30" i="5"/>
  <c r="G63" i="5"/>
  <c r="G31" i="5"/>
  <c r="G64" i="5"/>
  <c r="G59" i="5"/>
  <c r="G50" i="5"/>
  <c r="G35" i="5"/>
  <c r="G32" i="5"/>
  <c r="H28" i="5"/>
  <c r="H37" i="5"/>
  <c r="H5" i="5"/>
  <c r="H6" i="5"/>
  <c r="I6" i="5" s="1"/>
  <c r="M6" i="4" s="1"/>
  <c r="G49" i="5"/>
  <c r="H7" i="5"/>
  <c r="H34" i="5"/>
  <c r="G37" i="5"/>
  <c r="G6" i="5"/>
  <c r="G60" i="5"/>
  <c r="G16" i="5"/>
  <c r="H51" i="5"/>
  <c r="I51" i="5" s="1"/>
  <c r="M51" i="4" s="1"/>
  <c r="G52" i="5"/>
  <c r="H36" i="5"/>
  <c r="H12" i="5"/>
  <c r="H45" i="5"/>
  <c r="G40" i="5"/>
  <c r="H13" i="5"/>
  <c r="H46" i="5"/>
  <c r="H47" i="5"/>
  <c r="G8" i="5"/>
  <c r="G57" i="5"/>
  <c r="H42" i="5"/>
  <c r="H16" i="5"/>
  <c r="G51" i="5"/>
  <c r="H52" i="5"/>
  <c r="I52" i="5" s="1"/>
  <c r="M52" i="4" s="1"/>
  <c r="G36" i="5"/>
  <c r="G12" i="5"/>
  <c r="G45" i="5"/>
  <c r="H40" i="5"/>
  <c r="G13" i="5"/>
  <c r="G46" i="5"/>
  <c r="G14" i="5"/>
  <c r="G47" i="5"/>
  <c r="H8" i="5"/>
  <c r="H57" i="5"/>
  <c r="I57" i="5" s="1"/>
  <c r="M57" i="4" s="1"/>
  <c r="G42" i="5"/>
  <c r="G28" i="5"/>
  <c r="G38" i="5"/>
  <c r="H49" i="5"/>
  <c r="I49" i="5" s="1"/>
  <c r="H41" i="5"/>
  <c r="G19" i="5"/>
  <c r="G11" i="5"/>
  <c r="H44" i="5"/>
  <c r="H21" i="5"/>
  <c r="H54" i="5"/>
  <c r="I54" i="5" s="1"/>
  <c r="M54" i="4" s="1"/>
  <c r="H33" i="5"/>
  <c r="I33" i="5" s="1"/>
  <c r="M33" i="4" s="1"/>
  <c r="H22" i="5"/>
  <c r="H55" i="5"/>
  <c r="I55" i="5" s="1"/>
  <c r="M55" i="4" s="1"/>
  <c r="H23" i="5"/>
  <c r="H56" i="5"/>
  <c r="I56" i="5" s="1"/>
  <c r="M56" i="4" s="1"/>
  <c r="H58" i="5"/>
  <c r="I58" i="5" s="1"/>
  <c r="M58" i="4" s="1"/>
  <c r="H25" i="5"/>
  <c r="G10" i="5"/>
  <c r="G41" i="5"/>
  <c r="H19" i="5"/>
  <c r="H11" i="5"/>
  <c r="G44" i="5"/>
  <c r="G21" i="5"/>
  <c r="G54" i="5"/>
  <c r="G33" i="5"/>
  <c r="G22" i="5"/>
  <c r="G55" i="5"/>
  <c r="G23" i="5"/>
  <c r="G56" i="5"/>
  <c r="G58" i="5"/>
  <c r="G25" i="5"/>
  <c r="H10" i="5"/>
  <c r="G43" i="5"/>
  <c r="G61" i="5"/>
  <c r="G5" i="5"/>
  <c r="G39" i="5"/>
  <c r="H18" i="5"/>
  <c r="H4" i="5"/>
  <c r="G2" i="11"/>
  <c r="U4" i="11" s="1"/>
  <c r="AG33" i="4" l="1"/>
  <c r="F33" i="4"/>
  <c r="AG6" i="4"/>
  <c r="AH6" i="4"/>
  <c r="F6" i="4"/>
  <c r="AG64" i="4"/>
  <c r="F64" i="4"/>
  <c r="AG63" i="4"/>
  <c r="F63" i="4"/>
  <c r="AG62" i="4"/>
  <c r="F62" i="4"/>
  <c r="AG61" i="4"/>
  <c r="AH61" i="4" s="1"/>
  <c r="F61" i="4"/>
  <c r="AG59" i="4"/>
  <c r="AH59" i="4" s="1"/>
  <c r="F59" i="4"/>
  <c r="AG58" i="4"/>
  <c r="F58" i="4"/>
  <c r="AG57" i="4"/>
  <c r="F57" i="4"/>
  <c r="AG56" i="4"/>
  <c r="F56" i="4"/>
  <c r="AG55" i="4"/>
  <c r="F55" i="4"/>
  <c r="AG54" i="4"/>
  <c r="F54" i="4"/>
  <c r="AG53" i="4"/>
  <c r="F53" i="4"/>
  <c r="AG52" i="4"/>
  <c r="F52" i="4"/>
  <c r="AG51" i="4"/>
  <c r="AH51" i="4" s="1"/>
  <c r="F51" i="4"/>
  <c r="AG50" i="4"/>
  <c r="F50" i="4"/>
  <c r="AG49" i="4"/>
  <c r="AH49" i="4" s="1"/>
  <c r="H4" i="11"/>
  <c r="V4" i="11" s="1"/>
  <c r="I4" i="11"/>
  <c r="O4" i="4" s="1"/>
  <c r="AJ33" i="4" l="1"/>
  <c r="AI33" i="4"/>
  <c r="T33" i="4"/>
  <c r="U33" i="4" s="1"/>
  <c r="R33" i="4"/>
  <c r="S33" i="4" s="1"/>
  <c r="V33" i="4"/>
  <c r="W33" i="4" s="1"/>
  <c r="AH33" i="4"/>
  <c r="V6" i="4"/>
  <c r="W6" i="4" s="1"/>
  <c r="R6" i="4"/>
  <c r="S6" i="4" s="1"/>
  <c r="T6" i="4"/>
  <c r="U6" i="4" s="1"/>
  <c r="AJ6" i="4"/>
  <c r="AI6" i="4"/>
  <c r="R64" i="4"/>
  <c r="S64" i="4" s="1"/>
  <c r="V64" i="4"/>
  <c r="W64" i="4" s="1"/>
  <c r="T64" i="4"/>
  <c r="U64" i="4" s="1"/>
  <c r="AH64" i="4"/>
  <c r="AI64" i="4"/>
  <c r="AJ64" i="4"/>
  <c r="T63" i="4"/>
  <c r="U63" i="4" s="1"/>
  <c r="V63" i="4"/>
  <c r="W63" i="4" s="1"/>
  <c r="R63" i="4"/>
  <c r="S63" i="4" s="1"/>
  <c r="AJ63" i="4"/>
  <c r="AI63" i="4"/>
  <c r="AH63" i="4"/>
  <c r="AH62" i="4"/>
  <c r="AJ62" i="4"/>
  <c r="AI62" i="4"/>
  <c r="T62" i="4"/>
  <c r="U62" i="4" s="1"/>
  <c r="V62" i="4"/>
  <c r="W62" i="4" s="1"/>
  <c r="R62" i="4"/>
  <c r="S62" i="4" s="1"/>
  <c r="V61" i="4"/>
  <c r="W61" i="4" s="1"/>
  <c r="R61" i="4"/>
  <c r="S61" i="4" s="1"/>
  <c r="T61" i="4"/>
  <c r="U61" i="4" s="1"/>
  <c r="AJ61" i="4"/>
  <c r="AI61" i="4"/>
  <c r="T59" i="4"/>
  <c r="U59" i="4" s="1"/>
  <c r="R59" i="4"/>
  <c r="S59" i="4" s="1"/>
  <c r="V59" i="4"/>
  <c r="W59" i="4" s="1"/>
  <c r="AJ59" i="4"/>
  <c r="AI59" i="4"/>
  <c r="V58" i="4"/>
  <c r="W58" i="4" s="1"/>
  <c r="R58" i="4"/>
  <c r="S58" i="4" s="1"/>
  <c r="T58" i="4"/>
  <c r="U58" i="4" s="1"/>
  <c r="AH58" i="4"/>
  <c r="AJ58" i="4"/>
  <c r="AI58" i="4"/>
  <c r="T57" i="4"/>
  <c r="U57" i="4" s="1"/>
  <c r="R57" i="4"/>
  <c r="S57" i="4" s="1"/>
  <c r="V57" i="4"/>
  <c r="W57" i="4" s="1"/>
  <c r="AJ57" i="4"/>
  <c r="AI57" i="4"/>
  <c r="AH57" i="4"/>
  <c r="AH56" i="4"/>
  <c r="AI56" i="4"/>
  <c r="AJ56" i="4"/>
  <c r="T56" i="4"/>
  <c r="U56" i="4" s="1"/>
  <c r="R56" i="4"/>
  <c r="S56" i="4" s="1"/>
  <c r="V56" i="4"/>
  <c r="W56" i="4" s="1"/>
  <c r="R55" i="4"/>
  <c r="S55" i="4" s="1"/>
  <c r="T55" i="4"/>
  <c r="U55" i="4" s="1"/>
  <c r="V55" i="4"/>
  <c r="W55" i="4" s="1"/>
  <c r="AJ55" i="4"/>
  <c r="AI55" i="4"/>
  <c r="AH55" i="4"/>
  <c r="AH54" i="4"/>
  <c r="AJ54" i="4"/>
  <c r="AI54" i="4"/>
  <c r="V54" i="4"/>
  <c r="W54" i="4" s="1"/>
  <c r="T54" i="4"/>
  <c r="U54" i="4" s="1"/>
  <c r="R54" i="4"/>
  <c r="S54" i="4" s="1"/>
  <c r="AJ53" i="4"/>
  <c r="AI53" i="4"/>
  <c r="AH53" i="4"/>
  <c r="R53" i="4"/>
  <c r="S53" i="4" s="1"/>
  <c r="T53" i="4"/>
  <c r="U53" i="4" s="1"/>
  <c r="V53" i="4"/>
  <c r="W53" i="4" s="1"/>
  <c r="R52" i="4"/>
  <c r="S52" i="4" s="1"/>
  <c r="T52" i="4"/>
  <c r="U52" i="4" s="1"/>
  <c r="V52" i="4"/>
  <c r="W52" i="4" s="1"/>
  <c r="AH52" i="4"/>
  <c r="AJ52" i="4"/>
  <c r="AI52" i="4"/>
  <c r="R51" i="4"/>
  <c r="S51" i="4" s="1"/>
  <c r="T51" i="4"/>
  <c r="U51" i="4" s="1"/>
  <c r="V51" i="4"/>
  <c r="W51" i="4" s="1"/>
  <c r="AJ51" i="4"/>
  <c r="AI51" i="4"/>
  <c r="R50" i="4"/>
  <c r="S50" i="4" s="1"/>
  <c r="V50" i="4"/>
  <c r="W50" i="4" s="1"/>
  <c r="T50" i="4"/>
  <c r="U50" i="4" s="1"/>
  <c r="AH50" i="4"/>
  <c r="AI50" i="4"/>
  <c r="AJ50" i="4"/>
  <c r="AJ49" i="4"/>
  <c r="AI49" i="4"/>
  <c r="AG4" i="4"/>
  <c r="AJ4" i="4" s="1"/>
  <c r="AI4" i="4" l="1"/>
  <c r="AH4" i="4"/>
  <c r="L4" i="4"/>
  <c r="F4" i="4" s="1"/>
  <c r="G45" i="4" l="1"/>
  <c r="G11" i="4"/>
  <c r="G52" i="4"/>
  <c r="G19" i="4"/>
  <c r="G30" i="4"/>
  <c r="G14" i="4"/>
  <c r="G26" i="4"/>
  <c r="G4" i="4"/>
  <c r="G41" i="4"/>
  <c r="G42" i="4"/>
  <c r="G53" i="4"/>
  <c r="G36" i="4"/>
  <c r="G43" i="4"/>
  <c r="G62" i="4"/>
  <c r="G58" i="4"/>
  <c r="G18" i="4"/>
  <c r="R4" i="4"/>
  <c r="S4" i="4" s="1"/>
  <c r="G27" i="4"/>
  <c r="G13" i="4"/>
  <c r="G6" i="4"/>
  <c r="G10" i="4"/>
  <c r="G60" i="4"/>
  <c r="G64" i="4"/>
  <c r="G16" i="4"/>
  <c r="G39" i="4"/>
  <c r="G7" i="4"/>
  <c r="G54" i="4"/>
  <c r="G29" i="4"/>
  <c r="G46" i="4"/>
  <c r="G28" i="4"/>
  <c r="G50" i="4"/>
  <c r="G59" i="4"/>
  <c r="G33" i="4"/>
  <c r="G12" i="4"/>
  <c r="G21" i="4"/>
  <c r="G32" i="4"/>
  <c r="G44" i="4"/>
  <c r="G15" i="4"/>
  <c r="G51" i="4"/>
  <c r="G47" i="4"/>
  <c r="G61" i="4"/>
  <c r="G38" i="4"/>
  <c r="G31" i="4"/>
  <c r="G5" i="4"/>
  <c r="G57" i="4"/>
  <c r="G22" i="4"/>
  <c r="G40" i="4"/>
  <c r="G8" i="4"/>
  <c r="G34" i="4"/>
  <c r="V4" i="4"/>
  <c r="W4" i="4" s="1"/>
  <c r="G56" i="4"/>
  <c r="G20" i="4"/>
  <c r="G23" i="4"/>
  <c r="T4" i="4"/>
  <c r="U4" i="4" s="1"/>
  <c r="G24" i="4"/>
  <c r="G63" i="4"/>
  <c r="G35" i="4"/>
  <c r="G25" i="4"/>
  <c r="G55" i="4"/>
  <c r="G37" i="4"/>
</calcChain>
</file>

<file path=xl/comments1.xml><?xml version="1.0" encoding="utf-8"?>
<comments xmlns="http://schemas.openxmlformats.org/spreadsheetml/2006/main">
  <authors>
    <author>Image</author>
  </authors>
  <commentList>
    <comment ref="H3" authorId="0" shapeId="0">
      <text>
        <r>
          <rPr>
            <sz val="9"/>
            <color indexed="81"/>
            <rFont val="Tahoma"/>
            <family val="2"/>
          </rPr>
          <t>Excluces SAObs. If SAObs&gt;3 then includes half of SAObs as extra credit.</t>
        </r>
      </text>
    </comment>
    <comment ref="I3" authorId="0" shapeId="0">
      <text>
        <r>
          <rPr>
            <b/>
            <sz val="9"/>
            <color indexed="81"/>
            <rFont val="Tahoma"/>
            <family val="2"/>
          </rPr>
          <t>Includes XC</t>
        </r>
      </text>
    </comment>
  </commentList>
</comments>
</file>

<file path=xl/comments2.xml><?xml version="1.0" encoding="utf-8"?>
<comments xmlns="http://schemas.openxmlformats.org/spreadsheetml/2006/main">
  <authors>
    <author>Image</author>
  </authors>
  <commentList>
    <comment ref="N4" authorId="0" shapeId="0">
      <text>
        <r>
          <rPr>
            <sz val="9"/>
            <color indexed="81"/>
            <rFont val="Tahoma"/>
            <family val="2"/>
          </rPr>
          <t>None handed in.</t>
        </r>
      </text>
    </comment>
    <comment ref="O4" authorId="0" shapeId="0">
      <text>
        <r>
          <rPr>
            <sz val="9"/>
            <color indexed="81"/>
            <rFont val="Tahoma"/>
            <family val="2"/>
          </rPr>
          <t>None handed in.</t>
        </r>
      </text>
    </comment>
    <comment ref="T4" authorId="0" shapeId="0">
      <text>
        <r>
          <rPr>
            <sz val="9"/>
            <color indexed="81"/>
            <rFont val="Tahoma"/>
            <family val="2"/>
          </rPr>
          <t>None handed in.</t>
        </r>
      </text>
    </comment>
    <comment ref="U4" authorId="0" shapeId="0">
      <text>
        <r>
          <rPr>
            <sz val="9"/>
            <color indexed="81"/>
            <rFont val="Tahoma"/>
            <family val="2"/>
          </rPr>
          <t>None handed in.</t>
        </r>
      </text>
    </comment>
    <comment ref="V4" authorId="0" shapeId="0">
      <text>
        <r>
          <rPr>
            <sz val="9"/>
            <color indexed="81"/>
            <rFont val="Tahoma"/>
            <family val="2"/>
          </rPr>
          <t>None handed in.</t>
        </r>
      </text>
    </comment>
    <comment ref="W4" authorId="0" shapeId="0">
      <text>
        <r>
          <rPr>
            <sz val="9"/>
            <color indexed="81"/>
            <rFont val="Tahoma"/>
            <family val="2"/>
          </rPr>
          <t>None handed in.</t>
        </r>
      </text>
    </comment>
    <comment ref="N5" authorId="0" shapeId="0">
      <text>
        <r>
          <rPr>
            <sz val="9"/>
            <color indexed="81"/>
            <rFont val="Tahoma"/>
            <family val="2"/>
          </rPr>
          <t>Handed in late.</t>
        </r>
      </text>
    </comment>
    <comment ref="Q5" authorId="0" shapeId="0">
      <text>
        <r>
          <rPr>
            <sz val="9"/>
            <color indexed="81"/>
            <rFont val="Tahoma"/>
            <family val="2"/>
          </rPr>
          <t>None handed in.</t>
        </r>
      </text>
    </comment>
    <comment ref="R5" authorId="0" shapeId="0">
      <text>
        <r>
          <rPr>
            <sz val="9"/>
            <color indexed="81"/>
            <rFont val="Tahoma"/>
            <family val="2"/>
          </rPr>
          <t>None handed in.</t>
        </r>
      </text>
    </comment>
    <comment ref="T5" authorId="0" shapeId="0">
      <text>
        <r>
          <rPr>
            <sz val="9"/>
            <color indexed="81"/>
            <rFont val="Tahoma"/>
            <family val="2"/>
          </rPr>
          <t>None handed in.</t>
        </r>
      </text>
    </comment>
    <comment ref="U5" authorId="0" shapeId="0">
      <text>
        <r>
          <rPr>
            <sz val="9"/>
            <color indexed="81"/>
            <rFont val="Tahoma"/>
            <family val="2"/>
          </rPr>
          <t>None handed in.</t>
        </r>
      </text>
    </comment>
    <comment ref="V5" authorId="0" shapeId="0">
      <text>
        <r>
          <rPr>
            <sz val="9"/>
            <color indexed="81"/>
            <rFont val="Tahoma"/>
            <family val="2"/>
          </rPr>
          <t>None handed in.</t>
        </r>
      </text>
    </comment>
    <comment ref="W5" authorId="0" shapeId="0">
      <text>
        <r>
          <rPr>
            <sz val="9"/>
            <color indexed="81"/>
            <rFont val="Tahoma"/>
            <family val="2"/>
          </rPr>
          <t>None handed in.</t>
        </r>
      </text>
    </comment>
    <comment ref="Q6" authorId="0" shapeId="0">
      <text>
        <r>
          <rPr>
            <sz val="9"/>
            <color indexed="81"/>
            <rFont val="Tahoma"/>
            <family val="2"/>
          </rPr>
          <t>None handed in.</t>
        </r>
      </text>
    </comment>
    <comment ref="T6" authorId="0" shapeId="0">
      <text>
        <r>
          <rPr>
            <sz val="9"/>
            <color indexed="81"/>
            <rFont val="Tahoma"/>
            <family val="2"/>
          </rPr>
          <t>None handed in.</t>
        </r>
      </text>
    </comment>
    <comment ref="U6" authorId="0" shapeId="0">
      <text>
        <r>
          <rPr>
            <sz val="9"/>
            <color indexed="81"/>
            <rFont val="Tahoma"/>
            <family val="2"/>
          </rPr>
          <t>None handed in.</t>
        </r>
      </text>
    </comment>
    <comment ref="V6" authorId="0" shapeId="0">
      <text>
        <r>
          <rPr>
            <sz val="9"/>
            <color indexed="81"/>
            <rFont val="Tahoma"/>
            <family val="2"/>
          </rPr>
          <t>None handed in.</t>
        </r>
      </text>
    </comment>
    <comment ref="W6" authorId="0" shapeId="0">
      <text>
        <r>
          <rPr>
            <sz val="9"/>
            <color indexed="81"/>
            <rFont val="Tahoma"/>
            <family val="2"/>
          </rPr>
          <t>None handed in.</t>
        </r>
      </text>
    </comment>
    <comment ref="U8" authorId="0" shapeId="0">
      <text>
        <r>
          <rPr>
            <sz val="9"/>
            <color indexed="81"/>
            <rFont val="Tahoma"/>
            <family val="2"/>
          </rPr>
          <t>None handed in.</t>
        </r>
      </text>
    </comment>
    <comment ref="W8" authorId="0" shapeId="0">
      <text>
        <r>
          <rPr>
            <sz val="9"/>
            <color indexed="81"/>
            <rFont val="Tahoma"/>
            <family val="2"/>
          </rPr>
          <t>None handed in.</t>
        </r>
      </text>
    </comment>
    <comment ref="J9" authorId="0" shapeId="0">
      <text>
        <r>
          <rPr>
            <sz val="9"/>
            <color indexed="81"/>
            <rFont val="Tahoma"/>
            <family val="2"/>
          </rPr>
          <t>None handed in.</t>
        </r>
      </text>
    </comment>
    <comment ref="L9" authorId="0" shapeId="0">
      <text>
        <r>
          <rPr>
            <sz val="9"/>
            <color indexed="81"/>
            <rFont val="Tahoma"/>
            <family val="2"/>
          </rPr>
          <t>None handed in.</t>
        </r>
      </text>
    </comment>
    <comment ref="O9" authorId="0" shapeId="0">
      <text>
        <r>
          <rPr>
            <sz val="9"/>
            <color indexed="81"/>
            <rFont val="Tahoma"/>
            <family val="2"/>
          </rPr>
          <t>None handed in.</t>
        </r>
      </text>
    </comment>
    <comment ref="N10" authorId="0" shapeId="0">
      <text>
        <r>
          <rPr>
            <sz val="9"/>
            <color indexed="81"/>
            <rFont val="Tahoma"/>
            <family val="2"/>
          </rPr>
          <t>None handed in.</t>
        </r>
      </text>
    </comment>
    <comment ref="G11" authorId="0" shapeId="0">
      <text>
        <r>
          <rPr>
            <sz val="9"/>
            <color indexed="81"/>
            <rFont val="Tahoma"/>
            <family val="2"/>
          </rPr>
          <t>Handed in late … printing problems</t>
        </r>
      </text>
    </comment>
    <comment ref="J11" authorId="0" shapeId="0">
      <text>
        <r>
          <rPr>
            <sz val="9"/>
            <color indexed="81"/>
            <rFont val="Tahoma"/>
            <family val="2"/>
          </rPr>
          <t>Turned in, but format was terrible … returned and asked to do again.</t>
        </r>
      </text>
    </comment>
    <comment ref="L11" authorId="0" shapeId="0">
      <text>
        <r>
          <rPr>
            <sz val="9"/>
            <color indexed="81"/>
            <rFont val="Tahoma"/>
            <family val="2"/>
          </rPr>
          <t>Handed in late via e-mail.</t>
        </r>
      </text>
    </comment>
    <comment ref="N11" authorId="0" shapeId="0">
      <text>
        <r>
          <rPr>
            <sz val="9"/>
            <color indexed="81"/>
            <rFont val="Tahoma"/>
            <family val="2"/>
          </rPr>
          <t>None handed in.</t>
        </r>
      </text>
    </comment>
    <comment ref="W11" authorId="0" shapeId="0">
      <text>
        <r>
          <rPr>
            <sz val="9"/>
            <color indexed="81"/>
            <rFont val="Tahoma"/>
            <family val="2"/>
          </rPr>
          <t>None handed in.</t>
        </r>
      </text>
    </comment>
    <comment ref="N12" authorId="0" shapeId="0">
      <text>
        <r>
          <rPr>
            <sz val="9"/>
            <color indexed="81"/>
            <rFont val="Tahoma"/>
            <family val="2"/>
          </rPr>
          <t>None handed in.</t>
        </r>
      </text>
    </comment>
    <comment ref="O12" authorId="0" shapeId="0">
      <text>
        <r>
          <rPr>
            <sz val="9"/>
            <color indexed="81"/>
            <rFont val="Tahoma"/>
            <family val="2"/>
          </rPr>
          <t>None handed in.</t>
        </r>
      </text>
    </comment>
    <comment ref="Q12" authorId="0" shapeId="0">
      <text>
        <r>
          <rPr>
            <sz val="9"/>
            <color indexed="81"/>
            <rFont val="Tahoma"/>
            <family val="2"/>
          </rPr>
          <t>None handed in.</t>
        </r>
      </text>
    </comment>
    <comment ref="R12" authorId="0" shapeId="0">
      <text>
        <r>
          <rPr>
            <sz val="9"/>
            <color indexed="81"/>
            <rFont val="Tahoma"/>
            <family val="2"/>
          </rPr>
          <t>None handed in.</t>
        </r>
      </text>
    </comment>
    <comment ref="S12" authorId="0" shapeId="0">
      <text>
        <r>
          <rPr>
            <sz val="9"/>
            <color indexed="81"/>
            <rFont val="Tahoma"/>
            <family val="2"/>
          </rPr>
          <t>None handed in.</t>
        </r>
      </text>
    </comment>
    <comment ref="T12" authorId="0" shapeId="0">
      <text>
        <r>
          <rPr>
            <sz val="9"/>
            <color indexed="81"/>
            <rFont val="Tahoma"/>
            <family val="2"/>
          </rPr>
          <t>None handed in.</t>
        </r>
      </text>
    </comment>
    <comment ref="U12" authorId="0" shapeId="0">
      <text>
        <r>
          <rPr>
            <sz val="9"/>
            <color indexed="81"/>
            <rFont val="Tahoma"/>
            <family val="2"/>
          </rPr>
          <t>None handed in.</t>
        </r>
      </text>
    </comment>
    <comment ref="V12" authorId="0" shapeId="0">
      <text>
        <r>
          <rPr>
            <sz val="9"/>
            <color indexed="81"/>
            <rFont val="Tahoma"/>
            <family val="2"/>
          </rPr>
          <t>None handed in.</t>
        </r>
      </text>
    </comment>
    <comment ref="W12" authorId="0" shapeId="0">
      <text>
        <r>
          <rPr>
            <sz val="9"/>
            <color indexed="81"/>
            <rFont val="Tahoma"/>
            <family val="2"/>
          </rPr>
          <t>None handed in.</t>
        </r>
      </text>
    </comment>
    <comment ref="G13" authorId="0" shapeId="0">
      <text>
        <r>
          <rPr>
            <sz val="9"/>
            <color indexed="81"/>
            <rFont val="Tahoma"/>
            <family val="2"/>
          </rPr>
          <t>None handed in.</t>
        </r>
      </text>
    </comment>
    <comment ref="L13" authorId="0" shapeId="0">
      <text>
        <r>
          <rPr>
            <sz val="9"/>
            <color indexed="81"/>
            <rFont val="Tahoma"/>
            <family val="2"/>
          </rPr>
          <t>None handed in.</t>
        </r>
      </text>
    </comment>
    <comment ref="N13" authorId="0" shapeId="0">
      <text>
        <r>
          <rPr>
            <sz val="9"/>
            <color indexed="81"/>
            <rFont val="Tahoma"/>
            <family val="2"/>
          </rPr>
          <t>None handed in.</t>
        </r>
      </text>
    </comment>
    <comment ref="V13" authorId="0" shapeId="0">
      <text>
        <r>
          <rPr>
            <sz val="9"/>
            <color indexed="81"/>
            <rFont val="Tahoma"/>
            <family val="2"/>
          </rPr>
          <t>None handed in.</t>
        </r>
      </text>
    </comment>
    <comment ref="W13" authorId="0" shapeId="0">
      <text>
        <r>
          <rPr>
            <sz val="9"/>
            <color indexed="81"/>
            <rFont val="Tahoma"/>
            <family val="2"/>
          </rPr>
          <t>None handed in.</t>
        </r>
      </text>
    </comment>
    <comment ref="J15" authorId="0" shapeId="0">
      <text>
        <r>
          <rPr>
            <sz val="9"/>
            <color indexed="81"/>
            <rFont val="Tahoma"/>
            <family val="2"/>
          </rPr>
          <t>None handed in.</t>
        </r>
      </text>
    </comment>
    <comment ref="G17" authorId="0" shapeId="0">
      <text>
        <r>
          <rPr>
            <sz val="9"/>
            <color indexed="81"/>
            <rFont val="Tahoma"/>
            <family val="2"/>
          </rPr>
          <t>None handed in.</t>
        </r>
      </text>
    </comment>
    <comment ref="H17" authorId="0" shapeId="0">
      <text>
        <r>
          <rPr>
            <sz val="9"/>
            <color indexed="81"/>
            <rFont val="Tahoma"/>
            <family val="2"/>
          </rPr>
          <t>None handed in.</t>
        </r>
      </text>
    </comment>
    <comment ref="I17" authorId="0" shapeId="0">
      <text>
        <r>
          <rPr>
            <sz val="9"/>
            <color indexed="81"/>
            <rFont val="Tahoma"/>
            <family val="2"/>
          </rPr>
          <t>None handed in.</t>
        </r>
      </text>
    </comment>
    <comment ref="I18" authorId="0" shapeId="0">
      <text>
        <r>
          <rPr>
            <sz val="9"/>
            <color indexed="81"/>
            <rFont val="Tahoma"/>
            <family val="2"/>
          </rPr>
          <t>None handed in.</t>
        </r>
      </text>
    </comment>
    <comment ref="J18" authorId="0" shapeId="0">
      <text>
        <r>
          <rPr>
            <sz val="9"/>
            <color indexed="81"/>
            <rFont val="Tahoma"/>
            <family val="2"/>
          </rPr>
          <t>None handed in.</t>
        </r>
      </text>
    </comment>
    <comment ref="K18" authorId="0" shapeId="0">
      <text>
        <r>
          <rPr>
            <sz val="9"/>
            <color indexed="81"/>
            <rFont val="Tahoma"/>
            <family val="2"/>
          </rPr>
          <t>Handed in late.</t>
        </r>
      </text>
    </comment>
    <comment ref="N18" authorId="0" shapeId="0">
      <text>
        <r>
          <rPr>
            <sz val="9"/>
            <color indexed="81"/>
            <rFont val="Tahoma"/>
            <family val="2"/>
          </rPr>
          <t>Handed in late.</t>
        </r>
      </text>
    </comment>
    <comment ref="P18" authorId="0" shapeId="0">
      <text>
        <r>
          <rPr>
            <sz val="9"/>
            <color indexed="81"/>
            <rFont val="Tahoma"/>
            <family val="2"/>
          </rPr>
          <t>Late … pretty sure fairly the same as someone else's (Olivia??)</t>
        </r>
      </text>
    </comment>
    <comment ref="S18" authorId="0" shapeId="0">
      <text>
        <r>
          <rPr>
            <sz val="9"/>
            <color indexed="81"/>
            <rFont val="Tahoma"/>
            <family val="2"/>
          </rPr>
          <t>None handed in.</t>
        </r>
      </text>
    </comment>
    <comment ref="V18" authorId="0" shapeId="0">
      <text>
        <r>
          <rPr>
            <sz val="9"/>
            <color indexed="81"/>
            <rFont val="Tahoma"/>
            <family val="2"/>
          </rPr>
          <t>None handed in.</t>
        </r>
      </text>
    </comment>
    <comment ref="W18" authorId="0" shapeId="0">
      <text>
        <r>
          <rPr>
            <sz val="9"/>
            <color indexed="81"/>
            <rFont val="Tahoma"/>
            <family val="2"/>
          </rPr>
          <t>None handed in.</t>
        </r>
      </text>
    </comment>
    <comment ref="G20" authorId="0" shapeId="0">
      <text>
        <r>
          <rPr>
            <sz val="9"/>
            <color indexed="81"/>
            <rFont val="Tahoma"/>
            <family val="2"/>
          </rPr>
          <t>None handed in.</t>
        </r>
      </text>
    </comment>
    <comment ref="J20" authorId="0" shapeId="0">
      <text>
        <r>
          <rPr>
            <sz val="9"/>
            <color indexed="81"/>
            <rFont val="Tahoma"/>
            <family val="2"/>
          </rPr>
          <t>None handed in.</t>
        </r>
      </text>
    </comment>
    <comment ref="K20" authorId="0" shapeId="0">
      <text>
        <r>
          <rPr>
            <sz val="9"/>
            <color indexed="81"/>
            <rFont val="Tahoma"/>
            <family val="2"/>
          </rPr>
          <t>None handed in.</t>
        </r>
      </text>
    </comment>
    <comment ref="L20" authorId="0" shapeId="0">
      <text>
        <r>
          <rPr>
            <sz val="9"/>
            <color indexed="81"/>
            <rFont val="Tahoma"/>
            <family val="2"/>
          </rPr>
          <t>None handed in.</t>
        </r>
      </text>
    </comment>
    <comment ref="N20" authorId="0" shapeId="0">
      <text>
        <r>
          <rPr>
            <sz val="9"/>
            <color indexed="81"/>
            <rFont val="Tahoma"/>
            <family val="2"/>
          </rPr>
          <t>None handed in.</t>
        </r>
      </text>
    </comment>
    <comment ref="S20" authorId="0" shapeId="0">
      <text>
        <r>
          <rPr>
            <sz val="9"/>
            <color indexed="81"/>
            <rFont val="Tahoma"/>
            <family val="2"/>
          </rPr>
          <t>None handed in.</t>
        </r>
      </text>
    </comment>
    <comment ref="W20" authorId="0" shapeId="0">
      <text>
        <r>
          <rPr>
            <sz val="9"/>
            <color indexed="81"/>
            <rFont val="Tahoma"/>
            <family val="2"/>
          </rPr>
          <t>None handed in.</t>
        </r>
      </text>
    </comment>
    <comment ref="I22" authorId="0" shapeId="0">
      <text>
        <r>
          <rPr>
            <sz val="9"/>
            <color indexed="81"/>
            <rFont val="Tahoma"/>
            <family val="2"/>
          </rPr>
          <t>None handed in.</t>
        </r>
      </text>
    </comment>
    <comment ref="J22" authorId="0" shapeId="0">
      <text>
        <r>
          <rPr>
            <sz val="9"/>
            <color indexed="81"/>
            <rFont val="Tahoma"/>
            <family val="2"/>
          </rPr>
          <t>None handed in.</t>
        </r>
      </text>
    </comment>
    <comment ref="V22" authorId="0" shapeId="0">
      <text>
        <r>
          <rPr>
            <sz val="9"/>
            <color indexed="81"/>
            <rFont val="Tahoma"/>
            <family val="2"/>
          </rPr>
          <t>None handed in.</t>
        </r>
      </text>
    </comment>
    <comment ref="G23" authorId="0" shapeId="0">
      <text>
        <r>
          <rPr>
            <sz val="9"/>
            <color indexed="81"/>
            <rFont val="Tahoma"/>
            <family val="2"/>
          </rPr>
          <t>99% identical HW to Matt Fullmer … was originally a 9/10</t>
        </r>
      </text>
    </comment>
    <comment ref="I23" authorId="0" shapeId="0">
      <text>
        <r>
          <rPr>
            <sz val="9"/>
            <color indexed="81"/>
            <rFont val="Tahoma"/>
            <family val="2"/>
          </rPr>
          <t>handed in very late ... 9/10 if decide to count.</t>
        </r>
      </text>
    </comment>
    <comment ref="J23" authorId="0" shapeId="0">
      <text>
        <r>
          <rPr>
            <sz val="9"/>
            <color indexed="81"/>
            <rFont val="Tahoma"/>
            <family val="2"/>
          </rPr>
          <t>None handed in.</t>
        </r>
      </text>
    </comment>
    <comment ref="K23" authorId="0" shapeId="0">
      <text>
        <r>
          <rPr>
            <sz val="9"/>
            <color indexed="81"/>
            <rFont val="Tahoma"/>
            <family val="2"/>
          </rPr>
          <t>None handed in.</t>
        </r>
      </text>
    </comment>
    <comment ref="P23" authorId="0" shapeId="0">
      <text>
        <r>
          <rPr>
            <sz val="9"/>
            <color indexed="81"/>
            <rFont val="Tahoma"/>
            <family val="2"/>
          </rPr>
          <t>None handed in.</t>
        </r>
      </text>
    </comment>
    <comment ref="U23" authorId="0" shapeId="0">
      <text>
        <r>
          <rPr>
            <sz val="9"/>
            <color indexed="81"/>
            <rFont val="Tahoma"/>
            <family val="2"/>
          </rPr>
          <t>None handed in.</t>
        </r>
      </text>
    </comment>
    <comment ref="V23" authorId="0" shapeId="0">
      <text>
        <r>
          <rPr>
            <sz val="9"/>
            <color indexed="81"/>
            <rFont val="Tahoma"/>
            <family val="2"/>
          </rPr>
          <t>None handed in.</t>
        </r>
      </text>
    </comment>
    <comment ref="W23" authorId="0" shapeId="0">
      <text>
        <r>
          <rPr>
            <sz val="9"/>
            <color indexed="81"/>
            <rFont val="Tahoma"/>
            <family val="2"/>
          </rPr>
          <t>None handed in.</t>
        </r>
      </text>
    </comment>
    <comment ref="U24" authorId="0" shapeId="0">
      <text>
        <r>
          <rPr>
            <sz val="9"/>
            <color indexed="81"/>
            <rFont val="Tahoma"/>
            <family val="2"/>
          </rPr>
          <t>None handed in.</t>
        </r>
      </text>
    </comment>
    <comment ref="V24" authorId="0" shapeId="0">
      <text>
        <r>
          <rPr>
            <sz val="9"/>
            <color indexed="81"/>
            <rFont val="Tahoma"/>
            <family val="2"/>
          </rPr>
          <t>None handed in.</t>
        </r>
      </text>
    </comment>
    <comment ref="O26" authorId="0" shapeId="0">
      <text>
        <r>
          <rPr>
            <sz val="9"/>
            <color indexed="81"/>
            <rFont val="Tahoma"/>
            <family val="2"/>
          </rPr>
          <t>Handed in LATE</t>
        </r>
      </text>
    </comment>
    <comment ref="W26" authorId="0" shapeId="0">
      <text>
        <r>
          <rPr>
            <sz val="9"/>
            <color indexed="81"/>
            <rFont val="Tahoma"/>
            <family val="2"/>
          </rPr>
          <t>None handed in.</t>
        </r>
      </text>
    </comment>
    <comment ref="H27" authorId="0" shapeId="0">
      <text>
        <r>
          <rPr>
            <sz val="9"/>
            <color indexed="81"/>
            <rFont val="Tahoma"/>
            <family val="2"/>
          </rPr>
          <t>Handed in with ProdData … did not count.</t>
        </r>
      </text>
    </comment>
    <comment ref="K27" authorId="0" shapeId="0">
      <text>
        <r>
          <rPr>
            <sz val="9"/>
            <color indexed="81"/>
            <rFont val="Tahoma"/>
            <family val="2"/>
          </rPr>
          <t>Handed in last year's HW</t>
        </r>
      </text>
    </comment>
    <comment ref="O27" authorId="0" shapeId="0">
      <text>
        <r>
          <rPr>
            <sz val="9"/>
            <color indexed="81"/>
            <rFont val="Tahoma"/>
            <family val="2"/>
          </rPr>
          <t>None handed in.</t>
        </r>
      </text>
    </comment>
    <comment ref="Q27" authorId="0" shapeId="0">
      <text>
        <r>
          <rPr>
            <sz val="9"/>
            <color indexed="81"/>
            <rFont val="Tahoma"/>
            <family val="2"/>
          </rPr>
          <t>None handed in.</t>
        </r>
      </text>
    </comment>
    <comment ref="R27" authorId="0" shapeId="0">
      <text>
        <r>
          <rPr>
            <sz val="9"/>
            <color indexed="81"/>
            <rFont val="Tahoma"/>
            <family val="2"/>
          </rPr>
          <t>None handed in.</t>
        </r>
      </text>
    </comment>
    <comment ref="S27" authorId="0" shapeId="0">
      <text>
        <r>
          <rPr>
            <sz val="9"/>
            <color indexed="81"/>
            <rFont val="Tahoma"/>
            <family val="2"/>
          </rPr>
          <t>None handed in.</t>
        </r>
      </text>
    </comment>
    <comment ref="T27" authorId="0" shapeId="0">
      <text>
        <r>
          <rPr>
            <sz val="9"/>
            <color indexed="81"/>
            <rFont val="Tahoma"/>
            <family val="2"/>
          </rPr>
          <t>None handed in.</t>
        </r>
      </text>
    </comment>
    <comment ref="U27" authorId="0" shapeId="0">
      <text>
        <r>
          <rPr>
            <sz val="9"/>
            <color indexed="81"/>
            <rFont val="Tahoma"/>
            <family val="2"/>
          </rPr>
          <t>None handed in.</t>
        </r>
      </text>
    </comment>
    <comment ref="V27" authorId="0" shapeId="0">
      <text>
        <r>
          <rPr>
            <sz val="9"/>
            <color indexed="81"/>
            <rFont val="Tahoma"/>
            <family val="2"/>
          </rPr>
          <t>None handed in.</t>
        </r>
      </text>
    </comment>
    <comment ref="W27" authorId="0" shapeId="0">
      <text>
        <r>
          <rPr>
            <sz val="9"/>
            <color indexed="81"/>
            <rFont val="Tahoma"/>
            <family val="2"/>
          </rPr>
          <t>None handed in.</t>
        </r>
      </text>
    </comment>
    <comment ref="P28" authorId="0" shapeId="0">
      <text>
        <r>
          <rPr>
            <sz val="9"/>
            <color indexed="81"/>
            <rFont val="Tahoma"/>
            <family val="2"/>
          </rPr>
          <t>None handed in.</t>
        </r>
      </text>
    </comment>
    <comment ref="T28" authorId="0" shapeId="0">
      <text>
        <r>
          <rPr>
            <sz val="9"/>
            <color indexed="81"/>
            <rFont val="Tahoma"/>
            <family val="2"/>
          </rPr>
          <t>None handed in.</t>
        </r>
      </text>
    </comment>
    <comment ref="J29" authorId="0" shapeId="0">
      <text>
        <r>
          <rPr>
            <sz val="9"/>
            <color indexed="81"/>
            <rFont val="Tahoma"/>
            <family val="2"/>
          </rPr>
          <t>Turned in, but format was terrible … returned and asked to do again.</t>
        </r>
      </text>
    </comment>
    <comment ref="L29" authorId="0" shapeId="0">
      <text>
        <r>
          <rPr>
            <sz val="9"/>
            <color indexed="81"/>
            <rFont val="Tahoma"/>
            <family val="2"/>
          </rPr>
          <t>None handed in.</t>
        </r>
      </text>
    </comment>
    <comment ref="M29" authorId="0" shapeId="0">
      <text>
        <r>
          <rPr>
            <sz val="9"/>
            <color indexed="81"/>
            <rFont val="Tahoma"/>
            <family val="2"/>
          </rPr>
          <t>None handed in.</t>
        </r>
      </text>
    </comment>
    <comment ref="S29" authorId="0" shapeId="0">
      <text>
        <r>
          <rPr>
            <sz val="9"/>
            <color indexed="81"/>
            <rFont val="Tahoma"/>
            <family val="2"/>
          </rPr>
          <t>None handed in.</t>
        </r>
      </text>
    </comment>
    <comment ref="T29" authorId="0" shapeId="0">
      <text>
        <r>
          <rPr>
            <sz val="9"/>
            <color indexed="81"/>
            <rFont val="Tahoma"/>
            <family val="2"/>
          </rPr>
          <t>None handed in.</t>
        </r>
      </text>
    </comment>
    <comment ref="U29" authorId="0" shapeId="0">
      <text>
        <r>
          <rPr>
            <sz val="9"/>
            <color indexed="81"/>
            <rFont val="Tahoma"/>
            <family val="2"/>
          </rPr>
          <t>None handed in.</t>
        </r>
      </text>
    </comment>
    <comment ref="V29" authorId="0" shapeId="0">
      <text>
        <r>
          <rPr>
            <sz val="9"/>
            <color indexed="81"/>
            <rFont val="Tahoma"/>
            <family val="2"/>
          </rPr>
          <t>None handed in.</t>
        </r>
      </text>
    </comment>
    <comment ref="W29" authorId="0" shapeId="0">
      <text>
        <r>
          <rPr>
            <sz val="9"/>
            <color indexed="81"/>
            <rFont val="Tahoma"/>
            <family val="2"/>
          </rPr>
          <t>None handed in.</t>
        </r>
      </text>
    </comment>
    <comment ref="W30" authorId="0" shapeId="0">
      <text>
        <r>
          <rPr>
            <sz val="9"/>
            <color indexed="81"/>
            <rFont val="Tahoma"/>
            <family val="2"/>
          </rPr>
          <t>None handed in.</t>
        </r>
      </text>
    </comment>
    <comment ref="I31" authorId="0" shapeId="0">
      <text>
        <r>
          <rPr>
            <sz val="9"/>
            <color indexed="81"/>
            <rFont val="Tahoma"/>
            <family val="2"/>
          </rPr>
          <t>None handed in.</t>
        </r>
      </text>
    </comment>
    <comment ref="J31" authorId="0" shapeId="0">
      <text>
        <r>
          <rPr>
            <sz val="9"/>
            <color indexed="81"/>
            <rFont val="Tahoma"/>
            <family val="2"/>
          </rPr>
          <t>None handed in.</t>
        </r>
      </text>
    </comment>
    <comment ref="L31" authorId="0" shapeId="0">
      <text>
        <r>
          <rPr>
            <sz val="9"/>
            <color indexed="81"/>
            <rFont val="Tahoma"/>
            <family val="2"/>
          </rPr>
          <t>None handed in.</t>
        </r>
      </text>
    </comment>
    <comment ref="P31" authorId="0" shapeId="0">
      <text>
        <r>
          <rPr>
            <sz val="9"/>
            <color indexed="81"/>
            <rFont val="Tahoma"/>
            <family val="2"/>
          </rPr>
          <t>Late. Friend committed suicide.</t>
        </r>
      </text>
    </comment>
    <comment ref="V31" authorId="0" shapeId="0">
      <text>
        <r>
          <rPr>
            <sz val="9"/>
            <color indexed="81"/>
            <rFont val="Tahoma"/>
            <family val="2"/>
          </rPr>
          <t>None handed in.</t>
        </r>
      </text>
    </comment>
    <comment ref="W31" authorId="0" shapeId="0">
      <text>
        <r>
          <rPr>
            <sz val="9"/>
            <color indexed="81"/>
            <rFont val="Tahoma"/>
            <family val="2"/>
          </rPr>
          <t>None handed in.</t>
        </r>
      </text>
    </comment>
    <comment ref="J32" authorId="0" shapeId="0">
      <text>
        <r>
          <rPr>
            <sz val="9"/>
            <color indexed="81"/>
            <rFont val="Tahoma"/>
            <family val="2"/>
          </rPr>
          <t>Turned in, but format was terrible … returned and asked to do again.</t>
        </r>
      </text>
    </comment>
    <comment ref="T33" authorId="0" shapeId="0">
      <text>
        <r>
          <rPr>
            <sz val="9"/>
            <color indexed="81"/>
            <rFont val="Tahoma"/>
            <family val="2"/>
          </rPr>
          <t>None handed in.</t>
        </r>
      </text>
    </comment>
    <comment ref="U33" authorId="0" shapeId="0">
      <text>
        <r>
          <rPr>
            <sz val="9"/>
            <color indexed="81"/>
            <rFont val="Tahoma"/>
            <family val="2"/>
          </rPr>
          <t>None handed in.</t>
        </r>
      </text>
    </comment>
    <comment ref="V33" authorId="0" shapeId="0">
      <text>
        <r>
          <rPr>
            <sz val="9"/>
            <color indexed="81"/>
            <rFont val="Tahoma"/>
            <family val="2"/>
          </rPr>
          <t>None handed in.</t>
        </r>
      </text>
    </comment>
    <comment ref="W33" authorId="0" shapeId="0">
      <text>
        <r>
          <rPr>
            <sz val="9"/>
            <color indexed="81"/>
            <rFont val="Tahoma"/>
            <family val="2"/>
          </rPr>
          <t>None handed in.</t>
        </r>
      </text>
    </comment>
    <comment ref="V34" authorId="0" shapeId="0">
      <text>
        <r>
          <rPr>
            <sz val="9"/>
            <color indexed="81"/>
            <rFont val="Tahoma"/>
            <family val="2"/>
          </rPr>
          <t>None handed in.</t>
        </r>
      </text>
    </comment>
    <comment ref="R35" authorId="0" shapeId="0">
      <text>
        <r>
          <rPr>
            <sz val="9"/>
            <color indexed="81"/>
            <rFont val="Tahoma"/>
            <family val="2"/>
          </rPr>
          <t>Late … worked on in class.</t>
        </r>
      </text>
    </comment>
    <comment ref="W35" authorId="0" shapeId="0">
      <text>
        <r>
          <rPr>
            <sz val="9"/>
            <color indexed="81"/>
            <rFont val="Tahoma"/>
            <family val="2"/>
          </rPr>
          <t>None handed in.</t>
        </r>
      </text>
    </comment>
    <comment ref="J36" authorId="0" shapeId="0">
      <text>
        <r>
          <rPr>
            <sz val="9"/>
            <color indexed="81"/>
            <rFont val="Tahoma"/>
            <family val="2"/>
          </rPr>
          <t>None handed in.</t>
        </r>
      </text>
    </comment>
    <comment ref="N38" authorId="0" shapeId="0">
      <text>
        <r>
          <rPr>
            <sz val="9"/>
            <color indexed="81"/>
            <rFont val="Tahoma"/>
            <family val="2"/>
          </rPr>
          <t>None handed in.</t>
        </r>
      </text>
    </comment>
    <comment ref="U38" authorId="0" shapeId="0">
      <text>
        <r>
          <rPr>
            <sz val="9"/>
            <color indexed="81"/>
            <rFont val="Tahoma"/>
            <family val="2"/>
          </rPr>
          <t>Handed in late.</t>
        </r>
      </text>
    </comment>
    <comment ref="G39" authorId="0" shapeId="0">
      <text>
        <r>
          <rPr>
            <sz val="9"/>
            <color indexed="81"/>
            <rFont val="Tahoma"/>
            <family val="2"/>
          </rPr>
          <t>99% identical HW to Kamryn Lee … was originally a 9/10</t>
        </r>
      </text>
    </comment>
    <comment ref="S42" authorId="0" shapeId="0">
      <text>
        <r>
          <rPr>
            <sz val="9"/>
            <color indexed="81"/>
            <rFont val="Tahoma"/>
            <family val="2"/>
          </rPr>
          <t>None handed in.</t>
        </r>
      </text>
    </comment>
    <comment ref="U42" authorId="0" shapeId="0">
      <text>
        <r>
          <rPr>
            <sz val="9"/>
            <color indexed="81"/>
            <rFont val="Tahoma"/>
            <family val="2"/>
          </rPr>
          <t>None handed in.</t>
        </r>
      </text>
    </comment>
    <comment ref="Q44" authorId="0" shapeId="0">
      <text>
        <r>
          <rPr>
            <sz val="9"/>
            <color indexed="81"/>
            <rFont val="Tahoma"/>
            <family val="2"/>
          </rPr>
          <t>None handed in.</t>
        </r>
      </text>
    </comment>
    <comment ref="T44" authorId="0" shapeId="0">
      <text>
        <r>
          <rPr>
            <sz val="9"/>
            <color indexed="81"/>
            <rFont val="Tahoma"/>
            <family val="2"/>
          </rPr>
          <t>None handed in.</t>
        </r>
      </text>
    </comment>
    <comment ref="V44" authorId="0" shapeId="0">
      <text>
        <r>
          <rPr>
            <sz val="9"/>
            <color indexed="81"/>
            <rFont val="Tahoma"/>
            <family val="2"/>
          </rPr>
          <t>None handed in.</t>
        </r>
      </text>
    </comment>
    <comment ref="W46" authorId="0" shapeId="0">
      <text>
        <r>
          <rPr>
            <sz val="9"/>
            <color indexed="81"/>
            <rFont val="Tahoma"/>
            <family val="2"/>
          </rPr>
          <t>None handed in.</t>
        </r>
      </text>
    </comment>
    <comment ref="I47" authorId="0" shapeId="0">
      <text>
        <r>
          <rPr>
            <sz val="9"/>
            <color indexed="81"/>
            <rFont val="Tahoma"/>
            <family val="2"/>
          </rPr>
          <t>None handed in.</t>
        </r>
      </text>
    </comment>
    <comment ref="L47" authorId="0" shapeId="0">
      <text>
        <r>
          <rPr>
            <sz val="9"/>
            <color indexed="81"/>
            <rFont val="Tahoma"/>
            <family val="2"/>
          </rPr>
          <t>None handed in.</t>
        </r>
      </text>
    </comment>
    <comment ref="V47" authorId="0" shapeId="0">
      <text>
        <r>
          <rPr>
            <sz val="9"/>
            <color indexed="81"/>
            <rFont val="Tahoma"/>
            <family val="2"/>
          </rPr>
          <t>None handed in.</t>
        </r>
      </text>
    </comment>
    <comment ref="G48" authorId="0" shapeId="0">
      <text>
        <r>
          <rPr>
            <sz val="9"/>
            <color indexed="81"/>
            <rFont val="Tahoma"/>
            <family val="2"/>
          </rPr>
          <t>Turned in preparation questions, rather than HW questions</t>
        </r>
      </text>
    </comment>
    <comment ref="H48" authorId="0" shapeId="0">
      <text>
        <r>
          <rPr>
            <sz val="9"/>
            <color indexed="81"/>
            <rFont val="Tahoma"/>
            <family val="2"/>
          </rPr>
          <t>Turned in preparation questions, rather than HW questions</t>
        </r>
      </text>
    </comment>
    <comment ref="I48" authorId="0" shapeId="0">
      <text>
        <r>
          <rPr>
            <sz val="9"/>
            <color indexed="81"/>
            <rFont val="Tahoma"/>
            <family val="2"/>
          </rPr>
          <t>None handed in.</t>
        </r>
      </text>
    </comment>
    <comment ref="M49" authorId="0" shapeId="0">
      <text>
        <r>
          <rPr>
            <sz val="9"/>
            <color indexed="81"/>
            <rFont val="Tahoma"/>
            <family val="2"/>
          </rPr>
          <t>She handed this, in it was bad, I worked with her to fix it, she did most of the work by herself, but did not hand in a new one.</t>
        </r>
      </text>
    </comment>
    <comment ref="I50" authorId="0" shapeId="0">
      <text>
        <r>
          <rPr>
            <sz val="9"/>
            <color indexed="81"/>
            <rFont val="Tahoma"/>
            <family val="2"/>
          </rPr>
          <t>None handed in.</t>
        </r>
      </text>
    </comment>
    <comment ref="S50" authorId="0" shapeId="0">
      <text>
        <r>
          <rPr>
            <sz val="9"/>
            <color indexed="81"/>
            <rFont val="Tahoma"/>
            <family val="2"/>
          </rPr>
          <t>Late … was sick</t>
        </r>
      </text>
    </comment>
    <comment ref="S51" authorId="0" shapeId="0">
      <text>
        <r>
          <rPr>
            <sz val="9"/>
            <color indexed="81"/>
            <rFont val="Tahoma"/>
            <family val="2"/>
          </rPr>
          <t>Late … was sick</t>
        </r>
      </text>
    </comment>
    <comment ref="Q52" authorId="0" shapeId="0">
      <text>
        <r>
          <rPr>
            <sz val="9"/>
            <color indexed="81"/>
            <rFont val="Tahoma"/>
            <family val="2"/>
          </rPr>
          <t>None handed in.</t>
        </r>
      </text>
    </comment>
    <comment ref="K53" authorId="0" shapeId="0">
      <text>
        <r>
          <rPr>
            <sz val="9"/>
            <color indexed="81"/>
            <rFont val="Tahoma"/>
            <family val="2"/>
          </rPr>
          <t>Handed in late.</t>
        </r>
      </text>
    </comment>
    <comment ref="T53" authorId="0" shapeId="0">
      <text>
        <r>
          <rPr>
            <sz val="9"/>
            <color indexed="81"/>
            <rFont val="Tahoma"/>
            <family val="2"/>
          </rPr>
          <t>Handed in late.</t>
        </r>
      </text>
    </comment>
    <comment ref="Q55" authorId="0" shapeId="0">
      <text>
        <r>
          <rPr>
            <sz val="9"/>
            <color indexed="81"/>
            <rFont val="Tahoma"/>
            <family val="2"/>
          </rPr>
          <t>None handed in.</t>
        </r>
      </text>
    </comment>
    <comment ref="R55" authorId="0" shapeId="0">
      <text>
        <r>
          <rPr>
            <sz val="9"/>
            <color indexed="81"/>
            <rFont val="Tahoma"/>
            <family val="2"/>
          </rPr>
          <t>Late</t>
        </r>
      </text>
    </comment>
    <comment ref="V55" authorId="0" shapeId="0">
      <text>
        <r>
          <rPr>
            <sz val="9"/>
            <color indexed="81"/>
            <rFont val="Tahoma"/>
            <family val="2"/>
          </rPr>
          <t>None handed in.</t>
        </r>
      </text>
    </comment>
    <comment ref="V57" authorId="0" shapeId="0">
      <text>
        <r>
          <rPr>
            <sz val="9"/>
            <color indexed="81"/>
            <rFont val="Tahoma"/>
            <family val="2"/>
          </rPr>
          <t>None handed in.</t>
        </r>
      </text>
    </comment>
    <comment ref="R58" authorId="0" shapeId="0">
      <text>
        <r>
          <rPr>
            <sz val="9"/>
            <color indexed="81"/>
            <rFont val="Tahoma"/>
            <family val="2"/>
          </rPr>
          <t>None handed in.</t>
        </r>
      </text>
    </comment>
    <comment ref="W58" authorId="0" shapeId="0">
      <text>
        <r>
          <rPr>
            <sz val="9"/>
            <color indexed="81"/>
            <rFont val="Tahoma"/>
            <family val="2"/>
          </rPr>
          <t>Handed in late.</t>
        </r>
      </text>
    </comment>
    <comment ref="G60" authorId="0" shapeId="0">
      <text>
        <r>
          <rPr>
            <sz val="9"/>
            <color indexed="81"/>
            <rFont val="Tahoma"/>
            <family val="2"/>
          </rPr>
          <t>None handed in.</t>
        </r>
      </text>
    </comment>
    <comment ref="H60" authorId="0" shapeId="0">
      <text>
        <r>
          <rPr>
            <sz val="9"/>
            <color indexed="81"/>
            <rFont val="Tahoma"/>
            <family val="2"/>
          </rPr>
          <t>None handed in.</t>
        </r>
      </text>
    </comment>
    <comment ref="I60" authorId="0" shapeId="0">
      <text>
        <r>
          <rPr>
            <sz val="9"/>
            <color indexed="81"/>
            <rFont val="Tahoma"/>
            <family val="2"/>
          </rPr>
          <t>None handed in.</t>
        </r>
      </text>
    </comment>
    <comment ref="J60" authorId="0" shapeId="0">
      <text>
        <r>
          <rPr>
            <sz val="9"/>
            <color indexed="81"/>
            <rFont val="Tahoma"/>
            <family val="2"/>
          </rPr>
          <t>Handed in late.</t>
        </r>
      </text>
    </comment>
    <comment ref="L60" authorId="0" shapeId="0">
      <text>
        <r>
          <rPr>
            <sz val="9"/>
            <color indexed="81"/>
            <rFont val="Tahoma"/>
            <family val="2"/>
          </rPr>
          <t>None handed in.</t>
        </r>
      </text>
    </comment>
    <comment ref="N60" authorId="0" shapeId="0">
      <text>
        <r>
          <rPr>
            <sz val="9"/>
            <color indexed="81"/>
            <rFont val="Tahoma"/>
            <family val="2"/>
          </rPr>
          <t>None handed in.</t>
        </r>
      </text>
    </comment>
    <comment ref="P60" authorId="0" shapeId="0">
      <text>
        <r>
          <rPr>
            <sz val="9"/>
            <color indexed="81"/>
            <rFont val="Tahoma"/>
            <family val="2"/>
          </rPr>
          <t>None handed in.</t>
        </r>
      </text>
    </comment>
    <comment ref="Q60" authorId="0" shapeId="0">
      <text>
        <r>
          <rPr>
            <sz val="9"/>
            <color indexed="81"/>
            <rFont val="Tahoma"/>
            <family val="2"/>
          </rPr>
          <t>None handed in.</t>
        </r>
      </text>
    </comment>
    <comment ref="R60" authorId="0" shapeId="0">
      <text>
        <r>
          <rPr>
            <sz val="9"/>
            <color indexed="81"/>
            <rFont val="Tahoma"/>
            <family val="2"/>
          </rPr>
          <t>None handed in.</t>
        </r>
      </text>
    </comment>
    <comment ref="S60" authorId="0" shapeId="0">
      <text>
        <r>
          <rPr>
            <sz val="9"/>
            <color indexed="81"/>
            <rFont val="Tahoma"/>
            <family val="2"/>
          </rPr>
          <t>None handed in.</t>
        </r>
      </text>
    </comment>
    <comment ref="T60" authorId="0" shapeId="0">
      <text>
        <r>
          <rPr>
            <sz val="9"/>
            <color indexed="81"/>
            <rFont val="Tahoma"/>
            <family val="2"/>
          </rPr>
          <t>None handed in.</t>
        </r>
      </text>
    </comment>
    <comment ref="U60" authorId="0" shapeId="0">
      <text>
        <r>
          <rPr>
            <sz val="9"/>
            <color indexed="81"/>
            <rFont val="Tahoma"/>
            <family val="2"/>
          </rPr>
          <t>None handed in.</t>
        </r>
      </text>
    </comment>
    <comment ref="V60" authorId="0" shapeId="0">
      <text>
        <r>
          <rPr>
            <sz val="9"/>
            <color indexed="81"/>
            <rFont val="Tahoma"/>
            <family val="2"/>
          </rPr>
          <t>None handed in.</t>
        </r>
      </text>
    </comment>
    <comment ref="W60" authorId="0" shapeId="0">
      <text>
        <r>
          <rPr>
            <sz val="9"/>
            <color indexed="81"/>
            <rFont val="Tahoma"/>
            <family val="2"/>
          </rPr>
          <t>None handed in.</t>
        </r>
      </text>
    </comment>
  </commentList>
</comments>
</file>

<file path=xl/comments3.xml><?xml version="1.0" encoding="utf-8"?>
<comments xmlns="http://schemas.openxmlformats.org/spreadsheetml/2006/main">
  <authors>
    <author>Image</author>
  </authors>
  <commentList>
    <comment ref="R4" authorId="0" shapeId="0">
      <text>
        <r>
          <rPr>
            <sz val="9"/>
            <color indexed="81"/>
            <rFont val="Tahoma"/>
            <family val="2"/>
          </rPr>
          <t>Left at least 40 mins early</t>
        </r>
      </text>
    </comment>
    <comment ref="S4" authorId="0" shapeId="0">
      <text>
        <r>
          <rPr>
            <sz val="9"/>
            <color indexed="81"/>
            <rFont val="Tahoma"/>
            <family val="2"/>
          </rPr>
          <t>Absent without notice.</t>
        </r>
      </text>
    </comment>
    <comment ref="U4" authorId="0" shapeId="0">
      <text>
        <r>
          <rPr>
            <sz val="9"/>
            <color indexed="81"/>
            <rFont val="Tahoma"/>
            <family val="2"/>
          </rPr>
          <t>Absent without notice.</t>
        </r>
      </text>
    </comment>
    <comment ref="X4" authorId="0" shapeId="0">
      <text>
        <r>
          <rPr>
            <sz val="9"/>
            <color indexed="81"/>
            <rFont val="Tahoma"/>
            <family val="2"/>
          </rPr>
          <t>30 mins late … did not take quiz</t>
        </r>
      </text>
    </comment>
    <comment ref="Z4" authorId="0" shapeId="0">
      <text>
        <r>
          <rPr>
            <sz val="9"/>
            <color indexed="81"/>
            <rFont val="Tahoma"/>
            <family val="2"/>
          </rPr>
          <t>Left early.</t>
        </r>
      </text>
    </comment>
    <comment ref="AA4" authorId="0" shapeId="0">
      <text>
        <r>
          <rPr>
            <sz val="9"/>
            <color indexed="81"/>
            <rFont val="Tahoma"/>
            <family val="2"/>
          </rPr>
          <t>Came late, did not take quiz</t>
        </r>
      </text>
    </comment>
    <comment ref="AD4" authorId="0" shapeId="0">
      <text>
        <r>
          <rPr>
            <sz val="9"/>
            <color indexed="81"/>
            <rFont val="Tahoma"/>
            <family val="2"/>
          </rPr>
          <t>Absent without notice.</t>
        </r>
      </text>
    </comment>
    <comment ref="AE4" authorId="0" shapeId="0">
      <text>
        <r>
          <rPr>
            <sz val="9"/>
            <color indexed="81"/>
            <rFont val="Tahoma"/>
            <family val="2"/>
          </rPr>
          <t>Absent without notice.</t>
        </r>
      </text>
    </comment>
    <comment ref="AK4" authorId="0" shapeId="0">
      <text>
        <r>
          <rPr>
            <sz val="9"/>
            <color indexed="81"/>
            <rFont val="Tahoma"/>
            <family val="2"/>
          </rPr>
          <t>Absent without notice.</t>
        </r>
      </text>
    </comment>
    <comment ref="AL4" authorId="0" shapeId="0">
      <text>
        <r>
          <rPr>
            <sz val="9"/>
            <color indexed="81"/>
            <rFont val="Tahoma"/>
            <family val="2"/>
          </rPr>
          <t>Absent without notice.</t>
        </r>
      </text>
    </comment>
    <comment ref="AM4" authorId="0" shapeId="0">
      <text>
        <r>
          <rPr>
            <sz val="9"/>
            <color indexed="81"/>
            <rFont val="Tahoma"/>
            <family val="2"/>
          </rPr>
          <t>Absent without notice.</t>
        </r>
      </text>
    </comment>
    <comment ref="AN4" authorId="0" shapeId="0">
      <text>
        <r>
          <rPr>
            <sz val="9"/>
            <color indexed="81"/>
            <rFont val="Tahoma"/>
            <family val="2"/>
          </rPr>
          <t>Absent without notice.</t>
        </r>
      </text>
    </comment>
    <comment ref="AB5" authorId="0" shapeId="0">
      <text>
        <r>
          <rPr>
            <sz val="9"/>
            <color indexed="81"/>
            <rFont val="Tahoma"/>
            <family val="2"/>
          </rPr>
          <t>Too much texting</t>
        </r>
      </text>
    </comment>
    <comment ref="AL5" authorId="0" shapeId="0">
      <text>
        <r>
          <rPr>
            <sz val="9"/>
            <color indexed="81"/>
            <rFont val="Tahoma"/>
            <family val="2"/>
          </rPr>
          <t>Absent without notice.</t>
        </r>
      </text>
    </comment>
    <comment ref="W6" authorId="0" shapeId="0">
      <text>
        <r>
          <rPr>
            <sz val="9"/>
            <color indexed="81"/>
            <rFont val="Tahoma"/>
            <family val="2"/>
          </rPr>
          <t>Left after 30mins … said sick</t>
        </r>
      </text>
    </comment>
    <comment ref="X6" authorId="0" shapeId="0">
      <text>
        <r>
          <rPr>
            <sz val="9"/>
            <color indexed="81"/>
            <rFont val="Tahoma"/>
            <family val="2"/>
          </rPr>
          <t>Texted</t>
        </r>
      </text>
    </comment>
    <comment ref="Y6" authorId="0" shapeId="0">
      <text>
        <r>
          <rPr>
            <sz val="9"/>
            <color indexed="81"/>
            <rFont val="Tahoma"/>
            <family val="2"/>
          </rPr>
          <t>Absent without notice.</t>
        </r>
      </text>
    </comment>
    <comment ref="AA6" authorId="0" shapeId="0">
      <text>
        <r>
          <rPr>
            <sz val="9"/>
            <color indexed="81"/>
            <rFont val="Tahoma"/>
            <family val="2"/>
          </rPr>
          <t>Did not pay attention to lecture</t>
        </r>
      </text>
    </comment>
    <comment ref="AB6" authorId="0" shapeId="0">
      <text>
        <r>
          <rPr>
            <sz val="9"/>
            <color indexed="81"/>
            <rFont val="Tahoma"/>
            <family val="2"/>
          </rPr>
          <t>Absent without notice.</t>
        </r>
      </text>
    </comment>
    <comment ref="AD6" authorId="0" shapeId="0">
      <text>
        <r>
          <rPr>
            <sz val="9"/>
            <color indexed="81"/>
            <rFont val="Tahoma"/>
            <family val="2"/>
          </rPr>
          <t>Absent without notice.</t>
        </r>
      </text>
    </comment>
    <comment ref="AE6" authorId="0" shapeId="0">
      <text>
        <r>
          <rPr>
            <sz val="9"/>
            <color indexed="81"/>
            <rFont val="Tahoma"/>
            <family val="2"/>
          </rPr>
          <t>Left 20 mins early</t>
        </r>
      </text>
    </comment>
    <comment ref="AI6" authorId="0" shapeId="0">
      <text>
        <r>
          <rPr>
            <sz val="9"/>
            <color indexed="81"/>
            <rFont val="Tahoma"/>
            <family val="2"/>
          </rPr>
          <t>Absent without notice.</t>
        </r>
      </text>
    </comment>
    <comment ref="AK6" authorId="0" shapeId="0">
      <text>
        <r>
          <rPr>
            <sz val="9"/>
            <color indexed="81"/>
            <rFont val="Tahoma"/>
            <family val="2"/>
          </rPr>
          <t>Absent without notice.</t>
        </r>
      </text>
    </comment>
    <comment ref="AL6" authorId="0" shapeId="0">
      <text>
        <r>
          <rPr>
            <sz val="9"/>
            <color indexed="81"/>
            <rFont val="Tahoma"/>
            <family val="2"/>
          </rPr>
          <t>Absent without notice.</t>
        </r>
      </text>
    </comment>
    <comment ref="AM6" authorId="0" shapeId="0">
      <text>
        <r>
          <rPr>
            <sz val="9"/>
            <color indexed="81"/>
            <rFont val="Tahoma"/>
            <family val="2"/>
          </rPr>
          <t>Absent without notice.</t>
        </r>
      </text>
    </comment>
    <comment ref="AN6" authorId="0" shapeId="0">
      <text>
        <r>
          <rPr>
            <sz val="9"/>
            <color indexed="81"/>
            <rFont val="Tahoma"/>
            <family val="2"/>
          </rPr>
          <t>Absent without notice.</t>
        </r>
      </text>
    </comment>
    <comment ref="AO6" authorId="0" shapeId="0">
      <text>
        <r>
          <rPr>
            <sz val="9"/>
            <color indexed="81"/>
            <rFont val="Tahoma"/>
            <family val="2"/>
          </rPr>
          <t>Absent without notice.</t>
        </r>
      </text>
    </comment>
    <comment ref="AE8" authorId="0" shapeId="0">
      <text>
        <r>
          <rPr>
            <sz val="9"/>
            <color indexed="81"/>
            <rFont val="Tahoma"/>
            <family val="2"/>
          </rPr>
          <t>Absent without notice.</t>
        </r>
      </text>
    </comment>
    <comment ref="K9" authorId="0" shapeId="0">
      <text>
        <r>
          <rPr>
            <sz val="9"/>
            <color indexed="81"/>
            <rFont val="Tahoma"/>
            <family val="2"/>
          </rPr>
          <t>Absent without notice.</t>
        </r>
      </text>
    </comment>
    <comment ref="L9" authorId="0" shapeId="0">
      <text>
        <r>
          <rPr>
            <sz val="9"/>
            <color indexed="81"/>
            <rFont val="Tahoma"/>
            <family val="2"/>
          </rPr>
          <t>Absent without notice.</t>
        </r>
      </text>
    </comment>
    <comment ref="P9" authorId="0" shapeId="0">
      <text>
        <r>
          <rPr>
            <sz val="9"/>
            <color indexed="81"/>
            <rFont val="Tahoma"/>
            <family val="2"/>
          </rPr>
          <t>Absent without notice.</t>
        </r>
      </text>
    </comment>
    <comment ref="Q9" authorId="0" shapeId="0">
      <text>
        <r>
          <rPr>
            <sz val="9"/>
            <color indexed="81"/>
            <rFont val="Tahoma"/>
            <family val="2"/>
          </rPr>
          <t>Absent without notice.</t>
        </r>
      </text>
    </comment>
    <comment ref="T9" authorId="0" shapeId="0">
      <text>
        <r>
          <rPr>
            <sz val="9"/>
            <color indexed="81"/>
            <rFont val="Tahoma"/>
            <family val="2"/>
          </rPr>
          <t>Took the quiz and left.</t>
        </r>
      </text>
    </comment>
    <comment ref="Q10" authorId="0" shapeId="0">
      <text>
        <r>
          <rPr>
            <sz val="9"/>
            <color indexed="81"/>
            <rFont val="Tahoma"/>
            <family val="2"/>
          </rPr>
          <t>Absent without notice.</t>
        </r>
      </text>
    </comment>
    <comment ref="AF10" authorId="0" shapeId="0">
      <text>
        <r>
          <rPr>
            <sz val="9"/>
            <color indexed="81"/>
            <rFont val="Tahoma"/>
            <family val="2"/>
          </rPr>
          <t>Absent … said she had too much other stuff to do</t>
        </r>
      </text>
    </comment>
    <comment ref="AL10" authorId="0" shapeId="0">
      <text>
        <r>
          <rPr>
            <sz val="9"/>
            <color indexed="81"/>
            <rFont val="Tahoma"/>
            <family val="2"/>
          </rPr>
          <t>Absent without notice.</t>
        </r>
      </text>
    </comment>
    <comment ref="O11" authorId="0" shapeId="0">
      <text>
        <r>
          <rPr>
            <sz val="9"/>
            <color indexed="81"/>
            <rFont val="Tahoma"/>
            <family val="2"/>
          </rPr>
          <t>Playing video game while I was lecturing, did stop after I called him on it.</t>
        </r>
      </text>
    </comment>
    <comment ref="P11" authorId="0" shapeId="0">
      <text>
        <r>
          <rPr>
            <sz val="9"/>
            <color indexed="81"/>
            <rFont val="Tahoma"/>
            <family val="2"/>
          </rPr>
          <t>Absent without notice.</t>
        </r>
      </text>
    </comment>
    <comment ref="Q11" authorId="0" shapeId="0">
      <text>
        <r>
          <rPr>
            <sz val="9"/>
            <color indexed="81"/>
            <rFont val="Tahoma"/>
            <family val="2"/>
          </rPr>
          <t>Doing other things on his computer</t>
        </r>
      </text>
    </comment>
    <comment ref="R11" authorId="0" shapeId="0">
      <text>
        <r>
          <rPr>
            <sz val="9"/>
            <color indexed="81"/>
            <rFont val="Tahoma"/>
            <family val="2"/>
          </rPr>
          <t>Doing other things on his computer</t>
        </r>
      </text>
    </comment>
    <comment ref="U11" authorId="0" shapeId="0">
      <text>
        <r>
          <rPr>
            <sz val="9"/>
            <color indexed="81"/>
            <rFont val="Tahoma"/>
            <family val="2"/>
          </rPr>
          <t>Left early.</t>
        </r>
      </text>
    </comment>
    <comment ref="Z11" authorId="0" shapeId="0">
      <text>
        <r>
          <rPr>
            <sz val="9"/>
            <color indexed="81"/>
            <rFont val="Tahoma"/>
            <family val="2"/>
          </rPr>
          <t>Absent without notice.</t>
        </r>
      </text>
    </comment>
    <comment ref="AA11" authorId="0" shapeId="0">
      <text>
        <r>
          <rPr>
            <sz val="9"/>
            <color indexed="81"/>
            <rFont val="Tahoma"/>
            <family val="2"/>
          </rPr>
          <t>Absent without notice.</t>
        </r>
      </text>
    </comment>
    <comment ref="AC11" authorId="0" shapeId="0">
      <text>
        <r>
          <rPr>
            <sz val="9"/>
            <color indexed="81"/>
            <rFont val="Tahoma"/>
            <family val="2"/>
          </rPr>
          <t>Absent without notice.</t>
        </r>
      </text>
    </comment>
    <comment ref="AI11" authorId="0" shapeId="0">
      <text>
        <r>
          <rPr>
            <sz val="9"/>
            <color indexed="81"/>
            <rFont val="Tahoma"/>
            <family val="2"/>
          </rPr>
          <t>Absent without notice.</t>
        </r>
      </text>
    </comment>
    <comment ref="AJ11" authorId="0" shapeId="0">
      <text>
        <r>
          <rPr>
            <sz val="9"/>
            <color indexed="81"/>
            <rFont val="Tahoma"/>
            <family val="2"/>
          </rPr>
          <t>Absent without notice.</t>
        </r>
      </text>
    </comment>
    <comment ref="AL11" authorId="0" shapeId="0">
      <text>
        <r>
          <rPr>
            <sz val="9"/>
            <color indexed="81"/>
            <rFont val="Tahoma"/>
            <family val="2"/>
          </rPr>
          <t>Absent without notice.</t>
        </r>
      </text>
    </comment>
    <comment ref="AN11" authorId="0" shapeId="0">
      <text>
        <r>
          <rPr>
            <sz val="9"/>
            <color indexed="81"/>
            <rFont val="Tahoma"/>
            <family val="2"/>
          </rPr>
          <t>Absent without notice.</t>
        </r>
      </text>
    </comment>
    <comment ref="AO11" authorId="0" shapeId="0">
      <text>
        <r>
          <rPr>
            <sz val="9"/>
            <color indexed="81"/>
            <rFont val="Tahoma"/>
            <family val="2"/>
          </rPr>
          <t>Absent without notice.</t>
        </r>
      </text>
    </comment>
    <comment ref="K12" authorId="0" shapeId="0">
      <text>
        <r>
          <rPr>
            <sz val="9"/>
            <color indexed="81"/>
            <rFont val="Tahoma"/>
            <family val="2"/>
          </rPr>
          <t>Absent without notice.</t>
        </r>
      </text>
    </comment>
    <comment ref="S12" authorId="0" shapeId="0">
      <text>
        <r>
          <rPr>
            <sz val="9"/>
            <color indexed="81"/>
            <rFont val="Tahoma"/>
            <family val="2"/>
          </rPr>
          <t>Absent without notice.</t>
        </r>
      </text>
    </comment>
    <comment ref="T12" authorId="0" shapeId="0">
      <text>
        <r>
          <rPr>
            <sz val="9"/>
            <color indexed="81"/>
            <rFont val="Tahoma"/>
            <family val="2"/>
          </rPr>
          <t>Absent without notice.</t>
        </r>
      </text>
    </comment>
    <comment ref="U12" authorId="0" shapeId="0">
      <text>
        <r>
          <rPr>
            <sz val="9"/>
            <color indexed="81"/>
            <rFont val="Tahoma"/>
            <family val="2"/>
          </rPr>
          <t>Absent without notice.</t>
        </r>
      </text>
    </comment>
    <comment ref="X12" authorId="0" shapeId="0">
      <text>
        <r>
          <rPr>
            <sz val="9"/>
            <color indexed="81"/>
            <rFont val="Tahoma"/>
            <family val="2"/>
          </rPr>
          <t>Absent without notice.</t>
        </r>
      </text>
    </comment>
    <comment ref="Y12" authorId="0" shapeId="0">
      <text>
        <r>
          <rPr>
            <sz val="9"/>
            <color indexed="81"/>
            <rFont val="Tahoma"/>
            <family val="2"/>
          </rPr>
          <t>Absent without notice.</t>
        </r>
      </text>
    </comment>
    <comment ref="Z12" authorId="0" shapeId="0">
      <text>
        <r>
          <rPr>
            <sz val="9"/>
            <color indexed="81"/>
            <rFont val="Tahoma"/>
            <family val="2"/>
          </rPr>
          <t>Absent without notice.</t>
        </r>
      </text>
    </comment>
    <comment ref="AB12" authorId="0" shapeId="0">
      <text>
        <r>
          <rPr>
            <sz val="9"/>
            <color indexed="81"/>
            <rFont val="Tahoma"/>
            <family val="2"/>
          </rPr>
          <t>Absent without notice.</t>
        </r>
      </text>
    </comment>
    <comment ref="AE12" authorId="0" shapeId="0">
      <text>
        <r>
          <rPr>
            <sz val="9"/>
            <color indexed="81"/>
            <rFont val="Tahoma"/>
            <family val="2"/>
          </rPr>
          <t>Absent without notice.</t>
        </r>
      </text>
    </comment>
    <comment ref="AF12" authorId="0" shapeId="0">
      <text>
        <r>
          <rPr>
            <sz val="9"/>
            <color indexed="81"/>
            <rFont val="Tahoma"/>
            <family val="2"/>
          </rPr>
          <t>Absent without notice.</t>
        </r>
      </text>
    </comment>
    <comment ref="AH12" authorId="0" shapeId="0">
      <text>
        <r>
          <rPr>
            <sz val="9"/>
            <color indexed="81"/>
            <rFont val="Tahoma"/>
            <family val="2"/>
          </rPr>
          <t>Absent without notice.</t>
        </r>
      </text>
    </comment>
    <comment ref="AI12" authorId="0" shapeId="0">
      <text>
        <r>
          <rPr>
            <sz val="9"/>
            <color indexed="81"/>
            <rFont val="Tahoma"/>
            <family val="2"/>
          </rPr>
          <t>Absent without notice.</t>
        </r>
      </text>
    </comment>
    <comment ref="AJ12" authorId="0" shapeId="0">
      <text>
        <r>
          <rPr>
            <sz val="9"/>
            <color indexed="81"/>
            <rFont val="Tahoma"/>
            <family val="2"/>
          </rPr>
          <t>Absent without notice.</t>
        </r>
      </text>
    </comment>
    <comment ref="AK12" authorId="0" shapeId="0">
      <text>
        <r>
          <rPr>
            <sz val="9"/>
            <color indexed="81"/>
            <rFont val="Tahoma"/>
            <family val="2"/>
          </rPr>
          <t>Absent without notice.</t>
        </r>
      </text>
    </comment>
    <comment ref="AL12" authorId="0" shapeId="0">
      <text>
        <r>
          <rPr>
            <sz val="9"/>
            <color indexed="81"/>
            <rFont val="Tahoma"/>
            <family val="2"/>
          </rPr>
          <t>Absent without notice.</t>
        </r>
      </text>
    </comment>
    <comment ref="AM12" authorId="0" shapeId="0">
      <text>
        <r>
          <rPr>
            <sz val="9"/>
            <color indexed="81"/>
            <rFont val="Tahoma"/>
            <family val="2"/>
          </rPr>
          <t>Absent without notice.</t>
        </r>
      </text>
    </comment>
    <comment ref="AN12" authorId="0" shapeId="0">
      <text>
        <r>
          <rPr>
            <sz val="9"/>
            <color indexed="81"/>
            <rFont val="Tahoma"/>
            <family val="2"/>
          </rPr>
          <t>Absent without notice.</t>
        </r>
      </text>
    </comment>
    <comment ref="AO12" authorId="0" shapeId="0">
      <text>
        <r>
          <rPr>
            <sz val="9"/>
            <color indexed="81"/>
            <rFont val="Tahoma"/>
            <family val="2"/>
          </rPr>
          <t>Absent without notice.</t>
        </r>
      </text>
    </comment>
    <comment ref="I13" authorId="0" shapeId="0">
      <text>
        <r>
          <rPr>
            <sz val="9"/>
            <color indexed="81"/>
            <rFont val="Tahoma"/>
            <family val="2"/>
          </rPr>
          <t>Absent without notice.</t>
        </r>
      </text>
    </comment>
    <comment ref="R13" authorId="0" shapeId="0">
      <text>
        <r>
          <rPr>
            <sz val="9"/>
            <color indexed="81"/>
            <rFont val="Tahoma"/>
            <family val="2"/>
          </rPr>
          <t>left early … Drs appt</t>
        </r>
      </text>
    </comment>
    <comment ref="S13" authorId="0" shapeId="0">
      <text>
        <r>
          <rPr>
            <sz val="9"/>
            <color indexed="81"/>
            <rFont val="Tahoma"/>
            <family val="2"/>
          </rPr>
          <t>Absent without notice.</t>
        </r>
      </text>
    </comment>
    <comment ref="W13" authorId="0" shapeId="0">
      <text>
        <r>
          <rPr>
            <sz val="9"/>
            <color indexed="81"/>
            <rFont val="Tahoma"/>
            <family val="2"/>
          </rPr>
          <t>Absent, said (late) that went home</t>
        </r>
      </text>
    </comment>
    <comment ref="Y13" authorId="0" shapeId="0">
      <text>
        <r>
          <rPr>
            <sz val="9"/>
            <color indexed="81"/>
            <rFont val="Tahoma"/>
            <family val="2"/>
          </rPr>
          <t>Absent without notice.</t>
        </r>
      </text>
    </comment>
    <comment ref="AB13" authorId="0" shapeId="0">
      <text>
        <r>
          <rPr>
            <sz val="9"/>
            <color indexed="81"/>
            <rFont val="Tahoma"/>
            <family val="2"/>
          </rPr>
          <t>Absent without notice., but took the quiz</t>
        </r>
      </text>
    </comment>
    <comment ref="AC13" authorId="0" shapeId="0">
      <text>
        <r>
          <rPr>
            <sz val="9"/>
            <color indexed="81"/>
            <rFont val="Tahoma"/>
            <family val="2"/>
          </rPr>
          <t>Absent without notice.</t>
        </r>
      </text>
    </comment>
    <comment ref="AE13" authorId="0" shapeId="0">
      <text>
        <r>
          <rPr>
            <sz val="9"/>
            <color indexed="81"/>
            <rFont val="Tahoma"/>
            <family val="2"/>
          </rPr>
          <t>Not focused.</t>
        </r>
      </text>
    </comment>
    <comment ref="AM13" authorId="0" shapeId="0">
      <text>
        <r>
          <rPr>
            <sz val="9"/>
            <color indexed="81"/>
            <rFont val="Tahoma"/>
            <family val="2"/>
          </rPr>
          <t>Absent without notice.</t>
        </r>
      </text>
    </comment>
    <comment ref="AO13" authorId="0" shapeId="0">
      <text>
        <r>
          <rPr>
            <sz val="9"/>
            <color indexed="81"/>
            <rFont val="Tahoma"/>
            <family val="2"/>
          </rPr>
          <t>Absent without notice.</t>
        </r>
      </text>
    </comment>
    <comment ref="X14" authorId="0" shapeId="0">
      <text>
        <r>
          <rPr>
            <sz val="9"/>
            <color indexed="81"/>
            <rFont val="Tahoma"/>
            <family val="2"/>
          </rPr>
          <t>Computer would not let her access internet … just ignored this quiz.</t>
        </r>
      </text>
    </comment>
    <comment ref="T15" authorId="0" shapeId="0">
      <text>
        <r>
          <rPr>
            <sz val="9"/>
            <color indexed="81"/>
            <rFont val="Tahoma"/>
            <family val="2"/>
          </rPr>
          <t>Absent … took friend to airport (told me this morning)</t>
        </r>
      </text>
    </comment>
    <comment ref="Z15" authorId="0" shapeId="0">
      <text>
        <r>
          <rPr>
            <sz val="9"/>
            <color indexed="81"/>
            <rFont val="Tahoma"/>
            <family val="2"/>
          </rPr>
          <t>Absent … excused for soccer</t>
        </r>
      </text>
    </comment>
    <comment ref="AI15" authorId="0" shapeId="0">
      <text>
        <r>
          <rPr>
            <sz val="9"/>
            <color indexed="81"/>
            <rFont val="Tahoma"/>
            <family val="2"/>
          </rPr>
          <t>Absent … visiting Outdoor Therapy programs</t>
        </r>
      </text>
    </comment>
    <comment ref="AN15" authorId="0" shapeId="0">
      <text>
        <r>
          <rPr>
            <sz val="9"/>
            <color indexed="81"/>
            <rFont val="Tahoma"/>
            <family val="2"/>
          </rPr>
          <t>Absent, said sick</t>
        </r>
      </text>
    </comment>
    <comment ref="AI16" authorId="0" shapeId="0">
      <text>
        <r>
          <rPr>
            <sz val="9"/>
            <color indexed="81"/>
            <rFont val="Tahoma"/>
            <family val="2"/>
          </rPr>
          <t>Left early</t>
        </r>
      </text>
    </comment>
    <comment ref="G17" authorId="0" shapeId="0">
      <text>
        <r>
          <rPr>
            <b/>
            <sz val="9"/>
            <color indexed="81"/>
            <rFont val="Tahoma"/>
            <family val="2"/>
          </rPr>
          <t>Unexcused absence.</t>
        </r>
      </text>
    </comment>
    <comment ref="H17" authorId="0" shapeId="0">
      <text>
        <r>
          <rPr>
            <b/>
            <sz val="9"/>
            <color indexed="81"/>
            <rFont val="Tahoma"/>
            <family val="2"/>
          </rPr>
          <t>Absent without notice.</t>
        </r>
      </text>
    </comment>
    <comment ref="I17" authorId="0" shapeId="0">
      <text>
        <r>
          <rPr>
            <sz val="9"/>
            <color indexed="81"/>
            <rFont val="Tahoma"/>
            <family val="2"/>
          </rPr>
          <t>Absent without notice.</t>
        </r>
      </text>
    </comment>
    <comment ref="J17" authorId="0" shapeId="0">
      <text>
        <r>
          <rPr>
            <sz val="9"/>
            <color indexed="81"/>
            <rFont val="Tahoma"/>
            <family val="2"/>
          </rPr>
          <t>Absent without notice.</t>
        </r>
      </text>
    </comment>
    <comment ref="K17" authorId="0" shapeId="0">
      <text>
        <r>
          <rPr>
            <sz val="9"/>
            <color indexed="81"/>
            <rFont val="Tahoma"/>
            <family val="2"/>
          </rPr>
          <t>Absent without notice.</t>
        </r>
      </text>
    </comment>
    <comment ref="H18" authorId="0" shapeId="0">
      <text>
        <r>
          <rPr>
            <b/>
            <sz val="9"/>
            <color indexed="81"/>
            <rFont val="Tahoma"/>
            <family val="2"/>
          </rPr>
          <t>Absent, said had migraine</t>
        </r>
      </text>
    </comment>
    <comment ref="I18" authorId="0" shapeId="0">
      <text>
        <r>
          <rPr>
            <sz val="9"/>
            <color indexed="81"/>
            <rFont val="Tahoma"/>
            <family val="2"/>
          </rPr>
          <t>Absent, said sick</t>
        </r>
      </text>
    </comment>
    <comment ref="J18" authorId="0" shapeId="0">
      <text>
        <r>
          <rPr>
            <sz val="9"/>
            <color indexed="81"/>
            <rFont val="Tahoma"/>
            <family val="2"/>
          </rPr>
          <t>Absent without notice.</t>
        </r>
      </text>
    </comment>
    <comment ref="K18" authorId="0" shapeId="0">
      <text>
        <r>
          <rPr>
            <sz val="9"/>
            <color indexed="81"/>
            <rFont val="Tahoma"/>
            <family val="2"/>
          </rPr>
          <t>Absent without notice.</t>
        </r>
      </text>
    </comment>
    <comment ref="N18" authorId="0" shapeId="0">
      <text>
        <r>
          <rPr>
            <sz val="9"/>
            <color indexed="81"/>
            <rFont val="Tahoma"/>
            <family val="2"/>
          </rPr>
          <t>Absent without notice.</t>
        </r>
      </text>
    </comment>
    <comment ref="O18" authorId="0" shapeId="0">
      <text>
        <r>
          <rPr>
            <sz val="9"/>
            <color indexed="81"/>
            <rFont val="Tahoma"/>
            <family val="2"/>
          </rPr>
          <t>Absent without notice.</t>
        </r>
      </text>
    </comment>
    <comment ref="P18" authorId="0" shapeId="0">
      <text>
        <r>
          <rPr>
            <b/>
            <sz val="9"/>
            <color indexed="81"/>
            <rFont val="Tahoma"/>
            <family val="2"/>
          </rPr>
          <t>Took the quiz, but may have turned it in after it timed out.</t>
        </r>
      </text>
    </comment>
    <comment ref="Q18" authorId="0" shapeId="0">
      <text>
        <r>
          <rPr>
            <sz val="9"/>
            <color indexed="81"/>
            <rFont val="Tahoma"/>
            <family val="2"/>
          </rPr>
          <t>Came late, quit early. Worked fairly well in between</t>
        </r>
      </text>
    </comment>
    <comment ref="S18" authorId="0" shapeId="0">
      <text>
        <r>
          <rPr>
            <sz val="9"/>
            <color indexed="81"/>
            <rFont val="Tahoma"/>
            <family val="2"/>
          </rPr>
          <t>Absent without notice.</t>
        </r>
      </text>
    </comment>
    <comment ref="V18" authorId="0" shapeId="0">
      <text>
        <r>
          <rPr>
            <sz val="9"/>
            <color indexed="81"/>
            <rFont val="Tahoma"/>
            <family val="2"/>
          </rPr>
          <t>Absent without notice.</t>
        </r>
      </text>
    </comment>
    <comment ref="W18" authorId="0" shapeId="0">
      <text>
        <r>
          <rPr>
            <sz val="9"/>
            <color indexed="81"/>
            <rFont val="Tahoma"/>
            <family val="2"/>
          </rPr>
          <t>Absent, said sick</t>
        </r>
      </text>
    </comment>
    <comment ref="X18" authorId="0" shapeId="0">
      <text>
        <r>
          <rPr>
            <sz val="9"/>
            <color indexed="81"/>
            <rFont val="Tahoma"/>
            <family val="2"/>
          </rPr>
          <t>On computer, not paying attention.</t>
        </r>
      </text>
    </comment>
    <comment ref="Y18" authorId="0" shapeId="0">
      <text>
        <r>
          <rPr>
            <sz val="9"/>
            <color indexed="81"/>
            <rFont val="Tahoma"/>
            <family val="2"/>
          </rPr>
          <t>Absent without notice.</t>
        </r>
      </text>
    </comment>
    <comment ref="Z18" authorId="0" shapeId="0">
      <text>
        <r>
          <rPr>
            <sz val="9"/>
            <color indexed="81"/>
            <rFont val="Tahoma"/>
            <family val="2"/>
          </rPr>
          <t>Absent … excused for soccer, though she never told me.</t>
        </r>
      </text>
    </comment>
    <comment ref="AA18" authorId="0" shapeId="0">
      <text>
        <r>
          <rPr>
            <sz val="9"/>
            <color indexed="81"/>
            <rFont val="Tahoma"/>
            <family val="2"/>
          </rPr>
          <t>Absent without notice.</t>
        </r>
      </text>
    </comment>
    <comment ref="AC18" authorId="0" shapeId="0">
      <text>
        <r>
          <rPr>
            <sz val="9"/>
            <color indexed="81"/>
            <rFont val="Tahoma"/>
            <family val="2"/>
          </rPr>
          <t>Said her car did not work.</t>
        </r>
      </text>
    </comment>
    <comment ref="AD18" authorId="0" shapeId="0">
      <text>
        <r>
          <rPr>
            <sz val="9"/>
            <color indexed="81"/>
            <rFont val="Tahoma"/>
            <family val="2"/>
          </rPr>
          <t>Absent without notice.</t>
        </r>
      </text>
    </comment>
    <comment ref="AE18" authorId="0" shapeId="0">
      <text>
        <r>
          <rPr>
            <sz val="9"/>
            <color indexed="81"/>
            <rFont val="Tahoma"/>
            <family val="2"/>
          </rPr>
          <t>Absent without notice.</t>
        </r>
      </text>
    </comment>
    <comment ref="AH18" authorId="0" shapeId="0">
      <text>
        <r>
          <rPr>
            <sz val="9"/>
            <color indexed="81"/>
            <rFont val="Tahoma"/>
            <family val="2"/>
          </rPr>
          <t>Absent without notice.</t>
        </r>
      </text>
    </comment>
    <comment ref="AI18" authorId="0" shapeId="0">
      <text>
        <r>
          <rPr>
            <sz val="9"/>
            <color indexed="81"/>
            <rFont val="Tahoma"/>
            <family val="2"/>
          </rPr>
          <t>Absent without notice.</t>
        </r>
      </text>
    </comment>
    <comment ref="AJ18" authorId="0" shapeId="0">
      <text>
        <r>
          <rPr>
            <sz val="9"/>
            <color indexed="81"/>
            <rFont val="Tahoma"/>
            <family val="2"/>
          </rPr>
          <t>Absent without notice.</t>
        </r>
      </text>
    </comment>
    <comment ref="AK18" authorId="0" shapeId="0">
      <text>
        <r>
          <rPr>
            <sz val="9"/>
            <color indexed="81"/>
            <rFont val="Tahoma"/>
            <family val="2"/>
          </rPr>
          <t>Absent without notice.</t>
        </r>
      </text>
    </comment>
    <comment ref="AL18" authorId="0" shapeId="0">
      <text>
        <r>
          <rPr>
            <sz val="9"/>
            <color indexed="81"/>
            <rFont val="Tahoma"/>
            <family val="2"/>
          </rPr>
          <t>Absent without notice.</t>
        </r>
      </text>
    </comment>
    <comment ref="AM18" authorId="0" shapeId="0">
      <text>
        <r>
          <rPr>
            <sz val="9"/>
            <color indexed="81"/>
            <rFont val="Tahoma"/>
            <family val="2"/>
          </rPr>
          <t>Absent without notice.</t>
        </r>
      </text>
    </comment>
    <comment ref="AN18" authorId="0" shapeId="0">
      <text>
        <r>
          <rPr>
            <sz val="9"/>
            <color indexed="81"/>
            <rFont val="Tahoma"/>
            <family val="2"/>
          </rPr>
          <t>Absent without notice.</t>
        </r>
      </text>
    </comment>
    <comment ref="AO18" authorId="0" shapeId="0">
      <text>
        <r>
          <rPr>
            <sz val="9"/>
            <color indexed="81"/>
            <rFont val="Tahoma"/>
            <family val="2"/>
          </rPr>
          <t>Absent without notice.</t>
        </r>
      </text>
    </comment>
    <comment ref="Y19" authorId="0" shapeId="0">
      <text>
        <r>
          <rPr>
            <sz val="9"/>
            <color indexed="81"/>
            <rFont val="Tahoma"/>
            <family val="2"/>
          </rPr>
          <t>Absent … Board of Trustees meeting</t>
        </r>
      </text>
    </comment>
    <comment ref="AB19" authorId="0" shapeId="0">
      <text>
        <r>
          <rPr>
            <sz val="9"/>
            <color indexed="81"/>
            <rFont val="Tahoma"/>
            <family val="2"/>
          </rPr>
          <t>Absent without notice.</t>
        </r>
      </text>
    </comment>
    <comment ref="G20" authorId="0" shapeId="0">
      <text>
        <r>
          <rPr>
            <b/>
            <sz val="9"/>
            <color indexed="81"/>
            <rFont val="Tahoma"/>
            <family val="2"/>
          </rPr>
          <t>Unexcused absence.</t>
        </r>
      </text>
    </comment>
    <comment ref="L20" authorId="0" shapeId="0">
      <text>
        <r>
          <rPr>
            <sz val="9"/>
            <color indexed="81"/>
            <rFont val="Tahoma"/>
            <family val="2"/>
          </rPr>
          <t>Absent without notice.</t>
        </r>
      </text>
    </comment>
    <comment ref="N20" authorId="0" shapeId="0">
      <text>
        <r>
          <rPr>
            <sz val="9"/>
            <color indexed="81"/>
            <rFont val="Tahoma"/>
            <family val="2"/>
          </rPr>
          <t>Absent, told me they were sick</t>
        </r>
      </text>
    </comment>
    <comment ref="S20" authorId="0" shapeId="0">
      <text>
        <r>
          <rPr>
            <sz val="9"/>
            <color indexed="81"/>
            <rFont val="Tahoma"/>
            <family val="2"/>
          </rPr>
          <t>Absent without notice.</t>
        </r>
      </text>
    </comment>
    <comment ref="Y20" authorId="0" shapeId="0">
      <text>
        <r>
          <rPr>
            <sz val="9"/>
            <color indexed="81"/>
            <rFont val="Tahoma"/>
            <family val="2"/>
          </rPr>
          <t>Absent without notice.</t>
        </r>
      </text>
    </comment>
    <comment ref="AJ20" authorId="0" shapeId="0">
      <text>
        <r>
          <rPr>
            <sz val="9"/>
            <color indexed="81"/>
            <rFont val="Tahoma"/>
            <family val="2"/>
          </rPr>
          <t>Absent without notice.</t>
        </r>
      </text>
    </comment>
    <comment ref="AK20" authorId="0" shapeId="0">
      <text>
        <r>
          <rPr>
            <sz val="9"/>
            <color indexed="81"/>
            <rFont val="Tahoma"/>
            <family val="2"/>
          </rPr>
          <t>Left early.</t>
        </r>
      </text>
    </comment>
    <comment ref="AL20" authorId="0" shapeId="0">
      <text>
        <r>
          <rPr>
            <sz val="9"/>
            <color indexed="81"/>
            <rFont val="Tahoma"/>
            <family val="2"/>
          </rPr>
          <t>Absent without notice.</t>
        </r>
      </text>
    </comment>
    <comment ref="U21" authorId="0" shapeId="0">
      <text>
        <r>
          <rPr>
            <sz val="9"/>
            <color indexed="81"/>
            <rFont val="Tahoma"/>
            <family val="2"/>
          </rPr>
          <t>Absent. Had an alarm clock problem.</t>
        </r>
      </text>
    </comment>
    <comment ref="AH21" authorId="0" shapeId="0">
      <text>
        <r>
          <rPr>
            <sz val="9"/>
            <color indexed="81"/>
            <rFont val="Tahoma"/>
            <family val="2"/>
          </rPr>
          <t>Absent without notice.</t>
        </r>
      </text>
    </comment>
    <comment ref="N22" authorId="0" shapeId="0">
      <text>
        <r>
          <rPr>
            <sz val="9"/>
            <color indexed="81"/>
            <rFont val="Tahoma"/>
            <family val="2"/>
          </rPr>
          <t>Left after 30mins … said sick</t>
        </r>
      </text>
    </comment>
    <comment ref="R22" authorId="0" shapeId="0">
      <text>
        <r>
          <rPr>
            <sz val="9"/>
            <color indexed="81"/>
            <rFont val="Tahoma"/>
            <family val="2"/>
          </rPr>
          <t>Left at least 40 mins early</t>
        </r>
      </text>
    </comment>
    <comment ref="T22" authorId="0" shapeId="0">
      <text>
        <r>
          <rPr>
            <sz val="9"/>
            <color indexed="81"/>
            <rFont val="Tahoma"/>
            <family val="2"/>
          </rPr>
          <t>Absent without notice.</t>
        </r>
      </text>
    </comment>
    <comment ref="V22" authorId="0" shapeId="0">
      <text>
        <r>
          <rPr>
            <sz val="9"/>
            <color indexed="81"/>
            <rFont val="Tahoma"/>
            <family val="2"/>
          </rPr>
          <t>Absent without notice.</t>
        </r>
      </text>
    </comment>
    <comment ref="X22" authorId="0" shapeId="0">
      <text>
        <r>
          <rPr>
            <sz val="9"/>
            <color indexed="81"/>
            <rFont val="Tahoma"/>
            <family val="2"/>
          </rPr>
          <t>Came late … did not take quiz</t>
        </r>
      </text>
    </comment>
    <comment ref="Z22" authorId="0" shapeId="0">
      <text>
        <r>
          <rPr>
            <sz val="9"/>
            <color indexed="81"/>
            <rFont val="Tahoma"/>
            <family val="2"/>
          </rPr>
          <t>Left early.</t>
        </r>
      </text>
    </comment>
    <comment ref="AA22" authorId="0" shapeId="0">
      <text>
        <r>
          <rPr>
            <sz val="9"/>
            <color indexed="81"/>
            <rFont val="Tahoma"/>
            <family val="2"/>
          </rPr>
          <t>Came late, did not take quiz</t>
        </r>
      </text>
    </comment>
    <comment ref="AM22" authorId="0" shapeId="0">
      <text>
        <r>
          <rPr>
            <sz val="9"/>
            <color indexed="81"/>
            <rFont val="Tahoma"/>
            <family val="2"/>
          </rPr>
          <t>Absent without notice.</t>
        </r>
      </text>
    </comment>
    <comment ref="J23" authorId="0" shapeId="0">
      <text>
        <r>
          <rPr>
            <sz val="9"/>
            <color indexed="81"/>
            <rFont val="Tahoma"/>
            <family val="2"/>
          </rPr>
          <t>Absent, said sick</t>
        </r>
      </text>
    </comment>
    <comment ref="T23" authorId="0" shapeId="0">
      <text>
        <r>
          <rPr>
            <sz val="9"/>
            <color indexed="81"/>
            <rFont val="Tahoma"/>
            <family val="2"/>
          </rPr>
          <t>Absent without notice.</t>
        </r>
      </text>
    </comment>
    <comment ref="W23" authorId="0" shapeId="0">
      <text>
        <r>
          <rPr>
            <sz val="9"/>
            <color indexed="81"/>
            <rFont val="Tahoma"/>
            <family val="2"/>
          </rPr>
          <t>Absent, said sick</t>
        </r>
      </text>
    </comment>
    <comment ref="X23" authorId="0" shapeId="0">
      <text>
        <r>
          <rPr>
            <sz val="9"/>
            <color indexed="81"/>
            <rFont val="Tahoma"/>
            <family val="2"/>
          </rPr>
          <t>Texted</t>
        </r>
      </text>
    </comment>
    <comment ref="Y23" authorId="0" shapeId="0">
      <text>
        <r>
          <rPr>
            <sz val="9"/>
            <color indexed="81"/>
            <rFont val="Tahoma"/>
            <family val="2"/>
          </rPr>
          <t>Screwed around on computer, left very early (1 hr left)</t>
        </r>
      </text>
    </comment>
    <comment ref="AC23" authorId="0" shapeId="0">
      <text>
        <r>
          <rPr>
            <sz val="9"/>
            <color indexed="81"/>
            <rFont val="Tahoma"/>
            <family val="2"/>
          </rPr>
          <t>Screwed around on computer</t>
        </r>
      </text>
    </comment>
    <comment ref="AE23" authorId="0" shapeId="0">
      <text>
        <r>
          <rPr>
            <sz val="9"/>
            <color indexed="81"/>
            <rFont val="Tahoma"/>
            <family val="2"/>
          </rPr>
          <t>Absent … said slick roads</t>
        </r>
      </text>
    </comment>
    <comment ref="AF23" authorId="0" shapeId="0">
      <text>
        <r>
          <rPr>
            <sz val="9"/>
            <color indexed="81"/>
            <rFont val="Tahoma"/>
            <family val="2"/>
          </rPr>
          <t>Absent … doctor's appt</t>
        </r>
      </text>
    </comment>
    <comment ref="AI23" authorId="0" shapeId="0">
      <text>
        <r>
          <rPr>
            <sz val="9"/>
            <color indexed="81"/>
            <rFont val="Tahoma"/>
            <family val="2"/>
          </rPr>
          <t>Absent without notice.</t>
        </r>
      </text>
    </comment>
    <comment ref="AK23" authorId="0" shapeId="0">
      <text>
        <r>
          <rPr>
            <sz val="9"/>
            <color indexed="81"/>
            <rFont val="Tahoma"/>
            <family val="2"/>
          </rPr>
          <t>Absent without notice.</t>
        </r>
      </text>
    </comment>
    <comment ref="AM23" authorId="0" shapeId="0">
      <text>
        <r>
          <rPr>
            <sz val="9"/>
            <color indexed="81"/>
            <rFont val="Tahoma"/>
            <family val="2"/>
          </rPr>
          <t>Absent without notice.</t>
        </r>
      </text>
    </comment>
    <comment ref="AN23" authorId="0" shapeId="0">
      <text>
        <r>
          <rPr>
            <sz val="9"/>
            <color indexed="81"/>
            <rFont val="Tahoma"/>
            <family val="2"/>
          </rPr>
          <t>Absent without notice.</t>
        </r>
      </text>
    </comment>
    <comment ref="AO23" authorId="0" shapeId="0">
      <text>
        <r>
          <rPr>
            <sz val="9"/>
            <color indexed="81"/>
            <rFont val="Tahoma"/>
            <family val="2"/>
          </rPr>
          <t>Absent without notice.</t>
        </r>
      </text>
    </comment>
    <comment ref="S24" authorId="0" shapeId="0">
      <text>
        <r>
          <rPr>
            <sz val="9"/>
            <color indexed="81"/>
            <rFont val="Tahoma"/>
            <family val="2"/>
          </rPr>
          <t>Left right away.</t>
        </r>
      </text>
    </comment>
    <comment ref="U24" authorId="0" shapeId="0">
      <text>
        <r>
          <rPr>
            <sz val="9"/>
            <color indexed="81"/>
            <rFont val="Tahoma"/>
            <family val="2"/>
          </rPr>
          <t>Left early … right after quiz??</t>
        </r>
      </text>
    </comment>
    <comment ref="W24" authorId="0" shapeId="0">
      <text>
        <r>
          <rPr>
            <sz val="9"/>
            <color indexed="81"/>
            <rFont val="Tahoma"/>
            <family val="2"/>
          </rPr>
          <t>Left after lecture</t>
        </r>
      </text>
    </comment>
    <comment ref="Z24" authorId="0" shapeId="0">
      <text>
        <r>
          <rPr>
            <sz val="9"/>
            <color indexed="81"/>
            <rFont val="Tahoma"/>
            <family val="2"/>
          </rPr>
          <t>Took quiz, but not in class???</t>
        </r>
      </text>
    </comment>
    <comment ref="AC24" authorId="0" shapeId="0">
      <text>
        <r>
          <rPr>
            <sz val="9"/>
            <color indexed="81"/>
            <rFont val="Tahoma"/>
            <family val="2"/>
          </rPr>
          <t>Absent without notice.</t>
        </r>
      </text>
    </comment>
    <comment ref="AE24" authorId="0" shapeId="0">
      <text>
        <r>
          <rPr>
            <sz val="9"/>
            <color indexed="81"/>
            <rFont val="Tahoma"/>
            <family val="2"/>
          </rPr>
          <t>Absent without notice.</t>
        </r>
      </text>
    </comment>
    <comment ref="AK24" authorId="0" shapeId="0">
      <text>
        <r>
          <rPr>
            <sz val="9"/>
            <color indexed="81"/>
            <rFont val="Tahoma"/>
            <family val="2"/>
          </rPr>
          <t>Absent without notice.</t>
        </r>
      </text>
    </comment>
    <comment ref="AM24" authorId="0" shapeId="0">
      <text>
        <r>
          <rPr>
            <sz val="9"/>
            <color indexed="81"/>
            <rFont val="Tahoma"/>
            <family val="2"/>
          </rPr>
          <t>Absent without notice.</t>
        </r>
      </text>
    </comment>
    <comment ref="AO24" authorId="0" shapeId="0">
      <text>
        <r>
          <rPr>
            <sz val="9"/>
            <color indexed="81"/>
            <rFont val="Tahoma"/>
            <family val="2"/>
          </rPr>
          <t>Absent without notice.</t>
        </r>
      </text>
    </comment>
    <comment ref="AB25" authorId="0" shapeId="0">
      <text>
        <r>
          <rPr>
            <sz val="9"/>
            <color indexed="81"/>
            <rFont val="Tahoma"/>
            <family val="2"/>
          </rPr>
          <t>Came late, did not take quiz</t>
        </r>
      </text>
    </comment>
    <comment ref="Y26" authorId="0" shapeId="0">
      <text>
        <r>
          <rPr>
            <sz val="9"/>
            <color indexed="81"/>
            <rFont val="Tahoma"/>
            <family val="2"/>
          </rPr>
          <t>Absent without notice.</t>
        </r>
      </text>
    </comment>
    <comment ref="AE26" authorId="0" shapeId="0">
      <text>
        <r>
          <rPr>
            <sz val="9"/>
            <color indexed="81"/>
            <rFont val="Tahoma"/>
            <family val="2"/>
          </rPr>
          <t>Absent without notice.</t>
        </r>
      </text>
    </comment>
    <comment ref="AI26" authorId="0" shapeId="0">
      <text>
        <r>
          <rPr>
            <sz val="9"/>
            <color indexed="81"/>
            <rFont val="Tahoma"/>
            <family val="2"/>
          </rPr>
          <t>Absent without notice.</t>
        </r>
      </text>
    </comment>
    <comment ref="AJ26" authorId="0" shapeId="0">
      <text>
        <r>
          <rPr>
            <sz val="9"/>
            <color indexed="81"/>
            <rFont val="Tahoma"/>
            <family val="2"/>
          </rPr>
          <t>Absent without notice.</t>
        </r>
      </text>
    </comment>
    <comment ref="AK26" authorId="0" shapeId="0">
      <text>
        <r>
          <rPr>
            <sz val="9"/>
            <color indexed="81"/>
            <rFont val="Tahoma"/>
            <family val="2"/>
          </rPr>
          <t>Absent without notice.</t>
        </r>
      </text>
    </comment>
    <comment ref="AO26" authorId="0" shapeId="0">
      <text>
        <r>
          <rPr>
            <sz val="9"/>
            <color indexed="81"/>
            <rFont val="Tahoma"/>
            <family val="2"/>
          </rPr>
          <t>Absent without notice.</t>
        </r>
      </text>
    </comment>
    <comment ref="F27" authorId="0" shapeId="0">
      <text>
        <r>
          <rPr>
            <sz val="9"/>
            <color indexed="81"/>
            <rFont val="Tahoma"/>
            <family val="2"/>
          </rPr>
          <t>Golf … notified me.</t>
        </r>
      </text>
    </comment>
    <comment ref="I27" authorId="0" shapeId="0">
      <text>
        <r>
          <rPr>
            <sz val="9"/>
            <color indexed="81"/>
            <rFont val="Tahoma"/>
            <family val="2"/>
          </rPr>
          <t>Absent - GOLF</t>
        </r>
      </text>
    </comment>
    <comment ref="R27" authorId="0" shapeId="0">
      <text>
        <r>
          <rPr>
            <sz val="9"/>
            <color indexed="81"/>
            <rFont val="Tahoma"/>
            <family val="2"/>
          </rPr>
          <t>Absent - GOLF</t>
        </r>
      </text>
    </comment>
    <comment ref="X27" authorId="0" shapeId="0">
      <text>
        <r>
          <rPr>
            <sz val="9"/>
            <color indexed="81"/>
            <rFont val="Tahoma"/>
            <family val="2"/>
          </rPr>
          <t>Absent without notice.</t>
        </r>
      </text>
    </comment>
    <comment ref="Y27" authorId="0" shapeId="0">
      <text>
        <r>
          <rPr>
            <sz val="9"/>
            <color indexed="81"/>
            <rFont val="Tahoma"/>
            <family val="2"/>
          </rPr>
          <t>Absent … said she was sick</t>
        </r>
      </text>
    </comment>
    <comment ref="AB27" authorId="0" shapeId="0">
      <text>
        <r>
          <rPr>
            <sz val="9"/>
            <color indexed="81"/>
            <rFont val="Tahoma"/>
            <family val="2"/>
          </rPr>
          <t>Absent without notice.</t>
        </r>
      </text>
    </comment>
    <comment ref="AC27" authorId="0" shapeId="0">
      <text>
        <r>
          <rPr>
            <sz val="9"/>
            <color indexed="81"/>
            <rFont val="Tahoma"/>
            <family val="2"/>
          </rPr>
          <t>Texted, screwed around on the computer.</t>
        </r>
      </text>
    </comment>
    <comment ref="AD27" authorId="0" shapeId="0">
      <text>
        <r>
          <rPr>
            <sz val="9"/>
            <color indexed="81"/>
            <rFont val="Tahoma"/>
            <family val="2"/>
          </rPr>
          <t>Absent … doctor's appt</t>
        </r>
      </text>
    </comment>
    <comment ref="AF27" authorId="0" shapeId="0">
      <text>
        <r>
          <rPr>
            <sz val="9"/>
            <color indexed="81"/>
            <rFont val="Tahoma"/>
            <family val="2"/>
          </rPr>
          <t>Absent without notice.</t>
        </r>
      </text>
    </comment>
    <comment ref="U28" authorId="0" shapeId="0">
      <text>
        <r>
          <rPr>
            <sz val="9"/>
            <color indexed="81"/>
            <rFont val="Tahoma"/>
            <family val="2"/>
          </rPr>
          <t>Absent without notice.</t>
        </r>
      </text>
    </comment>
    <comment ref="AB28" authorId="0" shapeId="0">
      <text>
        <r>
          <rPr>
            <sz val="9"/>
            <color indexed="81"/>
            <rFont val="Tahoma"/>
            <family val="2"/>
          </rPr>
          <t>Absent without notice., but took the quiz</t>
        </r>
      </text>
    </comment>
    <comment ref="AC28" authorId="0" shapeId="0">
      <text>
        <r>
          <rPr>
            <sz val="9"/>
            <color indexed="81"/>
            <rFont val="Tahoma"/>
            <family val="2"/>
          </rPr>
          <t>Drew on envelopes most of the lecture</t>
        </r>
      </text>
    </comment>
    <comment ref="AD28" authorId="0" shapeId="0">
      <text>
        <r>
          <rPr>
            <sz val="9"/>
            <color indexed="81"/>
            <rFont val="Tahoma"/>
            <family val="2"/>
          </rPr>
          <t>Absent without notice.</t>
        </r>
      </text>
    </comment>
    <comment ref="AJ28" authorId="0" shapeId="0">
      <text>
        <r>
          <rPr>
            <sz val="9"/>
            <color indexed="81"/>
            <rFont val="Tahoma"/>
            <family val="2"/>
          </rPr>
          <t>Present, but no quiz submitted</t>
        </r>
      </text>
    </comment>
    <comment ref="AL28" authorId="0" shapeId="0">
      <text>
        <r>
          <rPr>
            <sz val="9"/>
            <color indexed="81"/>
            <rFont val="Tahoma"/>
            <family val="2"/>
          </rPr>
          <t>Absent without notice.</t>
        </r>
      </text>
    </comment>
    <comment ref="AO28" authorId="0" shapeId="0">
      <text>
        <r>
          <rPr>
            <sz val="9"/>
            <color indexed="81"/>
            <rFont val="Tahoma"/>
            <family val="2"/>
          </rPr>
          <t>Absent without notice.</t>
        </r>
      </text>
    </comment>
    <comment ref="R29" authorId="0" shapeId="0">
      <text>
        <r>
          <rPr>
            <sz val="9"/>
            <color indexed="81"/>
            <rFont val="Tahoma"/>
            <family val="2"/>
          </rPr>
          <t>Absent without notice.</t>
        </r>
      </text>
    </comment>
    <comment ref="AA29" authorId="0" shapeId="0">
      <text>
        <r>
          <rPr>
            <sz val="9"/>
            <color indexed="81"/>
            <rFont val="Tahoma"/>
            <family val="2"/>
          </rPr>
          <t>Absent without notice.</t>
        </r>
      </text>
    </comment>
    <comment ref="AD29" authorId="0" shapeId="0">
      <text>
        <r>
          <rPr>
            <sz val="9"/>
            <color indexed="81"/>
            <rFont val="Tahoma"/>
            <family val="2"/>
          </rPr>
          <t>Absent without notice.</t>
        </r>
      </text>
    </comment>
    <comment ref="AF29" authorId="0" shapeId="0">
      <text>
        <r>
          <rPr>
            <sz val="9"/>
            <color indexed="81"/>
            <rFont val="Tahoma"/>
            <family val="2"/>
          </rPr>
          <t>Absent without notice.</t>
        </r>
      </text>
    </comment>
    <comment ref="AH29" authorId="0" shapeId="0">
      <text>
        <r>
          <rPr>
            <sz val="9"/>
            <color indexed="81"/>
            <rFont val="Tahoma"/>
            <family val="2"/>
          </rPr>
          <t>Absent without notice.</t>
        </r>
      </text>
    </comment>
    <comment ref="AL29" authorId="0" shapeId="0">
      <text>
        <r>
          <rPr>
            <sz val="9"/>
            <color indexed="81"/>
            <rFont val="Tahoma"/>
            <family val="2"/>
          </rPr>
          <t>Absent without notice.</t>
        </r>
      </text>
    </comment>
    <comment ref="G30" authorId="0" shapeId="0">
      <text>
        <r>
          <rPr>
            <b/>
            <sz val="9"/>
            <color indexed="81"/>
            <rFont val="Tahoma"/>
            <family val="2"/>
          </rPr>
          <t>Excused absence … taking the PCAT exam</t>
        </r>
      </text>
    </comment>
    <comment ref="Q30" authorId="0" shapeId="0">
      <text>
        <r>
          <rPr>
            <sz val="9"/>
            <color indexed="81"/>
            <rFont val="Tahoma"/>
            <family val="2"/>
          </rPr>
          <t>Absent without notice.</t>
        </r>
      </text>
    </comment>
    <comment ref="Y30" authorId="0" shapeId="0">
      <text>
        <r>
          <rPr>
            <sz val="9"/>
            <color indexed="81"/>
            <rFont val="Tahoma"/>
            <family val="2"/>
          </rPr>
          <t>Absent without notice.</t>
        </r>
      </text>
    </comment>
    <comment ref="AC30" authorId="0" shapeId="0">
      <text>
        <r>
          <rPr>
            <sz val="9"/>
            <color indexed="81"/>
            <rFont val="Tahoma"/>
            <family val="2"/>
          </rPr>
          <t>Absent without notice.</t>
        </r>
      </text>
    </comment>
    <comment ref="L31" authorId="0" shapeId="0">
      <text>
        <r>
          <rPr>
            <sz val="9"/>
            <color indexed="81"/>
            <rFont val="Tahoma"/>
            <family val="2"/>
          </rPr>
          <t>Absent without notice.</t>
        </r>
      </text>
    </comment>
    <comment ref="P31" authorId="0" shapeId="0">
      <text>
        <r>
          <rPr>
            <sz val="9"/>
            <color indexed="81"/>
            <rFont val="Tahoma"/>
            <family val="2"/>
          </rPr>
          <t>Absent without notice.</t>
        </r>
      </text>
    </comment>
    <comment ref="T31" authorId="0" shapeId="0">
      <text>
        <r>
          <rPr>
            <sz val="9"/>
            <color indexed="81"/>
            <rFont val="Tahoma"/>
            <family val="2"/>
          </rPr>
          <t>Absent without notice.</t>
        </r>
      </text>
    </comment>
    <comment ref="V31" authorId="0" shapeId="0">
      <text>
        <r>
          <rPr>
            <sz val="9"/>
            <color indexed="81"/>
            <rFont val="Tahoma"/>
            <family val="2"/>
          </rPr>
          <t>Absent without notice.</t>
        </r>
      </text>
    </comment>
    <comment ref="W31" authorId="0" shapeId="0">
      <text>
        <r>
          <rPr>
            <sz val="9"/>
            <color indexed="81"/>
            <rFont val="Tahoma"/>
            <family val="2"/>
          </rPr>
          <t>Absent without notice.</t>
        </r>
      </text>
    </comment>
    <comment ref="Z31" authorId="0" shapeId="0">
      <text>
        <r>
          <rPr>
            <sz val="9"/>
            <color indexed="81"/>
            <rFont val="Tahoma"/>
            <family val="2"/>
          </rPr>
          <t>Fell asleeip.</t>
        </r>
      </text>
    </comment>
    <comment ref="AB31" authorId="0" shapeId="0">
      <text>
        <r>
          <rPr>
            <sz val="9"/>
            <color indexed="81"/>
            <rFont val="Tahoma"/>
            <family val="2"/>
          </rPr>
          <t>Absent without notice.</t>
        </r>
      </text>
    </comment>
    <comment ref="AE31" authorId="0" shapeId="0">
      <text>
        <r>
          <rPr>
            <sz val="9"/>
            <color indexed="81"/>
            <rFont val="Tahoma"/>
            <family val="2"/>
          </rPr>
          <t>Absent without notice.</t>
        </r>
      </text>
    </comment>
    <comment ref="AH31" authorId="0" shapeId="0">
      <text>
        <r>
          <rPr>
            <sz val="9"/>
            <color indexed="81"/>
            <rFont val="Tahoma"/>
            <family val="2"/>
          </rPr>
          <t>Absent without notice.</t>
        </r>
      </text>
    </comment>
    <comment ref="AK31" authorId="0" shapeId="0">
      <text>
        <r>
          <rPr>
            <sz val="9"/>
            <color indexed="81"/>
            <rFont val="Tahoma"/>
            <family val="2"/>
          </rPr>
          <t>Absent without notice.</t>
        </r>
      </text>
    </comment>
    <comment ref="AL31" authorId="0" shapeId="0">
      <text>
        <r>
          <rPr>
            <sz val="9"/>
            <color indexed="81"/>
            <rFont val="Tahoma"/>
            <family val="2"/>
          </rPr>
          <t>Absent without notice.</t>
        </r>
      </text>
    </comment>
    <comment ref="AM31" authorId="0" shapeId="0">
      <text>
        <r>
          <rPr>
            <sz val="9"/>
            <color indexed="81"/>
            <rFont val="Tahoma"/>
            <family val="2"/>
          </rPr>
          <t>Absent without notice.</t>
        </r>
      </text>
    </comment>
    <comment ref="AN31" authorId="0" shapeId="0">
      <text>
        <r>
          <rPr>
            <sz val="9"/>
            <color indexed="81"/>
            <rFont val="Tahoma"/>
            <family val="2"/>
          </rPr>
          <t>Absent without notice.</t>
        </r>
      </text>
    </comment>
    <comment ref="AO31" authorId="0" shapeId="0">
      <text>
        <r>
          <rPr>
            <sz val="9"/>
            <color indexed="81"/>
            <rFont val="Tahoma"/>
            <family val="2"/>
          </rPr>
          <t>Absent without notice.</t>
        </r>
      </text>
    </comment>
    <comment ref="U33" authorId="0" shapeId="0">
      <text>
        <r>
          <rPr>
            <sz val="9"/>
            <color indexed="81"/>
            <rFont val="Tahoma"/>
            <family val="2"/>
          </rPr>
          <t>Left early.</t>
        </r>
      </text>
    </comment>
    <comment ref="Y33" authorId="0" shapeId="0">
      <text>
        <r>
          <rPr>
            <sz val="9"/>
            <color indexed="81"/>
            <rFont val="Tahoma"/>
            <family val="2"/>
          </rPr>
          <t>Absent without notice.</t>
        </r>
      </text>
    </comment>
    <comment ref="AB33" authorId="0" shapeId="0">
      <text>
        <r>
          <rPr>
            <sz val="9"/>
            <color indexed="81"/>
            <rFont val="Tahoma"/>
            <family val="2"/>
          </rPr>
          <t>Absent, but notified me that he was attending a funeral</t>
        </r>
      </text>
    </comment>
    <comment ref="AF33" authorId="0" shapeId="0">
      <text>
        <r>
          <rPr>
            <sz val="9"/>
            <color indexed="81"/>
            <rFont val="Tahoma"/>
            <family val="2"/>
          </rPr>
          <t>Absent without notice.</t>
        </r>
      </text>
    </comment>
    <comment ref="AJ33" authorId="0" shapeId="0">
      <text>
        <r>
          <rPr>
            <sz val="9"/>
            <color indexed="81"/>
            <rFont val="Tahoma"/>
            <family val="2"/>
          </rPr>
          <t>Absent without notice.</t>
        </r>
      </text>
    </comment>
    <comment ref="AK33" authorId="0" shapeId="0">
      <text>
        <r>
          <rPr>
            <sz val="9"/>
            <color indexed="81"/>
            <rFont val="Tahoma"/>
            <family val="2"/>
          </rPr>
          <t>Left early.</t>
        </r>
      </text>
    </comment>
    <comment ref="AL33" authorId="0" shapeId="0">
      <text>
        <r>
          <rPr>
            <sz val="9"/>
            <color indexed="81"/>
            <rFont val="Tahoma"/>
            <family val="2"/>
          </rPr>
          <t>Absent without notice.</t>
        </r>
      </text>
    </comment>
    <comment ref="AN33" authorId="0" shapeId="0">
      <text>
        <r>
          <rPr>
            <sz val="9"/>
            <color indexed="81"/>
            <rFont val="Tahoma"/>
            <family val="2"/>
          </rPr>
          <t>Absent without notice.</t>
        </r>
      </text>
    </comment>
    <comment ref="AO33" authorId="0" shapeId="0">
      <text>
        <r>
          <rPr>
            <sz val="9"/>
            <color indexed="81"/>
            <rFont val="Tahoma"/>
            <family val="2"/>
          </rPr>
          <t>Absent without notice.</t>
        </r>
      </text>
    </comment>
    <comment ref="W34" authorId="0" shapeId="0">
      <text>
        <r>
          <rPr>
            <sz val="9"/>
            <color indexed="81"/>
            <rFont val="Tahoma"/>
            <family val="2"/>
          </rPr>
          <t>Left a little bit after lecture</t>
        </r>
      </text>
    </comment>
    <comment ref="AB34" authorId="0" shapeId="0">
      <text>
        <r>
          <rPr>
            <sz val="9"/>
            <color indexed="81"/>
            <rFont val="Tahoma"/>
            <family val="2"/>
          </rPr>
          <t>Too much texting</t>
        </r>
      </text>
    </comment>
    <comment ref="AF34" authorId="0" shapeId="0">
      <text>
        <r>
          <rPr>
            <sz val="9"/>
            <color indexed="81"/>
            <rFont val="Tahoma"/>
            <family val="2"/>
          </rPr>
          <t>Left 40 mins early</t>
        </r>
      </text>
    </comment>
    <comment ref="K35" authorId="0" shapeId="0">
      <text>
        <r>
          <rPr>
            <sz val="9"/>
            <color indexed="81"/>
            <rFont val="Tahoma"/>
            <family val="2"/>
          </rPr>
          <t>Absent, said she was sick</t>
        </r>
      </text>
    </comment>
    <comment ref="P35" authorId="0" shapeId="0">
      <text>
        <r>
          <rPr>
            <sz val="9"/>
            <color indexed="81"/>
            <rFont val="Tahoma"/>
            <family val="2"/>
          </rPr>
          <t>Came 40 mins late.</t>
        </r>
      </text>
    </comment>
    <comment ref="T35" authorId="0" shapeId="0">
      <text>
        <r>
          <rPr>
            <sz val="9"/>
            <color indexed="81"/>
            <rFont val="Tahoma"/>
            <family val="2"/>
          </rPr>
          <t>Absent without notice.</t>
        </r>
      </text>
    </comment>
    <comment ref="W35" authorId="0" shapeId="0">
      <text>
        <r>
          <rPr>
            <sz val="9"/>
            <color indexed="81"/>
            <rFont val="Tahoma"/>
            <family val="2"/>
          </rPr>
          <t>Printed, disrupted class, left early</t>
        </r>
      </text>
    </comment>
    <comment ref="X35" authorId="0" shapeId="0">
      <text>
        <r>
          <rPr>
            <sz val="9"/>
            <color indexed="81"/>
            <rFont val="Tahoma"/>
            <family val="2"/>
          </rPr>
          <t>Did past homeworks.</t>
        </r>
      </text>
    </comment>
    <comment ref="AB35" authorId="0" shapeId="0">
      <text>
        <r>
          <rPr>
            <sz val="9"/>
            <color indexed="81"/>
            <rFont val="Tahoma"/>
            <family val="2"/>
          </rPr>
          <t>Absent without notice., but took the quiz</t>
        </r>
      </text>
    </comment>
    <comment ref="AE35" authorId="0" shapeId="0">
      <text>
        <r>
          <rPr>
            <sz val="9"/>
            <color indexed="81"/>
            <rFont val="Tahoma"/>
            <family val="2"/>
          </rPr>
          <t>Left 20 mins early</t>
        </r>
      </text>
    </comment>
    <comment ref="AF35" authorId="0" shapeId="0">
      <text>
        <r>
          <rPr>
            <sz val="9"/>
            <color indexed="81"/>
            <rFont val="Tahoma"/>
            <family val="2"/>
          </rPr>
          <t>Left 50 mins early</t>
        </r>
      </text>
    </comment>
    <comment ref="AI35" authorId="0" shapeId="0">
      <text>
        <r>
          <rPr>
            <sz val="9"/>
            <color indexed="81"/>
            <rFont val="Tahoma"/>
            <family val="2"/>
          </rPr>
          <t>Absent … said she had a panic attack</t>
        </r>
      </text>
    </comment>
    <comment ref="AK35" authorId="0" shapeId="0">
      <text>
        <r>
          <rPr>
            <sz val="9"/>
            <color indexed="81"/>
            <rFont val="Tahoma"/>
            <family val="2"/>
          </rPr>
          <t>Absent without notice.</t>
        </r>
      </text>
    </comment>
    <comment ref="AL35" authorId="0" shapeId="0">
      <text>
        <r>
          <rPr>
            <sz val="9"/>
            <color indexed="81"/>
            <rFont val="Tahoma"/>
            <family val="2"/>
          </rPr>
          <t>Left nearly immediately.</t>
        </r>
      </text>
    </comment>
    <comment ref="K36" authorId="0" shapeId="0">
      <text>
        <r>
          <rPr>
            <sz val="9"/>
            <color indexed="81"/>
            <rFont val="Tahoma"/>
            <family val="2"/>
          </rPr>
          <t>Absent without notice.</t>
        </r>
      </text>
    </comment>
    <comment ref="U36" authorId="0" shapeId="0">
      <text>
        <r>
          <rPr>
            <sz val="9"/>
            <color indexed="81"/>
            <rFont val="Tahoma"/>
            <family val="2"/>
          </rPr>
          <t>Absent without notice.</t>
        </r>
      </text>
    </comment>
    <comment ref="Z36" authorId="0" shapeId="0">
      <text>
        <r>
          <rPr>
            <sz val="9"/>
            <color indexed="81"/>
            <rFont val="Tahoma"/>
            <family val="2"/>
          </rPr>
          <t>Absent without notice.</t>
        </r>
      </text>
    </comment>
    <comment ref="AC36" authorId="0" shapeId="0">
      <text>
        <r>
          <rPr>
            <sz val="9"/>
            <color indexed="81"/>
            <rFont val="Tahoma"/>
            <family val="2"/>
          </rPr>
          <t>Absent without notice.</t>
        </r>
      </text>
    </comment>
    <comment ref="AF36" authorId="0" shapeId="0">
      <text>
        <r>
          <rPr>
            <sz val="9"/>
            <color indexed="81"/>
            <rFont val="Tahoma"/>
            <family val="2"/>
          </rPr>
          <t>Left 20 mins early</t>
        </r>
      </text>
    </comment>
    <comment ref="AK36" authorId="0" shapeId="0">
      <text>
        <r>
          <rPr>
            <sz val="9"/>
            <color indexed="81"/>
            <rFont val="Tahoma"/>
            <family val="2"/>
          </rPr>
          <t>Absent without notice.</t>
        </r>
      </text>
    </comment>
    <comment ref="AL36" authorId="0" shapeId="0">
      <text>
        <r>
          <rPr>
            <sz val="9"/>
            <color indexed="81"/>
            <rFont val="Tahoma"/>
            <family val="2"/>
          </rPr>
          <t>Absent without notice.</t>
        </r>
      </text>
    </comment>
    <comment ref="AM36" authorId="0" shapeId="0">
      <text>
        <r>
          <rPr>
            <sz val="9"/>
            <color indexed="81"/>
            <rFont val="Tahoma"/>
            <family val="2"/>
          </rPr>
          <t>Absent without notice.</t>
        </r>
      </text>
    </comment>
    <comment ref="AN36" authorId="0" shapeId="0">
      <text>
        <r>
          <rPr>
            <sz val="9"/>
            <color indexed="81"/>
            <rFont val="Tahoma"/>
            <family val="2"/>
          </rPr>
          <t>Absent without notice.</t>
        </r>
      </text>
    </comment>
    <comment ref="U37" authorId="0" shapeId="0">
      <text>
        <r>
          <rPr>
            <sz val="9"/>
            <color indexed="81"/>
            <rFont val="Tahoma"/>
            <family val="2"/>
          </rPr>
          <t>Left early, said she was sick</t>
        </r>
      </text>
    </comment>
    <comment ref="T38" authorId="0" shapeId="0">
      <text>
        <r>
          <rPr>
            <sz val="9"/>
            <color indexed="81"/>
            <rFont val="Tahoma"/>
            <family val="2"/>
          </rPr>
          <t>Absent … cleaning up the ice age trail.</t>
        </r>
      </text>
    </comment>
    <comment ref="Z38" authorId="0" shapeId="0">
      <text>
        <r>
          <rPr>
            <sz val="9"/>
            <color indexed="81"/>
            <rFont val="Tahoma"/>
            <family val="2"/>
          </rPr>
          <t>Absent … took friend to airport</t>
        </r>
      </text>
    </comment>
    <comment ref="AF38" authorId="0" shapeId="0">
      <text>
        <r>
          <rPr>
            <sz val="9"/>
            <color indexed="81"/>
            <rFont val="Tahoma"/>
            <family val="2"/>
          </rPr>
          <t>Worked on HW that was due today.</t>
        </r>
      </text>
    </comment>
    <comment ref="P39" authorId="0" shapeId="0">
      <text>
        <r>
          <rPr>
            <sz val="9"/>
            <color indexed="81"/>
            <rFont val="Tahoma"/>
            <family val="2"/>
          </rPr>
          <t>Talked about LaCrosse a decent amount</t>
        </r>
      </text>
    </comment>
    <comment ref="AE39" authorId="0" shapeId="0">
      <text>
        <r>
          <rPr>
            <sz val="9"/>
            <color indexed="81"/>
            <rFont val="Tahoma"/>
            <family val="2"/>
          </rPr>
          <t>Talked about LaCrosse a decent amount</t>
        </r>
      </text>
    </comment>
    <comment ref="AF39" authorId="0" shapeId="0">
      <text>
        <r>
          <rPr>
            <sz val="9"/>
            <color indexed="81"/>
            <rFont val="Tahoma"/>
            <family val="2"/>
          </rPr>
          <t>Left 20 mins early</t>
        </r>
      </text>
    </comment>
    <comment ref="AM39" authorId="0" shapeId="0">
      <text>
        <r>
          <rPr>
            <sz val="9"/>
            <color indexed="81"/>
            <rFont val="Tahoma"/>
            <family val="2"/>
          </rPr>
          <t>Absent without notice.</t>
        </r>
      </text>
    </comment>
    <comment ref="AO39" authorId="0" shapeId="0">
      <text>
        <r>
          <rPr>
            <sz val="9"/>
            <color indexed="81"/>
            <rFont val="Tahoma"/>
            <family val="2"/>
          </rPr>
          <t>Absent without notice.</t>
        </r>
      </text>
    </comment>
    <comment ref="P41" authorId="0" shapeId="0">
      <text>
        <r>
          <rPr>
            <sz val="9"/>
            <color indexed="81"/>
            <rFont val="Tahoma"/>
            <family val="2"/>
          </rPr>
          <t>Left 40 mins early … probaby done with work.</t>
        </r>
      </text>
    </comment>
    <comment ref="AK41" authorId="0" shapeId="0">
      <text>
        <r>
          <rPr>
            <sz val="9"/>
            <color indexed="81"/>
            <rFont val="Tahoma"/>
            <family val="2"/>
          </rPr>
          <t>Absent without notice.</t>
        </r>
      </text>
    </comment>
    <comment ref="AN41" authorId="0" shapeId="0">
      <text>
        <r>
          <rPr>
            <sz val="9"/>
            <color indexed="81"/>
            <rFont val="Tahoma"/>
            <family val="2"/>
          </rPr>
          <t>Absent without notice.</t>
        </r>
      </text>
    </comment>
    <comment ref="N42" authorId="0" shapeId="0">
      <text>
        <r>
          <rPr>
            <sz val="9"/>
            <color indexed="81"/>
            <rFont val="Tahoma"/>
            <family val="2"/>
          </rPr>
          <t>Absent, told me they were sick</t>
        </r>
      </text>
    </comment>
    <comment ref="W42" authorId="0" shapeId="0">
      <text>
        <r>
          <rPr>
            <sz val="9"/>
            <color indexed="81"/>
            <rFont val="Tahoma"/>
            <family val="2"/>
          </rPr>
          <t>Left a little bit after lecture</t>
        </r>
      </text>
    </comment>
    <comment ref="Z42" authorId="0" shapeId="0">
      <text>
        <r>
          <rPr>
            <sz val="9"/>
            <color indexed="81"/>
            <rFont val="Tahoma"/>
            <family val="2"/>
          </rPr>
          <t>Left a little bit after lecture</t>
        </r>
      </text>
    </comment>
    <comment ref="AA42" authorId="0" shapeId="0">
      <text>
        <r>
          <rPr>
            <sz val="9"/>
            <color indexed="81"/>
            <rFont val="Tahoma"/>
            <family val="2"/>
          </rPr>
          <t>Absent without notice.</t>
        </r>
      </text>
    </comment>
    <comment ref="AF42" authorId="0" shapeId="0">
      <text>
        <r>
          <rPr>
            <sz val="9"/>
            <color indexed="81"/>
            <rFont val="Tahoma"/>
            <family val="2"/>
          </rPr>
          <t>Absent without notice.</t>
        </r>
      </text>
    </comment>
    <comment ref="AL42" authorId="0" shapeId="0">
      <text>
        <r>
          <rPr>
            <sz val="9"/>
            <color indexed="81"/>
            <rFont val="Tahoma"/>
            <family val="2"/>
          </rPr>
          <t>Absent without notice.</t>
        </r>
      </text>
    </comment>
    <comment ref="AF43" authorId="0" shapeId="0">
      <text>
        <r>
          <rPr>
            <sz val="9"/>
            <color indexed="81"/>
            <rFont val="Tahoma"/>
            <family val="2"/>
          </rPr>
          <t>Left 20 mins early</t>
        </r>
      </text>
    </comment>
    <comment ref="U44" authorId="0" shapeId="0">
      <text>
        <r>
          <rPr>
            <sz val="9"/>
            <color indexed="81"/>
            <rFont val="Tahoma"/>
            <family val="2"/>
          </rPr>
          <t>Left early.</t>
        </r>
      </text>
    </comment>
    <comment ref="X44" authorId="0" shapeId="0">
      <text>
        <r>
          <rPr>
            <sz val="9"/>
            <color indexed="81"/>
            <rFont val="Tahoma"/>
            <family val="2"/>
          </rPr>
          <t>Screwing around on computer</t>
        </r>
      </text>
    </comment>
    <comment ref="Y44" authorId="0" shapeId="0">
      <text>
        <r>
          <rPr>
            <sz val="9"/>
            <color indexed="81"/>
            <rFont val="Tahoma"/>
            <family val="2"/>
          </rPr>
          <t>Absent without notice.</t>
        </r>
      </text>
    </comment>
    <comment ref="AD44" authorId="0" shapeId="0">
      <text>
        <r>
          <rPr>
            <sz val="9"/>
            <color indexed="81"/>
            <rFont val="Tahoma"/>
            <family val="2"/>
          </rPr>
          <t>Absent without notice.</t>
        </r>
      </text>
    </comment>
    <comment ref="AI44" authorId="0" shapeId="0">
      <text>
        <r>
          <rPr>
            <sz val="9"/>
            <color indexed="81"/>
            <rFont val="Tahoma"/>
            <family val="2"/>
          </rPr>
          <t>Absent without notice.</t>
        </r>
      </text>
    </comment>
    <comment ref="AL44" authorId="0" shapeId="0">
      <text>
        <r>
          <rPr>
            <sz val="9"/>
            <color indexed="81"/>
            <rFont val="Tahoma"/>
            <family val="2"/>
          </rPr>
          <t>Left very early</t>
        </r>
      </text>
    </comment>
    <comment ref="AM44" authorId="0" shapeId="0">
      <text>
        <r>
          <rPr>
            <sz val="9"/>
            <color indexed="81"/>
            <rFont val="Tahoma"/>
            <family val="2"/>
          </rPr>
          <t>Absent without notice.</t>
        </r>
      </text>
    </comment>
    <comment ref="AN44" authorId="0" shapeId="0">
      <text>
        <r>
          <rPr>
            <sz val="9"/>
            <color indexed="81"/>
            <rFont val="Tahoma"/>
            <family val="2"/>
          </rPr>
          <t>Absent without notice.</t>
        </r>
      </text>
    </comment>
    <comment ref="AO44" authorId="0" shapeId="0">
      <text>
        <r>
          <rPr>
            <sz val="9"/>
            <color indexed="81"/>
            <rFont val="Tahoma"/>
            <family val="2"/>
          </rPr>
          <t>Absent without notice.</t>
        </r>
      </text>
    </comment>
    <comment ref="P47" authorId="0" shapeId="0">
      <text>
        <r>
          <rPr>
            <sz val="9"/>
            <color indexed="81"/>
            <rFont val="Tahoma"/>
            <family val="2"/>
          </rPr>
          <t>Left 40 mins early … probaby done with work.</t>
        </r>
      </text>
    </comment>
    <comment ref="V47" authorId="0" shapeId="0">
      <text>
        <r>
          <rPr>
            <sz val="9"/>
            <color indexed="81"/>
            <rFont val="Tahoma"/>
            <family val="2"/>
          </rPr>
          <t>Absent without notice.</t>
        </r>
      </text>
    </comment>
    <comment ref="Y47" authorId="0" shapeId="0">
      <text>
        <r>
          <rPr>
            <sz val="9"/>
            <color indexed="81"/>
            <rFont val="Tahoma"/>
            <family val="2"/>
          </rPr>
          <t>Absent without notice.</t>
        </r>
      </text>
    </comment>
    <comment ref="AB47" authorId="0" shapeId="0">
      <text>
        <r>
          <rPr>
            <sz val="9"/>
            <color indexed="81"/>
            <rFont val="Tahoma"/>
            <family val="2"/>
          </rPr>
          <t>Absent without notice.</t>
        </r>
      </text>
    </comment>
    <comment ref="AF47" authorId="0" shapeId="0">
      <text>
        <r>
          <rPr>
            <sz val="9"/>
            <color indexed="81"/>
            <rFont val="Tahoma"/>
            <family val="2"/>
          </rPr>
          <t>Left 80 mins early</t>
        </r>
      </text>
    </comment>
    <comment ref="J48" authorId="0" shapeId="0">
      <text>
        <r>
          <rPr>
            <sz val="9"/>
            <color indexed="81"/>
            <rFont val="Tahoma"/>
            <family val="2"/>
          </rPr>
          <t>Absent without notice.</t>
        </r>
      </text>
    </comment>
    <comment ref="K48" authorId="0" shapeId="0">
      <text>
        <r>
          <rPr>
            <sz val="9"/>
            <color indexed="81"/>
            <rFont val="Tahoma"/>
            <family val="2"/>
          </rPr>
          <t>Absent without notice.</t>
        </r>
      </text>
    </comment>
    <comment ref="R49" authorId="0" shapeId="0">
      <text>
        <r>
          <rPr>
            <sz val="9"/>
            <color indexed="81"/>
            <rFont val="Tahoma"/>
            <family val="2"/>
          </rPr>
          <t>Left at least 20 mins early</t>
        </r>
      </text>
    </comment>
    <comment ref="J50" authorId="0" shapeId="0">
      <text>
        <r>
          <rPr>
            <sz val="9"/>
            <color indexed="81"/>
            <rFont val="Tahoma"/>
            <family val="2"/>
          </rPr>
          <t>Absent, said had panic attack</t>
        </r>
      </text>
    </comment>
    <comment ref="Q50" authorId="0" shapeId="0">
      <text>
        <r>
          <rPr>
            <sz val="9"/>
            <color indexed="81"/>
            <rFont val="Tahoma"/>
            <family val="2"/>
          </rPr>
          <t>Took quiz then left .. said she was sick.</t>
        </r>
      </text>
    </comment>
    <comment ref="S50" authorId="0" shapeId="0">
      <text>
        <r>
          <rPr>
            <sz val="9"/>
            <color indexed="81"/>
            <rFont val="Tahoma"/>
            <family val="2"/>
          </rPr>
          <t>Left right away.</t>
        </r>
      </text>
    </comment>
    <comment ref="T50" authorId="0" shapeId="0">
      <text>
        <r>
          <rPr>
            <sz val="9"/>
            <color indexed="81"/>
            <rFont val="Tahoma"/>
            <family val="2"/>
          </rPr>
          <t>Absent without notice.</t>
        </r>
      </text>
    </comment>
    <comment ref="U50" authorId="0" shapeId="0">
      <text>
        <r>
          <rPr>
            <sz val="9"/>
            <color indexed="81"/>
            <rFont val="Tahoma"/>
            <family val="2"/>
          </rPr>
          <t>Absent. Said she was missing for her mental health.</t>
        </r>
      </text>
    </comment>
    <comment ref="Z50" authorId="0" shapeId="0">
      <text>
        <r>
          <rPr>
            <sz val="9"/>
            <color indexed="81"/>
            <rFont val="Tahoma"/>
            <family val="2"/>
          </rPr>
          <t>Absent without notice.</t>
        </r>
      </text>
    </comment>
    <comment ref="AA50" authorId="0" shapeId="0">
      <text>
        <r>
          <rPr>
            <sz val="9"/>
            <color indexed="81"/>
            <rFont val="Tahoma"/>
            <family val="2"/>
          </rPr>
          <t>Absent. Said she was missing for her mental health.</t>
        </r>
      </text>
    </comment>
    <comment ref="AH50" authorId="0" shapeId="0">
      <text>
        <r>
          <rPr>
            <sz val="9"/>
            <color indexed="81"/>
            <rFont val="Tahoma"/>
            <family val="2"/>
          </rPr>
          <t>Absent. Said she was missing for her mental health.</t>
        </r>
      </text>
    </comment>
    <comment ref="AM50" authorId="0" shapeId="0">
      <text>
        <r>
          <rPr>
            <sz val="9"/>
            <color indexed="81"/>
            <rFont val="Tahoma"/>
            <family val="2"/>
          </rPr>
          <t>Absent without notice.</t>
        </r>
      </text>
    </comment>
    <comment ref="AO50" authorId="0" shapeId="0">
      <text>
        <r>
          <rPr>
            <sz val="9"/>
            <color indexed="81"/>
            <rFont val="Tahoma"/>
            <family val="2"/>
          </rPr>
          <t>Absent without notice.</t>
        </r>
      </text>
    </comment>
    <comment ref="AA51" authorId="0" shapeId="0">
      <text>
        <r>
          <rPr>
            <sz val="9"/>
            <color indexed="81"/>
            <rFont val="Tahoma"/>
            <family val="2"/>
          </rPr>
          <t>Absent, told me they were sick</t>
        </r>
      </text>
    </comment>
    <comment ref="K52" authorId="0" shapeId="0">
      <text>
        <r>
          <rPr>
            <sz val="9"/>
            <color indexed="81"/>
            <rFont val="Tahoma"/>
            <family val="2"/>
          </rPr>
          <t>Absent without notice.</t>
        </r>
      </text>
    </comment>
    <comment ref="Q52" authorId="0" shapeId="0">
      <text>
        <r>
          <rPr>
            <sz val="9"/>
            <color indexed="81"/>
            <rFont val="Tahoma"/>
            <family val="2"/>
          </rPr>
          <t>Appeared to be doing other things on your computer.</t>
        </r>
      </text>
    </comment>
    <comment ref="V52" authorId="0" shapeId="0">
      <text>
        <r>
          <rPr>
            <sz val="9"/>
            <color indexed="81"/>
            <rFont val="Tahoma"/>
            <family val="2"/>
          </rPr>
          <t>Utterly unprepared for the day.</t>
        </r>
      </text>
    </comment>
    <comment ref="AL52" authorId="0" shapeId="0">
      <text>
        <r>
          <rPr>
            <sz val="9"/>
            <color indexed="81"/>
            <rFont val="Tahoma"/>
            <family val="2"/>
          </rPr>
          <t>Absent without notice.</t>
        </r>
      </text>
    </comment>
    <comment ref="O53" authorId="0" shapeId="0">
      <text>
        <r>
          <rPr>
            <sz val="9"/>
            <color indexed="81"/>
            <rFont val="Tahoma"/>
            <family val="2"/>
          </rPr>
          <t>Absent without notice.</t>
        </r>
      </text>
    </comment>
    <comment ref="S53" authorId="0" shapeId="0">
      <text>
        <r>
          <rPr>
            <sz val="9"/>
            <color indexed="81"/>
            <rFont val="Tahoma"/>
            <family val="2"/>
          </rPr>
          <t>Left right away.</t>
        </r>
      </text>
    </comment>
    <comment ref="T53" authorId="0" shapeId="0">
      <text>
        <r>
          <rPr>
            <sz val="9"/>
            <color indexed="81"/>
            <rFont val="Tahoma"/>
            <family val="2"/>
          </rPr>
          <t>Absent without notice.</t>
        </r>
      </text>
    </comment>
    <comment ref="U53" authorId="0" shapeId="0">
      <text>
        <r>
          <rPr>
            <sz val="9"/>
            <color indexed="81"/>
            <rFont val="Tahoma"/>
            <family val="2"/>
          </rPr>
          <t>Left early.</t>
        </r>
      </text>
    </comment>
    <comment ref="AD53" authorId="0" shapeId="0">
      <text>
        <r>
          <rPr>
            <sz val="9"/>
            <color indexed="81"/>
            <rFont val="Tahoma"/>
            <family val="2"/>
          </rPr>
          <t>Absent without notice.</t>
        </r>
      </text>
    </comment>
    <comment ref="AE54" authorId="0" shapeId="0">
      <text>
        <r>
          <rPr>
            <sz val="9"/>
            <color indexed="81"/>
            <rFont val="Tahoma"/>
            <family val="2"/>
          </rPr>
          <t>Absent … hockey</t>
        </r>
      </text>
    </comment>
    <comment ref="AF54" authorId="0" shapeId="0">
      <text>
        <r>
          <rPr>
            <sz val="9"/>
            <color indexed="81"/>
            <rFont val="Tahoma"/>
            <family val="2"/>
          </rPr>
          <t>Left 20 mins early</t>
        </r>
      </text>
    </comment>
    <comment ref="AJ54" authorId="0" shapeId="0">
      <text>
        <r>
          <rPr>
            <sz val="9"/>
            <color indexed="81"/>
            <rFont val="Tahoma"/>
            <family val="2"/>
          </rPr>
          <t>Absent for hockey</t>
        </r>
      </text>
    </comment>
    <comment ref="T55" authorId="0" shapeId="0">
      <text>
        <r>
          <rPr>
            <sz val="9"/>
            <color indexed="81"/>
            <rFont val="Tahoma"/>
            <family val="2"/>
          </rPr>
          <t>Absent without notice.</t>
        </r>
      </text>
    </comment>
    <comment ref="X55" authorId="0" shapeId="0">
      <text>
        <r>
          <rPr>
            <sz val="9"/>
            <color indexed="81"/>
            <rFont val="Tahoma"/>
            <family val="2"/>
          </rPr>
          <t>Absent for soccer</t>
        </r>
      </text>
    </comment>
    <comment ref="AJ55" authorId="0" shapeId="0">
      <text>
        <r>
          <rPr>
            <sz val="9"/>
            <color indexed="81"/>
            <rFont val="Tahoma"/>
            <family val="2"/>
          </rPr>
          <t>Present, but no quiz submitted</t>
        </r>
      </text>
    </comment>
    <comment ref="AL55" authorId="0" shapeId="0">
      <text>
        <r>
          <rPr>
            <sz val="9"/>
            <color indexed="81"/>
            <rFont val="Tahoma"/>
            <family val="2"/>
          </rPr>
          <t>Came late</t>
        </r>
      </text>
    </comment>
    <comment ref="P56" authorId="0" shapeId="0">
      <text>
        <r>
          <rPr>
            <sz val="9"/>
            <color indexed="81"/>
            <rFont val="Tahoma"/>
            <family val="2"/>
          </rPr>
          <t>Talked about LaCrosse a decent amount</t>
        </r>
      </text>
    </comment>
    <comment ref="Y56" authorId="0" shapeId="0">
      <text>
        <r>
          <rPr>
            <sz val="9"/>
            <color indexed="81"/>
            <rFont val="Tahoma"/>
            <family val="2"/>
          </rPr>
          <t>Absent for hockey</t>
        </r>
      </text>
    </comment>
    <comment ref="AE56" authorId="0" shapeId="0">
      <text>
        <r>
          <rPr>
            <sz val="9"/>
            <color indexed="81"/>
            <rFont val="Tahoma"/>
            <family val="2"/>
          </rPr>
          <t>Absent … sick, notified me</t>
        </r>
      </text>
    </comment>
    <comment ref="AF56" authorId="0" shapeId="0">
      <text>
        <r>
          <rPr>
            <sz val="9"/>
            <color indexed="81"/>
            <rFont val="Tahoma"/>
            <family val="2"/>
          </rPr>
          <t>Left 20 mins early</t>
        </r>
      </text>
    </comment>
    <comment ref="AH56" authorId="0" shapeId="0">
      <text>
        <r>
          <rPr>
            <sz val="9"/>
            <color indexed="81"/>
            <rFont val="Tahoma"/>
            <family val="2"/>
          </rPr>
          <t>Absent … doctors appt, notified me</t>
        </r>
      </text>
    </comment>
    <comment ref="AJ56" authorId="0" shapeId="0">
      <text>
        <r>
          <rPr>
            <sz val="9"/>
            <color indexed="81"/>
            <rFont val="Tahoma"/>
            <family val="2"/>
          </rPr>
          <t>Absent for hockey</t>
        </r>
      </text>
    </comment>
    <comment ref="AA57" authorId="0" shapeId="0">
      <text>
        <r>
          <rPr>
            <sz val="9"/>
            <color indexed="81"/>
            <rFont val="Tahoma"/>
            <family val="2"/>
          </rPr>
          <t>Absent without notice.</t>
        </r>
      </text>
    </comment>
    <comment ref="V58" authorId="0" shapeId="0">
      <text>
        <r>
          <rPr>
            <sz val="9"/>
            <color indexed="81"/>
            <rFont val="Tahoma"/>
            <family val="2"/>
          </rPr>
          <t>Absent. Said studying for Mammalogy</t>
        </r>
      </text>
    </comment>
    <comment ref="P60" authorId="0" shapeId="0">
      <text>
        <r>
          <rPr>
            <sz val="9"/>
            <color indexed="81"/>
            <rFont val="Tahoma"/>
            <family val="2"/>
          </rPr>
          <t>Talked about LaCrosse a decent amount</t>
        </r>
      </text>
    </comment>
    <comment ref="U60" authorId="0" shapeId="0">
      <text>
        <r>
          <rPr>
            <sz val="9"/>
            <color indexed="81"/>
            <rFont val="Tahoma"/>
            <family val="2"/>
          </rPr>
          <t>Said she would miss b/c taking another exam</t>
        </r>
      </text>
    </comment>
    <comment ref="X60" authorId="0" shapeId="0">
      <text>
        <r>
          <rPr>
            <sz val="9"/>
            <color indexed="81"/>
            <rFont val="Tahoma"/>
            <family val="2"/>
          </rPr>
          <t>Not paying attention … got up and left.</t>
        </r>
      </text>
    </comment>
    <comment ref="Y60" authorId="0" shapeId="0">
      <text>
        <r>
          <rPr>
            <sz val="9"/>
            <color indexed="81"/>
            <rFont val="Tahoma"/>
            <family val="2"/>
          </rPr>
          <t>Absent for hockey</t>
        </r>
      </text>
    </comment>
    <comment ref="AC60" authorId="0" shapeId="0">
      <text>
        <r>
          <rPr>
            <sz val="9"/>
            <color indexed="81"/>
            <rFont val="Tahoma"/>
            <family val="2"/>
          </rPr>
          <t>Not paying attention … got up and left.</t>
        </r>
      </text>
    </comment>
    <comment ref="AE60" authorId="0" shapeId="0">
      <text>
        <r>
          <rPr>
            <sz val="9"/>
            <color indexed="81"/>
            <rFont val="Tahoma"/>
            <family val="2"/>
          </rPr>
          <t>Talked about LaCrosse a decent amount</t>
        </r>
      </text>
    </comment>
    <comment ref="AF60" authorId="0" shapeId="0">
      <text>
        <r>
          <rPr>
            <sz val="9"/>
            <color indexed="81"/>
            <rFont val="Tahoma"/>
            <family val="2"/>
          </rPr>
          <t>Left 20 mins early</t>
        </r>
      </text>
    </comment>
    <comment ref="AJ60" authorId="0" shapeId="0">
      <text>
        <r>
          <rPr>
            <sz val="9"/>
            <color indexed="81"/>
            <rFont val="Tahoma"/>
            <family val="2"/>
          </rPr>
          <t>Absent for hockey</t>
        </r>
      </text>
    </comment>
    <comment ref="AL60" authorId="0" shapeId="0">
      <text>
        <r>
          <rPr>
            <sz val="9"/>
            <color indexed="81"/>
            <rFont val="Tahoma"/>
            <family val="2"/>
          </rPr>
          <t>Left early, but also did not really do anything.</t>
        </r>
      </text>
    </comment>
    <comment ref="AN60" authorId="0" shapeId="0">
      <text>
        <r>
          <rPr>
            <sz val="9"/>
            <color indexed="81"/>
            <rFont val="Tahoma"/>
            <family val="2"/>
          </rPr>
          <t>Absent without notice.</t>
        </r>
      </text>
    </comment>
    <comment ref="AO60" authorId="0" shapeId="0">
      <text>
        <r>
          <rPr>
            <sz val="9"/>
            <color indexed="81"/>
            <rFont val="Tahoma"/>
            <family val="2"/>
          </rPr>
          <t>Absent without notice.</t>
        </r>
      </text>
    </comment>
    <comment ref="S61" authorId="0" shapeId="0">
      <text>
        <r>
          <rPr>
            <sz val="9"/>
            <color indexed="81"/>
            <rFont val="Tahoma"/>
            <family val="2"/>
          </rPr>
          <t>Left right away.</t>
        </r>
      </text>
    </comment>
    <comment ref="Y61" authorId="0" shapeId="0">
      <text>
        <r>
          <rPr>
            <sz val="9"/>
            <color indexed="81"/>
            <rFont val="Tahoma"/>
            <family val="2"/>
          </rPr>
          <t>Absent without notice.</t>
        </r>
      </text>
    </comment>
    <comment ref="AO61" authorId="0" shapeId="0">
      <text>
        <r>
          <rPr>
            <sz val="9"/>
            <color indexed="81"/>
            <rFont val="Tahoma"/>
            <family val="2"/>
          </rPr>
          <t>Absent … said a death in the family</t>
        </r>
      </text>
    </comment>
    <comment ref="AB63" authorId="0" shapeId="0">
      <text>
        <r>
          <rPr>
            <sz val="9"/>
            <color indexed="81"/>
            <rFont val="Tahoma"/>
            <family val="2"/>
          </rPr>
          <t>Absent without notice.</t>
        </r>
      </text>
    </comment>
    <comment ref="AD63" authorId="0" shapeId="0">
      <text>
        <r>
          <rPr>
            <sz val="9"/>
            <color indexed="81"/>
            <rFont val="Tahoma"/>
            <family val="2"/>
          </rPr>
          <t>Left at least an hour early</t>
        </r>
      </text>
    </comment>
    <comment ref="AN63" authorId="0" shapeId="0">
      <text>
        <r>
          <rPr>
            <sz val="9"/>
            <color indexed="81"/>
            <rFont val="Tahoma"/>
            <family val="2"/>
          </rPr>
          <t>Absent without notice.</t>
        </r>
      </text>
    </comment>
    <comment ref="AO63" authorId="0" shapeId="0">
      <text>
        <r>
          <rPr>
            <sz val="9"/>
            <color indexed="81"/>
            <rFont val="Tahoma"/>
            <family val="2"/>
          </rPr>
          <t>Absent without notice.</t>
        </r>
      </text>
    </comment>
  </commentList>
</comments>
</file>

<file path=xl/comments4.xml><?xml version="1.0" encoding="utf-8"?>
<comments xmlns="http://schemas.openxmlformats.org/spreadsheetml/2006/main">
  <authors>
    <author>Image</author>
  </authors>
  <commentList>
    <comment ref="T4" authorId="0" shapeId="0">
      <text>
        <r>
          <rPr>
            <sz val="9"/>
            <color indexed="81"/>
            <rFont val="Tahoma"/>
            <family val="2"/>
          </rPr>
          <t>Absent without notice.</t>
        </r>
      </text>
    </comment>
    <comment ref="V4" authorId="0" shapeId="0">
      <text>
        <r>
          <rPr>
            <sz val="9"/>
            <color indexed="81"/>
            <rFont val="Tahoma"/>
            <family val="2"/>
          </rPr>
          <t>Absent without notice.</t>
        </r>
      </text>
    </comment>
    <comment ref="Y4" authorId="0" shapeId="0">
      <text>
        <r>
          <rPr>
            <sz val="9"/>
            <color indexed="81"/>
            <rFont val="Tahoma"/>
            <family val="2"/>
          </rPr>
          <t>30 mins late … did not take quiz</t>
        </r>
      </text>
    </comment>
    <comment ref="AB4" authorId="0" shapeId="0">
      <text>
        <r>
          <rPr>
            <sz val="9"/>
            <color indexed="81"/>
            <rFont val="Tahoma"/>
            <family val="2"/>
          </rPr>
          <t>Came late, did not take quiz</t>
        </r>
      </text>
    </comment>
    <comment ref="AE4" authorId="0" shapeId="0">
      <text>
        <r>
          <rPr>
            <sz val="9"/>
            <color indexed="81"/>
            <rFont val="Tahoma"/>
            <family val="2"/>
          </rPr>
          <t>Absent without notice.</t>
        </r>
      </text>
    </comment>
    <comment ref="AF4" authorId="0" shapeId="0">
      <text>
        <r>
          <rPr>
            <sz val="9"/>
            <color indexed="81"/>
            <rFont val="Tahoma"/>
            <family val="2"/>
          </rPr>
          <t>Absent without notice.</t>
        </r>
      </text>
    </comment>
    <comment ref="I6" authorId="0" shapeId="0">
      <text>
        <r>
          <rPr>
            <b/>
            <sz val="9"/>
            <color indexed="81"/>
            <rFont val="Tahoma"/>
            <family val="2"/>
          </rPr>
          <t>Took the quiz, but may have turned it in after it timed out.</t>
        </r>
      </text>
    </comment>
    <comment ref="Z6" authorId="0" shapeId="0">
      <text>
        <r>
          <rPr>
            <sz val="9"/>
            <color indexed="81"/>
            <rFont val="Tahoma"/>
            <family val="2"/>
          </rPr>
          <t>Absent without notice.</t>
        </r>
      </text>
    </comment>
    <comment ref="AC6" authorId="0" shapeId="0">
      <text>
        <r>
          <rPr>
            <sz val="9"/>
            <color indexed="81"/>
            <rFont val="Tahoma"/>
            <family val="2"/>
          </rPr>
          <t>Absent without notice.</t>
        </r>
      </text>
    </comment>
    <comment ref="AE6" authorId="0" shapeId="0">
      <text>
        <r>
          <rPr>
            <sz val="9"/>
            <color indexed="81"/>
            <rFont val="Tahoma"/>
            <family val="2"/>
          </rPr>
          <t>Absent without notice.</t>
        </r>
      </text>
    </comment>
    <comment ref="AI6" authorId="0" shapeId="0">
      <text>
        <r>
          <rPr>
            <sz val="9"/>
            <color indexed="81"/>
            <rFont val="Tahoma"/>
            <family val="2"/>
          </rPr>
          <t>Absent without notice.</t>
        </r>
      </text>
    </comment>
    <comment ref="AF8" authorId="0" shapeId="0">
      <text>
        <r>
          <rPr>
            <sz val="9"/>
            <color indexed="81"/>
            <rFont val="Tahoma"/>
            <family val="2"/>
          </rPr>
          <t>Absent without notice.</t>
        </r>
      </text>
    </comment>
    <comment ref="L9" authorId="0" shapeId="0">
      <text>
        <r>
          <rPr>
            <sz val="9"/>
            <color indexed="81"/>
            <rFont val="Tahoma"/>
            <family val="2"/>
          </rPr>
          <t>Absent without notice.</t>
        </r>
      </text>
    </comment>
    <comment ref="M9" authorId="0" shapeId="0">
      <text>
        <r>
          <rPr>
            <sz val="9"/>
            <color indexed="81"/>
            <rFont val="Tahoma"/>
            <family val="2"/>
          </rPr>
          <t>Absent without notice.</t>
        </r>
      </text>
    </comment>
    <comment ref="Q9" authorId="0" shapeId="0">
      <text>
        <r>
          <rPr>
            <sz val="9"/>
            <color indexed="81"/>
            <rFont val="Tahoma"/>
            <family val="2"/>
          </rPr>
          <t>Absent without notice.</t>
        </r>
      </text>
    </comment>
    <comment ref="R9" authorId="0" shapeId="0">
      <text>
        <r>
          <rPr>
            <sz val="9"/>
            <color indexed="81"/>
            <rFont val="Tahoma"/>
            <family val="2"/>
          </rPr>
          <t>Absent without notice.</t>
        </r>
      </text>
    </comment>
    <comment ref="R10" authorId="0" shapeId="0">
      <text>
        <r>
          <rPr>
            <sz val="9"/>
            <color indexed="81"/>
            <rFont val="Tahoma"/>
            <family val="2"/>
          </rPr>
          <t>Absent without notice.</t>
        </r>
      </text>
    </comment>
    <comment ref="AG10" authorId="0" shapeId="0">
      <text>
        <r>
          <rPr>
            <sz val="9"/>
            <color indexed="81"/>
            <rFont val="Tahoma"/>
            <family val="2"/>
          </rPr>
          <t>Absent … said she had too much other stuff to do</t>
        </r>
      </text>
    </comment>
    <comment ref="Q11" authorId="0" shapeId="0">
      <text>
        <r>
          <rPr>
            <sz val="9"/>
            <color indexed="81"/>
            <rFont val="Tahoma"/>
            <family val="2"/>
          </rPr>
          <t>Absent without notice.</t>
        </r>
      </text>
    </comment>
    <comment ref="AA11" authorId="0" shapeId="0">
      <text>
        <r>
          <rPr>
            <sz val="9"/>
            <color indexed="81"/>
            <rFont val="Tahoma"/>
            <family val="2"/>
          </rPr>
          <t>Absent without notice.</t>
        </r>
      </text>
    </comment>
    <comment ref="AB11" authorId="0" shapeId="0">
      <text>
        <r>
          <rPr>
            <sz val="9"/>
            <color indexed="81"/>
            <rFont val="Tahoma"/>
            <family val="2"/>
          </rPr>
          <t>Absent without notice.</t>
        </r>
      </text>
    </comment>
    <comment ref="AD11" authorId="0" shapeId="0">
      <text>
        <r>
          <rPr>
            <sz val="9"/>
            <color indexed="81"/>
            <rFont val="Tahoma"/>
            <family val="2"/>
          </rPr>
          <t>Absent without notice.</t>
        </r>
      </text>
    </comment>
    <comment ref="AI11" authorId="0" shapeId="0">
      <text>
        <r>
          <rPr>
            <sz val="9"/>
            <color indexed="81"/>
            <rFont val="Tahoma"/>
            <family val="2"/>
          </rPr>
          <t>Absent without notice.</t>
        </r>
      </text>
    </comment>
    <comment ref="AJ11" authorId="0" shapeId="0">
      <text>
        <r>
          <rPr>
            <sz val="9"/>
            <color indexed="81"/>
            <rFont val="Tahoma"/>
            <family val="2"/>
          </rPr>
          <t>Absent without notice.</t>
        </r>
      </text>
    </comment>
    <comment ref="L12" authorId="0" shapeId="0">
      <text>
        <r>
          <rPr>
            <sz val="9"/>
            <color indexed="81"/>
            <rFont val="Tahoma"/>
            <family val="2"/>
          </rPr>
          <t>Absent without notice.</t>
        </r>
      </text>
    </comment>
    <comment ref="N12" authorId="0" shapeId="0">
      <text>
        <r>
          <rPr>
            <sz val="9"/>
            <color indexed="81"/>
            <rFont val="Tahoma"/>
            <family val="2"/>
          </rPr>
          <t>Absent without notice.</t>
        </r>
      </text>
    </comment>
    <comment ref="T12" authorId="0" shapeId="0">
      <text>
        <r>
          <rPr>
            <sz val="9"/>
            <color indexed="81"/>
            <rFont val="Tahoma"/>
            <family val="2"/>
          </rPr>
          <t>Absent without notice.</t>
        </r>
      </text>
    </comment>
    <comment ref="U12" authorId="0" shapeId="0">
      <text>
        <r>
          <rPr>
            <sz val="9"/>
            <color indexed="81"/>
            <rFont val="Tahoma"/>
            <family val="2"/>
          </rPr>
          <t>Absent without notice.</t>
        </r>
      </text>
    </comment>
    <comment ref="V12" authorId="0" shapeId="0">
      <text>
        <r>
          <rPr>
            <sz val="9"/>
            <color indexed="81"/>
            <rFont val="Tahoma"/>
            <family val="2"/>
          </rPr>
          <t>Absent without notice.</t>
        </r>
      </text>
    </comment>
    <comment ref="Y12" authorId="0" shapeId="0">
      <text>
        <r>
          <rPr>
            <sz val="9"/>
            <color indexed="81"/>
            <rFont val="Tahoma"/>
            <family val="2"/>
          </rPr>
          <t>Absent without notice.</t>
        </r>
      </text>
    </comment>
    <comment ref="Z12" authorId="0" shapeId="0">
      <text>
        <r>
          <rPr>
            <sz val="9"/>
            <color indexed="81"/>
            <rFont val="Tahoma"/>
            <family val="2"/>
          </rPr>
          <t>Absent without notice.</t>
        </r>
      </text>
    </comment>
    <comment ref="AA12" authorId="0" shapeId="0">
      <text>
        <r>
          <rPr>
            <sz val="9"/>
            <color indexed="81"/>
            <rFont val="Tahoma"/>
            <family val="2"/>
          </rPr>
          <t>Absent without notice.</t>
        </r>
      </text>
    </comment>
    <comment ref="AC12" authorId="0" shapeId="0">
      <text>
        <r>
          <rPr>
            <sz val="9"/>
            <color indexed="81"/>
            <rFont val="Tahoma"/>
            <family val="2"/>
          </rPr>
          <t>Absent without notice.</t>
        </r>
      </text>
    </comment>
    <comment ref="AF12" authorId="0" shapeId="0">
      <text>
        <r>
          <rPr>
            <sz val="9"/>
            <color indexed="81"/>
            <rFont val="Tahoma"/>
            <family val="2"/>
          </rPr>
          <t>Absent without notice.</t>
        </r>
      </text>
    </comment>
    <comment ref="AG12" authorId="0" shapeId="0">
      <text>
        <r>
          <rPr>
            <sz val="9"/>
            <color indexed="81"/>
            <rFont val="Tahoma"/>
            <family val="2"/>
          </rPr>
          <t>Absent without notice.</t>
        </r>
      </text>
    </comment>
    <comment ref="AH12" authorId="0" shapeId="0">
      <text>
        <r>
          <rPr>
            <sz val="9"/>
            <color indexed="81"/>
            <rFont val="Tahoma"/>
            <family val="2"/>
          </rPr>
          <t>Absent without notice.</t>
        </r>
      </text>
    </comment>
    <comment ref="AI12" authorId="0" shapeId="0">
      <text>
        <r>
          <rPr>
            <sz val="9"/>
            <color indexed="81"/>
            <rFont val="Tahoma"/>
            <family val="2"/>
          </rPr>
          <t>Absent without notice.</t>
        </r>
      </text>
    </comment>
    <comment ref="AJ12" authorId="0" shapeId="0">
      <text>
        <r>
          <rPr>
            <sz val="9"/>
            <color indexed="81"/>
            <rFont val="Tahoma"/>
            <family val="2"/>
          </rPr>
          <t>Absent without notice.</t>
        </r>
      </text>
    </comment>
    <comment ref="J13" authorId="0" shapeId="0">
      <text>
        <r>
          <rPr>
            <sz val="9"/>
            <color indexed="81"/>
            <rFont val="Tahoma"/>
            <family val="2"/>
          </rPr>
          <t>Absent without notice.</t>
        </r>
      </text>
    </comment>
    <comment ref="T13" authorId="0" shapeId="0">
      <text>
        <r>
          <rPr>
            <sz val="9"/>
            <color indexed="81"/>
            <rFont val="Tahoma"/>
            <family val="2"/>
          </rPr>
          <t>Absent without notice.</t>
        </r>
      </text>
    </comment>
    <comment ref="X13" authorId="0" shapeId="0">
      <text>
        <r>
          <rPr>
            <sz val="9"/>
            <color indexed="81"/>
            <rFont val="Tahoma"/>
            <family val="2"/>
          </rPr>
          <t>Absent, said (late) that went home</t>
        </r>
      </text>
    </comment>
    <comment ref="Z13" authorId="0" shapeId="0">
      <text>
        <r>
          <rPr>
            <sz val="9"/>
            <color indexed="81"/>
            <rFont val="Tahoma"/>
            <family val="2"/>
          </rPr>
          <t>Absent without notice.</t>
        </r>
      </text>
    </comment>
    <comment ref="AC13" authorId="0" shapeId="0">
      <text>
        <r>
          <rPr>
            <sz val="9"/>
            <color indexed="81"/>
            <rFont val="Tahoma"/>
            <family val="2"/>
          </rPr>
          <t>Absent without notice., but took the quiz</t>
        </r>
      </text>
    </comment>
    <comment ref="AD13" authorId="0" shapeId="0">
      <text>
        <r>
          <rPr>
            <sz val="9"/>
            <color indexed="81"/>
            <rFont val="Tahoma"/>
            <family val="2"/>
          </rPr>
          <t>Absent without notice.</t>
        </r>
      </text>
    </comment>
    <comment ref="Y14" authorId="0" shapeId="0">
      <text>
        <r>
          <rPr>
            <sz val="9"/>
            <color indexed="81"/>
            <rFont val="Tahoma"/>
            <family val="2"/>
          </rPr>
          <t>Computer would not let her access internet … just ignored this quiz.</t>
        </r>
      </text>
    </comment>
    <comment ref="U15" authorId="0" shapeId="0">
      <text>
        <r>
          <rPr>
            <sz val="9"/>
            <color indexed="81"/>
            <rFont val="Tahoma"/>
            <family val="2"/>
          </rPr>
          <t>Absent … took friend to airport (told me this morning)</t>
        </r>
      </text>
    </comment>
    <comment ref="AA15" authorId="0" shapeId="0">
      <text>
        <r>
          <rPr>
            <sz val="9"/>
            <color indexed="81"/>
            <rFont val="Tahoma"/>
            <family val="2"/>
          </rPr>
          <t>Absent … excused for soccer</t>
        </r>
      </text>
    </comment>
    <comment ref="AI15" authorId="0" shapeId="0">
      <text>
        <r>
          <rPr>
            <sz val="9"/>
            <color indexed="81"/>
            <rFont val="Tahoma"/>
            <family val="2"/>
          </rPr>
          <t>Absent … visiting Outdoor Therapy programs</t>
        </r>
      </text>
    </comment>
    <comment ref="H17" authorId="0" shapeId="0">
      <text>
        <r>
          <rPr>
            <b/>
            <sz val="9"/>
            <color indexed="81"/>
            <rFont val="Tahoma"/>
            <family val="2"/>
          </rPr>
          <t>Absent without notice.</t>
        </r>
      </text>
    </comment>
    <comment ref="I17" authorId="0" shapeId="0">
      <text>
        <r>
          <rPr>
            <b/>
            <sz val="9"/>
            <color indexed="81"/>
            <rFont val="Tahoma"/>
            <family val="2"/>
          </rPr>
          <t>Absent without notice.</t>
        </r>
      </text>
    </comment>
    <comment ref="J17" authorId="0" shapeId="0">
      <text>
        <r>
          <rPr>
            <sz val="9"/>
            <color indexed="81"/>
            <rFont val="Tahoma"/>
            <family val="2"/>
          </rPr>
          <t>Absent without notice.</t>
        </r>
      </text>
    </comment>
    <comment ref="K17" authorId="0" shapeId="0">
      <text>
        <r>
          <rPr>
            <sz val="9"/>
            <color indexed="81"/>
            <rFont val="Tahoma"/>
            <family val="2"/>
          </rPr>
          <t>Absent without notice.</t>
        </r>
      </text>
    </comment>
    <comment ref="L17" authorId="0" shapeId="0">
      <text>
        <r>
          <rPr>
            <sz val="9"/>
            <color indexed="81"/>
            <rFont val="Tahoma"/>
            <family val="2"/>
          </rPr>
          <t>Absent without notice.</t>
        </r>
      </text>
    </comment>
    <comment ref="I18" authorId="0" shapeId="0">
      <text>
        <r>
          <rPr>
            <b/>
            <sz val="9"/>
            <color indexed="81"/>
            <rFont val="Tahoma"/>
            <family val="2"/>
          </rPr>
          <t>Absent, said had migraine</t>
        </r>
      </text>
    </comment>
    <comment ref="J18" authorId="0" shapeId="0">
      <text>
        <r>
          <rPr>
            <sz val="9"/>
            <color indexed="81"/>
            <rFont val="Tahoma"/>
            <family val="2"/>
          </rPr>
          <t>Absent, said sick</t>
        </r>
      </text>
    </comment>
    <comment ref="K18" authorId="0" shapeId="0">
      <text>
        <r>
          <rPr>
            <sz val="9"/>
            <color indexed="81"/>
            <rFont val="Tahoma"/>
            <family val="2"/>
          </rPr>
          <t>Absent without notice.</t>
        </r>
      </text>
    </comment>
    <comment ref="L18" authorId="0" shapeId="0">
      <text>
        <r>
          <rPr>
            <sz val="9"/>
            <color indexed="81"/>
            <rFont val="Tahoma"/>
            <family val="2"/>
          </rPr>
          <t>Absent without notice.</t>
        </r>
      </text>
    </comment>
    <comment ref="N18" authorId="0" shapeId="0">
      <text>
        <r>
          <rPr>
            <sz val="9"/>
            <color indexed="81"/>
            <rFont val="Tahoma"/>
            <family val="2"/>
          </rPr>
          <t>Absent without notice.</t>
        </r>
      </text>
    </comment>
    <comment ref="O18" authorId="0" shapeId="0">
      <text>
        <r>
          <rPr>
            <sz val="9"/>
            <color indexed="81"/>
            <rFont val="Tahoma"/>
            <family val="2"/>
          </rPr>
          <t>Absent without notice.</t>
        </r>
      </text>
    </comment>
    <comment ref="P18" authorId="0" shapeId="0">
      <text>
        <r>
          <rPr>
            <sz val="9"/>
            <color indexed="81"/>
            <rFont val="Tahoma"/>
            <family val="2"/>
          </rPr>
          <t>Absent without notice.</t>
        </r>
      </text>
    </comment>
    <comment ref="Q18" authorId="0" shapeId="0">
      <text>
        <r>
          <rPr>
            <b/>
            <sz val="9"/>
            <color indexed="81"/>
            <rFont val="Tahoma"/>
            <family val="2"/>
          </rPr>
          <t>Took the quiz, but may have turned it in after it timed out.</t>
        </r>
      </text>
    </comment>
    <comment ref="R18" authorId="0" shapeId="0">
      <text>
        <r>
          <rPr>
            <sz val="9"/>
            <color indexed="81"/>
            <rFont val="Tahoma"/>
            <family val="2"/>
          </rPr>
          <t>Came late … quiz timed out.</t>
        </r>
      </text>
    </comment>
    <comment ref="T18" authorId="0" shapeId="0">
      <text>
        <r>
          <rPr>
            <sz val="9"/>
            <color indexed="81"/>
            <rFont val="Tahoma"/>
            <family val="2"/>
          </rPr>
          <t>Absent without notice.</t>
        </r>
      </text>
    </comment>
    <comment ref="W18" authorId="0" shapeId="0">
      <text>
        <r>
          <rPr>
            <sz val="9"/>
            <color indexed="81"/>
            <rFont val="Tahoma"/>
            <family val="2"/>
          </rPr>
          <t>Absent without notice.</t>
        </r>
      </text>
    </comment>
    <comment ref="X18" authorId="0" shapeId="0">
      <text>
        <r>
          <rPr>
            <sz val="9"/>
            <color indexed="81"/>
            <rFont val="Tahoma"/>
            <family val="2"/>
          </rPr>
          <t>Absent, said sick</t>
        </r>
      </text>
    </comment>
    <comment ref="Z18" authorId="0" shapeId="0">
      <text>
        <r>
          <rPr>
            <sz val="9"/>
            <color indexed="81"/>
            <rFont val="Tahoma"/>
            <family val="2"/>
          </rPr>
          <t>Absent without notice.</t>
        </r>
      </text>
    </comment>
    <comment ref="AA18" authorId="0" shapeId="0">
      <text>
        <r>
          <rPr>
            <sz val="9"/>
            <color indexed="81"/>
            <rFont val="Tahoma"/>
            <family val="2"/>
          </rPr>
          <t>Absent … excused for soccer, though she never told me.</t>
        </r>
      </text>
    </comment>
    <comment ref="AB18" authorId="0" shapeId="0">
      <text>
        <r>
          <rPr>
            <sz val="9"/>
            <color indexed="81"/>
            <rFont val="Tahoma"/>
            <family val="2"/>
          </rPr>
          <t>Absent without notice.</t>
        </r>
      </text>
    </comment>
    <comment ref="AD18" authorId="0" shapeId="0">
      <text>
        <r>
          <rPr>
            <sz val="9"/>
            <color indexed="81"/>
            <rFont val="Tahoma"/>
            <family val="2"/>
          </rPr>
          <t>Said her car did not work.</t>
        </r>
      </text>
    </comment>
    <comment ref="AE18" authorId="0" shapeId="0">
      <text>
        <r>
          <rPr>
            <sz val="9"/>
            <color indexed="81"/>
            <rFont val="Tahoma"/>
            <family val="2"/>
          </rPr>
          <t>Absent without notice.</t>
        </r>
      </text>
    </comment>
    <comment ref="AF18" authorId="0" shapeId="0">
      <text>
        <r>
          <rPr>
            <sz val="9"/>
            <color indexed="81"/>
            <rFont val="Tahoma"/>
            <family val="2"/>
          </rPr>
          <t>Absent without notice.</t>
        </r>
      </text>
    </comment>
    <comment ref="AH18" authorId="0" shapeId="0">
      <text>
        <r>
          <rPr>
            <sz val="9"/>
            <color indexed="81"/>
            <rFont val="Tahoma"/>
            <family val="2"/>
          </rPr>
          <t>Absent without notice.</t>
        </r>
      </text>
    </comment>
    <comment ref="AI18" authorId="0" shapeId="0">
      <text>
        <r>
          <rPr>
            <sz val="9"/>
            <color indexed="81"/>
            <rFont val="Tahoma"/>
            <family val="2"/>
          </rPr>
          <t>Absent without notice.</t>
        </r>
      </text>
    </comment>
    <comment ref="AJ18" authorId="0" shapeId="0">
      <text>
        <r>
          <rPr>
            <sz val="9"/>
            <color indexed="81"/>
            <rFont val="Tahoma"/>
            <family val="2"/>
          </rPr>
          <t>Absent without notice.</t>
        </r>
      </text>
    </comment>
    <comment ref="Z19" authorId="0" shapeId="0">
      <text>
        <r>
          <rPr>
            <sz val="9"/>
            <color indexed="81"/>
            <rFont val="Tahoma"/>
            <family val="2"/>
          </rPr>
          <t>Absent … Board of Trustees meeting</t>
        </r>
      </text>
    </comment>
    <comment ref="AC19" authorId="0" shapeId="0">
      <text>
        <r>
          <rPr>
            <sz val="9"/>
            <color indexed="81"/>
            <rFont val="Tahoma"/>
            <family val="2"/>
          </rPr>
          <t>Absent without notice.</t>
        </r>
      </text>
    </comment>
    <comment ref="H20" authorId="0" shapeId="0">
      <text>
        <r>
          <rPr>
            <b/>
            <sz val="9"/>
            <color indexed="81"/>
            <rFont val="Tahoma"/>
            <family val="2"/>
          </rPr>
          <t>Absent without notice.</t>
        </r>
      </text>
    </comment>
    <comment ref="M20" authorId="0" shapeId="0">
      <text>
        <r>
          <rPr>
            <sz val="9"/>
            <color indexed="81"/>
            <rFont val="Tahoma"/>
            <family val="2"/>
          </rPr>
          <t>Absent without notice.</t>
        </r>
      </text>
    </comment>
    <comment ref="O20" authorId="0" shapeId="0">
      <text>
        <r>
          <rPr>
            <sz val="9"/>
            <color indexed="81"/>
            <rFont val="Tahoma"/>
            <family val="2"/>
          </rPr>
          <t>Absent, told me they were sick</t>
        </r>
      </text>
    </comment>
    <comment ref="T20" authorId="0" shapeId="0">
      <text>
        <r>
          <rPr>
            <sz val="9"/>
            <color indexed="81"/>
            <rFont val="Tahoma"/>
            <family val="2"/>
          </rPr>
          <t>Absent without notice.</t>
        </r>
      </text>
    </comment>
    <comment ref="Z20" authorId="0" shapeId="0">
      <text>
        <r>
          <rPr>
            <sz val="9"/>
            <color indexed="81"/>
            <rFont val="Tahoma"/>
            <family val="2"/>
          </rPr>
          <t>Absent without notice.</t>
        </r>
      </text>
    </comment>
    <comment ref="AJ20" authorId="0" shapeId="0">
      <text>
        <r>
          <rPr>
            <sz val="9"/>
            <color indexed="81"/>
            <rFont val="Tahoma"/>
            <family val="2"/>
          </rPr>
          <t>Absent without notice.</t>
        </r>
      </text>
    </comment>
    <comment ref="V21" authorId="0" shapeId="0">
      <text>
        <r>
          <rPr>
            <sz val="9"/>
            <color indexed="81"/>
            <rFont val="Tahoma"/>
            <family val="2"/>
          </rPr>
          <t>Absent. Had an alarm clock problem.</t>
        </r>
      </text>
    </comment>
    <comment ref="AH21" authorId="0" shapeId="0">
      <text>
        <r>
          <rPr>
            <sz val="9"/>
            <color indexed="81"/>
            <rFont val="Tahoma"/>
            <family val="2"/>
          </rPr>
          <t>Absent without notice.</t>
        </r>
      </text>
    </comment>
    <comment ref="U22" authorId="0" shapeId="0">
      <text>
        <r>
          <rPr>
            <sz val="9"/>
            <color indexed="81"/>
            <rFont val="Tahoma"/>
            <family val="2"/>
          </rPr>
          <t>Absent without notice.</t>
        </r>
      </text>
    </comment>
    <comment ref="W22" authorId="0" shapeId="0">
      <text>
        <r>
          <rPr>
            <sz val="9"/>
            <color indexed="81"/>
            <rFont val="Tahoma"/>
            <family val="2"/>
          </rPr>
          <t>Absent without notice.</t>
        </r>
      </text>
    </comment>
    <comment ref="Y22" authorId="0" shapeId="0">
      <text>
        <r>
          <rPr>
            <sz val="9"/>
            <color indexed="81"/>
            <rFont val="Tahoma"/>
            <family val="2"/>
          </rPr>
          <t>Came late … did not take quiz</t>
        </r>
      </text>
    </comment>
    <comment ref="AB22" authorId="0" shapeId="0">
      <text>
        <r>
          <rPr>
            <sz val="9"/>
            <color indexed="81"/>
            <rFont val="Tahoma"/>
            <family val="2"/>
          </rPr>
          <t>Came late, did not take quiz</t>
        </r>
      </text>
    </comment>
    <comment ref="K23" authorId="0" shapeId="0">
      <text>
        <r>
          <rPr>
            <sz val="9"/>
            <color indexed="81"/>
            <rFont val="Tahoma"/>
            <family val="2"/>
          </rPr>
          <t>Absent, said sick</t>
        </r>
      </text>
    </comment>
    <comment ref="U23" authorId="0" shapeId="0">
      <text>
        <r>
          <rPr>
            <sz val="9"/>
            <color indexed="81"/>
            <rFont val="Tahoma"/>
            <family val="2"/>
          </rPr>
          <t>Absent without notice.</t>
        </r>
      </text>
    </comment>
    <comment ref="X23" authorId="0" shapeId="0">
      <text>
        <r>
          <rPr>
            <sz val="9"/>
            <color indexed="81"/>
            <rFont val="Tahoma"/>
            <family val="2"/>
          </rPr>
          <t>Absent, said sick</t>
        </r>
      </text>
    </comment>
    <comment ref="AF23" authorId="0" shapeId="0">
      <text>
        <r>
          <rPr>
            <sz val="9"/>
            <color indexed="81"/>
            <rFont val="Tahoma"/>
            <family val="2"/>
          </rPr>
          <t>Absent … said slick roads</t>
        </r>
      </text>
    </comment>
    <comment ref="AG23" authorId="0" shapeId="0">
      <text>
        <r>
          <rPr>
            <sz val="9"/>
            <color indexed="81"/>
            <rFont val="Tahoma"/>
            <family val="2"/>
          </rPr>
          <t>Absent … doctor's appt</t>
        </r>
      </text>
    </comment>
    <comment ref="AI23" authorId="0" shapeId="0">
      <text>
        <r>
          <rPr>
            <sz val="9"/>
            <color indexed="81"/>
            <rFont val="Tahoma"/>
            <family val="2"/>
          </rPr>
          <t>Absent without notice.</t>
        </r>
      </text>
    </comment>
    <comment ref="N24" authorId="0" shapeId="0">
      <text>
        <r>
          <rPr>
            <sz val="9"/>
            <color indexed="81"/>
            <rFont val="Tahoma"/>
            <family val="2"/>
          </rPr>
          <t>Absent without notice.</t>
        </r>
      </text>
    </comment>
    <comment ref="AD24" authorId="0" shapeId="0">
      <text>
        <r>
          <rPr>
            <sz val="9"/>
            <color indexed="81"/>
            <rFont val="Tahoma"/>
            <family val="2"/>
          </rPr>
          <t>Absent, Drs. appt about knee</t>
        </r>
      </text>
    </comment>
    <comment ref="AF24" authorId="0" shapeId="0">
      <text>
        <r>
          <rPr>
            <sz val="9"/>
            <color indexed="81"/>
            <rFont val="Tahoma"/>
            <family val="2"/>
          </rPr>
          <t>Absent without notice.</t>
        </r>
      </text>
    </comment>
    <comment ref="AC25" authorId="0" shapeId="0">
      <text>
        <r>
          <rPr>
            <sz val="9"/>
            <color indexed="81"/>
            <rFont val="Tahoma"/>
            <family val="2"/>
          </rPr>
          <t>Came late, did not take quiz</t>
        </r>
      </text>
    </comment>
    <comment ref="Z26" authorId="0" shapeId="0">
      <text>
        <r>
          <rPr>
            <sz val="9"/>
            <color indexed="81"/>
            <rFont val="Tahoma"/>
            <family val="2"/>
          </rPr>
          <t>Absent without notice.</t>
        </r>
      </text>
    </comment>
    <comment ref="AF26" authorId="0" shapeId="0">
      <text>
        <r>
          <rPr>
            <sz val="9"/>
            <color indexed="81"/>
            <rFont val="Tahoma"/>
            <family val="2"/>
          </rPr>
          <t>Absent without notice.</t>
        </r>
      </text>
    </comment>
    <comment ref="AI26" authorId="0" shapeId="0">
      <text>
        <r>
          <rPr>
            <sz val="9"/>
            <color indexed="81"/>
            <rFont val="Tahoma"/>
            <family val="2"/>
          </rPr>
          <t>Absent without notice.</t>
        </r>
      </text>
    </comment>
    <comment ref="AJ26" authorId="0" shapeId="0">
      <text>
        <r>
          <rPr>
            <sz val="9"/>
            <color indexed="81"/>
            <rFont val="Tahoma"/>
            <family val="2"/>
          </rPr>
          <t>Absent without notice.</t>
        </r>
      </text>
    </comment>
    <comment ref="J27" authorId="0" shapeId="0">
      <text>
        <r>
          <rPr>
            <sz val="9"/>
            <color indexed="81"/>
            <rFont val="Tahoma"/>
            <family val="2"/>
          </rPr>
          <t>Absent - GOLF</t>
        </r>
      </text>
    </comment>
    <comment ref="S27" authorId="0" shapeId="0">
      <text>
        <r>
          <rPr>
            <sz val="9"/>
            <color indexed="81"/>
            <rFont val="Tahoma"/>
            <family val="2"/>
          </rPr>
          <t>Absent - GOLF</t>
        </r>
      </text>
    </comment>
    <comment ref="T27" authorId="0" shapeId="0">
      <text>
        <r>
          <rPr>
            <sz val="9"/>
            <color indexed="81"/>
            <rFont val="Tahoma"/>
            <family val="2"/>
          </rPr>
          <t>Absent - GOLF</t>
        </r>
      </text>
    </comment>
    <comment ref="Y27" authorId="0" shapeId="0">
      <text>
        <r>
          <rPr>
            <sz val="9"/>
            <color indexed="81"/>
            <rFont val="Tahoma"/>
            <family val="2"/>
          </rPr>
          <t>Absent without notice.</t>
        </r>
      </text>
    </comment>
    <comment ref="Z27" authorId="0" shapeId="0">
      <text>
        <r>
          <rPr>
            <sz val="9"/>
            <color indexed="81"/>
            <rFont val="Tahoma"/>
            <family val="2"/>
          </rPr>
          <t>Absent … said she was sick</t>
        </r>
      </text>
    </comment>
    <comment ref="AB27" authorId="0" shapeId="0">
      <text>
        <r>
          <rPr>
            <sz val="9"/>
            <color indexed="81"/>
            <rFont val="Tahoma"/>
            <family val="2"/>
          </rPr>
          <t>Absent without notice., but took the quiz</t>
        </r>
      </text>
    </comment>
    <comment ref="AC27" authorId="0" shapeId="0">
      <text>
        <r>
          <rPr>
            <sz val="9"/>
            <color indexed="81"/>
            <rFont val="Tahoma"/>
            <family val="2"/>
          </rPr>
          <t>Absent without notice.</t>
        </r>
      </text>
    </comment>
    <comment ref="AE27" authorId="0" shapeId="0">
      <text>
        <r>
          <rPr>
            <sz val="9"/>
            <color indexed="81"/>
            <rFont val="Tahoma"/>
            <family val="2"/>
          </rPr>
          <t>Absent … doctor's appt</t>
        </r>
      </text>
    </comment>
    <comment ref="AG27" authorId="0" shapeId="0">
      <text>
        <r>
          <rPr>
            <sz val="9"/>
            <color indexed="81"/>
            <rFont val="Tahoma"/>
            <family val="2"/>
          </rPr>
          <t>Absent without notice.</t>
        </r>
      </text>
    </comment>
    <comment ref="V28" authorId="0" shapeId="0">
      <text>
        <r>
          <rPr>
            <sz val="9"/>
            <color indexed="81"/>
            <rFont val="Tahoma"/>
            <family val="2"/>
          </rPr>
          <t>Absent without notice.</t>
        </r>
      </text>
    </comment>
    <comment ref="AC28" authorId="0" shapeId="0">
      <text>
        <r>
          <rPr>
            <sz val="9"/>
            <color indexed="81"/>
            <rFont val="Tahoma"/>
            <family val="2"/>
          </rPr>
          <t>Absent without notice., but took the quiz</t>
        </r>
      </text>
    </comment>
    <comment ref="AE28" authorId="0" shapeId="0">
      <text>
        <r>
          <rPr>
            <sz val="9"/>
            <color indexed="81"/>
            <rFont val="Tahoma"/>
            <family val="2"/>
          </rPr>
          <t>Absent without notice.</t>
        </r>
      </text>
    </comment>
    <comment ref="AJ28" authorId="0" shapeId="0">
      <text>
        <r>
          <rPr>
            <sz val="9"/>
            <color indexed="81"/>
            <rFont val="Tahoma"/>
            <family val="2"/>
          </rPr>
          <t>Present, but no quiz submitted</t>
        </r>
      </text>
    </comment>
    <comment ref="S29" authorId="0" shapeId="0">
      <text>
        <r>
          <rPr>
            <sz val="9"/>
            <color indexed="81"/>
            <rFont val="Tahoma"/>
            <family val="2"/>
          </rPr>
          <t>Absent without notice.</t>
        </r>
      </text>
    </comment>
    <comment ref="AB29" authorId="0" shapeId="0">
      <text>
        <r>
          <rPr>
            <sz val="9"/>
            <color indexed="81"/>
            <rFont val="Tahoma"/>
            <family val="2"/>
          </rPr>
          <t>Absent without notice.</t>
        </r>
      </text>
    </comment>
    <comment ref="AE29" authorId="0" shapeId="0">
      <text>
        <r>
          <rPr>
            <sz val="9"/>
            <color indexed="81"/>
            <rFont val="Tahoma"/>
            <family val="2"/>
          </rPr>
          <t>Absent without notice.</t>
        </r>
      </text>
    </comment>
    <comment ref="AG29" authorId="0" shapeId="0">
      <text>
        <r>
          <rPr>
            <sz val="9"/>
            <color indexed="81"/>
            <rFont val="Tahoma"/>
            <family val="2"/>
          </rPr>
          <t>Absent without notice.</t>
        </r>
      </text>
    </comment>
    <comment ref="AH29" authorId="0" shapeId="0">
      <text>
        <r>
          <rPr>
            <sz val="9"/>
            <color indexed="81"/>
            <rFont val="Tahoma"/>
            <family val="2"/>
          </rPr>
          <t>Absent without notice.</t>
        </r>
      </text>
    </comment>
    <comment ref="H30" authorId="0" shapeId="0">
      <text>
        <r>
          <rPr>
            <b/>
            <sz val="9"/>
            <color indexed="81"/>
            <rFont val="Tahoma"/>
            <family val="2"/>
          </rPr>
          <t>Excused absence … taking PCAT exam</t>
        </r>
      </text>
    </comment>
    <comment ref="R30" authorId="0" shapeId="0">
      <text>
        <r>
          <rPr>
            <sz val="9"/>
            <color indexed="81"/>
            <rFont val="Tahoma"/>
            <family val="2"/>
          </rPr>
          <t>Absent without notice.</t>
        </r>
      </text>
    </comment>
    <comment ref="Z30" authorId="0" shapeId="0">
      <text>
        <r>
          <rPr>
            <sz val="9"/>
            <color indexed="81"/>
            <rFont val="Tahoma"/>
            <family val="2"/>
          </rPr>
          <t>Absent without notice.</t>
        </r>
      </text>
    </comment>
    <comment ref="AD30" authorId="0" shapeId="0">
      <text>
        <r>
          <rPr>
            <sz val="9"/>
            <color indexed="81"/>
            <rFont val="Tahoma"/>
            <family val="2"/>
          </rPr>
          <t>Absent without notice.</t>
        </r>
      </text>
    </comment>
    <comment ref="M31" authorId="0" shapeId="0">
      <text>
        <r>
          <rPr>
            <sz val="9"/>
            <color indexed="81"/>
            <rFont val="Tahoma"/>
            <family val="2"/>
          </rPr>
          <t>Absent without notice.</t>
        </r>
      </text>
    </comment>
    <comment ref="Q31" authorId="0" shapeId="0">
      <text>
        <r>
          <rPr>
            <sz val="9"/>
            <color indexed="81"/>
            <rFont val="Tahoma"/>
            <family val="2"/>
          </rPr>
          <t>Absent without notice.</t>
        </r>
      </text>
    </comment>
    <comment ref="U31" authorId="0" shapeId="0">
      <text>
        <r>
          <rPr>
            <sz val="9"/>
            <color indexed="81"/>
            <rFont val="Tahoma"/>
            <family val="2"/>
          </rPr>
          <t>Absent without notice.</t>
        </r>
      </text>
    </comment>
    <comment ref="W31" authorId="0" shapeId="0">
      <text>
        <r>
          <rPr>
            <sz val="9"/>
            <color indexed="81"/>
            <rFont val="Tahoma"/>
            <family val="2"/>
          </rPr>
          <t>Absent without notice.</t>
        </r>
      </text>
    </comment>
    <comment ref="X31" authorId="0" shapeId="0">
      <text>
        <r>
          <rPr>
            <sz val="9"/>
            <color indexed="81"/>
            <rFont val="Tahoma"/>
            <family val="2"/>
          </rPr>
          <t>Absent without notice.</t>
        </r>
      </text>
    </comment>
    <comment ref="AC31" authorId="0" shapeId="0">
      <text>
        <r>
          <rPr>
            <sz val="9"/>
            <color indexed="81"/>
            <rFont val="Tahoma"/>
            <family val="2"/>
          </rPr>
          <t>Absent without notice.</t>
        </r>
      </text>
    </comment>
    <comment ref="AF31" authorId="0" shapeId="0">
      <text>
        <r>
          <rPr>
            <sz val="9"/>
            <color indexed="81"/>
            <rFont val="Tahoma"/>
            <family val="2"/>
          </rPr>
          <t>Absent without notice.</t>
        </r>
      </text>
    </comment>
    <comment ref="AH31" authorId="0" shapeId="0">
      <text>
        <r>
          <rPr>
            <sz val="9"/>
            <color indexed="81"/>
            <rFont val="Tahoma"/>
            <family val="2"/>
          </rPr>
          <t>Absent without notice.</t>
        </r>
      </text>
    </comment>
    <comment ref="Z33" authorId="0" shapeId="0">
      <text>
        <r>
          <rPr>
            <sz val="9"/>
            <color indexed="81"/>
            <rFont val="Tahoma"/>
            <family val="2"/>
          </rPr>
          <t>Absent without notice.</t>
        </r>
      </text>
    </comment>
    <comment ref="AC33" authorId="0" shapeId="0">
      <text>
        <r>
          <rPr>
            <sz val="9"/>
            <color indexed="81"/>
            <rFont val="Tahoma"/>
            <family val="2"/>
          </rPr>
          <t>Absent, but notified me that he was attending a funeral</t>
        </r>
      </text>
    </comment>
    <comment ref="AG33" authorId="0" shapeId="0">
      <text>
        <r>
          <rPr>
            <sz val="9"/>
            <color indexed="81"/>
            <rFont val="Tahoma"/>
            <family val="2"/>
          </rPr>
          <t>Absent without notice.</t>
        </r>
      </text>
    </comment>
    <comment ref="AJ33" authorId="0" shapeId="0">
      <text>
        <r>
          <rPr>
            <sz val="9"/>
            <color indexed="81"/>
            <rFont val="Tahoma"/>
            <family val="2"/>
          </rPr>
          <t>Absent without notice.</t>
        </r>
      </text>
    </comment>
    <comment ref="L35" authorId="0" shapeId="0">
      <text>
        <r>
          <rPr>
            <sz val="9"/>
            <color indexed="81"/>
            <rFont val="Tahoma"/>
            <family val="2"/>
          </rPr>
          <t>Absent, said she was sick</t>
        </r>
      </text>
    </comment>
    <comment ref="U35" authorId="0" shapeId="0">
      <text>
        <r>
          <rPr>
            <sz val="9"/>
            <color indexed="81"/>
            <rFont val="Tahoma"/>
            <family val="2"/>
          </rPr>
          <t>Absent without notice.</t>
        </r>
      </text>
    </comment>
    <comment ref="AC35" authorId="0" shapeId="0">
      <text>
        <r>
          <rPr>
            <sz val="9"/>
            <color indexed="81"/>
            <rFont val="Tahoma"/>
            <family val="2"/>
          </rPr>
          <t>Absent without notice., but took the quiz</t>
        </r>
      </text>
    </comment>
    <comment ref="AI35" authorId="0" shapeId="0">
      <text>
        <r>
          <rPr>
            <sz val="9"/>
            <color indexed="81"/>
            <rFont val="Tahoma"/>
            <family val="2"/>
          </rPr>
          <t>Absent … said she had a panic attack</t>
        </r>
      </text>
    </comment>
    <comment ref="L36" authorId="0" shapeId="0">
      <text>
        <r>
          <rPr>
            <sz val="9"/>
            <color indexed="81"/>
            <rFont val="Tahoma"/>
            <family val="2"/>
          </rPr>
          <t>Absent without notice.</t>
        </r>
      </text>
    </comment>
    <comment ref="V36" authorId="0" shapeId="0">
      <text>
        <r>
          <rPr>
            <sz val="9"/>
            <color indexed="81"/>
            <rFont val="Tahoma"/>
            <family val="2"/>
          </rPr>
          <t>Absent without notice.</t>
        </r>
      </text>
    </comment>
    <comment ref="AA36" authorId="0" shapeId="0">
      <text>
        <r>
          <rPr>
            <sz val="9"/>
            <color indexed="81"/>
            <rFont val="Tahoma"/>
            <family val="2"/>
          </rPr>
          <t>Absent without notice.</t>
        </r>
      </text>
    </comment>
    <comment ref="AD36" authorId="0" shapeId="0">
      <text>
        <r>
          <rPr>
            <sz val="9"/>
            <color indexed="81"/>
            <rFont val="Tahoma"/>
            <family val="2"/>
          </rPr>
          <t>Absent without notice.</t>
        </r>
      </text>
    </comment>
    <comment ref="M38" authorId="0" shapeId="0">
      <text>
        <r>
          <rPr>
            <b/>
            <sz val="9"/>
            <color indexed="81"/>
            <rFont val="Tahoma"/>
            <family val="2"/>
          </rPr>
          <t>Took the quiz, but may have turned it in after it timed out.</t>
        </r>
      </text>
    </comment>
    <comment ref="U38" authorId="0" shapeId="0">
      <text>
        <r>
          <rPr>
            <sz val="9"/>
            <color indexed="81"/>
            <rFont val="Tahoma"/>
            <family val="2"/>
          </rPr>
          <t>Absent … cleaning up the ice age trail.</t>
        </r>
      </text>
    </comment>
    <comment ref="AA38" authorId="0" shapeId="0">
      <text>
        <r>
          <rPr>
            <sz val="9"/>
            <color indexed="81"/>
            <rFont val="Tahoma"/>
            <family val="2"/>
          </rPr>
          <t>Absent … took friend to airport</t>
        </r>
      </text>
    </comment>
    <comment ref="O42" authorId="0" shapeId="0">
      <text>
        <r>
          <rPr>
            <sz val="9"/>
            <color indexed="81"/>
            <rFont val="Tahoma"/>
            <family val="2"/>
          </rPr>
          <t>Absent, told me they were sick</t>
        </r>
      </text>
    </comment>
    <comment ref="AB42" authorId="0" shapeId="0">
      <text>
        <r>
          <rPr>
            <sz val="9"/>
            <color indexed="81"/>
            <rFont val="Tahoma"/>
            <family val="2"/>
          </rPr>
          <t>Absent without notice.</t>
        </r>
      </text>
    </comment>
    <comment ref="AG42" authorId="0" shapeId="0">
      <text>
        <r>
          <rPr>
            <sz val="9"/>
            <color indexed="81"/>
            <rFont val="Tahoma"/>
            <family val="2"/>
          </rPr>
          <t>Absent without notice.</t>
        </r>
      </text>
    </comment>
    <comment ref="Z44" authorId="0" shapeId="0">
      <text>
        <r>
          <rPr>
            <sz val="9"/>
            <color indexed="81"/>
            <rFont val="Tahoma"/>
            <family val="2"/>
          </rPr>
          <t>Absent without notice.</t>
        </r>
      </text>
    </comment>
    <comment ref="AE44" authorId="0" shapeId="0">
      <text>
        <r>
          <rPr>
            <sz val="9"/>
            <color indexed="81"/>
            <rFont val="Tahoma"/>
            <family val="2"/>
          </rPr>
          <t>Absent without notice.</t>
        </r>
      </text>
    </comment>
    <comment ref="AI44" authorId="0" shapeId="0">
      <text>
        <r>
          <rPr>
            <sz val="9"/>
            <color indexed="81"/>
            <rFont val="Tahoma"/>
            <family val="2"/>
          </rPr>
          <t>Absent without notice.</t>
        </r>
      </text>
    </comment>
    <comment ref="S46" authorId="0" shapeId="0">
      <text>
        <r>
          <rPr>
            <sz val="9"/>
            <color indexed="81"/>
            <rFont val="Tahoma"/>
            <family val="2"/>
          </rPr>
          <t>Late because taking the Limno exam.</t>
        </r>
      </text>
    </comment>
    <comment ref="N47" authorId="0" shapeId="0">
      <text>
        <r>
          <rPr>
            <sz val="9"/>
            <color indexed="81"/>
            <rFont val="Tahoma"/>
            <family val="2"/>
          </rPr>
          <t>Absent …. field research with Fitz</t>
        </r>
      </text>
    </comment>
    <comment ref="W47" authorId="0" shapeId="0">
      <text>
        <r>
          <rPr>
            <sz val="9"/>
            <color indexed="81"/>
            <rFont val="Tahoma"/>
            <family val="2"/>
          </rPr>
          <t>Absent without notice.</t>
        </r>
      </text>
    </comment>
    <comment ref="Z47" authorId="0" shapeId="0">
      <text>
        <r>
          <rPr>
            <sz val="9"/>
            <color indexed="81"/>
            <rFont val="Tahoma"/>
            <family val="2"/>
          </rPr>
          <t>Absent without notice.</t>
        </r>
      </text>
    </comment>
    <comment ref="AC47" authorId="0" shapeId="0">
      <text>
        <r>
          <rPr>
            <sz val="9"/>
            <color indexed="81"/>
            <rFont val="Tahoma"/>
            <family val="2"/>
          </rPr>
          <t>Absent without notice.</t>
        </r>
      </text>
    </comment>
    <comment ref="K48" authorId="0" shapeId="0">
      <text>
        <r>
          <rPr>
            <sz val="9"/>
            <color indexed="81"/>
            <rFont val="Tahoma"/>
            <family val="2"/>
          </rPr>
          <t>Absent without notice.</t>
        </r>
      </text>
    </comment>
    <comment ref="L48" authorId="0" shapeId="0">
      <text>
        <r>
          <rPr>
            <sz val="9"/>
            <color indexed="81"/>
            <rFont val="Tahoma"/>
            <family val="2"/>
          </rPr>
          <t>Absent without notice.</t>
        </r>
      </text>
    </comment>
    <comment ref="K50" authorId="0" shapeId="0">
      <text>
        <r>
          <rPr>
            <sz val="9"/>
            <color indexed="81"/>
            <rFont val="Tahoma"/>
            <family val="2"/>
          </rPr>
          <t>Absent, said had panic attack</t>
        </r>
      </text>
    </comment>
    <comment ref="U50" authorId="0" shapeId="0">
      <text>
        <r>
          <rPr>
            <sz val="9"/>
            <color indexed="81"/>
            <rFont val="Tahoma"/>
            <family val="2"/>
          </rPr>
          <t>Absent without notice.</t>
        </r>
      </text>
    </comment>
    <comment ref="V50" authorId="0" shapeId="0">
      <text>
        <r>
          <rPr>
            <sz val="9"/>
            <color indexed="81"/>
            <rFont val="Tahoma"/>
            <family val="2"/>
          </rPr>
          <t>Absent. Said she was missing for her mental health.</t>
        </r>
      </text>
    </comment>
    <comment ref="AA50" authorId="0" shapeId="0">
      <text>
        <r>
          <rPr>
            <sz val="9"/>
            <color indexed="81"/>
            <rFont val="Tahoma"/>
            <family val="2"/>
          </rPr>
          <t>Absent without notice.</t>
        </r>
      </text>
    </comment>
    <comment ref="AB50" authorId="0" shapeId="0">
      <text>
        <r>
          <rPr>
            <sz val="9"/>
            <color indexed="81"/>
            <rFont val="Tahoma"/>
            <family val="2"/>
          </rPr>
          <t>Absent. Said she was missing for her mental health.</t>
        </r>
      </text>
    </comment>
    <comment ref="AH50" authorId="0" shapeId="0">
      <text>
        <r>
          <rPr>
            <sz val="9"/>
            <color indexed="81"/>
            <rFont val="Tahoma"/>
            <family val="2"/>
          </rPr>
          <t>Absent. Said she was missing for her mental health.</t>
        </r>
      </text>
    </comment>
    <comment ref="AB51" authorId="0" shapeId="0">
      <text>
        <r>
          <rPr>
            <sz val="9"/>
            <color indexed="81"/>
            <rFont val="Tahoma"/>
            <family val="2"/>
          </rPr>
          <t>Absent, told me they were sick</t>
        </r>
      </text>
    </comment>
    <comment ref="L52" authorId="0" shapeId="0">
      <text>
        <r>
          <rPr>
            <sz val="9"/>
            <color indexed="81"/>
            <rFont val="Tahoma"/>
            <family val="2"/>
          </rPr>
          <t>Absent without notice.</t>
        </r>
      </text>
    </comment>
    <comment ref="P53" authorId="0" shapeId="0">
      <text>
        <r>
          <rPr>
            <sz val="9"/>
            <color indexed="81"/>
            <rFont val="Tahoma"/>
            <family val="2"/>
          </rPr>
          <t>Absent without notice.</t>
        </r>
      </text>
    </comment>
    <comment ref="U53" authorId="0" shapeId="0">
      <text>
        <r>
          <rPr>
            <sz val="9"/>
            <color indexed="81"/>
            <rFont val="Tahoma"/>
            <family val="2"/>
          </rPr>
          <t>Absent without notice.</t>
        </r>
      </text>
    </comment>
    <comment ref="AE53" authorId="0" shapeId="0">
      <text>
        <r>
          <rPr>
            <sz val="9"/>
            <color indexed="81"/>
            <rFont val="Tahoma"/>
            <family val="2"/>
          </rPr>
          <t>Absent without notice.</t>
        </r>
      </text>
    </comment>
    <comment ref="AF54" authorId="0" shapeId="0">
      <text>
        <r>
          <rPr>
            <sz val="9"/>
            <color indexed="81"/>
            <rFont val="Tahoma"/>
            <family val="2"/>
          </rPr>
          <t>Absent … hockey</t>
        </r>
      </text>
    </comment>
    <comment ref="AJ54" authorId="0" shapeId="0">
      <text>
        <r>
          <rPr>
            <sz val="9"/>
            <color indexed="81"/>
            <rFont val="Tahoma"/>
            <family val="2"/>
          </rPr>
          <t>Absent for hockey</t>
        </r>
      </text>
    </comment>
    <comment ref="N55" authorId="0" shapeId="0">
      <text>
        <r>
          <rPr>
            <sz val="9"/>
            <color indexed="81"/>
            <rFont val="Tahoma"/>
            <family val="2"/>
          </rPr>
          <t>Absent without notice.</t>
        </r>
      </text>
    </comment>
    <comment ref="U55" authorId="0" shapeId="0">
      <text>
        <r>
          <rPr>
            <sz val="9"/>
            <color indexed="81"/>
            <rFont val="Tahoma"/>
            <family val="2"/>
          </rPr>
          <t>Absent without notice.</t>
        </r>
      </text>
    </comment>
    <comment ref="Y55" authorId="0" shapeId="0">
      <text>
        <r>
          <rPr>
            <sz val="9"/>
            <color indexed="81"/>
            <rFont val="Tahoma"/>
            <family val="2"/>
          </rPr>
          <t>Absent for soccer</t>
        </r>
      </text>
    </comment>
    <comment ref="AJ55" authorId="0" shapeId="0">
      <text>
        <r>
          <rPr>
            <sz val="9"/>
            <color indexed="81"/>
            <rFont val="Tahoma"/>
            <family val="2"/>
          </rPr>
          <t>Present, but no quiz submitted</t>
        </r>
      </text>
    </comment>
    <comment ref="Z56" authorId="0" shapeId="0">
      <text>
        <r>
          <rPr>
            <sz val="9"/>
            <color indexed="81"/>
            <rFont val="Tahoma"/>
            <family val="2"/>
          </rPr>
          <t>Absent for hockey</t>
        </r>
      </text>
    </comment>
    <comment ref="AF56" authorId="0" shapeId="0">
      <text>
        <r>
          <rPr>
            <sz val="9"/>
            <color indexed="81"/>
            <rFont val="Tahoma"/>
            <family val="2"/>
          </rPr>
          <t>Absent … sick, notified me</t>
        </r>
      </text>
    </comment>
    <comment ref="AH56" authorId="0" shapeId="0">
      <text>
        <r>
          <rPr>
            <sz val="9"/>
            <color indexed="81"/>
            <rFont val="Tahoma"/>
            <family val="2"/>
          </rPr>
          <t>Absent … doctors appt, notified me</t>
        </r>
      </text>
    </comment>
    <comment ref="AJ56" authorId="0" shapeId="0">
      <text>
        <r>
          <rPr>
            <sz val="9"/>
            <color indexed="81"/>
            <rFont val="Tahoma"/>
            <family val="2"/>
          </rPr>
          <t>Absent for hockey</t>
        </r>
      </text>
    </comment>
    <comment ref="AB57" authorId="0" shapeId="0">
      <text>
        <r>
          <rPr>
            <sz val="9"/>
            <color indexed="81"/>
            <rFont val="Tahoma"/>
            <family val="2"/>
          </rPr>
          <t>Absent without notice.</t>
        </r>
      </text>
    </comment>
    <comment ref="W58" authorId="0" shapeId="0">
      <text>
        <r>
          <rPr>
            <sz val="9"/>
            <color indexed="81"/>
            <rFont val="Tahoma"/>
            <family val="2"/>
          </rPr>
          <t>Absent. Said studying for Mammalogy</t>
        </r>
      </text>
    </comment>
    <comment ref="V60" authorId="0" shapeId="0">
      <text>
        <r>
          <rPr>
            <sz val="9"/>
            <color indexed="81"/>
            <rFont val="Tahoma"/>
            <family val="2"/>
          </rPr>
          <t>Said she would miss b/c taking another exam</t>
        </r>
      </text>
    </comment>
    <comment ref="Z60" authorId="0" shapeId="0">
      <text>
        <r>
          <rPr>
            <sz val="9"/>
            <color indexed="81"/>
            <rFont val="Tahoma"/>
            <family val="2"/>
          </rPr>
          <t>Absent for hockey</t>
        </r>
      </text>
    </comment>
    <comment ref="AJ60" authorId="0" shapeId="0">
      <text>
        <r>
          <rPr>
            <sz val="9"/>
            <color indexed="81"/>
            <rFont val="Tahoma"/>
            <family val="2"/>
          </rPr>
          <t>Absent for hockey</t>
        </r>
      </text>
    </comment>
    <comment ref="Z61" authorId="0" shapeId="0">
      <text>
        <r>
          <rPr>
            <sz val="9"/>
            <color indexed="81"/>
            <rFont val="Tahoma"/>
            <family val="2"/>
          </rPr>
          <t>Absent without notice.</t>
        </r>
      </text>
    </comment>
    <comment ref="X63" authorId="0" shapeId="0">
      <text>
        <r>
          <rPr>
            <sz val="9"/>
            <color indexed="81"/>
            <rFont val="Tahoma"/>
            <family val="2"/>
          </rPr>
          <t>Here, but I deleted quiz score because I had sent a message that had an erroneous message about the quiz.</t>
        </r>
      </text>
    </comment>
    <comment ref="AC63" authorId="0" shapeId="0">
      <text>
        <r>
          <rPr>
            <sz val="9"/>
            <color indexed="81"/>
            <rFont val="Tahoma"/>
            <family val="2"/>
          </rPr>
          <t>Absent without notice.</t>
        </r>
      </text>
    </comment>
  </commentList>
</comments>
</file>

<file path=xl/sharedStrings.xml><?xml version="1.0" encoding="utf-8"?>
<sst xmlns="http://schemas.openxmlformats.org/spreadsheetml/2006/main" count="3974" uniqueCount="973">
  <si>
    <t>Last</t>
  </si>
  <si>
    <t>Percent</t>
  </si>
  <si>
    <t>Total</t>
  </si>
  <si>
    <t>Perc</t>
  </si>
  <si>
    <t>IVPPSS</t>
  </si>
  <si>
    <t>MT1</t>
  </si>
  <si>
    <t>MT2</t>
  </si>
  <si>
    <t>Final</t>
  </si>
  <si>
    <t>Curr</t>
  </si>
  <si>
    <t>Rank</t>
  </si>
  <si>
    <t>Grade</t>
  </si>
  <si>
    <t>Fish</t>
  </si>
  <si>
    <t>ver</t>
  </si>
  <si>
    <t>Adj</t>
  </si>
  <si>
    <t>without</t>
  </si>
  <si>
    <t>+XC</t>
  </si>
  <si>
    <t>final grade rationale</t>
  </si>
  <si>
    <t>Sect</t>
  </si>
  <si>
    <t>F</t>
  </si>
  <si>
    <t>norm</t>
  </si>
  <si>
    <t>qUEDA</t>
  </si>
  <si>
    <t>cUEDA</t>
  </si>
  <si>
    <t>Reg</t>
  </si>
  <si>
    <t>diff</t>
  </si>
  <si>
    <t>Why</t>
  </si>
  <si>
    <t>Chi</t>
  </si>
  <si>
    <t>Benham</t>
  </si>
  <si>
    <t>Marian</t>
  </si>
  <si>
    <t>Boyd</t>
  </si>
  <si>
    <t>Steven</t>
  </si>
  <si>
    <t>Bussiere</t>
  </si>
  <si>
    <t>Lilah</t>
  </si>
  <si>
    <t>Cruz</t>
  </si>
  <si>
    <t>Lincoln</t>
  </si>
  <si>
    <t>Erstad</t>
  </si>
  <si>
    <t>Mattie</t>
  </si>
  <si>
    <t>Friesen</t>
  </si>
  <si>
    <t>Andrew</t>
  </si>
  <si>
    <t>Hilderbrand</t>
  </si>
  <si>
    <t>Ashley</t>
  </si>
  <si>
    <t>Sean</t>
  </si>
  <si>
    <t>Klockow</t>
  </si>
  <si>
    <t>Kollauf</t>
  </si>
  <si>
    <t>Daniel</t>
  </si>
  <si>
    <t>Larsen</t>
  </si>
  <si>
    <t>Macy</t>
  </si>
  <si>
    <t>Mead</t>
  </si>
  <si>
    <t>Jordan</t>
  </si>
  <si>
    <t>Medrano</t>
  </si>
  <si>
    <t>Rosalia</t>
  </si>
  <si>
    <t>Nelson</t>
  </si>
  <si>
    <t>Susan</t>
  </si>
  <si>
    <t>O'Neill</t>
  </si>
  <si>
    <t>Travis</t>
  </si>
  <si>
    <t>Pitman</t>
  </si>
  <si>
    <t>Cory</t>
  </si>
  <si>
    <t>Rhody</t>
  </si>
  <si>
    <t>Levi</t>
  </si>
  <si>
    <t>Romano</t>
  </si>
  <si>
    <t>Rossing</t>
  </si>
  <si>
    <t>Ethan</t>
  </si>
  <si>
    <t>Scholl</t>
  </si>
  <si>
    <t>Nora</t>
  </si>
  <si>
    <t>Smoniewski</t>
  </si>
  <si>
    <t>Clara</t>
  </si>
  <si>
    <t>Spieler-Sandberg</t>
  </si>
  <si>
    <t>Rose</t>
  </si>
  <si>
    <t>Swider</t>
  </si>
  <si>
    <t>Jessie</t>
  </si>
  <si>
    <t>Warfel</t>
  </si>
  <si>
    <t>Wendler</t>
  </si>
  <si>
    <t>Jeanette</t>
  </si>
  <si>
    <t>First</t>
  </si>
  <si>
    <t>Quiz</t>
  </si>
  <si>
    <t>Ben</t>
  </si>
  <si>
    <t>Dan</t>
  </si>
  <si>
    <t>Matt</t>
  </si>
  <si>
    <t>Stevie</t>
  </si>
  <si>
    <t>Jared</t>
  </si>
  <si>
    <t>B+</t>
  </si>
  <si>
    <t>D</t>
  </si>
  <si>
    <t>B-</t>
  </si>
  <si>
    <t>C</t>
  </si>
  <si>
    <t>B</t>
  </si>
  <si>
    <t>C-</t>
  </si>
  <si>
    <t>A</t>
  </si>
  <si>
    <t>A-</t>
  </si>
  <si>
    <t>C+</t>
  </si>
  <si>
    <t>Alexson</t>
  </si>
  <si>
    <t>Elizabeth</t>
  </si>
  <si>
    <t>Andreiko</t>
  </si>
  <si>
    <t>Katherine</t>
  </si>
  <si>
    <t>Augustyn</t>
  </si>
  <si>
    <t>Blow</t>
  </si>
  <si>
    <t>Erik</t>
  </si>
  <si>
    <t>Bodart</t>
  </si>
  <si>
    <t>Brandon</t>
  </si>
  <si>
    <t>Damiano</t>
  </si>
  <si>
    <t>Haugen</t>
  </si>
  <si>
    <t>Kia</t>
  </si>
  <si>
    <t>Isaac</t>
  </si>
  <si>
    <t>Grace</t>
  </si>
  <si>
    <t>Jarvis</t>
  </si>
  <si>
    <t>Madeline</t>
  </si>
  <si>
    <t>Jenkins</t>
  </si>
  <si>
    <t>Dylan</t>
  </si>
  <si>
    <t>Kline</t>
  </si>
  <si>
    <t>Eleesa</t>
  </si>
  <si>
    <t>Kreider</t>
  </si>
  <si>
    <t>Joseph</t>
  </si>
  <si>
    <t>Kukreti</t>
  </si>
  <si>
    <t>Supriya</t>
  </si>
  <si>
    <t>Kunath</t>
  </si>
  <si>
    <t>Nickolas</t>
  </si>
  <si>
    <t>Lavey</t>
  </si>
  <si>
    <t>Devin</t>
  </si>
  <si>
    <t>Lebeda</t>
  </si>
  <si>
    <t>Dalton</t>
  </si>
  <si>
    <t>Lepak</t>
  </si>
  <si>
    <t>Taylor</t>
  </si>
  <si>
    <t>Martinez</t>
  </si>
  <si>
    <t>Dominic</t>
  </si>
  <si>
    <t>Mulroy</t>
  </si>
  <si>
    <t>Olson</t>
  </si>
  <si>
    <t>Katie</t>
  </si>
  <si>
    <t>Persson</t>
  </si>
  <si>
    <t>Mattias</t>
  </si>
  <si>
    <t>Ristau</t>
  </si>
  <si>
    <t>Rebecca</t>
  </si>
  <si>
    <t>Runge</t>
  </si>
  <si>
    <t>Thole</t>
  </si>
  <si>
    <t>Weir</t>
  </si>
  <si>
    <t>Wiener</t>
  </si>
  <si>
    <t>Brianna</t>
  </si>
  <si>
    <t>Williams</t>
  </si>
  <si>
    <t>Jake</t>
  </si>
  <si>
    <t>Kayla</t>
  </si>
  <si>
    <t>Maggie</t>
  </si>
  <si>
    <t>Baumgarten</t>
  </si>
  <si>
    <t>Cassandra</t>
  </si>
  <si>
    <t>Browne</t>
  </si>
  <si>
    <t>Danielle</t>
  </si>
  <si>
    <t>Bruner</t>
  </si>
  <si>
    <t>Eckwright</t>
  </si>
  <si>
    <t>Kristen</t>
  </si>
  <si>
    <t>Fitzgerald</t>
  </si>
  <si>
    <t>Jaeckel</t>
  </si>
  <si>
    <t>Jessica</t>
  </si>
  <si>
    <t>Jones</t>
  </si>
  <si>
    <t>Anthony</t>
  </si>
  <si>
    <t>Keefer</t>
  </si>
  <si>
    <t>Nicholas</t>
  </si>
  <si>
    <t>Kennedy</t>
  </si>
  <si>
    <t>Theresa</t>
  </si>
  <si>
    <t>Koch</t>
  </si>
  <si>
    <t>Benjamin</t>
  </si>
  <si>
    <t>Malecha</t>
  </si>
  <si>
    <t>Carolyn</t>
  </si>
  <si>
    <t>Martin</t>
  </si>
  <si>
    <t>McCabe</t>
  </si>
  <si>
    <t>Shaun</t>
  </si>
  <si>
    <t>Menebroeker</t>
  </si>
  <si>
    <t>Ryan</t>
  </si>
  <si>
    <t>Minar</t>
  </si>
  <si>
    <t>Arthur</t>
  </si>
  <si>
    <t>Omot</t>
  </si>
  <si>
    <t>Marwa</t>
  </si>
  <si>
    <t>Raikes</t>
  </si>
  <si>
    <t>Reina</t>
  </si>
  <si>
    <t>Brigid</t>
  </si>
  <si>
    <t>Ross</t>
  </si>
  <si>
    <t>Courtney</t>
  </si>
  <si>
    <t>Shore</t>
  </si>
  <si>
    <t>Carmen</t>
  </si>
  <si>
    <t>Smith</t>
  </si>
  <si>
    <t>Jacob</t>
  </si>
  <si>
    <t>Thornley</t>
  </si>
  <si>
    <t>Kaylee</t>
  </si>
  <si>
    <t>Tijan</t>
  </si>
  <si>
    <t>Vosen</t>
  </si>
  <si>
    <t>Zelinske</t>
  </si>
  <si>
    <t>Keith</t>
  </si>
  <si>
    <t>Baker</t>
  </si>
  <si>
    <t>Ruby</t>
  </si>
  <si>
    <t>Belsky</t>
  </si>
  <si>
    <t>Blahnik</t>
  </si>
  <si>
    <t>Brown</t>
  </si>
  <si>
    <t>Nathan</t>
  </si>
  <si>
    <t>Diaz</t>
  </si>
  <si>
    <t>Adrian</t>
  </si>
  <si>
    <t>Flores</t>
  </si>
  <si>
    <t>Scott</t>
  </si>
  <si>
    <t>Gerrits</t>
  </si>
  <si>
    <t>Ginnery</t>
  </si>
  <si>
    <t>Caitlin</t>
  </si>
  <si>
    <t>Hasbargen</t>
  </si>
  <si>
    <t>Cody</t>
  </si>
  <si>
    <t>Hendrickson</t>
  </si>
  <si>
    <t>Houston</t>
  </si>
  <si>
    <t>Johnson</t>
  </si>
  <si>
    <t>Jolma</t>
  </si>
  <si>
    <t>Craig</t>
  </si>
  <si>
    <t>McNeel</t>
  </si>
  <si>
    <t>Paige</t>
  </si>
  <si>
    <t>Merton</t>
  </si>
  <si>
    <t>Nile</t>
  </si>
  <si>
    <t>Mohlman</t>
  </si>
  <si>
    <t>Moodie</t>
  </si>
  <si>
    <t>Sarah</t>
  </si>
  <si>
    <t>Charles</t>
  </si>
  <si>
    <t>Peat</t>
  </si>
  <si>
    <t>Phillips</t>
  </si>
  <si>
    <t>Alison</t>
  </si>
  <si>
    <t>Rakowski</t>
  </si>
  <si>
    <t>Elena</t>
  </si>
  <si>
    <t>Remacle</t>
  </si>
  <si>
    <t>Rheaume</t>
  </si>
  <si>
    <t>Gabrielle</t>
  </si>
  <si>
    <t>Riehle</t>
  </si>
  <si>
    <t>Dillon</t>
  </si>
  <si>
    <t>Shira</t>
  </si>
  <si>
    <t>Hunter</t>
  </si>
  <si>
    <t>Stewart</t>
  </si>
  <si>
    <t>Tillmann</t>
  </si>
  <si>
    <t>e-mail</t>
  </si>
  <si>
    <t>Haak</t>
  </si>
  <si>
    <t>Karrie</t>
  </si>
  <si>
    <t>Fiorio</t>
  </si>
  <si>
    <t>Hanna</t>
  </si>
  <si>
    <t>Vars</t>
  </si>
  <si>
    <t>UEDAQ</t>
  </si>
  <si>
    <t>UEDAC</t>
  </si>
  <si>
    <t>T2</t>
  </si>
  <si>
    <t>BEDAQ</t>
  </si>
  <si>
    <t>why</t>
  </si>
  <si>
    <t>penalty</t>
  </si>
  <si>
    <t>Carlson</t>
  </si>
  <si>
    <t>Jadeen</t>
  </si>
  <si>
    <t>Earley</t>
  </si>
  <si>
    <t>Sierra</t>
  </si>
  <si>
    <t>Hartle</t>
  </si>
  <si>
    <t>Helms</t>
  </si>
  <si>
    <t>Hoffman</t>
  </si>
  <si>
    <t>Haley</t>
  </si>
  <si>
    <t>Hoge</t>
  </si>
  <si>
    <t>Sara</t>
  </si>
  <si>
    <t>KayDee</t>
  </si>
  <si>
    <t>Kiffer</t>
  </si>
  <si>
    <t>Kent</t>
  </si>
  <si>
    <t>Lee</t>
  </si>
  <si>
    <t>Alexandra</t>
  </si>
  <si>
    <t>Leighton</t>
  </si>
  <si>
    <t>Lorber</t>
  </si>
  <si>
    <t>Stephen</t>
  </si>
  <si>
    <t>Lourigan</t>
  </si>
  <si>
    <t>Celeste</t>
  </si>
  <si>
    <t>Mensah</t>
  </si>
  <si>
    <t>Pettit</t>
  </si>
  <si>
    <t>Rachel</t>
  </si>
  <si>
    <t>Stanfield</t>
  </si>
  <si>
    <t>Samantha</t>
  </si>
  <si>
    <t>Strom</t>
  </si>
  <si>
    <t>Kyle</t>
  </si>
  <si>
    <t>Tikalsky</t>
  </si>
  <si>
    <t>Valley</t>
  </si>
  <si>
    <t>Matthew</t>
  </si>
  <si>
    <t>Webking</t>
  </si>
  <si>
    <t>Jamieson</t>
  </si>
  <si>
    <t>Weyers</t>
  </si>
  <si>
    <t>Hayley</t>
  </si>
  <si>
    <t>Wuestenhagen</t>
  </si>
  <si>
    <t>Kert</t>
  </si>
  <si>
    <t>Yslas</t>
  </si>
  <si>
    <t>Ezequiel</t>
  </si>
  <si>
    <t>Zart</t>
  </si>
  <si>
    <t>Katy</t>
  </si>
  <si>
    <t>Sanora Kay</t>
  </si>
  <si>
    <t>Young Hoon</t>
  </si>
  <si>
    <t>Seth Kwaku Adjei</t>
  </si>
  <si>
    <t>Wirsing</t>
  </si>
  <si>
    <t>Molly</t>
  </si>
  <si>
    <t>Regress</t>
  </si>
  <si>
    <t>F12</t>
  </si>
  <si>
    <t>W13</t>
  </si>
  <si>
    <t>pre-F12</t>
  </si>
  <si>
    <t>Sem</t>
  </si>
  <si>
    <t>Blackford</t>
  </si>
  <si>
    <t>Catalano</t>
  </si>
  <si>
    <t>Charlotte</t>
  </si>
  <si>
    <t>Cattelino</t>
  </si>
  <si>
    <t>Amy</t>
  </si>
  <si>
    <t>Davis</t>
  </si>
  <si>
    <t>Bailey</t>
  </si>
  <si>
    <t>Drozd</t>
  </si>
  <si>
    <t>Kathleen</t>
  </si>
  <si>
    <t>Fischer</t>
  </si>
  <si>
    <t>Mikaela</t>
  </si>
  <si>
    <t>Hazek</t>
  </si>
  <si>
    <t>Howard</t>
  </si>
  <si>
    <t>Mitchell</t>
  </si>
  <si>
    <t>Huninghake</t>
  </si>
  <si>
    <t>Allison</t>
  </si>
  <si>
    <t>Lettman</t>
  </si>
  <si>
    <t>Mather</t>
  </si>
  <si>
    <t>Michna</t>
  </si>
  <si>
    <t>Melissa</t>
  </si>
  <si>
    <t>Minkel</t>
  </si>
  <si>
    <t>Mrnak</t>
  </si>
  <si>
    <t>Lucas</t>
  </si>
  <si>
    <t>Nagro</t>
  </si>
  <si>
    <t>Cassie</t>
  </si>
  <si>
    <t>Oldenborg</t>
  </si>
  <si>
    <t>Kimberly</t>
  </si>
  <si>
    <t>Olvera</t>
  </si>
  <si>
    <t>Marta</t>
  </si>
  <si>
    <t>Peltier</t>
  </si>
  <si>
    <t>Hugh</t>
  </si>
  <si>
    <t>Rickbeil</t>
  </si>
  <si>
    <t>Heather</t>
  </si>
  <si>
    <t>Ringhouse</t>
  </si>
  <si>
    <t>Zachary</t>
  </si>
  <si>
    <t>Whalen</t>
  </si>
  <si>
    <t>Woest</t>
  </si>
  <si>
    <t>Ian</t>
  </si>
  <si>
    <t>Woodie</t>
  </si>
  <si>
    <t>Andrews</t>
  </si>
  <si>
    <t>Eric</t>
  </si>
  <si>
    <t>Barker</t>
  </si>
  <si>
    <t>Ellias</t>
  </si>
  <si>
    <t>Shane</t>
  </si>
  <si>
    <t>Figueroa</t>
  </si>
  <si>
    <t>Louis</t>
  </si>
  <si>
    <t>Marissa</t>
  </si>
  <si>
    <t>Hanson</t>
  </si>
  <si>
    <t>Whitney</t>
  </si>
  <si>
    <t>Hartfiel</t>
  </si>
  <si>
    <t>Sally</t>
  </si>
  <si>
    <t>Hodgdon</t>
  </si>
  <si>
    <t>Mikayla</t>
  </si>
  <si>
    <t>Lints</t>
  </si>
  <si>
    <t>Abygail</t>
  </si>
  <si>
    <t>Mogged</t>
  </si>
  <si>
    <t>Moy</t>
  </si>
  <si>
    <t>David</t>
  </si>
  <si>
    <t>Noto</t>
  </si>
  <si>
    <t>Severson</t>
  </si>
  <si>
    <t>Patrick</t>
  </si>
  <si>
    <t>Skulan</t>
  </si>
  <si>
    <t>Sorenson</t>
  </si>
  <si>
    <t>Spinelli</t>
  </si>
  <si>
    <t>Stafford</t>
  </si>
  <si>
    <t>Dale</t>
  </si>
  <si>
    <t>Stiltjes</t>
  </si>
  <si>
    <t>Riley</t>
  </si>
  <si>
    <t>Tucker</t>
  </si>
  <si>
    <t>James</t>
  </si>
  <si>
    <t>Vondriska</t>
  </si>
  <si>
    <t>Meghan</t>
  </si>
  <si>
    <t>Windschitl</t>
  </si>
  <si>
    <t>Kaitlyn</t>
  </si>
  <si>
    <t>Zocher</t>
  </si>
  <si>
    <t>Erika</t>
  </si>
  <si>
    <t>Coulson</t>
  </si>
  <si>
    <t>Cate</t>
  </si>
  <si>
    <t>Mikulan</t>
  </si>
  <si>
    <t>Michael</t>
  </si>
  <si>
    <t>see me</t>
  </si>
  <si>
    <t>mcVar</t>
  </si>
  <si>
    <t>mcDefn</t>
  </si>
  <si>
    <t>mcVrblty</t>
  </si>
  <si>
    <t>mcUEDA</t>
  </si>
  <si>
    <t>mcNorm</t>
  </si>
  <si>
    <t>calcMean</t>
  </si>
  <si>
    <t>calcSD</t>
  </si>
  <si>
    <t>calcMDN</t>
  </si>
  <si>
    <t>calcIQR</t>
  </si>
  <si>
    <t>Prob</t>
  </si>
  <si>
    <t>SawTutor</t>
  </si>
  <si>
    <t>SeeMe</t>
  </si>
  <si>
    <t>change from average test score</t>
  </si>
  <si>
    <t>Avg</t>
  </si>
  <si>
    <t>L</t>
  </si>
  <si>
    <t>P</t>
  </si>
  <si>
    <t>R</t>
  </si>
  <si>
    <t>Notes</t>
  </si>
  <si>
    <t>D+</t>
  </si>
  <si>
    <t>F13</t>
  </si>
  <si>
    <t>HW</t>
  </si>
  <si>
    <t>Andersen</t>
  </si>
  <si>
    <t>Anderson</t>
  </si>
  <si>
    <t>Stephanie</t>
  </si>
  <si>
    <t>Bongey</t>
  </si>
  <si>
    <t>Jay</t>
  </si>
  <si>
    <t>Brock-Montgomery</t>
  </si>
  <si>
    <t>Devon</t>
  </si>
  <si>
    <t>Donaldson</t>
  </si>
  <si>
    <t>Emily</t>
  </si>
  <si>
    <t>Fisher</t>
  </si>
  <si>
    <t>Michaela</t>
  </si>
  <si>
    <t>Hagen</t>
  </si>
  <si>
    <t>Eva</t>
  </si>
  <si>
    <t>Hayes</t>
  </si>
  <si>
    <t>Nicole</t>
  </si>
  <si>
    <t>Hein</t>
  </si>
  <si>
    <t>Marina</t>
  </si>
  <si>
    <t>Jinks</t>
  </si>
  <si>
    <t>Koosmann</t>
  </si>
  <si>
    <t>Faye</t>
  </si>
  <si>
    <t>Kovach</t>
  </si>
  <si>
    <t>Leonard</t>
  </si>
  <si>
    <t>Malenfant</t>
  </si>
  <si>
    <t>Alec</t>
  </si>
  <si>
    <t>McCullough</t>
  </si>
  <si>
    <t>Casey</t>
  </si>
  <si>
    <t>Morris</t>
  </si>
  <si>
    <t>Montana</t>
  </si>
  <si>
    <t>Peterson</t>
  </si>
  <si>
    <t>Plucinski</t>
  </si>
  <si>
    <t>Martha</t>
  </si>
  <si>
    <t>Quinn</t>
  </si>
  <si>
    <t>Schmitz</t>
  </si>
  <si>
    <t>Solberg</t>
  </si>
  <si>
    <t>Jazmin</t>
  </si>
  <si>
    <t>Welnetz</t>
  </si>
  <si>
    <t>Wiechmann</t>
  </si>
  <si>
    <t>Lewis</t>
  </si>
  <si>
    <t>Wilken</t>
  </si>
  <si>
    <t>Winter</t>
  </si>
  <si>
    <t>Kara</t>
  </si>
  <si>
    <t>Morrissey</t>
  </si>
  <si>
    <t>John</t>
  </si>
  <si>
    <t>Ruberg</t>
  </si>
  <si>
    <t>Brooke</t>
  </si>
  <si>
    <t>Graetz</t>
  </si>
  <si>
    <t>saDist</t>
  </si>
  <si>
    <t>W14</t>
  </si>
  <si>
    <t>Score</t>
  </si>
  <si>
    <t>This will be copied to Quiz sheet</t>
  </si>
  <si>
    <t xml:space="preserve">  without formulas</t>
  </si>
  <si>
    <t>Paste results from google sheets here</t>
  </si>
  <si>
    <t>What is your last name?</t>
  </si>
  <si>
    <t>What is your e-mail address</t>
  </si>
  <si>
    <t>Total Points</t>
  </si>
  <si>
    <t>Beal</t>
  </si>
  <si>
    <t>DiMeglio</t>
  </si>
  <si>
    <t>Dunbar</t>
  </si>
  <si>
    <t>Hare</t>
  </si>
  <si>
    <t>Hoff</t>
  </si>
  <si>
    <t>Hannah</t>
  </si>
  <si>
    <t>Holevatz</t>
  </si>
  <si>
    <t>Curtis</t>
  </si>
  <si>
    <t>Keen</t>
  </si>
  <si>
    <t>Hailey</t>
  </si>
  <si>
    <t>McBride</t>
  </si>
  <si>
    <t>Megan</t>
  </si>
  <si>
    <t>McDonald</t>
  </si>
  <si>
    <t>Miracle</t>
  </si>
  <si>
    <t>Otte</t>
  </si>
  <si>
    <t>Will</t>
  </si>
  <si>
    <t>Pelsue</t>
  </si>
  <si>
    <t>Peters</t>
  </si>
  <si>
    <t>Trent</t>
  </si>
  <si>
    <t>Rethmann</t>
  </si>
  <si>
    <t>Laura</t>
  </si>
  <si>
    <t>Ring</t>
  </si>
  <si>
    <t>Amber</t>
  </si>
  <si>
    <t>Selle</t>
  </si>
  <si>
    <t>Alexander</t>
  </si>
  <si>
    <t>Sevilla</t>
  </si>
  <si>
    <t>Lily</t>
  </si>
  <si>
    <t>Sillery</t>
  </si>
  <si>
    <t>Wade</t>
  </si>
  <si>
    <t>Strickland</t>
  </si>
  <si>
    <t>Thelander</t>
  </si>
  <si>
    <t>Camille</t>
  </si>
  <si>
    <t>Vockley</t>
  </si>
  <si>
    <t>Ziehr</t>
  </si>
  <si>
    <t>Emerson</t>
  </si>
  <si>
    <t>Schmitty</t>
  </si>
  <si>
    <t>Tyler</t>
  </si>
  <si>
    <t>Ampe</t>
  </si>
  <si>
    <t>AJ</t>
  </si>
  <si>
    <t>Dani</t>
  </si>
  <si>
    <t>Max</t>
  </si>
  <si>
    <t>Jazzy</t>
  </si>
  <si>
    <t>Hough Solomon</t>
  </si>
  <si>
    <t>Section</t>
  </si>
  <si>
    <t>Aby</t>
  </si>
  <si>
    <t>ProdData</t>
  </si>
  <si>
    <t>IntroR</t>
  </si>
  <si>
    <t>QUEDA</t>
  </si>
  <si>
    <t>Ndist</t>
  </si>
  <si>
    <t>mcPrData</t>
  </si>
  <si>
    <t>prData</t>
  </si>
  <si>
    <t>SAVblty</t>
  </si>
  <si>
    <t>SAExper</t>
  </si>
  <si>
    <t>CBEDA</t>
  </si>
  <si>
    <t>Lreg</t>
  </si>
  <si>
    <t>Sdist</t>
  </si>
  <si>
    <t>XC</t>
  </si>
  <si>
    <t>QBEDA</t>
  </si>
  <si>
    <t>mcInfer</t>
  </si>
  <si>
    <t>saME</t>
  </si>
  <si>
    <t>mcReg</t>
  </si>
  <si>
    <t>mcSmpD</t>
  </si>
  <si>
    <t>SmpD</t>
  </si>
  <si>
    <t>1Z</t>
  </si>
  <si>
    <t>1t</t>
  </si>
  <si>
    <t>2t</t>
  </si>
  <si>
    <t>chi2</t>
  </si>
  <si>
    <t>GOF</t>
  </si>
  <si>
    <t>W16</t>
  </si>
  <si>
    <t>quiz</t>
  </si>
  <si>
    <t>diffq</t>
  </si>
  <si>
    <t>mt</t>
  </si>
  <si>
    <t>diffm</t>
  </si>
  <si>
    <t>mt1</t>
  </si>
  <si>
    <t>mt2</t>
  </si>
  <si>
    <t>Bonde</t>
  </si>
  <si>
    <t>Anna</t>
  </si>
  <si>
    <t>DeWitt</t>
  </si>
  <si>
    <t>Gorsky</t>
  </si>
  <si>
    <t>Ellen</t>
  </si>
  <si>
    <t>Hammes</t>
  </si>
  <si>
    <t>Klein</t>
  </si>
  <si>
    <t>Kottwitz</t>
  </si>
  <si>
    <t>Paden</t>
  </si>
  <si>
    <t>Mason</t>
  </si>
  <si>
    <t>Moore</t>
  </si>
  <si>
    <t>Otto</t>
  </si>
  <si>
    <t>Cheyenne</t>
  </si>
  <si>
    <t>Parker</t>
  </si>
  <si>
    <t>Pichler</t>
  </si>
  <si>
    <t>Reynolds</t>
  </si>
  <si>
    <t>Jason</t>
  </si>
  <si>
    <t>Routheau</t>
  </si>
  <si>
    <t>Sellars</t>
  </si>
  <si>
    <t>Mary</t>
  </si>
  <si>
    <t>Sloyer</t>
  </si>
  <si>
    <t>Lauren</t>
  </si>
  <si>
    <t>Stuckart</t>
  </si>
  <si>
    <t>Austin</t>
  </si>
  <si>
    <t>Warosh</t>
  </si>
  <si>
    <t>Jack</t>
  </si>
  <si>
    <t>Boivin</t>
  </si>
  <si>
    <t>William</t>
  </si>
  <si>
    <t>Boreland</t>
  </si>
  <si>
    <t>Christianson</t>
  </si>
  <si>
    <t>Alyssa</t>
  </si>
  <si>
    <t>Cusey</t>
  </si>
  <si>
    <t>Thomas</t>
  </si>
  <si>
    <t>Dellich</t>
  </si>
  <si>
    <t>Kylee</t>
  </si>
  <si>
    <t>Enos</t>
  </si>
  <si>
    <t>Freele</t>
  </si>
  <si>
    <t>Jakob</t>
  </si>
  <si>
    <t>Hatfield</t>
  </si>
  <si>
    <t>Hirschberg</t>
  </si>
  <si>
    <t>Soren</t>
  </si>
  <si>
    <t>Honnef</t>
  </si>
  <si>
    <t>Huber</t>
  </si>
  <si>
    <t>Huhta</t>
  </si>
  <si>
    <t>Jehn</t>
  </si>
  <si>
    <t>Julia</t>
  </si>
  <si>
    <t>Keller</t>
  </si>
  <si>
    <t>Abby</t>
  </si>
  <si>
    <t>Knusta</t>
  </si>
  <si>
    <t>Jonathan</t>
  </si>
  <si>
    <t>Kubichek</t>
  </si>
  <si>
    <t>Layton</t>
  </si>
  <si>
    <t>Polnow</t>
  </si>
  <si>
    <t>Seifert</t>
  </si>
  <si>
    <t>Simon</t>
  </si>
  <si>
    <t>Vaughn</t>
  </si>
  <si>
    <t>Vuorinen</t>
  </si>
  <si>
    <t>Alex</t>
  </si>
  <si>
    <t>Weaver</t>
  </si>
  <si>
    <t>Welch</t>
  </si>
  <si>
    <t>Wieder</t>
  </si>
  <si>
    <t>Charlie</t>
  </si>
  <si>
    <t>hw</t>
  </si>
  <si>
    <t>diffh</t>
  </si>
  <si>
    <t>Thryn</t>
  </si>
  <si>
    <t>Nate</t>
  </si>
  <si>
    <t>Lizziegh</t>
  </si>
  <si>
    <t>Alyx</t>
  </si>
  <si>
    <t>Ty</t>
  </si>
  <si>
    <t>Briggs</t>
  </si>
  <si>
    <t>Danon</t>
  </si>
  <si>
    <t>Maria</t>
  </si>
  <si>
    <t>Larson</t>
  </si>
  <si>
    <t>Sativa</t>
  </si>
  <si>
    <t>Wilson</t>
  </si>
  <si>
    <t>Geoffrey</t>
  </si>
  <si>
    <t>Talked</t>
  </si>
  <si>
    <t>to about</t>
  </si>
  <si>
    <t>Partner</t>
  </si>
  <si>
    <t>SawProf</t>
  </si>
  <si>
    <t>SAObs</t>
  </si>
  <si>
    <t>Midterm Grades</t>
  </si>
  <si>
    <t>%</t>
  </si>
  <si>
    <t>Confirmed</t>
  </si>
  <si>
    <t>Receipt</t>
  </si>
  <si>
    <t>F16</t>
  </si>
  <si>
    <t>REPEAT</t>
  </si>
  <si>
    <t>Broussard</t>
  </si>
  <si>
    <t>Brittany</t>
  </si>
  <si>
    <t>Corrado</t>
  </si>
  <si>
    <t>DeBruin</t>
  </si>
  <si>
    <t>Deja</t>
  </si>
  <si>
    <t>Fahmer</t>
  </si>
  <si>
    <t>Kylie</t>
  </si>
  <si>
    <t>Gibson</t>
  </si>
  <si>
    <t>Hitchcock</t>
  </si>
  <si>
    <t>Jorgensen</t>
  </si>
  <si>
    <t>Kuntz</t>
  </si>
  <si>
    <t>Karson</t>
  </si>
  <si>
    <t>Larsson</t>
  </si>
  <si>
    <t>Mader</t>
  </si>
  <si>
    <t>Matteson</t>
  </si>
  <si>
    <t>Muir</t>
  </si>
  <si>
    <t>Destiny</t>
  </si>
  <si>
    <t>Pena-Perrine</t>
  </si>
  <si>
    <t>Rothrock</t>
  </si>
  <si>
    <t>Sawyer</t>
  </si>
  <si>
    <t>Rebekah</t>
  </si>
  <si>
    <t>Spach</t>
  </si>
  <si>
    <t>Claire</t>
  </si>
  <si>
    <t>Wickiser</t>
  </si>
  <si>
    <t>Zander</t>
  </si>
  <si>
    <t>total HW =</t>
  </si>
  <si>
    <t>pts each=</t>
  </si>
  <si>
    <t>drop=</t>
  </si>
  <si>
    <t>CUEDA</t>
  </si>
  <si>
    <t>WhyStat</t>
  </si>
  <si>
    <t>Part</t>
  </si>
  <si>
    <t>SawMe1</t>
  </si>
  <si>
    <t>total Days =</t>
  </si>
  <si>
    <t>Harden</t>
  </si>
  <si>
    <t>Ida</t>
  </si>
  <si>
    <t>What is your first name? [Enter how you want me to refer to you.]</t>
  </si>
  <si>
    <t>What is your year-in-school?</t>
  </si>
  <si>
    <t>What is/are your (intended) major(s) at Northland?</t>
  </si>
  <si>
    <t>Who is your academic advisor?</t>
  </si>
  <si>
    <t>Are you a student-athlete at Northland?</t>
  </si>
  <si>
    <t>In which sport are you a student-athlete?</t>
  </si>
  <si>
    <t>Will you be making an appointment with me to request any learning or testing accommodations for this course?</t>
  </si>
  <si>
    <t>Do you understand that homeworks must be printed, turned in at the beginning of class, and will not be accepted if late?</t>
  </si>
  <si>
    <t>Do you understand that cell phones must be turned off and stored out-of-sight during class?</t>
  </si>
  <si>
    <t>Oscar</t>
  </si>
  <si>
    <t>JD</t>
  </si>
  <si>
    <t>Zakk</t>
  </si>
  <si>
    <t>YES</t>
  </si>
  <si>
    <t>Koehler</t>
  </si>
  <si>
    <t>Mark</t>
  </si>
  <si>
    <t>HypTest</t>
  </si>
  <si>
    <t>CIs</t>
  </si>
  <si>
    <t>After MT2</t>
  </si>
  <si>
    <t>email</t>
  </si>
  <si>
    <t>total Quizzes =</t>
  </si>
  <si>
    <t>final</t>
  </si>
  <si>
    <t>W17</t>
  </si>
  <si>
    <t>Avery</t>
  </si>
  <si>
    <t>Annoye</t>
  </si>
  <si>
    <t>Barrows</t>
  </si>
  <si>
    <t>Guy</t>
  </si>
  <si>
    <t>Bell</t>
  </si>
  <si>
    <t>Brostowitz</t>
  </si>
  <si>
    <t>Byrne</t>
  </si>
  <si>
    <t>Owen</t>
  </si>
  <si>
    <t>Chavez</t>
  </si>
  <si>
    <t>Aliza</t>
  </si>
  <si>
    <t>George</t>
  </si>
  <si>
    <t>Corn</t>
  </si>
  <si>
    <t>Kelsey</t>
  </si>
  <si>
    <t>Noah</t>
  </si>
  <si>
    <t>Engbloom</t>
  </si>
  <si>
    <t>Erler</t>
  </si>
  <si>
    <t>Natalie</t>
  </si>
  <si>
    <t>Garceau</t>
  </si>
  <si>
    <t>Olivia</t>
  </si>
  <si>
    <t>Kyler</t>
  </si>
  <si>
    <t>Houle</t>
  </si>
  <si>
    <t>Koszuta</t>
  </si>
  <si>
    <t>Krause</t>
  </si>
  <si>
    <t>Lamoreaux</t>
  </si>
  <si>
    <t>Kamryn</t>
  </si>
  <si>
    <t>Lehman</t>
  </si>
  <si>
    <t>Little</t>
  </si>
  <si>
    <t>Christine</t>
  </si>
  <si>
    <t>McCormick</t>
  </si>
  <si>
    <t>Niermann</t>
  </si>
  <si>
    <t>Ostermeyer</t>
  </si>
  <si>
    <t>Emma</t>
  </si>
  <si>
    <t>Phelps</t>
  </si>
  <si>
    <t>Schmidt</t>
  </si>
  <si>
    <t>Thiry</t>
  </si>
  <si>
    <t>Veit</t>
  </si>
  <si>
    <t>Watson</t>
  </si>
  <si>
    <t>Kinney</t>
  </si>
  <si>
    <t>Harley</t>
  </si>
  <si>
    <t>Alsteens</t>
  </si>
  <si>
    <t>Clark</t>
  </si>
  <si>
    <t>Dietrich</t>
  </si>
  <si>
    <t>Stacey</t>
  </si>
  <si>
    <t>Figgins</t>
  </si>
  <si>
    <t>Follmer</t>
  </si>
  <si>
    <t>Hakanson</t>
  </si>
  <si>
    <t>Hanson-Rosenberg</t>
  </si>
  <si>
    <t>Kropp</t>
  </si>
  <si>
    <t>Lefevre</t>
  </si>
  <si>
    <t>Loiselle</t>
  </si>
  <si>
    <t>Reane</t>
  </si>
  <si>
    <t>Lyons</t>
  </si>
  <si>
    <t>Morency</t>
  </si>
  <si>
    <t>Michelle</t>
  </si>
  <si>
    <t>Blake</t>
  </si>
  <si>
    <t>Orr</t>
  </si>
  <si>
    <t>Remi</t>
  </si>
  <si>
    <t>Patton</t>
  </si>
  <si>
    <t>Annika</t>
  </si>
  <si>
    <t>Perkins</t>
  </si>
  <si>
    <t>Peterman</t>
  </si>
  <si>
    <t>Axel</t>
  </si>
  <si>
    <t>Krista</t>
  </si>
  <si>
    <t>Robertson</t>
  </si>
  <si>
    <t>Shea</t>
  </si>
  <si>
    <t>Markia</t>
  </si>
  <si>
    <t>Stankowski</t>
  </si>
  <si>
    <t>Dakota</t>
  </si>
  <si>
    <t>Stephens</t>
  </si>
  <si>
    <t>Tess</t>
  </si>
  <si>
    <t>Sulzer</t>
  </si>
  <si>
    <t>Vandergeest</t>
  </si>
  <si>
    <t>Vernon</t>
  </si>
  <si>
    <t>Wallace</t>
  </si>
  <si>
    <t>Waller</t>
  </si>
  <si>
    <t>Bayley</t>
  </si>
  <si>
    <t>Wilcoxon</t>
  </si>
  <si>
    <t>What e-mail address will you use for ALL quizzes this term? [PLEASE TYPE CAREFULLY!]</t>
  </si>
  <si>
    <t>Do you understand that you can bring notes from your class preparation activities for use on daily quizzes?</t>
  </si>
  <si>
    <t>Do you understand that if you do NOT meet with Dr. Ogle by Friday of the second week of classes that you can NOT drop you lowest four quiz grades, lowest four participation grades, and your lowest three homework grades?</t>
  </si>
  <si>
    <t>Other</t>
  </si>
  <si>
    <t>Yes</t>
  </si>
  <si>
    <t>Men's Basketball</t>
  </si>
  <si>
    <t>No</t>
  </si>
  <si>
    <t>koszum598@myemail.northland.edu</t>
  </si>
  <si>
    <t>Senior</t>
  </si>
  <si>
    <t>Meteorology and Mathematical Sciences</t>
  </si>
  <si>
    <t>Scott Grinnell</t>
  </si>
  <si>
    <t>Kovala</t>
  </si>
  <si>
    <t>Sophomore</t>
  </si>
  <si>
    <t>Business and Psychology</t>
  </si>
  <si>
    <t>Kristine Michel</t>
  </si>
  <si>
    <t>chrisg218@myemail.northland.edu</t>
  </si>
  <si>
    <t>Freshman</t>
  </si>
  <si>
    <t>Water Science</t>
  </si>
  <si>
    <t>Jonathan Martin</t>
  </si>
  <si>
    <t>byrneo334@myemail.northland.edu</t>
  </si>
  <si>
    <t>Forestry</t>
  </si>
  <si>
    <t>Dr. Sarah Johnson</t>
  </si>
  <si>
    <t>chavea834@myemail.northland.edu</t>
  </si>
  <si>
    <t>Art and Biology</t>
  </si>
  <si>
    <t>Jason Terry</t>
  </si>
  <si>
    <t>Teddy</t>
  </si>
  <si>
    <t>annoyt972@myemail.northland.edu</t>
  </si>
  <si>
    <t>Natural resources</t>
  </si>
  <si>
    <t>Derek Ogle!</t>
  </si>
  <si>
    <t>kinneh033@myemail.northland.edu</t>
  </si>
  <si>
    <t>Sociology/Social Justice</t>
  </si>
  <si>
    <t>Kevin Schanning</t>
  </si>
  <si>
    <t>Women's Hockey, Women's Lacrosse, Women's Soccer</t>
  </si>
  <si>
    <t>alexaa649@myemail.northland.edu</t>
  </si>
  <si>
    <t>undecided</t>
  </si>
  <si>
    <t>Brian Tochterman</t>
  </si>
  <si>
    <t>noahengbloom@outlook.com</t>
  </si>
  <si>
    <t>Ecological Restoration</t>
  </si>
  <si>
    <t>Nick Robertson</t>
  </si>
  <si>
    <t>kaylee</t>
  </si>
  <si>
    <t>houle</t>
  </si>
  <si>
    <t>houlek202@myemail.northland.edu</t>
  </si>
  <si>
    <t>Junior</t>
  </si>
  <si>
    <t>Fisheries and Wildlife Ecology, and Water Science</t>
  </si>
  <si>
    <t>Tom Fitz</t>
  </si>
  <si>
    <t>Decline to answer</t>
  </si>
  <si>
    <t>ostere291@myemail.northland.edu</t>
  </si>
  <si>
    <t>Natural Resources with an emphasis in Fisheries &amp; Wilflife Ecology</t>
  </si>
  <si>
    <t>barrog048@myemail.northland.edu</t>
  </si>
  <si>
    <t>Rutherford Goldstein</t>
  </si>
  <si>
    <t>Men's Baseball</t>
  </si>
  <si>
    <t>Sam</t>
  </si>
  <si>
    <t>lehmas154@myemail.northland.edu</t>
  </si>
  <si>
    <t>Business Management</t>
  </si>
  <si>
    <t>Jen Kuklenski</t>
  </si>
  <si>
    <t>littlc340@myemail.northland.edu</t>
  </si>
  <si>
    <t>Sharon Anthony</t>
  </si>
  <si>
    <t>Joe</t>
  </si>
  <si>
    <t>veitj148@myemail.northland.edu</t>
  </si>
  <si>
    <t>Business Management/Entrepreneur</t>
  </si>
  <si>
    <t>Kate Ullman</t>
  </si>
  <si>
    <t>leek495@myemail.northland.edu</t>
  </si>
  <si>
    <t>Math or Business</t>
  </si>
  <si>
    <t>Young Kim</t>
  </si>
  <si>
    <t>Women's Basketball, Women's Lacrosse</t>
  </si>
  <si>
    <t>lamork725@myemail.northland.edu</t>
  </si>
  <si>
    <t>Outdoor Education</t>
  </si>
  <si>
    <t>Elizabeth Andre</t>
  </si>
  <si>
    <t>Women's Soccer</t>
  </si>
  <si>
    <t>mccorr719@myemail.northland.edu</t>
  </si>
  <si>
    <t>Psychology</t>
  </si>
  <si>
    <t>bellk283@myemail.northland.edu</t>
  </si>
  <si>
    <t>Natural Resources and Sustainable Agriculture</t>
  </si>
  <si>
    <t>Kelsey_corn@yahoo.com</t>
  </si>
  <si>
    <t>Sociology</t>
  </si>
  <si>
    <t>Angela Stroud</t>
  </si>
  <si>
    <t>Women's Softball</t>
  </si>
  <si>
    <t>krauss110@myemail.northland.edu</t>
  </si>
  <si>
    <t>Geology</t>
  </si>
  <si>
    <t>Tim Zegenhiagen</t>
  </si>
  <si>
    <t>hagenk324@myemail.northland.edu</t>
  </si>
  <si>
    <t>Fisheries and Wildlife Ecology</t>
  </si>
  <si>
    <t>Andy Goyke</t>
  </si>
  <si>
    <t>brosta671@myemail.northland.edu</t>
  </si>
  <si>
    <t>Business</t>
  </si>
  <si>
    <t>mollyschmidt57@gmail.com</t>
  </si>
  <si>
    <t>Chemistry/Biology</t>
  </si>
  <si>
    <t>Natural Resources</t>
  </si>
  <si>
    <t>Paula Anich</t>
  </si>
  <si>
    <t>phelps855@myemail.northland.edu</t>
  </si>
  <si>
    <t>Sustainable community development</t>
  </si>
  <si>
    <t>Greg</t>
  </si>
  <si>
    <t>watsog041@myemail.northland.edu</t>
  </si>
  <si>
    <t>erlern171@myemail.northland.edu</t>
  </si>
  <si>
    <t>Biology/Natural Resources</t>
  </si>
  <si>
    <t>Erik Olson</t>
  </si>
  <si>
    <t>emma.v.hockey@gmail.com</t>
  </si>
  <si>
    <t>Women's Hockey</t>
  </si>
  <si>
    <t>phillk934@myemail.northland.edu</t>
  </si>
  <si>
    <t>sustainable community development</t>
  </si>
  <si>
    <t>Dr. Hofstedt</t>
  </si>
  <si>
    <t>Tommy</t>
  </si>
  <si>
    <t>lewist142@myemail.northland.edu</t>
  </si>
  <si>
    <t>Sociology; Writing</t>
  </si>
  <si>
    <t>stand365@myemail.northland.edu</t>
  </si>
  <si>
    <t>Biology and Natural Resources</t>
  </si>
  <si>
    <t>morenm255@myemail.northland.edu</t>
  </si>
  <si>
    <t>Alan Brew</t>
  </si>
  <si>
    <t>alstep478@myemail.northland.edu</t>
  </si>
  <si>
    <t>Geoscience</t>
  </si>
  <si>
    <t>sheap016@myemail.northland.edu</t>
  </si>
  <si>
    <t>Natural Resources (Eco Rest./Forestry) and a Writing minor</t>
  </si>
  <si>
    <t>Men's Soccer</t>
  </si>
  <si>
    <t>sulzej447@myemail.northland.edu</t>
  </si>
  <si>
    <t>Biology</t>
  </si>
  <si>
    <t>Orrr281@myemail.northland.edu</t>
  </si>
  <si>
    <t>Pre Veterinary Medicine</t>
  </si>
  <si>
    <t>clarkr695@myemail.northland.edu</t>
  </si>
  <si>
    <t>roberd481@myemail.northland.edu</t>
  </si>
  <si>
    <t>Business Administration</t>
  </si>
  <si>
    <t>Richard Joyal</t>
  </si>
  <si>
    <t>Men's Hockey</t>
  </si>
  <si>
    <t>Bekah</t>
  </si>
  <si>
    <t>kroppr089@myemail.northland.edu</t>
  </si>
  <si>
    <t>Eco Restoration and SCD</t>
  </si>
  <si>
    <t>Brandon Hofstedt</t>
  </si>
  <si>
    <t>Brian Tocherman</t>
  </si>
  <si>
    <t>Markia or Kia (either works)</t>
  </si>
  <si>
    <t>smithm652@myemail.northland.edu</t>
  </si>
  <si>
    <t>Elementary education</t>
  </si>
  <si>
    <t>Women's Hockey, Women's Lacrosse</t>
  </si>
  <si>
    <t>wallak930@myemail.northland.edu</t>
  </si>
  <si>
    <t>Business Management and Natural Resources</t>
  </si>
  <si>
    <t>perkih703@myemail.northland.edu</t>
  </si>
  <si>
    <t>Natural Resources and Biology</t>
  </si>
  <si>
    <t>Sarah Johnson</t>
  </si>
  <si>
    <t>hakane222@myemail.northland.edu</t>
  </si>
  <si>
    <t>figgih224@myemail.northland.edu</t>
  </si>
  <si>
    <t>Sustainable Community Development</t>
  </si>
  <si>
    <t>pattoa889@myemail.northland.edu</t>
  </si>
  <si>
    <t>Biology, Art</t>
  </si>
  <si>
    <t>follmm305@myemail.northland.edu</t>
  </si>
  <si>
    <t>Chemistry and Natural Resources</t>
  </si>
  <si>
    <t>Men's Lacrosse</t>
  </si>
  <si>
    <t>lefevm872@myemail.northland.edu</t>
  </si>
  <si>
    <t>Derek Ogle</t>
  </si>
  <si>
    <t>wilcot375@myemail.northland.edu</t>
  </si>
  <si>
    <t>stepht032@myemail.northland.edu</t>
  </si>
  <si>
    <t>biology and natural resources</t>
  </si>
  <si>
    <t>a.hansonrosenberg@gmail.com</t>
  </si>
  <si>
    <t>Mathematical Sciences</t>
  </si>
  <si>
    <t>Zack</t>
  </si>
  <si>
    <t>coulsz250@myemail.northland.edu</t>
  </si>
  <si>
    <t>Wildlife Ecology</t>
  </si>
  <si>
    <t>Rick Dowd</t>
  </si>
  <si>
    <t>petera695@myemail.northland.edu</t>
  </si>
  <si>
    <t>OED</t>
  </si>
  <si>
    <t>Josh</t>
  </si>
  <si>
    <t>lyonsj294@myemail.northland.edu</t>
  </si>
  <si>
    <t>walleb639@myemail.northland.edu</t>
  </si>
  <si>
    <t>Paul Shue</t>
  </si>
  <si>
    <t>loiser066@myemail.northland.edu</t>
  </si>
  <si>
    <t>Natural Resources, Forestry or Restoration Ecology</t>
  </si>
  <si>
    <t>Olsonb229@myemail.northland.edu</t>
  </si>
  <si>
    <t>dietrs524@myemail.northland.edu</t>
  </si>
  <si>
    <t>vernop606@myemail.northland.edu</t>
  </si>
  <si>
    <t>thiryk190@myemail.northland.edu</t>
  </si>
  <si>
    <t>W 9/6</t>
  </si>
  <si>
    <t>garceo940@myemail.northland.edu</t>
  </si>
  <si>
    <t>Niermb996@myemail.northland.edu</t>
  </si>
  <si>
    <t>kovalm164@myemail.northland.edu</t>
  </si>
  <si>
    <t>M</t>
  </si>
  <si>
    <t>Kamryn Lee</t>
  </si>
  <si>
    <t>Matt Follmer</t>
  </si>
  <si>
    <t>M 9/11</t>
  </si>
  <si>
    <t>M 9/18</t>
  </si>
  <si>
    <t>Dan Robertson</t>
  </si>
  <si>
    <t>Markia Smith</t>
  </si>
  <si>
    <t>Haley Perkins</t>
  </si>
  <si>
    <t>Kyle Wallace</t>
  </si>
  <si>
    <t>M 9/25</t>
  </si>
  <si>
    <t>WarnSep</t>
  </si>
  <si>
    <t>QAH</t>
  </si>
  <si>
    <t>Q</t>
  </si>
  <si>
    <t>H</t>
  </si>
  <si>
    <t>QH</t>
  </si>
  <si>
    <t>littlechristine983@gmail.com</t>
  </si>
  <si>
    <t>cBEDA</t>
  </si>
  <si>
    <t>Parker Alsteen???</t>
  </si>
  <si>
    <t>mins2take</t>
  </si>
  <si>
    <t>PercT</t>
  </si>
  <si>
    <t>PercA</t>
  </si>
  <si>
    <t>PercF</t>
  </si>
  <si>
    <t>M 10/2</t>
  </si>
  <si>
    <t>M 10/16</t>
  </si>
  <si>
    <t>WarnOct</t>
  </si>
  <si>
    <t>AE</t>
  </si>
  <si>
    <t>hagen</t>
  </si>
  <si>
    <t>W 10/25</t>
  </si>
  <si>
    <t>WarnDrop</t>
  </si>
  <si>
    <t>W</t>
  </si>
  <si>
    <t>M 10/30</t>
  </si>
  <si>
    <t>HypT</t>
  </si>
  <si>
    <t>Conf</t>
  </si>
  <si>
    <t>Errors</t>
  </si>
  <si>
    <t>Beta</t>
  </si>
  <si>
    <t>Parker Alsteen</t>
  </si>
  <si>
    <t>Olivia Garceau??, Harley Kinney</t>
  </si>
  <si>
    <t>Calcn</t>
  </si>
  <si>
    <t>niermb996@myemail.northland.edu</t>
  </si>
  <si>
    <t xml:space="preserve"> </t>
  </si>
  <si>
    <t>K</t>
  </si>
  <si>
    <t>DID</t>
  </si>
  <si>
    <t>vernon</t>
  </si>
  <si>
    <t>YES -- Saw working on it</t>
  </si>
  <si>
    <t>Bellk283@myemail.northland.edu</t>
  </si>
  <si>
    <t>Lamork725@myemail.northland.edu</t>
  </si>
  <si>
    <t>Lewist142@myemail.northland.edu</t>
  </si>
  <si>
    <t>M 11/27</t>
  </si>
  <si>
    <t>M 11/13</t>
  </si>
  <si>
    <t>M 11/6</t>
  </si>
  <si>
    <t>LDOA 11/8</t>
  </si>
  <si>
    <t>LDOA 11/17</t>
  </si>
  <si>
    <t>M 12/4</t>
  </si>
  <si>
    <t>%IN</t>
  </si>
  <si>
    <t>%&lt;50</t>
  </si>
  <si>
    <t>%&gt;80</t>
  </si>
  <si>
    <t>M 12/11</t>
  </si>
  <si>
    <t>LDOA 12/15</t>
  </si>
  <si>
    <t>LDOA 12/1</t>
  </si>
  <si>
    <t>Little bump b/c of final improvement</t>
  </si>
  <si>
    <t>Removed MT2 (big outlier)</t>
  </si>
  <si>
    <t>F17</t>
  </si>
  <si>
    <t>Little bump for seeing tutors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</si>
</sst>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Red]\-0%"/>
    <numFmt numFmtId="167" formatCode="0.0%;[Red]\-0.0%"/>
    <numFmt numFmtId="168" formatCode="0.0"/>
  </numFmts>
  <fonts count="24" x14ac:knownFonts="1">
    <font>
      <sz val="10"/>
      <name val="Arial"/>
    </font>
    <font>
      <sz val="8"/>
      <name val="Arial"/>
      <family val="2"/>
    </font>
    <font>
      <sz val="11"/>
      <color theme="0" tint="-4.9989318521683403E-2"/>
      <name val="Calibri"/>
      <family val="2"/>
      <scheme val="minor"/>
    </font>
    <font>
      <sz val="10"/>
      <name val="Arial"/>
      <family val="2"/>
    </font>
    <font>
      <sz val="11"/>
      <color rgb="FF006100"/>
      <name val="Calibri"/>
      <family val="2"/>
      <scheme val="minor"/>
    </font>
    <font>
      <sz val="11"/>
      <name val="Calibri"/>
      <family val="2"/>
      <scheme val="minor"/>
    </font>
    <font>
      <b/>
      <sz val="11"/>
      <name val="Calibri"/>
      <family val="2"/>
      <scheme val="minor"/>
    </font>
    <font>
      <sz val="10"/>
      <name val="Calibri"/>
      <family val="2"/>
      <scheme val="minor"/>
    </font>
    <font>
      <b/>
      <sz val="10"/>
      <name val="Calibri"/>
      <family val="2"/>
      <scheme val="minor"/>
    </font>
    <font>
      <sz val="11"/>
      <color rgb="FF9C0006"/>
      <name val="Calibri"/>
      <family val="2"/>
      <scheme val="minor"/>
    </font>
    <font>
      <sz val="11"/>
      <color rgb="FFFF0000"/>
      <name val="Calibri"/>
      <family val="2"/>
      <scheme val="minor"/>
    </font>
    <font>
      <b/>
      <sz val="11"/>
      <color rgb="FFFF0000"/>
      <name val="Calibri"/>
      <family val="2"/>
      <scheme val="minor"/>
    </font>
    <font>
      <b/>
      <sz val="9"/>
      <name val="Arial"/>
      <family val="2"/>
    </font>
    <font>
      <sz val="11"/>
      <name val="Arial"/>
      <family val="2"/>
    </font>
    <font>
      <sz val="9"/>
      <color indexed="81"/>
      <name val="Tahoma"/>
      <family val="2"/>
    </font>
    <font>
      <sz val="10"/>
      <color rgb="FFE05252"/>
      <name val="Arial"/>
      <family val="2"/>
    </font>
    <font>
      <b/>
      <sz val="9"/>
      <color indexed="81"/>
      <name val="Tahoma"/>
      <family val="2"/>
    </font>
    <font>
      <sz val="11"/>
      <color theme="1" tint="0.499984740745262"/>
      <name val="Calibri"/>
      <family val="2"/>
      <scheme val="minor"/>
    </font>
    <font>
      <sz val="10"/>
      <color theme="1" tint="0.499984740745262"/>
      <name val="Arial"/>
    </font>
    <font>
      <sz val="10"/>
      <color theme="1" tint="0.499984740745262"/>
      <name val="Arial"/>
      <family val="2"/>
    </font>
    <font>
      <sz val="10"/>
      <color theme="1" tint="0.499984740745262"/>
      <name val="Calibri"/>
      <family val="2"/>
      <scheme val="minor"/>
    </font>
    <font>
      <u/>
      <sz val="10"/>
      <color theme="10"/>
      <name val="Arial"/>
    </font>
    <font>
      <b/>
      <sz val="11"/>
      <color theme="1" tint="0.499984740745262"/>
      <name val="Calibri"/>
      <family val="2"/>
      <scheme val="minor"/>
    </font>
    <font>
      <u/>
      <sz val="10"/>
      <color theme="1" tint="0.499984740745262"/>
      <name val="Arial"/>
    </font>
  </fonts>
  <fills count="14">
    <fill>
      <patternFill patternType="none"/>
    </fill>
    <fill>
      <patternFill patternType="gray125"/>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theme="2" tint="-9.9978637043366805E-2"/>
        <bgColor indexed="64"/>
      </patternFill>
    </fill>
    <fill>
      <patternFill patternType="solid">
        <fgColor rgb="FFFFFF00"/>
        <bgColor indexed="64"/>
      </patternFill>
    </fill>
    <fill>
      <patternFill patternType="solid">
        <fgColor rgb="FFFFFFCC"/>
        <bgColor indexed="64"/>
      </patternFill>
    </fill>
    <fill>
      <patternFill patternType="solid">
        <fgColor theme="1" tint="0.249977111117893"/>
        <bgColor indexed="64"/>
      </patternFill>
    </fill>
    <fill>
      <patternFill patternType="solid">
        <fgColor theme="2"/>
        <bgColor indexed="64"/>
      </patternFill>
    </fill>
    <fill>
      <patternFill patternType="solid">
        <fgColor theme="1" tint="0.14999847407452621"/>
        <bgColor indexed="64"/>
      </patternFill>
    </fill>
    <fill>
      <patternFill patternType="solid">
        <fgColor rgb="FFC00000"/>
        <bgColor indexed="64"/>
      </patternFill>
    </fill>
    <fill>
      <patternFill patternType="solid">
        <fgColor theme="2" tint="-0.89999084444715716"/>
        <bgColor indexed="64"/>
      </patternFill>
    </fill>
    <fill>
      <patternFill patternType="solid">
        <fgColor theme="0" tint="-0.149998474074526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2" fillId="2" borderId="0"/>
    <xf numFmtId="9" fontId="3" fillId="0" borderId="0" applyFont="0" applyFill="0" applyBorder="0" applyAlignment="0" applyProtection="0"/>
    <xf numFmtId="0" fontId="4" fillId="3" borderId="0" applyNumberFormat="0" applyBorder="0" applyAlignment="0" applyProtection="0"/>
    <xf numFmtId="0" fontId="9" fillId="4" borderId="0" applyNumberFormat="0" applyBorder="0" applyAlignment="0" applyProtection="0"/>
    <xf numFmtId="0" fontId="21" fillId="0" borderId="0" applyNumberFormat="0" applyFill="0" applyBorder="0" applyAlignment="0" applyProtection="0"/>
  </cellStyleXfs>
  <cellXfs count="183">
    <xf numFmtId="0" fontId="0" fillId="0" borderId="0" xfId="0"/>
    <xf numFmtId="0" fontId="5" fillId="0" borderId="0" xfId="0" applyFont="1" applyFill="1" applyBorder="1"/>
    <xf numFmtId="0" fontId="5" fillId="0" borderId="0" xfId="0" applyFont="1" applyFill="1" applyBorder="1" applyAlignment="1">
      <alignment horizontal="center"/>
    </xf>
    <xf numFmtId="0" fontId="7" fillId="0" borderId="0" xfId="0" applyFont="1" applyFill="1" applyBorder="1"/>
    <xf numFmtId="0" fontId="7" fillId="0" borderId="0" xfId="0" applyFont="1" applyFill="1" applyBorder="1" applyAlignment="1">
      <alignment horizontal="center"/>
    </xf>
    <xf numFmtId="0" fontId="7" fillId="0" borderId="0" xfId="0" applyFont="1" applyFill="1"/>
    <xf numFmtId="0" fontId="8" fillId="0" borderId="0" xfId="0" applyFont="1" applyFill="1" applyBorder="1" applyAlignment="1">
      <alignment horizontal="center"/>
    </xf>
    <xf numFmtId="0" fontId="7" fillId="0" borderId="0" xfId="0" applyNumberFormat="1" applyFont="1" applyFill="1" applyBorder="1"/>
    <xf numFmtId="0" fontId="6" fillId="0" borderId="0" xfId="0" applyFont="1"/>
    <xf numFmtId="0" fontId="6" fillId="0" borderId="0" xfId="0" applyFont="1" applyFill="1" applyBorder="1"/>
    <xf numFmtId="0" fontId="6" fillId="0" borderId="0" xfId="0" applyFont="1" applyFill="1" applyBorder="1" applyAlignment="1">
      <alignment horizontal="center"/>
    </xf>
    <xf numFmtId="0" fontId="5" fillId="0" borderId="0" xfId="0" applyFont="1"/>
    <xf numFmtId="0" fontId="11" fillId="0" borderId="0" xfId="0" applyFont="1" applyFill="1" applyBorder="1"/>
    <xf numFmtId="0" fontId="11" fillId="0" borderId="0" xfId="0" applyFont="1" applyFill="1" applyBorder="1" applyAlignment="1">
      <alignment horizontal="center"/>
    </xf>
    <xf numFmtId="164" fontId="5" fillId="0" borderId="0" xfId="0" applyNumberFormat="1" applyFont="1"/>
    <xf numFmtId="0" fontId="10" fillId="0" borderId="0" xfId="0" applyFont="1" applyFill="1" applyBorder="1" applyAlignment="1">
      <alignment horizontal="center"/>
    </xf>
    <xf numFmtId="0" fontId="10" fillId="0" borderId="0" xfId="0" applyFont="1" applyAlignment="1">
      <alignment horizontal="center"/>
    </xf>
    <xf numFmtId="164" fontId="5" fillId="0" borderId="0" xfId="2" applyNumberFormat="1" applyFont="1"/>
    <xf numFmtId="9" fontId="5" fillId="0" borderId="0" xfId="2" applyFont="1"/>
    <xf numFmtId="164" fontId="5" fillId="0" borderId="0" xfId="2" applyNumberFormat="1" applyFont="1" applyFill="1" applyBorder="1"/>
    <xf numFmtId="0" fontId="5" fillId="0" borderId="0" xfId="0" applyFont="1" applyFill="1" applyBorder="1" applyAlignment="1">
      <alignment horizontal="center" vertical="center"/>
    </xf>
    <xf numFmtId="0" fontId="5" fillId="0" borderId="0" xfId="0" applyFont="1" applyAlignment="1">
      <alignment horizontal="center" vertical="center"/>
    </xf>
    <xf numFmtId="0" fontId="10" fillId="0" borderId="0" xfId="0" applyFont="1" applyAlignment="1">
      <alignment horizontal="center" vertical="center"/>
    </xf>
    <xf numFmtId="9" fontId="5" fillId="0" borderId="0" xfId="2" applyFont="1" applyFill="1" applyBorder="1"/>
    <xf numFmtId="0" fontId="8" fillId="0" borderId="0" xfId="0" applyFont="1" applyAlignment="1">
      <alignment horizontal="center"/>
    </xf>
    <xf numFmtId="0" fontId="0" fillId="0" borderId="0" xfId="0" applyAlignment="1"/>
    <xf numFmtId="0" fontId="12" fillId="0" borderId="1" xfId="0" applyFont="1" applyBorder="1" applyAlignment="1"/>
    <xf numFmtId="164" fontId="5" fillId="0" borderId="0" xfId="0" applyNumberFormat="1" applyFont="1" applyFill="1" applyBorder="1"/>
    <xf numFmtId="164" fontId="5" fillId="0" borderId="0" xfId="2" applyNumberFormat="1" applyFont="1" applyFill="1" applyBorder="1" applyAlignment="1">
      <alignment horizontal="center"/>
    </xf>
    <xf numFmtId="0" fontId="3" fillId="0" borderId="0" xfId="0" applyFont="1" applyAlignment="1"/>
    <xf numFmtId="0" fontId="6" fillId="0" borderId="0" xfId="0" applyFont="1" applyBorder="1"/>
    <xf numFmtId="0" fontId="5" fillId="0" borderId="0" xfId="0" applyFont="1" applyBorder="1"/>
    <xf numFmtId="0" fontId="6" fillId="0" borderId="0" xfId="0" applyFont="1" applyBorder="1" applyAlignment="1">
      <alignment horizontal="center"/>
    </xf>
    <xf numFmtId="0" fontId="5" fillId="0" borderId="0" xfId="0" applyFont="1" applyBorder="1" applyAlignment="1">
      <alignment horizontal="center"/>
    </xf>
    <xf numFmtId="9" fontId="5" fillId="0" borderId="0" xfId="2" applyFont="1" applyBorder="1"/>
    <xf numFmtId="0" fontId="8" fillId="0" borderId="0" xfId="0" applyFont="1" applyBorder="1"/>
    <xf numFmtId="2" fontId="5" fillId="0" borderId="0" xfId="0" applyNumberFormat="1" applyFont="1" applyBorder="1"/>
    <xf numFmtId="0" fontId="0" fillId="0" borderId="0" xfId="0" applyBorder="1"/>
    <xf numFmtId="164" fontId="5" fillId="0" borderId="0" xfId="0" applyNumberFormat="1" applyFont="1" applyBorder="1"/>
    <xf numFmtId="164" fontId="5" fillId="0" borderId="0" xfId="2" applyNumberFormat="1" applyFont="1" applyBorder="1" applyAlignment="1">
      <alignment horizontal="center"/>
    </xf>
    <xf numFmtId="164" fontId="5" fillId="0" borderId="0" xfId="2" applyNumberFormat="1" applyFont="1" applyBorder="1"/>
    <xf numFmtId="164" fontId="5" fillId="0" borderId="0" xfId="0" applyNumberFormat="1" applyFont="1" applyBorder="1" applyAlignment="1">
      <alignment horizontal="center"/>
    </xf>
    <xf numFmtId="9" fontId="5" fillId="0" borderId="0" xfId="0" applyNumberFormat="1" applyFont="1" applyBorder="1"/>
    <xf numFmtId="167" fontId="5" fillId="0" borderId="0" xfId="0" applyNumberFormat="1" applyFont="1" applyBorder="1"/>
    <xf numFmtId="166" fontId="5" fillId="0" borderId="0" xfId="0" applyNumberFormat="1" applyFont="1" applyBorder="1"/>
    <xf numFmtId="168" fontId="5" fillId="0" borderId="0" xfId="2" applyNumberFormat="1" applyFont="1" applyFill="1" applyBorder="1"/>
    <xf numFmtId="0" fontId="6" fillId="0" borderId="0" xfId="0" applyFont="1" applyAlignment="1">
      <alignment horizontal="left" vertical="center"/>
    </xf>
    <xf numFmtId="0" fontId="6" fillId="0" borderId="0" xfId="0" applyFont="1" applyFill="1" applyAlignment="1">
      <alignment horizontal="left" vertical="center"/>
    </xf>
    <xf numFmtId="0" fontId="5" fillId="0" borderId="0" xfId="0" applyFont="1" applyAlignment="1">
      <alignment horizontal="left" vertical="center"/>
    </xf>
    <xf numFmtId="0" fontId="5" fillId="0" borderId="0" xfId="0" applyFont="1" applyFill="1" applyAlignment="1">
      <alignment horizontal="left" vertical="center"/>
    </xf>
    <xf numFmtId="2" fontId="6" fillId="0" borderId="0" xfId="0" applyNumberFormat="1" applyFont="1" applyFill="1" applyAlignment="1">
      <alignment horizontal="left" vertical="center"/>
    </xf>
    <xf numFmtId="2" fontId="5" fillId="0" borderId="0" xfId="0" applyNumberFormat="1" applyFont="1" applyFill="1" applyAlignment="1">
      <alignment horizontal="left" vertical="center"/>
    </xf>
    <xf numFmtId="2" fontId="5" fillId="0" borderId="0" xfId="2" applyNumberFormat="1" applyFont="1" applyFill="1" applyAlignment="1">
      <alignment horizontal="left" vertical="center"/>
    </xf>
    <xf numFmtId="0" fontId="5" fillId="0" borderId="0" xfId="3" applyFont="1" applyFill="1" applyAlignment="1">
      <alignment horizontal="left" vertical="center"/>
    </xf>
    <xf numFmtId="2" fontId="5" fillId="0" borderId="0" xfId="3" applyNumberFormat="1" applyFont="1" applyFill="1" applyAlignment="1">
      <alignment horizontal="left" vertical="center"/>
    </xf>
    <xf numFmtId="0" fontId="5" fillId="0" borderId="0" xfId="4" applyFont="1" applyFill="1" applyAlignment="1">
      <alignment horizontal="left" vertical="center"/>
    </xf>
    <xf numFmtId="2" fontId="5" fillId="0" borderId="0" xfId="4" applyNumberFormat="1" applyFont="1" applyFill="1" applyAlignment="1">
      <alignment horizontal="left" vertical="center"/>
    </xf>
    <xf numFmtId="0" fontId="3" fillId="0" borderId="0" xfId="0" applyFont="1"/>
    <xf numFmtId="0" fontId="5" fillId="0" borderId="0" xfId="0" applyNumberFormat="1" applyFont="1" applyBorder="1"/>
    <xf numFmtId="0" fontId="13" fillId="0" borderId="0" xfId="0" applyFont="1" applyAlignment="1"/>
    <xf numFmtId="0" fontId="0" fillId="0" borderId="0" xfId="0" applyFill="1"/>
    <xf numFmtId="2" fontId="5" fillId="0" borderId="0" xfId="0" applyNumberFormat="1" applyFont="1" applyFill="1" applyBorder="1"/>
    <xf numFmtId="0" fontId="6" fillId="5" borderId="0" xfId="0" applyFont="1" applyFill="1" applyBorder="1" applyAlignment="1">
      <alignment horizontal="center"/>
    </xf>
    <xf numFmtId="1" fontId="5" fillId="0" borderId="0" xfId="0" applyNumberFormat="1" applyFont="1" applyFill="1" applyBorder="1"/>
    <xf numFmtId="1" fontId="6" fillId="0" borderId="0" xfId="0" applyNumberFormat="1" applyFont="1" applyFill="1" applyBorder="1" applyAlignment="1">
      <alignment horizontal="center"/>
    </xf>
    <xf numFmtId="1" fontId="5" fillId="0" borderId="0" xfId="0" applyNumberFormat="1" applyFont="1"/>
    <xf numFmtId="0" fontId="10" fillId="0" borderId="0" xfId="0" applyFont="1" applyFill="1" applyAlignment="1">
      <alignment horizontal="left" vertical="center"/>
    </xf>
    <xf numFmtId="2" fontId="6" fillId="0" borderId="0" xfId="0" applyNumberFormat="1" applyFont="1" applyFill="1" applyAlignment="1">
      <alignment vertical="center"/>
    </xf>
    <xf numFmtId="1" fontId="6" fillId="0" borderId="0" xfId="0" applyNumberFormat="1" applyFont="1" applyFill="1" applyAlignment="1">
      <alignment vertical="center"/>
    </xf>
    <xf numFmtId="0" fontId="6" fillId="0" borderId="0" xfId="0" applyNumberFormat="1" applyFont="1" applyFill="1" applyAlignment="1">
      <alignment vertical="center"/>
    </xf>
    <xf numFmtId="2" fontId="5" fillId="0" borderId="0" xfId="0" applyNumberFormat="1" applyFont="1" applyFill="1" applyAlignment="1">
      <alignment vertical="center"/>
    </xf>
    <xf numFmtId="1" fontId="5" fillId="0" borderId="0" xfId="0" applyNumberFormat="1" applyFont="1" applyFill="1" applyAlignment="1">
      <alignment vertical="center"/>
    </xf>
    <xf numFmtId="0" fontId="5" fillId="0" borderId="0" xfId="0" applyNumberFormat="1" applyFont="1" applyFill="1" applyAlignment="1">
      <alignment vertical="center"/>
    </xf>
    <xf numFmtId="0" fontId="5" fillId="0" borderId="0" xfId="0" applyFont="1" applyFill="1" applyAlignment="1">
      <alignment vertical="center"/>
    </xf>
    <xf numFmtId="2" fontId="5" fillId="0" borderId="0" xfId="2" applyNumberFormat="1" applyFont="1" applyFill="1" applyAlignment="1">
      <alignment vertical="center"/>
    </xf>
    <xf numFmtId="2" fontId="5" fillId="0" borderId="0" xfId="3" applyNumberFormat="1" applyFont="1" applyFill="1" applyAlignment="1">
      <alignment vertical="center"/>
    </xf>
    <xf numFmtId="1" fontId="5" fillId="0" borderId="0" xfId="3" applyNumberFormat="1" applyFont="1" applyFill="1" applyAlignment="1">
      <alignment vertical="center"/>
    </xf>
    <xf numFmtId="0" fontId="5" fillId="0" borderId="0" xfId="3" applyFont="1" applyFill="1" applyAlignment="1">
      <alignment vertical="center"/>
    </xf>
    <xf numFmtId="2" fontId="5" fillId="0" borderId="0" xfId="2" applyNumberFormat="1" applyFont="1" applyBorder="1" applyAlignment="1"/>
    <xf numFmtId="0" fontId="5" fillId="0" borderId="0" xfId="0" applyFont="1" applyBorder="1" applyAlignment="1"/>
    <xf numFmtId="165" fontId="5" fillId="0" borderId="0" xfId="0" applyNumberFormat="1" applyFont="1" applyFill="1" applyAlignment="1">
      <alignment vertical="center"/>
    </xf>
    <xf numFmtId="0" fontId="5" fillId="6" borderId="0" xfId="0" applyFont="1" applyFill="1" applyBorder="1" applyAlignment="1"/>
    <xf numFmtId="2" fontId="5" fillId="0" borderId="0" xfId="4" applyNumberFormat="1" applyFont="1" applyFill="1" applyAlignment="1">
      <alignment vertical="center"/>
    </xf>
    <xf numFmtId="1" fontId="5" fillId="0" borderId="0" xfId="4" applyNumberFormat="1" applyFont="1" applyFill="1" applyAlignment="1">
      <alignment vertical="center"/>
    </xf>
    <xf numFmtId="0" fontId="5" fillId="0" borderId="0" xfId="4" applyFont="1" applyFill="1" applyAlignment="1">
      <alignment vertical="center"/>
    </xf>
    <xf numFmtId="164" fontId="0" fillId="0" borderId="0" xfId="2" applyNumberFormat="1" applyFont="1"/>
    <xf numFmtId="0" fontId="0" fillId="0" borderId="0" xfId="0" applyAlignment="1">
      <alignment horizontal="left"/>
    </xf>
    <xf numFmtId="0" fontId="3" fillId="0" borderId="1" xfId="0" applyFont="1" applyBorder="1" applyAlignment="1">
      <alignment wrapText="1"/>
    </xf>
    <xf numFmtId="0" fontId="6" fillId="0" borderId="0" xfId="0" applyFont="1" applyAlignment="1">
      <alignment wrapText="1"/>
    </xf>
    <xf numFmtId="0" fontId="3" fillId="0" borderId="1" xfId="0" applyFont="1" applyBorder="1" applyAlignment="1">
      <alignment vertical="center" wrapText="1"/>
    </xf>
    <xf numFmtId="0" fontId="0" fillId="0" borderId="0" xfId="0" applyAlignment="1">
      <alignment wrapText="1"/>
    </xf>
    <xf numFmtId="0" fontId="3" fillId="0" borderId="0" xfId="0" applyFont="1" applyBorder="1" applyAlignment="1"/>
    <xf numFmtId="0" fontId="3" fillId="0" borderId="0" xfId="0" applyFont="1" applyFill="1" applyBorder="1" applyAlignment="1"/>
    <xf numFmtId="0" fontId="3" fillId="0" borderId="0" xfId="0" applyFont="1" applyBorder="1" applyAlignment="1">
      <alignment wrapText="1"/>
    </xf>
    <xf numFmtId="0" fontId="15" fillId="0" borderId="1" xfId="0" applyFont="1" applyBorder="1" applyAlignment="1">
      <alignment wrapText="1"/>
    </xf>
    <xf numFmtId="0" fontId="15" fillId="0" borderId="1" xfId="0" applyFont="1" applyBorder="1" applyAlignment="1">
      <alignment horizontal="right" wrapText="1"/>
    </xf>
    <xf numFmtId="10" fontId="15" fillId="0" borderId="1" xfId="0" applyNumberFormat="1" applyFont="1" applyBorder="1" applyAlignment="1">
      <alignment horizontal="right" wrapText="1"/>
    </xf>
    <xf numFmtId="0" fontId="15" fillId="7" borderId="1" xfId="0" applyFont="1" applyFill="1" applyBorder="1" applyAlignment="1">
      <alignment wrapText="1"/>
    </xf>
    <xf numFmtId="0" fontId="15" fillId="7" borderId="1" xfId="0" applyFont="1" applyFill="1" applyBorder="1" applyAlignment="1">
      <alignment horizontal="right" wrapText="1"/>
    </xf>
    <xf numFmtId="10" fontId="15" fillId="7" borderId="1" xfId="0" applyNumberFormat="1" applyFont="1" applyFill="1" applyBorder="1" applyAlignment="1">
      <alignment horizontal="right" wrapText="1"/>
    </xf>
    <xf numFmtId="0" fontId="3" fillId="0" borderId="1" xfId="0" applyFont="1" applyBorder="1" applyAlignment="1">
      <alignment horizontal="right" wrapText="1"/>
    </xf>
    <xf numFmtId="10" fontId="3" fillId="0" borderId="1" xfId="0" applyNumberFormat="1" applyFont="1" applyBorder="1" applyAlignment="1">
      <alignment horizontal="right" wrapText="1"/>
    </xf>
    <xf numFmtId="0" fontId="3" fillId="7" borderId="1" xfId="0" applyFont="1" applyFill="1" applyBorder="1" applyAlignment="1">
      <alignment wrapText="1"/>
    </xf>
    <xf numFmtId="0" fontId="3" fillId="7" borderId="1" xfId="0" applyFont="1" applyFill="1" applyBorder="1" applyAlignment="1">
      <alignment horizontal="right" wrapText="1"/>
    </xf>
    <xf numFmtId="10" fontId="3" fillId="7" borderId="1" xfId="0" applyNumberFormat="1" applyFont="1" applyFill="1" applyBorder="1" applyAlignment="1">
      <alignment horizontal="right" wrapText="1"/>
    </xf>
    <xf numFmtId="0" fontId="3" fillId="0" borderId="1" xfId="0" applyFont="1" applyFill="1" applyBorder="1" applyAlignment="1">
      <alignment wrapText="1"/>
    </xf>
    <xf numFmtId="0" fontId="17" fillId="8" borderId="0" xfId="0" applyFont="1" applyFill="1" applyBorder="1"/>
    <xf numFmtId="0" fontId="18" fillId="8" borderId="0" xfId="0" applyFont="1" applyFill="1" applyAlignment="1">
      <alignment horizontal="left"/>
    </xf>
    <xf numFmtId="0" fontId="19" fillId="8" borderId="0" xfId="0" applyFont="1" applyFill="1" applyBorder="1" applyAlignment="1"/>
    <xf numFmtId="164" fontId="17" fillId="8" borderId="0" xfId="0" applyNumberFormat="1" applyFont="1" applyFill="1" applyBorder="1"/>
    <xf numFmtId="0" fontId="17" fillId="8" borderId="0" xfId="0" applyFont="1" applyFill="1" applyBorder="1" applyAlignment="1">
      <alignment horizontal="center"/>
    </xf>
    <xf numFmtId="164" fontId="17" fillId="8" borderId="0" xfId="2" applyNumberFormat="1" applyFont="1" applyFill="1" applyBorder="1" applyAlignment="1">
      <alignment horizontal="center"/>
    </xf>
    <xf numFmtId="164" fontId="17" fillId="8" borderId="0" xfId="2" applyNumberFormat="1" applyFont="1" applyFill="1" applyBorder="1"/>
    <xf numFmtId="164" fontId="18" fillId="8" borderId="0" xfId="2" applyNumberFormat="1" applyFont="1" applyFill="1"/>
    <xf numFmtId="0" fontId="20" fillId="8" borderId="0" xfId="0" applyFont="1" applyFill="1" applyBorder="1"/>
    <xf numFmtId="0" fontId="20" fillId="8" borderId="0" xfId="0" applyFont="1" applyFill="1" applyBorder="1" applyAlignment="1">
      <alignment horizontal="center"/>
    </xf>
    <xf numFmtId="164" fontId="17" fillId="8" borderId="0" xfId="2" applyNumberFormat="1" applyFont="1" applyFill="1"/>
    <xf numFmtId="0" fontId="17" fillId="8" borderId="0" xfId="0" applyFont="1" applyFill="1"/>
    <xf numFmtId="0" fontId="17" fillId="8" borderId="0" xfId="0" applyNumberFormat="1" applyFont="1" applyFill="1" applyBorder="1"/>
    <xf numFmtId="1" fontId="17" fillId="8" borderId="0" xfId="0" applyNumberFormat="1" applyFont="1" applyFill="1"/>
    <xf numFmtId="0" fontId="19" fillId="8" borderId="0" xfId="0" applyFont="1" applyFill="1" applyBorder="1" applyAlignment="1">
      <alignment wrapText="1"/>
    </xf>
    <xf numFmtId="0" fontId="19" fillId="8" borderId="0" xfId="0" applyFont="1" applyFill="1"/>
    <xf numFmtId="0" fontId="21" fillId="0" borderId="1" xfId="5" applyBorder="1" applyAlignment="1">
      <alignment wrapText="1"/>
    </xf>
    <xf numFmtId="0" fontId="19" fillId="8" borderId="0" xfId="0" applyFont="1" applyFill="1" applyAlignment="1">
      <alignment horizontal="left"/>
    </xf>
    <xf numFmtId="0" fontId="5" fillId="0" borderId="0" xfId="0" applyNumberFormat="1" applyFont="1" applyFill="1" applyBorder="1"/>
    <xf numFmtId="164" fontId="6" fillId="9" borderId="0" xfId="0" applyNumberFormat="1" applyFont="1" applyFill="1"/>
    <xf numFmtId="164" fontId="17" fillId="8" borderId="0" xfId="0" applyNumberFormat="1" applyFont="1" applyFill="1"/>
    <xf numFmtId="164" fontId="22" fillId="8" borderId="0" xfId="0" applyNumberFormat="1" applyFont="1" applyFill="1"/>
    <xf numFmtId="9" fontId="17" fillId="8" borderId="0" xfId="0" applyNumberFormat="1" applyFont="1" applyFill="1" applyBorder="1"/>
    <xf numFmtId="9" fontId="17" fillId="8" borderId="0" xfId="2" applyFont="1" applyFill="1" applyBorder="1"/>
    <xf numFmtId="167" fontId="17" fillId="8" borderId="0" xfId="0" applyNumberFormat="1" applyFont="1" applyFill="1" applyBorder="1"/>
    <xf numFmtId="166" fontId="17" fillId="8" borderId="0" xfId="0" applyNumberFormat="1" applyFont="1" applyFill="1" applyBorder="1"/>
    <xf numFmtId="0" fontId="18" fillId="8" borderId="0" xfId="0" applyFont="1" applyFill="1"/>
    <xf numFmtId="1" fontId="5" fillId="0" borderId="0" xfId="0" applyNumberFormat="1" applyFont="1" applyBorder="1"/>
    <xf numFmtId="164" fontId="19" fillId="8" borderId="0" xfId="2" applyNumberFormat="1" applyFont="1" applyFill="1"/>
    <xf numFmtId="0" fontId="17" fillId="10" borderId="0" xfId="0" applyFont="1" applyFill="1" applyBorder="1"/>
    <xf numFmtId="0" fontId="18" fillId="10" borderId="0" xfId="0" applyFont="1" applyFill="1" applyAlignment="1">
      <alignment horizontal="left"/>
    </xf>
    <xf numFmtId="0" fontId="19" fillId="10" borderId="0" xfId="0" applyFont="1" applyFill="1" applyBorder="1" applyAlignment="1"/>
    <xf numFmtId="0" fontId="19" fillId="10" borderId="0" xfId="0" applyFont="1" applyFill="1" applyAlignment="1">
      <alignment horizontal="left"/>
    </xf>
    <xf numFmtId="0" fontId="5" fillId="10" borderId="0" xfId="0" applyFont="1" applyFill="1" applyAlignment="1">
      <alignment horizontal="center" vertical="center"/>
    </xf>
    <xf numFmtId="164" fontId="17" fillId="10" borderId="0" xfId="2" applyNumberFormat="1" applyFont="1" applyFill="1" applyBorder="1"/>
    <xf numFmtId="0" fontId="17" fillId="10" borderId="0" xfId="0" applyFont="1" applyFill="1" applyBorder="1" applyAlignment="1">
      <alignment horizontal="center" vertical="center"/>
    </xf>
    <xf numFmtId="0" fontId="18" fillId="10" borderId="0" xfId="0" applyFont="1" applyFill="1"/>
    <xf numFmtId="0" fontId="17" fillId="10" borderId="0" xfId="0" applyFont="1" applyFill="1"/>
    <xf numFmtId="0" fontId="17" fillId="10" borderId="0" xfId="0" applyFont="1" applyFill="1" applyAlignment="1">
      <alignment horizontal="center" vertical="center"/>
    </xf>
    <xf numFmtId="9" fontId="17" fillId="10" borderId="0" xfId="2" applyFont="1" applyFill="1" applyBorder="1"/>
    <xf numFmtId="0" fontId="5" fillId="11" borderId="0" xfId="0" applyFont="1" applyFill="1" applyBorder="1"/>
    <xf numFmtId="0" fontId="0" fillId="11" borderId="0" xfId="0" applyFill="1" applyAlignment="1">
      <alignment horizontal="left"/>
    </xf>
    <xf numFmtId="0" fontId="3" fillId="11" borderId="0" xfId="0" applyFont="1" applyFill="1" applyBorder="1" applyAlignment="1"/>
    <xf numFmtId="0" fontId="5" fillId="11" borderId="0" xfId="0" applyFont="1" applyFill="1"/>
    <xf numFmtId="164" fontId="5" fillId="11" borderId="0" xfId="2" applyNumberFormat="1" applyFont="1" applyFill="1"/>
    <xf numFmtId="0" fontId="5" fillId="11" borderId="0" xfId="0" applyFont="1" applyFill="1" applyAlignment="1">
      <alignment horizontal="center" vertical="center"/>
    </xf>
    <xf numFmtId="0" fontId="10" fillId="11" borderId="0" xfId="0" applyFont="1" applyFill="1" applyAlignment="1">
      <alignment horizontal="center" vertical="center"/>
    </xf>
    <xf numFmtId="9" fontId="5" fillId="11" borderId="0" xfId="2" applyFont="1" applyFill="1"/>
    <xf numFmtId="0" fontId="17" fillId="12" borderId="0" xfId="0" applyFont="1" applyFill="1" applyBorder="1"/>
    <xf numFmtId="0" fontId="17" fillId="12" borderId="0" xfId="0" applyFont="1" applyFill="1" applyBorder="1" applyAlignment="1">
      <alignment horizontal="center"/>
    </xf>
    <xf numFmtId="0" fontId="19" fillId="12" borderId="0" xfId="0" applyFont="1" applyFill="1" applyAlignment="1">
      <alignment horizontal="left"/>
    </xf>
    <xf numFmtId="0" fontId="19" fillId="12" borderId="0" xfId="0" applyFont="1" applyFill="1" applyBorder="1" applyAlignment="1"/>
    <xf numFmtId="9" fontId="17" fillId="12" borderId="0" xfId="2" applyFont="1" applyFill="1" applyBorder="1"/>
    <xf numFmtId="0" fontId="18" fillId="12" borderId="0" xfId="0" applyFont="1" applyFill="1" applyAlignment="1">
      <alignment horizontal="left"/>
    </xf>
    <xf numFmtId="0" fontId="23" fillId="12" borderId="0" xfId="5" applyFont="1" applyFill="1" applyBorder="1" applyAlignment="1"/>
    <xf numFmtId="0" fontId="0" fillId="0" borderId="0" xfId="0" applyFill="1" applyAlignment="1">
      <alignment horizontal="left"/>
    </xf>
    <xf numFmtId="0" fontId="21" fillId="0" borderId="0" xfId="5" applyFill="1" applyBorder="1" applyAlignment="1"/>
    <xf numFmtId="9" fontId="0" fillId="0" borderId="0" xfId="2" applyFont="1"/>
    <xf numFmtId="0" fontId="5" fillId="2" borderId="0" xfId="0" applyFont="1" applyFill="1" applyBorder="1"/>
    <xf numFmtId="0" fontId="5" fillId="2" borderId="0" xfId="0" applyFont="1" applyFill="1" applyBorder="1" applyAlignment="1">
      <alignment horizontal="center"/>
    </xf>
    <xf numFmtId="0" fontId="0" fillId="2" borderId="0" xfId="0" applyFill="1" applyAlignment="1">
      <alignment horizontal="left"/>
    </xf>
    <xf numFmtId="0" fontId="3" fillId="2" borderId="0" xfId="0" applyFont="1" applyFill="1" applyBorder="1" applyAlignment="1"/>
    <xf numFmtId="164" fontId="5" fillId="2" borderId="0" xfId="2" applyNumberFormat="1" applyFont="1" applyFill="1" applyBorder="1"/>
    <xf numFmtId="9" fontId="5" fillId="2" borderId="0" xfId="2" applyFont="1" applyFill="1" applyBorder="1"/>
    <xf numFmtId="9" fontId="5" fillId="2" borderId="0" xfId="0" applyNumberFormat="1" applyFont="1" applyFill="1" applyBorder="1"/>
    <xf numFmtId="164" fontId="5" fillId="2" borderId="0" xfId="0" applyNumberFormat="1" applyFont="1" applyFill="1" applyBorder="1"/>
    <xf numFmtId="167" fontId="5" fillId="2" borderId="0" xfId="0" applyNumberFormat="1" applyFont="1" applyFill="1" applyBorder="1"/>
    <xf numFmtId="166" fontId="5" fillId="2" borderId="0" xfId="0" applyNumberFormat="1" applyFont="1" applyFill="1" applyBorder="1"/>
    <xf numFmtId="0" fontId="5" fillId="13" borderId="0" xfId="0" applyFont="1" applyFill="1" applyBorder="1"/>
    <xf numFmtId="0" fontId="5" fillId="13" borderId="0" xfId="0" applyFont="1" applyFill="1" applyBorder="1" applyAlignment="1">
      <alignment horizontal="center"/>
    </xf>
    <xf numFmtId="0" fontId="0" fillId="13" borderId="0" xfId="0" applyFill="1" applyAlignment="1">
      <alignment horizontal="left"/>
    </xf>
    <xf numFmtId="0" fontId="3" fillId="13" borderId="0" xfId="0" applyFont="1" applyFill="1" applyBorder="1" applyAlignment="1"/>
    <xf numFmtId="164" fontId="5" fillId="13" borderId="0" xfId="2" applyNumberFormat="1" applyFont="1" applyFill="1" applyBorder="1"/>
    <xf numFmtId="9" fontId="5" fillId="13" borderId="0" xfId="2" applyFont="1" applyFill="1" applyBorder="1"/>
    <xf numFmtId="9" fontId="10" fillId="0" borderId="0" xfId="2" applyFont="1" applyBorder="1"/>
    <xf numFmtId="1" fontId="6" fillId="0" borderId="0" xfId="0" applyNumberFormat="1" applyFont="1" applyFill="1" applyAlignment="1">
      <alignment horizontal="right" vertical="center"/>
    </xf>
    <xf numFmtId="2" fontId="6" fillId="0" borderId="0" xfId="0" applyNumberFormat="1" applyFont="1" applyFill="1" applyAlignment="1">
      <alignment horizontal="right" vertical="center"/>
    </xf>
  </cellXfs>
  <cellStyles count="6">
    <cellStyle name="Bad" xfId="4" builtinId="27"/>
    <cellStyle name="Dropped" xfId="1"/>
    <cellStyle name="Good" xfId="3" builtinId="26"/>
    <cellStyle name="Hyperlink" xfId="5"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niermb996@myemail.northland.edu"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vernop606@myemail.northland.edu" TargetMode="External"/><Relationship Id="rId1" Type="http://schemas.openxmlformats.org/officeDocument/2006/relationships/hyperlink" Target="mailto:brousn642@myemail.northland.edu"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byrneo334@myemail.northland.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pageSetUpPr fitToPage="1"/>
  </sheetPr>
  <dimension ref="A1:AO64"/>
  <sheetViews>
    <sheetView zoomScale="110" zoomScaleNormal="110" workbookViewId="0">
      <pane xSplit="4" ySplit="3" topLeftCell="E4" activePane="bottomRight" state="frozen"/>
      <selection pane="topRight" activeCell="E1" sqref="E1"/>
      <selection pane="bottomLeft" activeCell="A4" sqref="A4"/>
      <selection pane="bottomRight" activeCell="H25" sqref="H25"/>
    </sheetView>
  </sheetViews>
  <sheetFormatPr defaultColWidth="9" defaultRowHeight="14" x14ac:dyDescent="0.3"/>
  <cols>
    <col min="1" max="1" width="4.6328125" style="31" customWidth="1"/>
    <col min="2" max="2" width="3.90625" style="31" bestFit="1" customWidth="1"/>
    <col min="3" max="3" width="14" style="37" bestFit="1" customWidth="1"/>
    <col min="4" max="4" width="9.81640625" style="37" bestFit="1" customWidth="1"/>
    <col min="5" max="5" width="1.6328125" style="31" customWidth="1"/>
    <col min="6" max="6" width="6.7265625" style="38" customWidth="1"/>
    <col min="7" max="7" width="6" style="31" customWidth="1"/>
    <col min="8" max="8" width="6.08984375" style="33" bestFit="1" customWidth="1"/>
    <col min="9" max="9" width="1.36328125" style="31" customWidth="1"/>
    <col min="10" max="15" width="6" style="31" customWidth="1"/>
    <col min="16" max="16" width="6" style="38" customWidth="1"/>
    <col min="17" max="17" width="2.1796875" style="31" customWidth="1"/>
    <col min="18" max="21" width="7.08984375" style="31" customWidth="1"/>
    <col min="22" max="22" width="6.81640625" style="39" bestFit="1" customWidth="1"/>
    <col min="23" max="23" width="6.81640625" style="40" bestFit="1" customWidth="1"/>
    <col min="24" max="24" width="29.453125" style="31" bestFit="1" customWidth="1"/>
    <col min="25" max="25" width="1.90625" style="31" customWidth="1"/>
    <col min="26" max="26" width="8" style="31" bestFit="1" customWidth="1"/>
    <col min="27" max="27" width="7.08984375" style="31" bestFit="1" customWidth="1"/>
    <col min="28" max="28" width="7.08984375" style="31" customWidth="1"/>
    <col min="29" max="31" width="8.36328125" style="31" customWidth="1"/>
    <col min="32" max="32" width="1.453125" style="31" customWidth="1"/>
    <col min="33" max="36" width="5.81640625" style="31" customWidth="1"/>
    <col min="37" max="37" width="2.08984375" style="31" customWidth="1"/>
    <col min="38" max="38" width="6.08984375" style="31" customWidth="1"/>
    <col min="39" max="39" width="6.08984375" style="33" customWidth="1"/>
    <col min="40" max="40" width="5" style="31" customWidth="1"/>
    <col min="41" max="41" width="5" style="33" customWidth="1"/>
    <col min="42" max="16384" width="9" style="31"/>
  </cols>
  <sheetData>
    <row r="1" spans="1:41" x14ac:dyDescent="0.3">
      <c r="C1" s="31"/>
      <c r="D1" s="31"/>
      <c r="J1" s="31">
        <v>1</v>
      </c>
      <c r="K1" s="31">
        <v>1</v>
      </c>
      <c r="L1" s="31">
        <v>1</v>
      </c>
      <c r="M1" s="31">
        <v>1</v>
      </c>
      <c r="N1" s="31">
        <v>1</v>
      </c>
      <c r="O1" s="31">
        <v>1</v>
      </c>
      <c r="AB1" s="31">
        <f>COUNTA(AB4:AB64)</f>
        <v>58</v>
      </c>
    </row>
    <row r="2" spans="1:41" x14ac:dyDescent="0.3">
      <c r="A2" s="31">
        <f>SUM(A4:A64)</f>
        <v>57</v>
      </c>
      <c r="C2" s="31"/>
      <c r="D2" s="31"/>
      <c r="F2" s="38">
        <f>J2*J1+K2*K1+L2*L1+M2*M1+N2*N1+O2*O1</f>
        <v>1</v>
      </c>
      <c r="J2" s="31">
        <v>0.1</v>
      </c>
      <c r="K2" s="31">
        <v>0.1</v>
      </c>
      <c r="L2" s="31">
        <v>0.1</v>
      </c>
      <c r="M2" s="31">
        <v>0.2</v>
      </c>
      <c r="N2" s="31">
        <v>0.2</v>
      </c>
      <c r="O2" s="31">
        <v>0.3</v>
      </c>
      <c r="R2" s="39" t="s">
        <v>14</v>
      </c>
      <c r="AG2" s="31" t="s">
        <v>379</v>
      </c>
      <c r="AL2" s="31" t="s">
        <v>599</v>
      </c>
      <c r="AN2" s="31" t="s">
        <v>657</v>
      </c>
    </row>
    <row r="3" spans="1:41" x14ac:dyDescent="0.3">
      <c r="A3" s="31" t="s">
        <v>8</v>
      </c>
      <c r="B3" s="31" t="s">
        <v>17</v>
      </c>
      <c r="C3" s="31" t="s">
        <v>0</v>
      </c>
      <c r="D3" s="31" t="s">
        <v>72</v>
      </c>
      <c r="F3" s="41" t="s">
        <v>2</v>
      </c>
      <c r="G3" s="33" t="s">
        <v>9</v>
      </c>
      <c r="H3" s="33" t="s">
        <v>10</v>
      </c>
      <c r="I3" s="33"/>
      <c r="J3" s="33" t="s">
        <v>73</v>
      </c>
      <c r="K3" s="33" t="s">
        <v>387</v>
      </c>
      <c r="L3" s="33" t="s">
        <v>635</v>
      </c>
      <c r="M3" s="33" t="s">
        <v>5</v>
      </c>
      <c r="N3" s="33" t="s">
        <v>6</v>
      </c>
      <c r="O3" s="33" t="s">
        <v>7</v>
      </c>
      <c r="P3" s="41" t="s">
        <v>499</v>
      </c>
      <c r="Q3" s="33"/>
      <c r="R3" s="33" t="s">
        <v>512</v>
      </c>
      <c r="S3" s="33" t="s">
        <v>513</v>
      </c>
      <c r="T3" s="33" t="s">
        <v>580</v>
      </c>
      <c r="U3" s="33" t="s">
        <v>581</v>
      </c>
      <c r="V3" s="39" t="s">
        <v>514</v>
      </c>
      <c r="W3" s="39" t="s">
        <v>515</v>
      </c>
      <c r="X3" s="33" t="s">
        <v>16</v>
      </c>
      <c r="Y3" s="33"/>
      <c r="Z3" s="33" t="s">
        <v>377</v>
      </c>
      <c r="AA3" s="33" t="s">
        <v>597</v>
      </c>
      <c r="AB3" s="33" t="s">
        <v>636</v>
      </c>
      <c r="AC3" s="33" t="s">
        <v>920</v>
      </c>
      <c r="AD3" s="33" t="s">
        <v>934</v>
      </c>
      <c r="AE3" s="33" t="s">
        <v>938</v>
      </c>
      <c r="AG3" s="31" t="s">
        <v>380</v>
      </c>
      <c r="AH3" s="31" t="s">
        <v>516</v>
      </c>
      <c r="AI3" s="31" t="s">
        <v>517</v>
      </c>
      <c r="AJ3" s="31" t="s">
        <v>660</v>
      </c>
      <c r="AL3" s="31" t="s">
        <v>600</v>
      </c>
    </row>
    <row r="4" spans="1:41" x14ac:dyDescent="0.3">
      <c r="A4" s="31">
        <v>1</v>
      </c>
      <c r="B4" s="31">
        <v>1</v>
      </c>
      <c r="C4" s="86" t="s">
        <v>467</v>
      </c>
      <c r="D4" s="91" t="s">
        <v>662</v>
      </c>
      <c r="F4" s="40">
        <f>(J4*$J$2+K4*$K$2+L4*$L$2+M4*$M$2+N4*$N$2+O4*$O$2)/$F$2+P4</f>
        <v>0.59548310763204138</v>
      </c>
      <c r="G4" s="31">
        <f>RANK(F4,$F$4:$F$64)</f>
        <v>46</v>
      </c>
      <c r="H4" s="33" t="s">
        <v>80</v>
      </c>
      <c r="J4" s="42">
        <f>IF(AB4="YES",Quiz!D4,Quiz!C4)</f>
        <v>0.54733600000000004</v>
      </c>
      <c r="K4" s="42">
        <f>IF(AB4="YES",HW!D4,HW!C4)</f>
        <v>0.66785714285714282</v>
      </c>
      <c r="L4" s="42">
        <f>IF(AB4="YES",Participation!D4,Participation!C4)</f>
        <v>0.80833333333333335</v>
      </c>
      <c r="M4" s="34">
        <f>'MT1'!I4</f>
        <v>0.78695652173913044</v>
      </c>
      <c r="N4" s="34">
        <f>'MT2'!F4</f>
        <v>0.47787610619469029</v>
      </c>
      <c r="O4" s="34">
        <f>Final!I4</f>
        <v>0.46721311475409838</v>
      </c>
      <c r="P4" s="40"/>
      <c r="R4" s="38">
        <f>(F4*$F$2-J4*$J$2)/($F$2-$J$2)</f>
        <v>0.60083278625782366</v>
      </c>
      <c r="S4" s="43">
        <f>R4-F4</f>
        <v>5.3496786257822837E-3</v>
      </c>
      <c r="T4" s="38">
        <f>($F4*$F$2-K4*$K$2)/($F$2-$K$2)</f>
        <v>0.58744154816258554</v>
      </c>
      <c r="U4" s="43">
        <f>T4-F4</f>
        <v>-8.041559469455839E-3</v>
      </c>
      <c r="V4" s="38">
        <f t="shared" ref="V4" si="0">($F4*$F$2-N4*$N$2)/($F$2-$N$2)</f>
        <v>0.62488485799137905</v>
      </c>
      <c r="W4" s="40">
        <f>IF(V4="","",V4-F4)</f>
        <v>2.9401750359337675E-2</v>
      </c>
      <c r="AB4" s="31" t="s">
        <v>652</v>
      </c>
      <c r="AD4" s="31" t="s">
        <v>85</v>
      </c>
      <c r="AG4" s="42">
        <f>AVERAGE(M4:O4)</f>
        <v>0.57734858089597296</v>
      </c>
      <c r="AH4" s="44">
        <f>(M4-$AG4)</f>
        <v>0.20960794084315748</v>
      </c>
      <c r="AI4" s="44">
        <f>(N4-$AG4)</f>
        <v>-9.9472474701282676E-2</v>
      </c>
      <c r="AJ4" s="44">
        <f>(O4-$AG4)</f>
        <v>-0.11013546614187458</v>
      </c>
      <c r="AL4" s="40">
        <v>0.82917654808959163</v>
      </c>
      <c r="AM4" s="33" t="s">
        <v>87</v>
      </c>
      <c r="AN4" s="34"/>
    </row>
    <row r="5" spans="1:41" x14ac:dyDescent="0.3">
      <c r="A5" s="31">
        <v>1</v>
      </c>
      <c r="B5" s="31">
        <v>1</v>
      </c>
      <c r="C5" s="86" t="s">
        <v>663</v>
      </c>
      <c r="D5" s="91" t="s">
        <v>764</v>
      </c>
      <c r="F5" s="40">
        <f t="shared" ref="F5:F16" si="1">(J5*$J$2+K5*$K$2+L5*$L$2+M5*$M$2+N5*$N$2+O5*$O$2)/$F$2+P5</f>
        <v>0.76259241244903242</v>
      </c>
      <c r="G5" s="31">
        <f t="shared" ref="G5:G16" si="2">RANK(F5,$F$4:$F$64)</f>
        <v>25</v>
      </c>
      <c r="H5" s="33" t="s">
        <v>82</v>
      </c>
      <c r="J5" s="42">
        <f>IF(AB5="YES",Quiz!D5,Quiz!C5)</f>
        <v>0.8274959999999999</v>
      </c>
      <c r="K5" s="42">
        <f>IF(AB5="YES",HW!D5,HW!C5)</f>
        <v>0.63214285714285712</v>
      </c>
      <c r="L5" s="42">
        <f>IF(AB5="YES",Participation!D5,Participation!C5)</f>
        <v>1</v>
      </c>
      <c r="M5" s="34">
        <f>'MT1'!I5</f>
        <v>0.87826086956521743</v>
      </c>
      <c r="N5" s="34">
        <f>'MT2'!F5</f>
        <v>0.61061946902654862</v>
      </c>
      <c r="O5" s="34">
        <f>Final!I5</f>
        <v>0.72950819672131151</v>
      </c>
      <c r="P5" s="40"/>
      <c r="R5" s="38">
        <f t="shared" ref="R5:R16" si="3">(F5*$F$2-J5*$J$2)/($F$2-$J$2)</f>
        <v>0.75538090272114711</v>
      </c>
      <c r="S5" s="43">
        <f t="shared" ref="S5:S16" si="4">R5-F5</f>
        <v>-7.2115097278853124E-3</v>
      </c>
      <c r="T5" s="38">
        <f t="shared" ref="T5:T16" si="5">($F5*$F$2-K5*$K$2)/($F$2-$K$2)</f>
        <v>0.77708680748305192</v>
      </c>
      <c r="U5" s="43">
        <f t="shared" ref="U5:U16" si="6">T5-F5</f>
        <v>1.4494395034019503E-2</v>
      </c>
      <c r="V5" s="38">
        <f t="shared" ref="V5:V16" si="7">($F5*$F$2-N5*$N$2)/($F$2-$N$2)</f>
        <v>0.80058564830465329</v>
      </c>
      <c r="W5" s="40">
        <f t="shared" ref="W5:W16" si="8">IF(V5="","",V5-F5)</f>
        <v>3.7993235855620866E-2</v>
      </c>
      <c r="AB5" s="31" t="s">
        <v>652</v>
      </c>
      <c r="AG5" s="42">
        <f t="shared" ref="AG5:AG16" si="9">AVERAGE(M5:O5)</f>
        <v>0.73946284510435911</v>
      </c>
      <c r="AH5" s="44">
        <f t="shared" ref="AH5:AH16" si="10">(M5-$AG5)</f>
        <v>0.13879802446085832</v>
      </c>
      <c r="AI5" s="44">
        <f t="shared" ref="AI5:AI16" si="11">(N5-$AG5)</f>
        <v>-0.12884337607781049</v>
      </c>
      <c r="AJ5" s="44">
        <f t="shared" ref="AJ5:AJ16" si="12">(O5-$AG5)</f>
        <v>-9.954648383047604E-3</v>
      </c>
      <c r="AL5" s="40">
        <v>0.91206737812911742</v>
      </c>
      <c r="AM5" s="33" t="s">
        <v>86</v>
      </c>
    </row>
    <row r="6" spans="1:41" s="164" customFormat="1" x14ac:dyDescent="0.3">
      <c r="A6" s="164">
        <v>1</v>
      </c>
      <c r="B6" s="164">
        <v>1</v>
      </c>
      <c r="C6" s="166" t="s">
        <v>664</v>
      </c>
      <c r="D6" s="167" t="s">
        <v>665</v>
      </c>
      <c r="F6" s="168">
        <f t="shared" si="1"/>
        <v>0.33587269164880262</v>
      </c>
      <c r="G6" s="164">
        <f t="shared" si="2"/>
        <v>54</v>
      </c>
      <c r="H6" s="165" t="s">
        <v>18</v>
      </c>
      <c r="J6" s="170">
        <f>IF(AB6="YES",Quiz!D6,Quiz!C6)</f>
        <v>0.53612499999999985</v>
      </c>
      <c r="K6" s="170">
        <f>IF(AB6="YES",HW!D6,HW!C6)</f>
        <v>0.69285714285714284</v>
      </c>
      <c r="L6" s="170">
        <f>IF(AB6="YES",Participation!D6,Participation!C6)</f>
        <v>0.76666666666666672</v>
      </c>
      <c r="M6" s="169">
        <f>'MT1'!I6</f>
        <v>0.59304347826086956</v>
      </c>
      <c r="N6" s="169">
        <f>'MT2'!F6</f>
        <v>8.8495575221238937E-2</v>
      </c>
      <c r="O6" s="169"/>
      <c r="P6" s="168"/>
      <c r="R6" s="171">
        <f t="shared" si="3"/>
        <v>0.31362243516533622</v>
      </c>
      <c r="S6" s="172">
        <f t="shared" si="4"/>
        <v>-2.2250256483466402E-2</v>
      </c>
      <c r="T6" s="171">
        <f t="shared" si="5"/>
        <v>0.29620775262565369</v>
      </c>
      <c r="U6" s="172">
        <f t="shared" si="6"/>
        <v>-3.9664939023148937E-2</v>
      </c>
      <c r="V6" s="171">
        <f t="shared" si="7"/>
        <v>0.39771697075569351</v>
      </c>
      <c r="W6" s="168">
        <f t="shared" si="8"/>
        <v>6.1844279106890887E-2</v>
      </c>
      <c r="X6" s="164" t="s">
        <v>968</v>
      </c>
      <c r="Z6" s="164">
        <v>2</v>
      </c>
      <c r="AA6" s="164">
        <v>1</v>
      </c>
      <c r="AB6" s="164" t="s">
        <v>652</v>
      </c>
      <c r="AG6" s="170">
        <f t="shared" si="9"/>
        <v>0.34076952674105426</v>
      </c>
      <c r="AH6" s="173">
        <f t="shared" si="10"/>
        <v>0.2522739515198153</v>
      </c>
      <c r="AI6" s="173">
        <f t="shared" si="11"/>
        <v>-0.25227395151981535</v>
      </c>
      <c r="AJ6" s="173">
        <f t="shared" si="12"/>
        <v>-0.34076952674105426</v>
      </c>
      <c r="AL6" s="168">
        <v>0.7350747246376812</v>
      </c>
      <c r="AM6" s="165" t="s">
        <v>80</v>
      </c>
      <c r="AO6" s="165"/>
    </row>
    <row r="7" spans="1:41" x14ac:dyDescent="0.3">
      <c r="A7" s="31">
        <v>1</v>
      </c>
      <c r="B7" s="31">
        <v>1</v>
      </c>
      <c r="C7" s="86" t="s">
        <v>666</v>
      </c>
      <c r="D7" s="91" t="s">
        <v>124</v>
      </c>
      <c r="F7" s="40">
        <f t="shared" si="1"/>
        <v>0.61331385020287932</v>
      </c>
      <c r="G7" s="31">
        <f t="shared" si="2"/>
        <v>43</v>
      </c>
      <c r="H7" s="33" t="s">
        <v>80</v>
      </c>
      <c r="J7" s="42">
        <f>IF(AB7="YES",Quiz!D7,Quiz!C7)</f>
        <v>0.68764400000000014</v>
      </c>
      <c r="K7" s="42">
        <f>IF(AB7="YES",HW!D7,HW!C7)</f>
        <v>0.86428571428571432</v>
      </c>
      <c r="L7" s="42">
        <f>IF(AB7="YES",Participation!D7,Participation!C7)</f>
        <v>1</v>
      </c>
      <c r="M7" s="34">
        <f>'MT1'!I7</f>
        <v>0.58913043478260874</v>
      </c>
      <c r="N7" s="34">
        <f>'MT2'!F7</f>
        <v>0.5744247787610619</v>
      </c>
      <c r="O7" s="34">
        <f>Final!I7</f>
        <v>0.41803278688524592</v>
      </c>
      <c r="P7" s="40"/>
      <c r="R7" s="38">
        <f t="shared" si="3"/>
        <v>0.60505494466986587</v>
      </c>
      <c r="S7" s="43">
        <f t="shared" si="4"/>
        <v>-8.2589055330134498E-3</v>
      </c>
      <c r="T7" s="38">
        <f t="shared" si="5"/>
        <v>0.58542808752700881</v>
      </c>
      <c r="U7" s="43">
        <f t="shared" si="6"/>
        <v>-2.7885762675870507E-2</v>
      </c>
      <c r="V7" s="38">
        <f t="shared" si="7"/>
        <v>0.6230361180633337</v>
      </c>
      <c r="W7" s="40">
        <f t="shared" si="8"/>
        <v>9.7222678604543811E-3</v>
      </c>
      <c r="AB7" s="31" t="s">
        <v>652</v>
      </c>
      <c r="AG7" s="42">
        <f t="shared" si="9"/>
        <v>0.52719600014297219</v>
      </c>
      <c r="AH7" s="44">
        <f t="shared" si="10"/>
        <v>6.1934434639636549E-2</v>
      </c>
      <c r="AI7" s="44">
        <f t="shared" si="11"/>
        <v>4.7228778618089717E-2</v>
      </c>
      <c r="AJ7" s="44">
        <f t="shared" si="12"/>
        <v>-0.10916321325772627</v>
      </c>
      <c r="AL7" s="40">
        <v>0.74522914361001313</v>
      </c>
      <c r="AM7" s="33" t="s">
        <v>80</v>
      </c>
    </row>
    <row r="8" spans="1:41" x14ac:dyDescent="0.3">
      <c r="A8" s="31">
        <v>1</v>
      </c>
      <c r="B8" s="31">
        <v>1</v>
      </c>
      <c r="C8" s="86" t="s">
        <v>667</v>
      </c>
      <c r="D8" s="91" t="s">
        <v>575</v>
      </c>
      <c r="F8" s="40">
        <f t="shared" si="1"/>
        <v>0.57474027848830345</v>
      </c>
      <c r="G8" s="31">
        <f t="shared" si="2"/>
        <v>47</v>
      </c>
      <c r="H8" s="33" t="s">
        <v>80</v>
      </c>
      <c r="J8" s="42">
        <f>IF(AB8="YES",Quiz!D8,Quiz!C8)</f>
        <v>0.71455600000000008</v>
      </c>
      <c r="K8" s="42">
        <f>IF(AB8="YES",HW!D8,HW!C8)</f>
        <v>0.7321428571428571</v>
      </c>
      <c r="L8" s="42">
        <f>IF(AB8="YES",Participation!D8,Participation!C8)</f>
        <v>1</v>
      </c>
      <c r="M8" s="34">
        <f>'MT1'!I8</f>
        <v>0.56913043478260872</v>
      </c>
      <c r="N8" s="34">
        <f>'MT2'!F8</f>
        <v>0.29433628318584071</v>
      </c>
      <c r="O8" s="34">
        <f>Final!I8</f>
        <v>0.52459016393442626</v>
      </c>
      <c r="P8" s="40"/>
      <c r="R8" s="38">
        <f t="shared" si="3"/>
        <v>0.5592051983203371</v>
      </c>
      <c r="S8" s="43">
        <f t="shared" si="4"/>
        <v>-1.5535080167966342E-2</v>
      </c>
      <c r="T8" s="38">
        <f t="shared" si="5"/>
        <v>0.55725110308224191</v>
      </c>
      <c r="U8" s="43">
        <f t="shared" si="6"/>
        <v>-1.7489175406061541E-2</v>
      </c>
      <c r="V8" s="38">
        <f t="shared" si="7"/>
        <v>0.64484127731391905</v>
      </c>
      <c r="W8" s="40">
        <f t="shared" si="8"/>
        <v>7.0100998825615601E-2</v>
      </c>
      <c r="Z8" s="31">
        <v>6</v>
      </c>
      <c r="AA8" s="31">
        <v>1</v>
      </c>
      <c r="AB8" s="31" t="s">
        <v>652</v>
      </c>
      <c r="AG8" s="42">
        <f t="shared" si="9"/>
        <v>0.46268562730095858</v>
      </c>
      <c r="AH8" s="44">
        <f t="shared" si="10"/>
        <v>0.10644480748165014</v>
      </c>
      <c r="AI8" s="44">
        <f t="shared" si="11"/>
        <v>-0.16834934411511787</v>
      </c>
      <c r="AJ8" s="44">
        <f t="shared" si="12"/>
        <v>6.1904536633467677E-2</v>
      </c>
      <c r="AL8" s="40">
        <v>0.74545035573122531</v>
      </c>
      <c r="AM8" s="33" t="s">
        <v>80</v>
      </c>
    </row>
    <row r="9" spans="1:41" s="106" customFormat="1" x14ac:dyDescent="0.3">
      <c r="A9" s="106">
        <v>0</v>
      </c>
      <c r="B9" s="106">
        <v>1</v>
      </c>
      <c r="C9" s="107" t="s">
        <v>668</v>
      </c>
      <c r="D9" s="108" t="s">
        <v>669</v>
      </c>
      <c r="F9" s="112"/>
      <c r="H9" s="110"/>
      <c r="J9" s="128"/>
      <c r="K9" s="128"/>
      <c r="L9" s="128"/>
      <c r="M9" s="129"/>
      <c r="N9" s="129"/>
      <c r="O9" s="129"/>
      <c r="P9" s="112"/>
      <c r="R9" s="109"/>
      <c r="S9" s="130"/>
      <c r="T9" s="109"/>
      <c r="U9" s="130"/>
      <c r="V9" s="109"/>
      <c r="W9" s="112"/>
      <c r="Z9" s="106">
        <v>1</v>
      </c>
      <c r="AB9" s="106" t="s">
        <v>652</v>
      </c>
      <c r="AC9" s="106" t="s">
        <v>921</v>
      </c>
      <c r="AG9" s="128"/>
      <c r="AH9" s="131"/>
      <c r="AI9" s="131"/>
      <c r="AJ9" s="131"/>
      <c r="AL9" s="112">
        <v>0.50485736495388678</v>
      </c>
      <c r="AM9" s="110" t="s">
        <v>18</v>
      </c>
      <c r="AO9" s="110"/>
    </row>
    <row r="10" spans="1:41" x14ac:dyDescent="0.3">
      <c r="A10" s="31">
        <v>1</v>
      </c>
      <c r="B10" s="31">
        <v>1</v>
      </c>
      <c r="C10" s="86" t="s">
        <v>670</v>
      </c>
      <c r="D10" s="91" t="s">
        <v>671</v>
      </c>
      <c r="F10" s="40">
        <f t="shared" si="1"/>
        <v>0.88129934804613197</v>
      </c>
      <c r="G10" s="31">
        <f t="shared" si="2"/>
        <v>13</v>
      </c>
      <c r="H10" s="33" t="s">
        <v>79</v>
      </c>
      <c r="J10" s="42">
        <f>IF(AB10="YES",Quiz!D10,Quiz!C10)</f>
        <v>0.87390400000000001</v>
      </c>
      <c r="K10" s="42">
        <f>IF(AB10="YES",HW!D10,HW!C10)</f>
        <v>0.93571428571428572</v>
      </c>
      <c r="L10" s="42">
        <f>IF(AB10="YES",Participation!D10,Participation!C10)</f>
        <v>1</v>
      </c>
      <c r="M10" s="34">
        <f>'MT1'!I10</f>
        <v>0.87391304347826082</v>
      </c>
      <c r="N10" s="34">
        <f>'MT2'!F10</f>
        <v>0.78761061946902655</v>
      </c>
      <c r="O10" s="34">
        <f>Final!I10</f>
        <v>0.89344262295081966</v>
      </c>
      <c r="P10" s="40"/>
      <c r="R10" s="38">
        <f t="shared" si="3"/>
        <v>0.88212105338459113</v>
      </c>
      <c r="S10" s="43">
        <f t="shared" si="4"/>
        <v>8.217053384591555E-4</v>
      </c>
      <c r="T10" s="38">
        <f t="shared" si="5"/>
        <v>0.8752532438607814</v>
      </c>
      <c r="U10" s="43">
        <f t="shared" si="6"/>
        <v>-6.0461041853505648E-3</v>
      </c>
      <c r="V10" s="38">
        <f t="shared" si="7"/>
        <v>0.90472153019040824</v>
      </c>
      <c r="W10" s="40">
        <f t="shared" si="8"/>
        <v>2.3422182144276271E-2</v>
      </c>
      <c r="AB10" s="31" t="s">
        <v>652</v>
      </c>
      <c r="AG10" s="42">
        <f t="shared" si="9"/>
        <v>0.85165542863270238</v>
      </c>
      <c r="AH10" s="44">
        <f t="shared" si="10"/>
        <v>2.2257614845558438E-2</v>
      </c>
      <c r="AI10" s="44">
        <f t="shared" si="11"/>
        <v>-6.4044809163675831E-2</v>
      </c>
      <c r="AJ10" s="44">
        <f t="shared" si="12"/>
        <v>4.1787194318117282E-2</v>
      </c>
      <c r="AL10" s="40">
        <v>0.92272582345191045</v>
      </c>
      <c r="AM10" s="33" t="s">
        <v>86</v>
      </c>
    </row>
    <row r="11" spans="1:41" x14ac:dyDescent="0.3">
      <c r="A11" s="31">
        <v>1</v>
      </c>
      <c r="B11" s="31">
        <v>1</v>
      </c>
      <c r="C11" s="86" t="s">
        <v>547</v>
      </c>
      <c r="D11" s="91" t="s">
        <v>672</v>
      </c>
      <c r="F11" s="40">
        <f t="shared" si="1"/>
        <v>0.5282947268240743</v>
      </c>
      <c r="G11" s="31">
        <f t="shared" si="2"/>
        <v>50</v>
      </c>
      <c r="H11" s="33" t="s">
        <v>18</v>
      </c>
      <c r="J11" s="42">
        <f>IF(AB11="YES",Quiz!D11,Quiz!C11)</f>
        <v>0.796408</v>
      </c>
      <c r="K11" s="42">
        <f>IF(AB11="YES",HW!D11,HW!C11)</f>
        <v>0.72857142857142854</v>
      </c>
      <c r="L11" s="42">
        <f>IF(AB11="YES",Participation!D11,Participation!C11)</f>
        <v>0.78333333333333333</v>
      </c>
      <c r="M11" s="34">
        <f>'MT1'!I11</f>
        <v>0.55173913043478262</v>
      </c>
      <c r="N11" s="34">
        <f>'MT2'!F11</f>
        <v>0.5667256637168141</v>
      </c>
      <c r="O11" s="34">
        <f>Final!I11</f>
        <v>0.24590163934426229</v>
      </c>
      <c r="P11" s="40"/>
      <c r="R11" s="38">
        <f t="shared" si="3"/>
        <v>0.49850436313786028</v>
      </c>
      <c r="S11" s="43">
        <f t="shared" si="4"/>
        <v>-2.9790363686214016E-2</v>
      </c>
      <c r="T11" s="38">
        <f t="shared" si="5"/>
        <v>0.50604175996325718</v>
      </c>
      <c r="U11" s="43">
        <f t="shared" si="6"/>
        <v>-2.2252966860817125E-2</v>
      </c>
      <c r="V11" s="38">
        <f t="shared" si="7"/>
        <v>0.51868699260088935</v>
      </c>
      <c r="W11" s="40">
        <f t="shared" si="8"/>
        <v>-9.6077342231849494E-3</v>
      </c>
      <c r="X11" s="31" t="s">
        <v>967</v>
      </c>
      <c r="AB11" s="31" t="s">
        <v>652</v>
      </c>
      <c r="AG11" s="42">
        <f t="shared" si="9"/>
        <v>0.45478881116528641</v>
      </c>
      <c r="AH11" s="44">
        <f t="shared" si="10"/>
        <v>9.695031926949621E-2</v>
      </c>
      <c r="AI11" s="44">
        <f t="shared" si="11"/>
        <v>0.11193685255152769</v>
      </c>
      <c r="AJ11" s="44">
        <f t="shared" si="12"/>
        <v>-0.20888717182102412</v>
      </c>
      <c r="AL11" s="40">
        <v>0.7496611067193677</v>
      </c>
      <c r="AM11" s="33" t="s">
        <v>80</v>
      </c>
    </row>
    <row r="12" spans="1:41" s="164" customFormat="1" x14ac:dyDescent="0.3">
      <c r="A12" s="164">
        <v>1</v>
      </c>
      <c r="B12" s="164">
        <v>1</v>
      </c>
      <c r="C12" s="166" t="s">
        <v>673</v>
      </c>
      <c r="D12" s="167" t="s">
        <v>674</v>
      </c>
      <c r="F12" s="168">
        <f t="shared" si="1"/>
        <v>0.23050907233184925</v>
      </c>
      <c r="G12" s="164">
        <f t="shared" si="2"/>
        <v>57</v>
      </c>
      <c r="H12" s="165" t="s">
        <v>18</v>
      </c>
      <c r="J12" s="170">
        <f>IF(AB12="YES",Quiz!D12,Quiz!C12)</f>
        <v>0.42117199999999999</v>
      </c>
      <c r="K12" s="170">
        <f>IF(AB12="YES",HW!D12,HW!C12)</f>
        <v>0.48571428571428571</v>
      </c>
      <c r="L12" s="170">
        <f>IF(AB12="YES",Participation!D12,Participation!C12)</f>
        <v>0.53333333333333333</v>
      </c>
      <c r="M12" s="169">
        <f>'MT1'!I12</f>
        <v>0.31739130434782609</v>
      </c>
      <c r="N12" s="169">
        <f>'MT2'!F12</f>
        <v>0.11504424778761062</v>
      </c>
      <c r="O12" s="169">
        <f>Final!I12</f>
        <v>0</v>
      </c>
      <c r="P12" s="168"/>
      <c r="R12" s="171">
        <f t="shared" si="3"/>
        <v>0.20932430259094362</v>
      </c>
      <c r="S12" s="172">
        <f t="shared" si="4"/>
        <v>-2.1184769740905635E-2</v>
      </c>
      <c r="T12" s="171">
        <f t="shared" si="5"/>
        <v>0.20215293751157853</v>
      </c>
      <c r="U12" s="172">
        <f t="shared" si="6"/>
        <v>-2.8356134820270718E-2</v>
      </c>
      <c r="V12" s="171">
        <f t="shared" si="7"/>
        <v>0.25937527846790887</v>
      </c>
      <c r="W12" s="168">
        <f t="shared" si="8"/>
        <v>2.8866206136059613E-2</v>
      </c>
      <c r="X12" s="164" t="s">
        <v>961</v>
      </c>
      <c r="Z12" s="164">
        <v>4</v>
      </c>
      <c r="AB12" s="164" t="s">
        <v>652</v>
      </c>
      <c r="AD12" s="164" t="s">
        <v>935</v>
      </c>
      <c r="AE12" s="164" t="s">
        <v>743</v>
      </c>
      <c r="AG12" s="170">
        <f t="shared" si="9"/>
        <v>0.14414518404514556</v>
      </c>
      <c r="AH12" s="173">
        <f t="shared" si="10"/>
        <v>0.17324612030268052</v>
      </c>
      <c r="AI12" s="173">
        <f t="shared" si="11"/>
        <v>-2.9100936257534946E-2</v>
      </c>
      <c r="AJ12" s="173">
        <f t="shared" si="12"/>
        <v>-0.14414518404514556</v>
      </c>
      <c r="AL12" s="168">
        <v>0.64173227931488808</v>
      </c>
      <c r="AM12" s="165" t="s">
        <v>18</v>
      </c>
      <c r="AO12" s="165"/>
    </row>
    <row r="13" spans="1:41" x14ac:dyDescent="0.3">
      <c r="A13" s="31">
        <v>1</v>
      </c>
      <c r="B13" s="31">
        <v>1</v>
      </c>
      <c r="C13" s="86" t="s">
        <v>676</v>
      </c>
      <c r="D13" s="91" t="s">
        <v>675</v>
      </c>
      <c r="F13" s="40">
        <f t="shared" si="1"/>
        <v>0.50585146625252786</v>
      </c>
      <c r="G13" s="31">
        <f t="shared" si="2"/>
        <v>51</v>
      </c>
      <c r="H13" s="33" t="s">
        <v>18</v>
      </c>
      <c r="J13" s="42">
        <f>IF(AB13="YES",Quiz!D13,Quiz!C13)</f>
        <v>0.47999600000000003</v>
      </c>
      <c r="K13" s="42">
        <f>IF(AB13="YES",HW!D13,HW!C13)</f>
        <v>0.49285714285714288</v>
      </c>
      <c r="L13" s="42">
        <f>IF(AB13="YES",Participation!D13,Participation!C13)</f>
        <v>0.84166666666666667</v>
      </c>
      <c r="M13" s="34">
        <f>'MT1'!I13</f>
        <v>0.61739130434782608</v>
      </c>
      <c r="N13" s="34">
        <f>'MT2'!F13</f>
        <v>0.45132743362831856</v>
      </c>
      <c r="O13" s="34">
        <f>Final!I13</f>
        <v>0.36885245901639346</v>
      </c>
      <c r="P13" s="40"/>
      <c r="R13" s="38">
        <f t="shared" si="3"/>
        <v>0.50872429583614198</v>
      </c>
      <c r="S13" s="43">
        <f t="shared" si="4"/>
        <v>2.8728295836141227E-3</v>
      </c>
      <c r="T13" s="38">
        <f t="shared" si="5"/>
        <v>0.50729527996312618</v>
      </c>
      <c r="U13" s="43">
        <f t="shared" si="6"/>
        <v>1.4438137105983184E-3</v>
      </c>
      <c r="V13" s="38">
        <f t="shared" si="7"/>
        <v>0.5194824744085802</v>
      </c>
      <c r="W13" s="40">
        <f t="shared" si="8"/>
        <v>1.3631008156052338E-2</v>
      </c>
      <c r="X13" s="31" t="s">
        <v>967</v>
      </c>
      <c r="AB13" s="31" t="s">
        <v>652</v>
      </c>
      <c r="AC13" s="31" t="s">
        <v>924</v>
      </c>
      <c r="AG13" s="42">
        <f t="shared" si="9"/>
        <v>0.47919039899751276</v>
      </c>
      <c r="AH13" s="44">
        <f t="shared" si="10"/>
        <v>0.13820090535031332</v>
      </c>
      <c r="AI13" s="44">
        <f t="shared" si="11"/>
        <v>-2.7862965369194193E-2</v>
      </c>
      <c r="AJ13" s="44">
        <f t="shared" si="12"/>
        <v>-0.11033793998111929</v>
      </c>
      <c r="AL13" s="40">
        <v>0.65316743083003959</v>
      </c>
      <c r="AM13" s="33" t="s">
        <v>80</v>
      </c>
    </row>
    <row r="14" spans="1:41" x14ac:dyDescent="0.3">
      <c r="A14" s="31">
        <v>1</v>
      </c>
      <c r="B14" s="31">
        <v>1</v>
      </c>
      <c r="C14" s="86" t="s">
        <v>677</v>
      </c>
      <c r="D14" s="91" t="s">
        <v>678</v>
      </c>
      <c r="F14" s="40">
        <f t="shared" si="1"/>
        <v>0.96520735317154949</v>
      </c>
      <c r="G14" s="31">
        <f t="shared" si="2"/>
        <v>2</v>
      </c>
      <c r="H14" s="33" t="s">
        <v>85</v>
      </c>
      <c r="J14" s="42">
        <f>IF(AB14="YES",Quiz!D14,Quiz!C14)</f>
        <v>0.94196249999999992</v>
      </c>
      <c r="K14" s="42">
        <f>IF(AB14="YES",HW!D14,HW!C14)</f>
        <v>0.9642857142857143</v>
      </c>
      <c r="L14" s="42">
        <f>IF(AB14="YES",Participation!D14,Participation!C14)</f>
        <v>1</v>
      </c>
      <c r="M14" s="34">
        <f>'MT1'!I14</f>
        <v>0.93043478260869561</v>
      </c>
      <c r="N14" s="34">
        <f>'MT2'!F14</f>
        <v>0.94247787610619471</v>
      </c>
      <c r="O14" s="34">
        <f>Final!I14</f>
        <v>1</v>
      </c>
      <c r="P14" s="40"/>
      <c r="R14" s="38">
        <f t="shared" si="3"/>
        <v>0.96779011463505493</v>
      </c>
      <c r="S14" s="43">
        <f t="shared" si="4"/>
        <v>2.5827614635054452E-3</v>
      </c>
      <c r="T14" s="38">
        <f t="shared" si="5"/>
        <v>0.96530975749219783</v>
      </c>
      <c r="U14" s="43">
        <f t="shared" si="6"/>
        <v>1.024043206483416E-4</v>
      </c>
      <c r="V14" s="38">
        <f t="shared" si="7"/>
        <v>0.97088972243788818</v>
      </c>
      <c r="W14" s="40">
        <f t="shared" si="8"/>
        <v>5.6823692663386938E-3</v>
      </c>
      <c r="Z14" s="31">
        <v>9</v>
      </c>
      <c r="AB14" s="31" t="s">
        <v>652</v>
      </c>
      <c r="AG14" s="42">
        <f t="shared" si="9"/>
        <v>0.95763755290496333</v>
      </c>
      <c r="AH14" s="44">
        <f t="shared" si="10"/>
        <v>-2.720277029626772E-2</v>
      </c>
      <c r="AI14" s="44">
        <f t="shared" si="11"/>
        <v>-1.5159676798768618E-2</v>
      </c>
      <c r="AJ14" s="44">
        <f t="shared" si="12"/>
        <v>4.236244709503667E-2</v>
      </c>
      <c r="AL14" s="40">
        <v>0.96109088274044807</v>
      </c>
      <c r="AM14" s="33" t="s">
        <v>86</v>
      </c>
    </row>
    <row r="15" spans="1:41" x14ac:dyDescent="0.3">
      <c r="A15" s="31">
        <v>1</v>
      </c>
      <c r="B15" s="31">
        <v>1</v>
      </c>
      <c r="C15" s="86" t="s">
        <v>679</v>
      </c>
      <c r="D15" s="91" t="s">
        <v>680</v>
      </c>
      <c r="F15" s="40">
        <f t="shared" si="1"/>
        <v>0.72651348926311954</v>
      </c>
      <c r="G15" s="31">
        <f t="shared" si="2"/>
        <v>33</v>
      </c>
      <c r="H15" s="33" t="s">
        <v>82</v>
      </c>
      <c r="J15" s="42">
        <f>IF(AB15="YES",Quiz!D15,Quiz!C15)</f>
        <v>0.86000869565217397</v>
      </c>
      <c r="K15" s="42">
        <f>IF(AB15="YES",HW!D15,HW!C15)</f>
        <v>0.81071428571428572</v>
      </c>
      <c r="L15" s="42">
        <f>IF(AB15="YES",Participation!D15,Participation!C15)</f>
        <v>1</v>
      </c>
      <c r="M15" s="34">
        <f>'MT1'!I15</f>
        <v>0.83847826086956523</v>
      </c>
      <c r="N15" s="34">
        <f>'MT2'!F15</f>
        <v>0.45053097345132742</v>
      </c>
      <c r="O15" s="34">
        <f>Final!I15</f>
        <v>0.67213114754098358</v>
      </c>
      <c r="P15" s="40"/>
      <c r="R15" s="38">
        <f t="shared" si="3"/>
        <v>0.71168068855322453</v>
      </c>
      <c r="S15" s="43">
        <f t="shared" si="4"/>
        <v>-1.4832800709895011E-2</v>
      </c>
      <c r="T15" s="38">
        <f t="shared" si="5"/>
        <v>0.71715784521298998</v>
      </c>
      <c r="U15" s="43">
        <f t="shared" si="6"/>
        <v>-9.3556440501295635E-3</v>
      </c>
      <c r="V15" s="38">
        <f t="shared" si="7"/>
        <v>0.79550911821606751</v>
      </c>
      <c r="W15" s="40">
        <f t="shared" si="8"/>
        <v>6.8995628952947974E-2</v>
      </c>
      <c r="Z15" s="31">
        <v>1</v>
      </c>
      <c r="AB15" s="31" t="s">
        <v>652</v>
      </c>
      <c r="AG15" s="42">
        <f t="shared" si="9"/>
        <v>0.65371346062062541</v>
      </c>
      <c r="AH15" s="44">
        <f t="shared" si="10"/>
        <v>0.18476480024893982</v>
      </c>
      <c r="AI15" s="44">
        <f t="shared" si="11"/>
        <v>-0.20318248716929799</v>
      </c>
      <c r="AJ15" s="44">
        <f t="shared" si="12"/>
        <v>1.8417686920358167E-2</v>
      </c>
      <c r="AL15" s="40">
        <v>0.84646827404479585</v>
      </c>
      <c r="AM15" s="33" t="s">
        <v>81</v>
      </c>
    </row>
    <row r="16" spans="1:41" x14ac:dyDescent="0.3">
      <c r="A16" s="31">
        <v>1</v>
      </c>
      <c r="B16" s="31">
        <v>1</v>
      </c>
      <c r="C16" s="86" t="s">
        <v>399</v>
      </c>
      <c r="D16" s="91" t="s">
        <v>681</v>
      </c>
      <c r="F16" s="40">
        <f t="shared" si="1"/>
        <v>0.89794503069835008</v>
      </c>
      <c r="G16" s="31">
        <f t="shared" si="2"/>
        <v>11</v>
      </c>
      <c r="H16" s="33" t="s">
        <v>86</v>
      </c>
      <c r="J16" s="42">
        <f>IF(AB16="YES",Quiz!D16,Quiz!C16)</f>
        <v>0.88528400000000007</v>
      </c>
      <c r="K16" s="42">
        <f>IF(AB16="YES",HW!D16,HW!C16)</f>
        <v>0.9107142857142857</v>
      </c>
      <c r="L16" s="42">
        <f>IF(AB16="YES",Participation!D16,Participation!C16)</f>
        <v>1</v>
      </c>
      <c r="M16" s="34">
        <f>'MT1'!I16</f>
        <v>0.92608695652173911</v>
      </c>
      <c r="N16" s="34">
        <f>'MT2'!F16</f>
        <v>0.80088495575221241</v>
      </c>
      <c r="O16" s="34">
        <f>Final!I16</f>
        <v>0.9098360655737705</v>
      </c>
      <c r="P16" s="40"/>
      <c r="R16" s="38">
        <f t="shared" si="3"/>
        <v>0.89935181188705571</v>
      </c>
      <c r="S16" s="43">
        <f t="shared" si="4"/>
        <v>1.4067811887056303E-3</v>
      </c>
      <c r="T16" s="38">
        <f t="shared" si="5"/>
        <v>0.89652622458546827</v>
      </c>
      <c r="U16" s="43">
        <f t="shared" si="6"/>
        <v>-1.4188061128818097E-3</v>
      </c>
      <c r="V16" s="38">
        <f t="shared" si="7"/>
        <v>0.92221004943488449</v>
      </c>
      <c r="W16" s="40">
        <f t="shared" si="8"/>
        <v>2.4265018736534416E-2</v>
      </c>
      <c r="AA16" s="31">
        <v>1</v>
      </c>
      <c r="AB16" s="31" t="s">
        <v>652</v>
      </c>
      <c r="AG16" s="42">
        <f t="shared" si="9"/>
        <v>0.87893599261590738</v>
      </c>
      <c r="AH16" s="44">
        <f t="shared" si="10"/>
        <v>4.7150963905831733E-2</v>
      </c>
      <c r="AI16" s="44">
        <f t="shared" si="11"/>
        <v>-7.8051036863694967E-2</v>
      </c>
      <c r="AJ16" s="44">
        <f t="shared" si="12"/>
        <v>3.0900072957863123E-2</v>
      </c>
      <c r="AL16" s="40">
        <v>0.95884690382081683</v>
      </c>
      <c r="AM16" s="33" t="s">
        <v>86</v>
      </c>
    </row>
    <row r="17" spans="1:41" s="106" customFormat="1" x14ac:dyDescent="0.3">
      <c r="A17" s="106">
        <v>0</v>
      </c>
      <c r="B17" s="106">
        <v>1</v>
      </c>
      <c r="C17" s="107" t="s">
        <v>682</v>
      </c>
      <c r="D17" s="108" t="s">
        <v>177</v>
      </c>
      <c r="F17" s="109"/>
      <c r="H17" s="110"/>
      <c r="P17" s="109"/>
      <c r="V17" s="111"/>
      <c r="W17" s="112"/>
      <c r="AL17" s="112"/>
      <c r="AM17" s="110"/>
      <c r="AO17" s="110"/>
    </row>
    <row r="18" spans="1:41" s="164" customFormat="1" x14ac:dyDescent="0.3">
      <c r="A18" s="164">
        <v>1</v>
      </c>
      <c r="B18" s="164">
        <v>1</v>
      </c>
      <c r="C18" s="166" t="s">
        <v>699</v>
      </c>
      <c r="D18" s="167" t="s">
        <v>700</v>
      </c>
      <c r="F18" s="168">
        <f t="shared" ref="F18:F47" si="13">(J18*$J$2+K18*$K$2+L18*$L$2+M18*$M$2+N18*$N$2+O18*$O$2)/$F$2+P18</f>
        <v>0.25255633540372668</v>
      </c>
      <c r="G18" s="164">
        <f t="shared" ref="G18:G47" si="14">RANK(F18,$F$4:$F$64)</f>
        <v>56</v>
      </c>
      <c r="H18" s="165" t="s">
        <v>18</v>
      </c>
      <c r="J18" s="170">
        <f>IF(AB18="YES",Quiz!D18,Quiz!C18)</f>
        <v>0.24706956521739126</v>
      </c>
      <c r="K18" s="170">
        <f>IF(AB18="YES",HW!D18,HW!C18)</f>
        <v>0.7142857142857143</v>
      </c>
      <c r="L18" s="170">
        <f>IF(AB18="YES",Participation!D18,Participation!C18)</f>
        <v>0.29464285714285715</v>
      </c>
      <c r="M18" s="169">
        <f>'MT1'!I18</f>
        <v>0.63478260869565217</v>
      </c>
      <c r="N18" s="169">
        <f>'MT2'!F18</f>
        <v>0</v>
      </c>
      <c r="O18" s="169">
        <f>Final!I18</f>
        <v>0</v>
      </c>
      <c r="P18" s="168"/>
      <c r="R18" s="171">
        <f t="shared" ref="R18:R47" si="15">(F18*$F$2-J18*$J$2)/($F$2-$J$2)</f>
        <v>0.25316597653554174</v>
      </c>
      <c r="S18" s="172">
        <f t="shared" ref="S18:S47" si="16">R18-F18</f>
        <v>6.0964113181505297E-4</v>
      </c>
      <c r="T18" s="171">
        <f t="shared" ref="T18:T47" si="17">($F18*$F$2-K18*$K$2)/($F$2-$K$2)</f>
        <v>0.20125307108350582</v>
      </c>
      <c r="U18" s="172">
        <f t="shared" ref="U18:U47" si="18">T18-F18</f>
        <v>-5.1303264320220865E-2</v>
      </c>
      <c r="V18" s="171">
        <f t="shared" ref="V18:V47" si="19">($F18*$F$2-N18*$N$2)/($F$2-$N$2)</f>
        <v>0.31569541925465833</v>
      </c>
      <c r="W18" s="168">
        <f t="shared" ref="W18:W47" si="20">IF(V18="","",V18-F18)</f>
        <v>6.3139083850931643E-2</v>
      </c>
      <c r="X18" s="164" t="s">
        <v>960</v>
      </c>
      <c r="Z18" s="164">
        <v>5</v>
      </c>
      <c r="AA18" s="164">
        <v>1</v>
      </c>
      <c r="AB18" s="164" t="s">
        <v>652</v>
      </c>
      <c r="AC18" s="164" t="s">
        <v>921</v>
      </c>
      <c r="AG18" s="170">
        <f t="shared" ref="AG18:AG47" si="21">AVERAGE(M18:O18)</f>
        <v>0.21159420289855072</v>
      </c>
      <c r="AH18" s="173">
        <f t="shared" ref="AH18:AH47" si="22">(M18-$AG18)</f>
        <v>0.42318840579710149</v>
      </c>
      <c r="AI18" s="173">
        <f t="shared" ref="AI18:AI47" si="23">(N18-$AG18)</f>
        <v>-0.21159420289855072</v>
      </c>
      <c r="AJ18" s="173">
        <f t="shared" ref="AJ18:AJ47" si="24">(O18-$AG18)</f>
        <v>-0.21159420289855072</v>
      </c>
      <c r="AL18" s="168">
        <v>0.63756371014492763</v>
      </c>
      <c r="AM18" s="165" t="s">
        <v>80</v>
      </c>
      <c r="AO18" s="165"/>
    </row>
    <row r="19" spans="1:41" x14ac:dyDescent="0.3">
      <c r="A19" s="31">
        <v>1</v>
      </c>
      <c r="B19" s="31">
        <v>1</v>
      </c>
      <c r="C19" s="86" t="s">
        <v>683</v>
      </c>
      <c r="D19" s="91" t="s">
        <v>265</v>
      </c>
      <c r="F19" s="40">
        <f t="shared" si="13"/>
        <v>0.91375700495469192</v>
      </c>
      <c r="G19" s="31">
        <f t="shared" si="14"/>
        <v>10</v>
      </c>
      <c r="H19" s="33" t="s">
        <v>85</v>
      </c>
      <c r="J19" s="42">
        <f>IF(AB19="YES",Quiz!D19,Quiz!C19)</f>
        <v>0.94404583333333347</v>
      </c>
      <c r="K19" s="42">
        <f>IF(AB19="YES",HW!D19,HW!C19)</f>
        <v>0.97857142857142854</v>
      </c>
      <c r="L19" s="42">
        <f>IF(AB19="YES",Participation!D19,Participation!C19)</f>
        <v>1</v>
      </c>
      <c r="M19" s="34">
        <f>'MT1'!I19</f>
        <v>0.95217391304347831</v>
      </c>
      <c r="N19" s="34">
        <f>'MT2'!F19</f>
        <v>0.82743362831858402</v>
      </c>
      <c r="O19" s="34">
        <f>Final!I19</f>
        <v>0.88524590163934425</v>
      </c>
      <c r="P19" s="40"/>
      <c r="R19" s="38">
        <f t="shared" si="15"/>
        <v>0.91039157957928729</v>
      </c>
      <c r="S19" s="43">
        <f t="shared" si="16"/>
        <v>-3.3654253754046293E-3</v>
      </c>
      <c r="T19" s="38">
        <f t="shared" si="17"/>
        <v>0.90655540233061005</v>
      </c>
      <c r="U19" s="43">
        <f t="shared" si="18"/>
        <v>-7.2016026240818709E-3</v>
      </c>
      <c r="V19" s="38">
        <f t="shared" si="19"/>
        <v>0.93533784911371887</v>
      </c>
      <c r="W19" s="40">
        <f t="shared" si="20"/>
        <v>2.1580844159026946E-2</v>
      </c>
      <c r="AA19" s="31">
        <v>1</v>
      </c>
      <c r="AB19" s="31" t="s">
        <v>652</v>
      </c>
      <c r="AG19" s="42">
        <f t="shared" si="21"/>
        <v>0.88828448100046886</v>
      </c>
      <c r="AH19" s="44">
        <f t="shared" si="22"/>
        <v>6.3889432043009453E-2</v>
      </c>
      <c r="AI19" s="44">
        <f t="shared" si="23"/>
        <v>-6.0850852681884837E-2</v>
      </c>
      <c r="AJ19" s="44">
        <f t="shared" si="24"/>
        <v>-3.0385793611246159E-3</v>
      </c>
      <c r="AL19" s="40">
        <v>0.97753623188405803</v>
      </c>
      <c r="AM19" s="33" t="s">
        <v>85</v>
      </c>
    </row>
    <row r="20" spans="1:41" x14ac:dyDescent="0.3">
      <c r="A20" s="31">
        <v>1</v>
      </c>
      <c r="B20" s="31">
        <v>1</v>
      </c>
      <c r="C20" s="86" t="s">
        <v>750</v>
      </c>
      <c r="D20" s="91" t="s">
        <v>280</v>
      </c>
      <c r="F20" s="40">
        <f t="shared" si="13"/>
        <v>0.55553648191404914</v>
      </c>
      <c r="G20" s="31">
        <f t="shared" si="14"/>
        <v>48</v>
      </c>
      <c r="H20" s="33" t="s">
        <v>80</v>
      </c>
      <c r="J20" s="42">
        <f>IF(AB20="YES",Quiz!D20,Quiz!C20)</f>
        <v>0.75358400000000003</v>
      </c>
      <c r="K20" s="42">
        <f>IF(AB20="YES",HW!D20,HW!C20)</f>
        <v>0.52142857142857146</v>
      </c>
      <c r="L20" s="42">
        <f>IF(AB20="YES",Participation!D20,Participation!C20)</f>
        <v>0.875</v>
      </c>
      <c r="M20" s="34">
        <f>'MT1'!I20</f>
        <v>0.56478260869565222</v>
      </c>
      <c r="N20" s="34">
        <f>'MT2'!F20</f>
        <v>0.4247787610619469</v>
      </c>
      <c r="O20" s="34">
        <f>Final!I20</f>
        <v>0.47540983606557374</v>
      </c>
      <c r="P20" s="40"/>
      <c r="R20" s="38">
        <f t="shared" si="15"/>
        <v>0.53353120212672123</v>
      </c>
      <c r="S20" s="43">
        <f t="shared" si="16"/>
        <v>-2.2005279787327914E-2</v>
      </c>
      <c r="T20" s="38">
        <f t="shared" si="17"/>
        <v>0.55932624974576883</v>
      </c>
      <c r="U20" s="43">
        <f t="shared" si="18"/>
        <v>3.7897678317196926E-3</v>
      </c>
      <c r="V20" s="38">
        <f t="shared" si="19"/>
        <v>0.58822591212707465</v>
      </c>
      <c r="W20" s="40">
        <f t="shared" si="20"/>
        <v>3.2689430213025505E-2</v>
      </c>
      <c r="AB20" s="31" t="s">
        <v>652</v>
      </c>
      <c r="AC20" s="31" t="s">
        <v>921</v>
      </c>
      <c r="AG20" s="42">
        <f t="shared" si="21"/>
        <v>0.48832373527439099</v>
      </c>
      <c r="AH20" s="44">
        <f t="shared" si="22"/>
        <v>7.6458873421261231E-2</v>
      </c>
      <c r="AI20" s="44">
        <f t="shared" si="23"/>
        <v>-6.3544974212444094E-2</v>
      </c>
      <c r="AJ20" s="44">
        <f t="shared" si="24"/>
        <v>-1.2913899208817248E-2</v>
      </c>
      <c r="AL20" s="40">
        <v>0.66420152832674573</v>
      </c>
      <c r="AM20" s="33" t="s">
        <v>80</v>
      </c>
    </row>
    <row r="21" spans="1:41" x14ac:dyDescent="0.3">
      <c r="A21" s="31">
        <v>1</v>
      </c>
      <c r="B21" s="31">
        <v>1</v>
      </c>
      <c r="C21" s="86" t="s">
        <v>684</v>
      </c>
      <c r="D21" s="91" t="s">
        <v>208</v>
      </c>
      <c r="F21" s="40">
        <f t="shared" si="13"/>
        <v>0.81907013224145842</v>
      </c>
      <c r="G21" s="31">
        <f t="shared" si="14"/>
        <v>19</v>
      </c>
      <c r="H21" s="33" t="s">
        <v>83</v>
      </c>
      <c r="J21" s="42">
        <f>IF(AB21="YES",Quiz!D21,Quiz!C21)</f>
        <v>0.78016000000000008</v>
      </c>
      <c r="K21" s="42">
        <f>IF(AB21="YES",HW!D21,HW!C21)</f>
        <v>0.90357142857142858</v>
      </c>
      <c r="L21" s="42">
        <f>IF(AB21="YES",Participation!D21,Participation!C21)</f>
        <v>1</v>
      </c>
      <c r="M21" s="34">
        <f>'MT1'!I21</f>
        <v>0.78260869565217395</v>
      </c>
      <c r="N21" s="34">
        <f>'MT2'!F21</f>
        <v>0.82743362831858402</v>
      </c>
      <c r="O21" s="34">
        <f>Final!I21</f>
        <v>0.76229508196721307</v>
      </c>
      <c r="P21" s="40"/>
      <c r="R21" s="38">
        <f t="shared" si="15"/>
        <v>0.82339348026828718</v>
      </c>
      <c r="S21" s="43">
        <f t="shared" si="16"/>
        <v>4.3233480268287661E-3</v>
      </c>
      <c r="T21" s="38">
        <f t="shared" si="17"/>
        <v>0.80968109931590626</v>
      </c>
      <c r="U21" s="43">
        <f t="shared" si="18"/>
        <v>-9.3890329255521543E-3</v>
      </c>
      <c r="V21" s="38">
        <f t="shared" si="19"/>
        <v>0.81697925822217698</v>
      </c>
      <c r="W21" s="40">
        <f t="shared" si="20"/>
        <v>-2.0908740192814301E-3</v>
      </c>
      <c r="AB21" s="31" t="s">
        <v>652</v>
      </c>
      <c r="AG21" s="42">
        <f t="shared" si="21"/>
        <v>0.79077913531265709</v>
      </c>
      <c r="AH21" s="44">
        <f t="shared" si="22"/>
        <v>-8.170439660483142E-3</v>
      </c>
      <c r="AI21" s="44">
        <f t="shared" si="23"/>
        <v>3.6654493005926936E-2</v>
      </c>
      <c r="AJ21" s="44">
        <f t="shared" si="24"/>
        <v>-2.8484053345444016E-2</v>
      </c>
      <c r="AL21" s="40">
        <v>0.86287075098814237</v>
      </c>
      <c r="AM21" s="33" t="s">
        <v>81</v>
      </c>
    </row>
    <row r="22" spans="1:41" x14ac:dyDescent="0.3">
      <c r="A22" s="31">
        <v>1</v>
      </c>
      <c r="B22" s="31">
        <v>1</v>
      </c>
      <c r="C22" s="86" t="s">
        <v>685</v>
      </c>
      <c r="D22" s="91" t="s">
        <v>124</v>
      </c>
      <c r="F22" s="40">
        <f t="shared" si="13"/>
        <v>0.63446311593451998</v>
      </c>
      <c r="G22" s="31">
        <f t="shared" si="14"/>
        <v>41</v>
      </c>
      <c r="H22" s="33" t="s">
        <v>80</v>
      </c>
      <c r="J22" s="42">
        <f>IF(AB22="YES",Quiz!D22,Quiz!C22)</f>
        <v>0.66220000000000001</v>
      </c>
      <c r="K22" s="42">
        <f>IF(AB22="YES",HW!D22,HW!C22)</f>
        <v>0.7678571428571429</v>
      </c>
      <c r="L22" s="42">
        <f>IF(AB22="YES",Participation!D22,Participation!C22)</f>
        <v>0.95</v>
      </c>
      <c r="M22" s="34">
        <f>'MT1'!I22</f>
        <v>0.65652173913043477</v>
      </c>
      <c r="N22" s="34">
        <f>'MT2'!F22</f>
        <v>0.41592920353982299</v>
      </c>
      <c r="O22" s="34">
        <f>Final!I22</f>
        <v>0.60655737704918034</v>
      </c>
      <c r="P22" s="40"/>
      <c r="R22" s="38">
        <f t="shared" si="15"/>
        <v>0.63138123992724449</v>
      </c>
      <c r="S22" s="43">
        <f t="shared" si="16"/>
        <v>-3.0818760072754969E-3</v>
      </c>
      <c r="T22" s="38">
        <f t="shared" si="17"/>
        <v>0.61964155738756188</v>
      </c>
      <c r="U22" s="43">
        <f t="shared" si="18"/>
        <v>-1.4821558546958102E-2</v>
      </c>
      <c r="V22" s="38">
        <f t="shared" si="19"/>
        <v>0.68909659403319412</v>
      </c>
      <c r="W22" s="40">
        <f t="shared" si="20"/>
        <v>5.4633478098674138E-2</v>
      </c>
      <c r="AB22" s="31" t="s">
        <v>652</v>
      </c>
      <c r="AC22" s="31" t="s">
        <v>923</v>
      </c>
      <c r="AG22" s="42">
        <f t="shared" si="21"/>
        <v>0.55966943990647933</v>
      </c>
      <c r="AH22" s="44">
        <f t="shared" si="22"/>
        <v>9.685229922395544E-2</v>
      </c>
      <c r="AI22" s="44">
        <f t="shared" si="23"/>
        <v>-0.14374023636665634</v>
      </c>
      <c r="AJ22" s="44">
        <f t="shared" si="24"/>
        <v>4.6887937142701008E-2</v>
      </c>
      <c r="AL22" s="40">
        <v>0.7974583926218709</v>
      </c>
      <c r="AM22" s="33" t="s">
        <v>84</v>
      </c>
    </row>
    <row r="23" spans="1:41" x14ac:dyDescent="0.3">
      <c r="A23" s="31">
        <v>1</v>
      </c>
      <c r="B23" s="31">
        <v>1</v>
      </c>
      <c r="C23" s="86" t="s">
        <v>249</v>
      </c>
      <c r="D23" s="91" t="s">
        <v>686</v>
      </c>
      <c r="F23" s="40">
        <f t="shared" si="13"/>
        <v>0.36713888240880499</v>
      </c>
      <c r="G23" s="31">
        <f t="shared" si="14"/>
        <v>52</v>
      </c>
      <c r="H23" s="33" t="s">
        <v>18</v>
      </c>
      <c r="J23" s="42">
        <f>IF(AB23="YES",Quiz!D23,Quiz!C23)</f>
        <v>0.47529599999999994</v>
      </c>
      <c r="K23" s="42">
        <f>IF(AB23="YES",HW!D23,HW!C23)</f>
        <v>0.44285714285714284</v>
      </c>
      <c r="L23" s="42">
        <f>IF(AB23="YES",Participation!D23,Participation!C23)</f>
        <v>0.7416666666666667</v>
      </c>
      <c r="M23" s="34">
        <f>'MT1'!I23</f>
        <v>0.55391304347826087</v>
      </c>
      <c r="N23" s="34">
        <f>'MT2'!F23</f>
        <v>0.29203539823008851</v>
      </c>
      <c r="O23" s="34">
        <f>Final!I23</f>
        <v>0.10655737704918032</v>
      </c>
      <c r="P23" s="40"/>
      <c r="R23" s="38">
        <f t="shared" si="15"/>
        <v>0.35512142489867221</v>
      </c>
      <c r="S23" s="43">
        <f t="shared" si="16"/>
        <v>-1.2017457510132779E-2</v>
      </c>
      <c r="T23" s="38">
        <f t="shared" si="17"/>
        <v>0.35872574235898969</v>
      </c>
      <c r="U23" s="43">
        <f t="shared" si="18"/>
        <v>-8.4131400498153042E-3</v>
      </c>
      <c r="V23" s="38">
        <f t="shared" si="19"/>
        <v>0.38591475345348408</v>
      </c>
      <c r="W23" s="40">
        <f t="shared" si="20"/>
        <v>1.8775871044679093E-2</v>
      </c>
      <c r="X23" s="31" t="s">
        <v>967</v>
      </c>
      <c r="Z23" s="31">
        <v>2</v>
      </c>
      <c r="AA23" s="31">
        <v>2</v>
      </c>
      <c r="AB23" s="31" t="s">
        <v>652</v>
      </c>
      <c r="AC23" s="31" t="s">
        <v>924</v>
      </c>
      <c r="AE23" s="31" t="s">
        <v>743</v>
      </c>
      <c r="AG23" s="42">
        <f t="shared" si="21"/>
        <v>0.31750193958584322</v>
      </c>
      <c r="AH23" s="44">
        <f t="shared" si="22"/>
        <v>0.23641110389241765</v>
      </c>
      <c r="AI23" s="44">
        <f t="shared" si="23"/>
        <v>-2.5466541355754713E-2</v>
      </c>
      <c r="AJ23" s="44">
        <f t="shared" si="24"/>
        <v>-0.21094456253666288</v>
      </c>
      <c r="AL23" s="40">
        <v>0.63571188405797108</v>
      </c>
      <c r="AM23" s="33" t="s">
        <v>18</v>
      </c>
    </row>
    <row r="24" spans="1:41" x14ac:dyDescent="0.3">
      <c r="A24" s="31">
        <v>1</v>
      </c>
      <c r="B24" s="31">
        <v>1</v>
      </c>
      <c r="C24" s="86" t="s">
        <v>687</v>
      </c>
      <c r="D24" s="91" t="s">
        <v>790</v>
      </c>
      <c r="F24" s="40">
        <f t="shared" si="13"/>
        <v>0.73850007364831971</v>
      </c>
      <c r="G24" s="31">
        <f t="shared" si="14"/>
        <v>28</v>
      </c>
      <c r="H24" s="33" t="s">
        <v>82</v>
      </c>
      <c r="J24" s="42">
        <f>IF(AB24="YES",Quiz!D24,Quiz!C24)</f>
        <v>0.8695124999999998</v>
      </c>
      <c r="K24" s="42">
        <f>IF(AB24="YES",HW!D24,HW!C24)</f>
        <v>0.91428571428571426</v>
      </c>
      <c r="L24" s="42">
        <f>IF(AB24="YES",Participation!D24,Participation!C24)</f>
        <v>0.8666666666666667</v>
      </c>
      <c r="M24" s="34">
        <f>'MT1'!I24</f>
        <v>0.79173913043478272</v>
      </c>
      <c r="N24" s="34">
        <f>'MT2'!F24</f>
        <v>0.72716814159292031</v>
      </c>
      <c r="O24" s="34">
        <f>Final!I24</f>
        <v>0.56557377049180324</v>
      </c>
      <c r="P24" s="40"/>
      <c r="R24" s="38">
        <f t="shared" si="15"/>
        <v>0.72394313738702198</v>
      </c>
      <c r="S24" s="43">
        <f t="shared" si="16"/>
        <v>-1.4556936261297726E-2</v>
      </c>
      <c r="T24" s="38">
        <f t="shared" si="17"/>
        <v>0.7189683357997203</v>
      </c>
      <c r="U24" s="43">
        <f t="shared" si="18"/>
        <v>-1.9531737848599406E-2</v>
      </c>
      <c r="V24" s="38">
        <f t="shared" si="19"/>
        <v>0.74133305666216953</v>
      </c>
      <c r="W24" s="40">
        <f t="shared" si="20"/>
        <v>2.8329830138498213E-3</v>
      </c>
      <c r="Z24" s="31">
        <v>1</v>
      </c>
      <c r="AA24" s="31">
        <v>1</v>
      </c>
      <c r="AB24" s="31" t="s">
        <v>652</v>
      </c>
      <c r="AG24" s="42">
        <f t="shared" si="21"/>
        <v>0.69482701417316883</v>
      </c>
      <c r="AH24" s="44">
        <f t="shared" si="22"/>
        <v>9.691211626161389E-2</v>
      </c>
      <c r="AI24" s="44">
        <f t="shared" si="23"/>
        <v>3.2341127419751481E-2</v>
      </c>
      <c r="AJ24" s="44">
        <f t="shared" si="24"/>
        <v>-0.12925324368136559</v>
      </c>
      <c r="AL24" s="40">
        <v>0.87084534914361011</v>
      </c>
      <c r="AM24" s="33" t="s">
        <v>82</v>
      </c>
    </row>
    <row r="25" spans="1:41" x14ac:dyDescent="0.3">
      <c r="A25" s="31">
        <v>1</v>
      </c>
      <c r="B25" s="31">
        <v>1</v>
      </c>
      <c r="C25" s="86" t="s">
        <v>688</v>
      </c>
      <c r="D25" s="91" t="s">
        <v>689</v>
      </c>
      <c r="F25" s="40">
        <f t="shared" si="13"/>
        <v>0.67437182862369149</v>
      </c>
      <c r="G25" s="31">
        <f t="shared" si="14"/>
        <v>37</v>
      </c>
      <c r="H25" s="33" t="s">
        <v>82</v>
      </c>
      <c r="J25" s="42">
        <f>IF(AB25="YES",Quiz!D25,Quiz!C25)</f>
        <v>0.78346399999999994</v>
      </c>
      <c r="K25" s="42">
        <f>IF(AB25="YES",HW!D25,HW!C25)</f>
        <v>0.87142857142857144</v>
      </c>
      <c r="L25" s="42">
        <f>IF(AB25="YES",Participation!D25,Participation!C25)</f>
        <v>1</v>
      </c>
      <c r="M25" s="34">
        <f>'MT1'!I25</f>
        <v>0.72173913043478266</v>
      </c>
      <c r="N25" s="34">
        <f>'MT2'!F25</f>
        <v>0.42513274336283186</v>
      </c>
      <c r="O25" s="34">
        <f>Final!I25</f>
        <v>0.59836065573770492</v>
      </c>
      <c r="P25" s="40"/>
      <c r="R25" s="38">
        <f t="shared" si="15"/>
        <v>0.66225047624854605</v>
      </c>
      <c r="S25" s="43">
        <f t="shared" si="16"/>
        <v>-1.2121352375145444E-2</v>
      </c>
      <c r="T25" s="38">
        <f t="shared" si="17"/>
        <v>0.65247663497870478</v>
      </c>
      <c r="U25" s="43">
        <f t="shared" si="18"/>
        <v>-2.189519364498671E-2</v>
      </c>
      <c r="V25" s="38">
        <f t="shared" si="19"/>
        <v>0.73668159993890647</v>
      </c>
      <c r="W25" s="40">
        <f t="shared" si="20"/>
        <v>6.2309771315214979E-2</v>
      </c>
      <c r="X25" s="31" t="s">
        <v>972</v>
      </c>
      <c r="Z25" s="31">
        <v>7</v>
      </c>
      <c r="AA25" s="31">
        <v>1</v>
      </c>
      <c r="AB25" s="31" t="s">
        <v>652</v>
      </c>
      <c r="AG25" s="42">
        <f t="shared" si="21"/>
        <v>0.58174417651177313</v>
      </c>
      <c r="AH25" s="44">
        <f t="shared" si="22"/>
        <v>0.13999495392300954</v>
      </c>
      <c r="AI25" s="44">
        <f t="shared" si="23"/>
        <v>-0.15661143314894127</v>
      </c>
      <c r="AJ25" s="44">
        <f t="shared" si="24"/>
        <v>1.6616479225931791E-2</v>
      </c>
      <c r="AL25" s="40">
        <v>0.82741262187088283</v>
      </c>
      <c r="AM25" s="33" t="s">
        <v>82</v>
      </c>
    </row>
    <row r="26" spans="1:41" x14ac:dyDescent="0.3">
      <c r="A26" s="31">
        <v>1</v>
      </c>
      <c r="B26" s="31">
        <v>1</v>
      </c>
      <c r="C26" s="86" t="s">
        <v>690</v>
      </c>
      <c r="D26" s="91" t="s">
        <v>183</v>
      </c>
      <c r="F26" s="40">
        <f t="shared" si="13"/>
        <v>0.59767329793546375</v>
      </c>
      <c r="G26" s="31">
        <f t="shared" si="14"/>
        <v>44</v>
      </c>
      <c r="H26" s="33" t="s">
        <v>80</v>
      </c>
      <c r="J26" s="42">
        <f>IF(AB26="YES",Quiz!D26,Quiz!C26)</f>
        <v>0.72466800000000009</v>
      </c>
      <c r="K26" s="42">
        <f>IF(AB26="YES",HW!D26,HW!C26)</f>
        <v>0.83214285714285718</v>
      </c>
      <c r="L26" s="42">
        <f>IF(AB26="YES",Participation!D26,Participation!C26)</f>
        <v>0.93333333333333335</v>
      </c>
      <c r="M26" s="34">
        <f>'MT1'!I26</f>
        <v>0.81739130434782614</v>
      </c>
      <c r="N26" s="34">
        <f>'MT2'!F26</f>
        <v>0.49557522123893805</v>
      </c>
      <c r="O26" s="34">
        <f>Final!I26</f>
        <v>0.28688524590163933</v>
      </c>
      <c r="P26" s="40"/>
      <c r="R26" s="38">
        <f t="shared" si="15"/>
        <v>0.58356277548384849</v>
      </c>
      <c r="S26" s="43">
        <f t="shared" si="16"/>
        <v>-1.4110522451615259E-2</v>
      </c>
      <c r="T26" s="38">
        <f t="shared" si="17"/>
        <v>0.57162112469019788</v>
      </c>
      <c r="U26" s="43">
        <f t="shared" si="18"/>
        <v>-2.6052173245265875E-2</v>
      </c>
      <c r="V26" s="38">
        <f t="shared" si="19"/>
        <v>0.6231978171095951</v>
      </c>
      <c r="W26" s="40">
        <f t="shared" si="20"/>
        <v>2.5524519174131344E-2</v>
      </c>
      <c r="AB26" s="31" t="s">
        <v>652</v>
      </c>
      <c r="AG26" s="42">
        <f t="shared" si="21"/>
        <v>0.53328392382946788</v>
      </c>
      <c r="AH26" s="44">
        <f t="shared" si="22"/>
        <v>0.28410738051835827</v>
      </c>
      <c r="AI26" s="44">
        <f t="shared" si="23"/>
        <v>-3.770870259052983E-2</v>
      </c>
      <c r="AJ26" s="44">
        <f t="shared" si="24"/>
        <v>-0.24639867792782855</v>
      </c>
      <c r="AL26" s="40">
        <v>0.87741167325428215</v>
      </c>
      <c r="AM26" s="33" t="s">
        <v>83</v>
      </c>
    </row>
    <row r="27" spans="1:41" x14ac:dyDescent="0.3">
      <c r="A27" s="31">
        <v>1</v>
      </c>
      <c r="B27" s="31">
        <v>1</v>
      </c>
      <c r="C27" s="86" t="s">
        <v>691</v>
      </c>
      <c r="D27" s="92" t="s">
        <v>432</v>
      </c>
      <c r="F27" s="40">
        <f t="shared" si="13"/>
        <v>0.63223396943096455</v>
      </c>
      <c r="G27" s="31">
        <f t="shared" si="14"/>
        <v>42</v>
      </c>
      <c r="H27" s="33" t="s">
        <v>385</v>
      </c>
      <c r="J27" s="42">
        <f>IF(AB27="YES",Quiz!D27,Quiz!C27)</f>
        <v>0.47003600000000006</v>
      </c>
      <c r="K27" s="42">
        <f>IF(AB27="YES",HW!D27,HW!C27)</f>
        <v>0.36764705882352944</v>
      </c>
      <c r="L27" s="42">
        <f>IF(AB27="YES",Participation!D27,Participation!C27)</f>
        <v>0.80833333333333335</v>
      </c>
      <c r="M27" s="34">
        <f>'MT1'!I27</f>
        <v>0.91739130434782612</v>
      </c>
      <c r="N27" s="180">
        <f>'MT2'!F27</f>
        <v>0.2404424778761062</v>
      </c>
      <c r="O27" s="34">
        <f>Final!I27</f>
        <v>0.78688524590163933</v>
      </c>
      <c r="P27" s="40"/>
      <c r="R27" s="38">
        <f t="shared" si="15"/>
        <v>0.65025596603440505</v>
      </c>
      <c r="S27" s="43">
        <f t="shared" si="16"/>
        <v>1.8021996603440504E-2</v>
      </c>
      <c r="T27" s="38">
        <f t="shared" si="17"/>
        <v>0.66163251505401288</v>
      </c>
      <c r="U27" s="43">
        <f t="shared" si="18"/>
        <v>2.9398545623048333E-2</v>
      </c>
      <c r="V27" s="38">
        <f t="shared" si="19"/>
        <v>0.73018184231967909</v>
      </c>
      <c r="W27" s="40">
        <f t="shared" si="20"/>
        <v>9.7947872888714538E-2</v>
      </c>
      <c r="X27" s="31" t="s">
        <v>969</v>
      </c>
      <c r="Z27" s="31">
        <v>1</v>
      </c>
      <c r="AA27" s="31">
        <v>1</v>
      </c>
      <c r="AC27" s="31" t="s">
        <v>922</v>
      </c>
      <c r="AG27" s="42">
        <f t="shared" si="21"/>
        <v>0.64823967604185728</v>
      </c>
      <c r="AH27" s="44">
        <f t="shared" si="22"/>
        <v>0.26915162830596884</v>
      </c>
      <c r="AI27" s="44">
        <f t="shared" si="23"/>
        <v>-0.40779719816575111</v>
      </c>
      <c r="AJ27" s="44">
        <f t="shared" si="24"/>
        <v>0.13864556985978205</v>
      </c>
      <c r="AL27" s="40">
        <v>0.76617652173913053</v>
      </c>
      <c r="AM27" s="33" t="s">
        <v>82</v>
      </c>
    </row>
    <row r="28" spans="1:41" x14ac:dyDescent="0.3">
      <c r="A28" s="31">
        <v>1</v>
      </c>
      <c r="B28" s="31">
        <v>1</v>
      </c>
      <c r="C28" s="86" t="s">
        <v>692</v>
      </c>
      <c r="D28" s="91" t="s">
        <v>693</v>
      </c>
      <c r="F28" s="40">
        <f t="shared" si="13"/>
        <v>0.73634853999103123</v>
      </c>
      <c r="G28" s="31">
        <f t="shared" si="14"/>
        <v>30</v>
      </c>
      <c r="H28" s="33" t="s">
        <v>81</v>
      </c>
      <c r="J28" s="42">
        <f>IF(AB28="YES",Quiz!D28,Quiz!C28)</f>
        <v>0.77717599999999987</v>
      </c>
      <c r="K28" s="42">
        <f>IF(AB28="YES",HW!D28,HW!C28)</f>
        <v>0.89642857142857146</v>
      </c>
      <c r="L28" s="42">
        <f>IF(AB28="YES",Participation!D28,Participation!C28)</f>
        <v>0.91666666666666663</v>
      </c>
      <c r="M28" s="34">
        <f>'MT1'!I28</f>
        <v>0.87391304347826082</v>
      </c>
      <c r="N28" s="180">
        <f>'MT2'!F28</f>
        <v>0.2831858407079646</v>
      </c>
      <c r="O28" s="34">
        <f>Final!I28</f>
        <v>0.81967213114754101</v>
      </c>
      <c r="P28" s="40"/>
      <c r="R28" s="38">
        <f t="shared" si="15"/>
        <v>0.73181215554559031</v>
      </c>
      <c r="S28" s="43">
        <f t="shared" si="16"/>
        <v>-4.5363844454409108E-3</v>
      </c>
      <c r="T28" s="38">
        <f t="shared" si="17"/>
        <v>0.71856186983130454</v>
      </c>
      <c r="U28" s="43">
        <f t="shared" si="18"/>
        <v>-1.7786670159726681E-2</v>
      </c>
      <c r="V28" s="38">
        <f t="shared" si="19"/>
        <v>0.84963921481179783</v>
      </c>
      <c r="W28" s="40">
        <f t="shared" si="20"/>
        <v>0.1132906748207666</v>
      </c>
      <c r="X28" s="31" t="s">
        <v>970</v>
      </c>
      <c r="AA28" s="31">
        <v>1</v>
      </c>
      <c r="AB28" s="31" t="s">
        <v>652</v>
      </c>
      <c r="AG28" s="42">
        <f t="shared" si="21"/>
        <v>0.65892367177792222</v>
      </c>
      <c r="AH28" s="44">
        <f t="shared" si="22"/>
        <v>0.21498937170033861</v>
      </c>
      <c r="AI28" s="44">
        <f t="shared" si="23"/>
        <v>-0.37573783106995762</v>
      </c>
      <c r="AJ28" s="44">
        <f t="shared" si="24"/>
        <v>0.16074845936961879</v>
      </c>
      <c r="AL28" s="40">
        <v>0.92494642951251649</v>
      </c>
      <c r="AM28" s="33" t="s">
        <v>86</v>
      </c>
    </row>
    <row r="29" spans="1:41" x14ac:dyDescent="0.3">
      <c r="A29" s="31">
        <v>1</v>
      </c>
      <c r="B29" s="31">
        <v>1</v>
      </c>
      <c r="C29" s="86" t="s">
        <v>694</v>
      </c>
      <c r="D29" s="91" t="s">
        <v>790</v>
      </c>
      <c r="F29" s="40">
        <f t="shared" si="13"/>
        <v>0.64091914587914223</v>
      </c>
      <c r="G29" s="31">
        <f t="shared" si="14"/>
        <v>40</v>
      </c>
      <c r="H29" s="33" t="s">
        <v>80</v>
      </c>
      <c r="J29" s="42">
        <f>IF(AB29="YES",Quiz!D29,Quiz!C29)</f>
        <v>0.66636799999999996</v>
      </c>
      <c r="K29" s="42">
        <f>IF(AB29="YES",HW!D29,HW!C29)</f>
        <v>0.625</v>
      </c>
      <c r="L29" s="42">
        <f>IF(AB29="YES",Participation!D29,Participation!C29)</f>
        <v>0.93333333333333335</v>
      </c>
      <c r="M29" s="34">
        <f>'MT1'!I29</f>
        <v>0.80782608695652169</v>
      </c>
      <c r="N29" s="34">
        <f>'MT2'!F29</f>
        <v>0.52212389380530977</v>
      </c>
      <c r="O29" s="34">
        <f>Final!I29</f>
        <v>0.50819672131147542</v>
      </c>
      <c r="P29" s="40"/>
      <c r="R29" s="38">
        <f t="shared" si="15"/>
        <v>0.63809149542126908</v>
      </c>
      <c r="S29" s="43">
        <f t="shared" si="16"/>
        <v>-2.8276504578731432E-3</v>
      </c>
      <c r="T29" s="38">
        <f t="shared" si="17"/>
        <v>0.6426879398657136</v>
      </c>
      <c r="U29" s="43">
        <f t="shared" si="18"/>
        <v>1.7687939865713709E-3</v>
      </c>
      <c r="V29" s="38">
        <f t="shared" si="19"/>
        <v>0.67061795889760034</v>
      </c>
      <c r="W29" s="40">
        <f t="shared" si="20"/>
        <v>2.9698813018458114E-2</v>
      </c>
      <c r="AB29" s="31" t="s">
        <v>652</v>
      </c>
      <c r="AG29" s="42">
        <f t="shared" si="21"/>
        <v>0.61271556735776889</v>
      </c>
      <c r="AH29" s="44">
        <f t="shared" si="22"/>
        <v>0.19511051959875281</v>
      </c>
      <c r="AI29" s="44">
        <f t="shared" si="23"/>
        <v>-9.0591673552459118E-2</v>
      </c>
      <c r="AJ29" s="44">
        <f t="shared" si="24"/>
        <v>-0.10451884604629347</v>
      </c>
      <c r="AL29" s="40">
        <v>0.84438376811594207</v>
      </c>
      <c r="AM29" s="33" t="s">
        <v>81</v>
      </c>
    </row>
    <row r="30" spans="1:41" x14ac:dyDescent="0.3">
      <c r="A30" s="31">
        <v>1</v>
      </c>
      <c r="B30" s="31">
        <v>1</v>
      </c>
      <c r="C30" s="86" t="s">
        <v>695</v>
      </c>
      <c r="D30" s="91" t="s">
        <v>280</v>
      </c>
      <c r="F30" s="40">
        <f t="shared" si="13"/>
        <v>0.92642470174080649</v>
      </c>
      <c r="G30" s="31">
        <f t="shared" si="14"/>
        <v>6</v>
      </c>
      <c r="H30" s="33" t="s">
        <v>85</v>
      </c>
      <c r="J30" s="42">
        <f>IF(AB30="YES",Quiz!D30,Quiz!C30)</f>
        <v>0.81924999999999992</v>
      </c>
      <c r="K30" s="42">
        <f>IF(AB30="YES",HW!D30,HW!C30)</f>
        <v>0.96071428571428574</v>
      </c>
      <c r="L30" s="42">
        <f>IF(AB30="YES",Participation!D30,Participation!C30)</f>
        <v>1</v>
      </c>
      <c r="M30" s="34">
        <f>'MT1'!I30</f>
        <v>0.9956521739130435</v>
      </c>
      <c r="N30" s="34">
        <f>'MT2'!F30</f>
        <v>0.80796460176991147</v>
      </c>
      <c r="O30" s="34">
        <f>Final!I30</f>
        <v>0.95901639344262291</v>
      </c>
      <c r="P30" s="40"/>
      <c r="R30" s="38">
        <f t="shared" si="15"/>
        <v>0.93833300193422942</v>
      </c>
      <c r="S30" s="43">
        <f t="shared" si="16"/>
        <v>1.1908300193422927E-2</v>
      </c>
      <c r="T30" s="38">
        <f t="shared" si="17"/>
        <v>0.92261474796597542</v>
      </c>
      <c r="U30" s="43">
        <f t="shared" si="18"/>
        <v>-3.8099537748310652E-3</v>
      </c>
      <c r="V30" s="38">
        <f t="shared" si="19"/>
        <v>0.95603972673353022</v>
      </c>
      <c r="W30" s="40">
        <f t="shared" si="20"/>
        <v>2.9615024992723726E-2</v>
      </c>
      <c r="AB30" s="31" t="s">
        <v>652</v>
      </c>
      <c r="AG30" s="42">
        <f t="shared" si="21"/>
        <v>0.92087772304185933</v>
      </c>
      <c r="AH30" s="44">
        <f t="shared" si="22"/>
        <v>7.4774450871184173E-2</v>
      </c>
      <c r="AI30" s="44">
        <f t="shared" si="23"/>
        <v>-0.11291312127194786</v>
      </c>
      <c r="AJ30" s="44">
        <f t="shared" si="24"/>
        <v>3.8138670400763575E-2</v>
      </c>
      <c r="AL30" s="40">
        <v>0.94759353623188414</v>
      </c>
      <c r="AM30" s="33" t="s">
        <v>85</v>
      </c>
    </row>
    <row r="31" spans="1:41" x14ac:dyDescent="0.3">
      <c r="A31" s="31">
        <v>1</v>
      </c>
      <c r="B31" s="31">
        <v>1</v>
      </c>
      <c r="C31" s="86" t="s">
        <v>696</v>
      </c>
      <c r="D31" s="91" t="s">
        <v>359</v>
      </c>
      <c r="F31" s="40">
        <f t="shared" si="13"/>
        <v>0.34696338823633299</v>
      </c>
      <c r="G31" s="31">
        <f t="shared" si="14"/>
        <v>53</v>
      </c>
      <c r="H31" s="33" t="s">
        <v>18</v>
      </c>
      <c r="J31" s="42">
        <f>IF(AB31="YES",Quiz!D31,Quiz!C31)</f>
        <v>0.42428399999999988</v>
      </c>
      <c r="K31" s="42">
        <f>IF(AB31="YES",HW!D31,HW!C31)</f>
        <v>0.67500000000000004</v>
      </c>
      <c r="L31" s="42">
        <f>IF(AB31="YES",Participation!D31,Participation!C31)</f>
        <v>0.7</v>
      </c>
      <c r="M31" s="34">
        <f>'MT1'!I31</f>
        <v>0.59130434782608698</v>
      </c>
      <c r="N31" s="34">
        <f>'MT2'!F31</f>
        <v>0.19469026548672566</v>
      </c>
      <c r="O31" s="34">
        <f>Final!I31</f>
        <v>3.2786885245901641E-2</v>
      </c>
      <c r="P31" s="40"/>
      <c r="R31" s="38">
        <f t="shared" si="15"/>
        <v>0.33837220915148114</v>
      </c>
      <c r="S31" s="43">
        <f t="shared" si="16"/>
        <v>-8.5911790848518521E-3</v>
      </c>
      <c r="T31" s="38">
        <f t="shared" si="17"/>
        <v>0.31051487581814774</v>
      </c>
      <c r="U31" s="43">
        <f t="shared" si="18"/>
        <v>-3.6448512418185253E-2</v>
      </c>
      <c r="V31" s="38">
        <f t="shared" si="19"/>
        <v>0.38503166892373486</v>
      </c>
      <c r="W31" s="40">
        <f t="shared" si="20"/>
        <v>3.8068280687401868E-2</v>
      </c>
      <c r="X31" s="31" t="s">
        <v>967</v>
      </c>
      <c r="Z31" s="31">
        <v>4</v>
      </c>
      <c r="AA31" s="31">
        <v>1</v>
      </c>
      <c r="AB31" s="31" t="s">
        <v>652</v>
      </c>
      <c r="AC31" s="31" t="s">
        <v>924</v>
      </c>
      <c r="AG31" s="42">
        <f t="shared" si="21"/>
        <v>0.27292716618623808</v>
      </c>
      <c r="AH31" s="44">
        <f t="shared" si="22"/>
        <v>0.31837718163984891</v>
      </c>
      <c r="AI31" s="44">
        <f t="shared" si="23"/>
        <v>-7.8236900699512418E-2</v>
      </c>
      <c r="AJ31" s="44">
        <f t="shared" si="24"/>
        <v>-0.24014028094033643</v>
      </c>
      <c r="AL31" s="40">
        <v>0.71875022397891963</v>
      </c>
      <c r="AM31" s="33" t="s">
        <v>80</v>
      </c>
    </row>
    <row r="32" spans="1:41" x14ac:dyDescent="0.3">
      <c r="A32" s="31">
        <v>1</v>
      </c>
      <c r="B32" s="31">
        <v>1</v>
      </c>
      <c r="C32" s="86" t="s">
        <v>697</v>
      </c>
      <c r="D32" s="91" t="s">
        <v>796</v>
      </c>
      <c r="F32" s="40">
        <f t="shared" si="13"/>
        <v>0.67849908952119042</v>
      </c>
      <c r="G32" s="31">
        <f t="shared" si="14"/>
        <v>36</v>
      </c>
      <c r="H32" s="33" t="s">
        <v>385</v>
      </c>
      <c r="J32" s="42">
        <f>IF(AB32="YES",Quiz!D32,Quiz!C32)</f>
        <v>0.88442399999999988</v>
      </c>
      <c r="K32" s="42">
        <f>IF(AB32="YES",HW!D32,HW!C32)</f>
        <v>0.82499999999999996</v>
      </c>
      <c r="L32" s="42">
        <f>IF(AB32="YES",Participation!D32,Participation!C32)</f>
        <v>1</v>
      </c>
      <c r="M32" s="34">
        <f>'MT1'!I32</f>
        <v>0.68695652173913047</v>
      </c>
      <c r="N32" s="34">
        <f>'MT2'!F32</f>
        <v>0.47787610619469029</v>
      </c>
      <c r="O32" s="34">
        <f>Final!I32</f>
        <v>0.58196721311475408</v>
      </c>
      <c r="P32" s="40"/>
      <c r="R32" s="38">
        <f t="shared" si="15"/>
        <v>0.65561854391243379</v>
      </c>
      <c r="S32" s="43">
        <f t="shared" si="16"/>
        <v>-2.2880545608756631E-2</v>
      </c>
      <c r="T32" s="38">
        <f t="shared" si="17"/>
        <v>0.66222121057910044</v>
      </c>
      <c r="U32" s="43">
        <f t="shared" si="18"/>
        <v>-1.6277878942089985E-2</v>
      </c>
      <c r="V32" s="38">
        <f t="shared" si="19"/>
        <v>0.7286548353528155</v>
      </c>
      <c r="W32" s="40">
        <f t="shared" si="20"/>
        <v>5.0155745831625076E-2</v>
      </c>
      <c r="Z32" s="31">
        <v>1</v>
      </c>
      <c r="AB32" s="31" t="s">
        <v>652</v>
      </c>
      <c r="AG32" s="42">
        <f t="shared" si="21"/>
        <v>0.58226661368285837</v>
      </c>
      <c r="AH32" s="44">
        <f t="shared" si="22"/>
        <v>0.1046899080562721</v>
      </c>
      <c r="AI32" s="44">
        <f t="shared" si="23"/>
        <v>-0.10439050748816808</v>
      </c>
      <c r="AJ32" s="44">
        <f t="shared" si="24"/>
        <v>-2.9940056810429105E-4</v>
      </c>
      <c r="AL32" s="40">
        <v>0.83060200263504602</v>
      </c>
      <c r="AM32" s="33" t="s">
        <v>82</v>
      </c>
    </row>
    <row r="33" spans="1:41" x14ac:dyDescent="0.3">
      <c r="A33" s="31">
        <v>1</v>
      </c>
      <c r="B33" s="31">
        <v>1</v>
      </c>
      <c r="C33" s="86" t="s">
        <v>698</v>
      </c>
      <c r="D33" s="91" t="s">
        <v>830</v>
      </c>
      <c r="F33" s="40">
        <f t="shared" si="13"/>
        <v>0.69599869185574414</v>
      </c>
      <c r="G33" s="31">
        <f t="shared" si="14"/>
        <v>35</v>
      </c>
      <c r="H33" s="33" t="s">
        <v>82</v>
      </c>
      <c r="J33" s="42">
        <f>IF(AB33="YES",Quiz!D33,Quiz!C33)</f>
        <v>0.82364583333333341</v>
      </c>
      <c r="K33" s="42">
        <f>IF(AB33="YES",HW!D33,HW!C33)</f>
        <v>0.85</v>
      </c>
      <c r="L33" s="42">
        <f>IF(AB33="YES",Participation!D33,Participation!C33)</f>
        <v>0.90517241379310343</v>
      </c>
      <c r="M33" s="34">
        <f>'MT1'!I33</f>
        <v>0.72173913043478266</v>
      </c>
      <c r="N33" s="34">
        <f>'MT2'!F33</f>
        <v>0.52212389380530977</v>
      </c>
      <c r="O33" s="34">
        <f>Final!I33</f>
        <v>0.63114754098360659</v>
      </c>
      <c r="P33" s="40"/>
      <c r="R33" s="38">
        <f t="shared" si="15"/>
        <v>0.68181567613601202</v>
      </c>
      <c r="S33" s="43">
        <f t="shared" si="16"/>
        <v>-1.4183015719732128E-2</v>
      </c>
      <c r="T33" s="38">
        <f t="shared" si="17"/>
        <v>0.6788874353952713</v>
      </c>
      <c r="U33" s="43">
        <f t="shared" si="18"/>
        <v>-1.7111256460472846E-2</v>
      </c>
      <c r="V33" s="38">
        <f t="shared" si="19"/>
        <v>0.73946739136835271</v>
      </c>
      <c r="W33" s="40">
        <f t="shared" si="20"/>
        <v>4.3468699512608566E-2</v>
      </c>
      <c r="AB33" s="31" t="s">
        <v>652</v>
      </c>
      <c r="AG33" s="42">
        <f t="shared" si="21"/>
        <v>0.62500352174123297</v>
      </c>
      <c r="AH33" s="44">
        <f t="shared" si="22"/>
        <v>9.6735608693549691E-2</v>
      </c>
      <c r="AI33" s="44">
        <f t="shared" si="23"/>
        <v>-0.1028796279359232</v>
      </c>
      <c r="AJ33" s="44">
        <f t="shared" si="24"/>
        <v>6.1440192423736217E-3</v>
      </c>
      <c r="AL33" s="40">
        <v>0.87241080368906454</v>
      </c>
      <c r="AM33" s="33" t="s">
        <v>82</v>
      </c>
    </row>
    <row r="34" spans="1:41" x14ac:dyDescent="0.3">
      <c r="A34" s="31">
        <v>1</v>
      </c>
      <c r="B34" s="31">
        <v>2</v>
      </c>
      <c r="C34" s="86" t="s">
        <v>701</v>
      </c>
      <c r="D34" s="91" t="s">
        <v>531</v>
      </c>
      <c r="F34" s="40">
        <f t="shared" si="13"/>
        <v>0.85299554339346861</v>
      </c>
      <c r="G34" s="31">
        <f t="shared" si="14"/>
        <v>15</v>
      </c>
      <c r="H34" s="33" t="s">
        <v>83</v>
      </c>
      <c r="J34" s="42">
        <f>IF(AB34="YES",Quiz!D34,Quiz!C34)</f>
        <v>0.85820799999999964</v>
      </c>
      <c r="K34" s="42">
        <f>IF(AB34="YES",HW!D34,HW!C34)</f>
        <v>0.93214285714285716</v>
      </c>
      <c r="L34" s="42">
        <f>IF(AB34="YES",Participation!D34,Participation!C34)</f>
        <v>1</v>
      </c>
      <c r="M34" s="34">
        <f>'MT1'!I34</f>
        <v>0.87326086956521731</v>
      </c>
      <c r="N34" s="34">
        <f>'MT2'!F34</f>
        <v>0.66867256637168138</v>
      </c>
      <c r="O34" s="34">
        <f>Final!I34</f>
        <v>0.88524590163934425</v>
      </c>
      <c r="P34" s="40"/>
      <c r="R34" s="38">
        <f t="shared" si="15"/>
        <v>0.85241638154829835</v>
      </c>
      <c r="S34" s="43">
        <f t="shared" si="16"/>
        <v>-5.7916184517026181E-4</v>
      </c>
      <c r="T34" s="38">
        <f t="shared" si="17"/>
        <v>0.84420139742131428</v>
      </c>
      <c r="U34" s="43">
        <f t="shared" si="18"/>
        <v>-8.7941459721543325E-3</v>
      </c>
      <c r="V34" s="38">
        <f t="shared" si="19"/>
        <v>0.89907628764891534</v>
      </c>
      <c r="W34" s="40">
        <f t="shared" si="20"/>
        <v>4.6080744255446726E-2</v>
      </c>
      <c r="Z34" s="31">
        <v>3</v>
      </c>
      <c r="AA34" s="31">
        <v>3</v>
      </c>
      <c r="AB34" s="31" t="s">
        <v>652</v>
      </c>
      <c r="AG34" s="42">
        <f t="shared" si="21"/>
        <v>0.80905977919208105</v>
      </c>
      <c r="AH34" s="44">
        <f t="shared" si="22"/>
        <v>6.420109037313626E-2</v>
      </c>
      <c r="AI34" s="44">
        <f t="shared" si="23"/>
        <v>-0.14038721282039968</v>
      </c>
      <c r="AJ34" s="44">
        <f t="shared" si="24"/>
        <v>7.6186122447263194E-2</v>
      </c>
      <c r="AL34" s="40">
        <v>0.88343283267457184</v>
      </c>
      <c r="AM34" s="33" t="s">
        <v>81</v>
      </c>
    </row>
    <row r="35" spans="1:41" x14ac:dyDescent="0.3">
      <c r="A35" s="31">
        <v>1</v>
      </c>
      <c r="B35" s="31">
        <v>2</v>
      </c>
      <c r="C35" s="86" t="s">
        <v>702</v>
      </c>
      <c r="D35" s="91" t="s">
        <v>66</v>
      </c>
      <c r="F35" s="40">
        <f t="shared" si="13"/>
        <v>0.66347201287722801</v>
      </c>
      <c r="G35" s="31">
        <f t="shared" si="14"/>
        <v>38</v>
      </c>
      <c r="H35" s="33" t="s">
        <v>80</v>
      </c>
      <c r="J35" s="42">
        <f>IF(AB35="YES",Quiz!D35,Quiz!C35)</f>
        <v>0.71621599999999996</v>
      </c>
      <c r="K35" s="42">
        <f>IF(AB35="YES",HW!D35,HW!C35)</f>
        <v>0.81785714285714284</v>
      </c>
      <c r="L35" s="42">
        <f>IF(AB35="YES",Participation!D35,Participation!C35)</f>
        <v>0.83750000000000002</v>
      </c>
      <c r="M35" s="34">
        <f>'MT1'!I35</f>
        <v>0.71913043478260863</v>
      </c>
      <c r="N35" s="34">
        <f>'MT2'!F35</f>
        <v>0.58867256637168142</v>
      </c>
      <c r="O35" s="34">
        <f>Final!I35</f>
        <v>0.54918032786885251</v>
      </c>
      <c r="P35" s="40"/>
      <c r="R35" s="38">
        <f t="shared" si="15"/>
        <v>0.65761156986358671</v>
      </c>
      <c r="S35" s="43">
        <f t="shared" si="16"/>
        <v>-5.8604430136413033E-3</v>
      </c>
      <c r="T35" s="38">
        <f t="shared" si="17"/>
        <v>0.64631810954612623</v>
      </c>
      <c r="U35" s="43">
        <f t="shared" si="18"/>
        <v>-1.7153903331101783E-2</v>
      </c>
      <c r="V35" s="38">
        <f t="shared" si="19"/>
        <v>0.68217187450361461</v>
      </c>
      <c r="W35" s="40">
        <f t="shared" si="20"/>
        <v>1.8699861626386594E-2</v>
      </c>
      <c r="AA35" s="31">
        <v>1</v>
      </c>
      <c r="AB35" s="31" t="s">
        <v>652</v>
      </c>
      <c r="AG35" s="42">
        <f t="shared" si="21"/>
        <v>0.61899444300771422</v>
      </c>
      <c r="AH35" s="44">
        <f t="shared" si="22"/>
        <v>0.10013599177489441</v>
      </c>
      <c r="AI35" s="44">
        <f t="shared" si="23"/>
        <v>-3.0321876636032807E-2</v>
      </c>
      <c r="AJ35" s="44">
        <f t="shared" si="24"/>
        <v>-6.981411513886171E-2</v>
      </c>
      <c r="AL35" s="40">
        <v>0.77956187088274054</v>
      </c>
      <c r="AM35" s="33" t="s">
        <v>82</v>
      </c>
    </row>
    <row r="36" spans="1:41" x14ac:dyDescent="0.3">
      <c r="A36" s="31">
        <v>1</v>
      </c>
      <c r="B36" s="31">
        <v>2</v>
      </c>
      <c r="C36" s="86" t="s">
        <v>362</v>
      </c>
      <c r="D36" s="91" t="s">
        <v>890</v>
      </c>
      <c r="F36" s="40">
        <f t="shared" si="13"/>
        <v>0.55398780872929265</v>
      </c>
      <c r="G36" s="31">
        <f t="shared" si="14"/>
        <v>49</v>
      </c>
      <c r="H36" s="33" t="s">
        <v>80</v>
      </c>
      <c r="J36" s="42">
        <f>IF(AB36="YES",Quiz!D36,Quiz!C36)</f>
        <v>0.65453200000000011</v>
      </c>
      <c r="K36" s="42">
        <f>IF(AB36="YES",HW!D36,HW!C36)</f>
        <v>0.72499999999999998</v>
      </c>
      <c r="L36" s="42">
        <f>IF(AB36="YES",Participation!D36,Participation!C36)</f>
        <v>0.85833333333333328</v>
      </c>
      <c r="M36" s="34">
        <f>'MT1'!I36</f>
        <v>0.73043478260869565</v>
      </c>
      <c r="N36" s="34">
        <f>'MT2'!F36</f>
        <v>0.25663716814159293</v>
      </c>
      <c r="O36" s="34">
        <f>Final!I36</f>
        <v>0.44262295081967212</v>
      </c>
      <c r="P36" s="40"/>
      <c r="R36" s="38">
        <f t="shared" si="15"/>
        <v>0.54281623192143624</v>
      </c>
      <c r="S36" s="43">
        <f t="shared" si="16"/>
        <v>-1.1171576807856409E-2</v>
      </c>
      <c r="T36" s="38">
        <f t="shared" si="17"/>
        <v>0.53498645414365853</v>
      </c>
      <c r="U36" s="43">
        <f t="shared" si="18"/>
        <v>-1.9001354585634123E-2</v>
      </c>
      <c r="V36" s="38">
        <f t="shared" si="19"/>
        <v>0.62832546887621754</v>
      </c>
      <c r="W36" s="40">
        <f t="shared" si="20"/>
        <v>7.4337660146924889E-2</v>
      </c>
      <c r="AB36" s="31" t="s">
        <v>652</v>
      </c>
      <c r="AC36" s="31" t="s">
        <v>923</v>
      </c>
      <c r="AG36" s="42">
        <f t="shared" si="21"/>
        <v>0.47656496718998692</v>
      </c>
      <c r="AH36" s="44">
        <f t="shared" si="22"/>
        <v>0.25386981541870873</v>
      </c>
      <c r="AI36" s="44">
        <f t="shared" si="23"/>
        <v>-0.21992779904839399</v>
      </c>
      <c r="AJ36" s="44">
        <f t="shared" si="24"/>
        <v>-3.3942016370314798E-2</v>
      </c>
      <c r="AL36" s="40">
        <v>0.80628845849802377</v>
      </c>
      <c r="AM36" s="33" t="s">
        <v>87</v>
      </c>
    </row>
    <row r="37" spans="1:41" x14ac:dyDescent="0.3">
      <c r="A37" s="31">
        <v>1</v>
      </c>
      <c r="B37" s="31">
        <v>2</v>
      </c>
      <c r="C37" s="86" t="s">
        <v>703</v>
      </c>
      <c r="D37" s="91" t="s">
        <v>704</v>
      </c>
      <c r="F37" s="40">
        <f t="shared" si="13"/>
        <v>0.71669568565102959</v>
      </c>
      <c r="G37" s="31">
        <f t="shared" si="14"/>
        <v>34</v>
      </c>
      <c r="H37" s="33" t="s">
        <v>82</v>
      </c>
      <c r="J37" s="42">
        <f>IF(AB37="YES",Quiz!D37,Quiz!C37)</f>
        <v>0.77723999999999993</v>
      </c>
      <c r="K37" s="42">
        <f>IF(AB37="YES",HW!D37,HW!C37)</f>
        <v>0.95357142857142863</v>
      </c>
      <c r="L37" s="42">
        <f>IF(AB37="YES",Participation!D37,Participation!C37)</f>
        <v>1</v>
      </c>
      <c r="M37" s="34">
        <f>'MT1'!I37</f>
        <v>0.61782608695652175</v>
      </c>
      <c r="N37" s="34">
        <f>'MT2'!F37</f>
        <v>0.24778761061946902</v>
      </c>
      <c r="O37" s="34">
        <f>Final!I37</f>
        <v>0.90163934426229508</v>
      </c>
      <c r="P37" s="40"/>
      <c r="R37" s="38">
        <f t="shared" si="15"/>
        <v>0.70996853961225503</v>
      </c>
      <c r="S37" s="43">
        <f t="shared" si="16"/>
        <v>-6.7271460387745563E-3</v>
      </c>
      <c r="T37" s="38">
        <f t="shared" si="17"/>
        <v>0.69037615865987412</v>
      </c>
      <c r="U37" s="43">
        <f t="shared" si="18"/>
        <v>-2.6319526991155473E-2</v>
      </c>
      <c r="V37" s="38">
        <f t="shared" si="19"/>
        <v>0.8339227044089198</v>
      </c>
      <c r="W37" s="40">
        <f t="shared" si="20"/>
        <v>0.11722701875789021</v>
      </c>
      <c r="AB37" s="31" t="s">
        <v>652</v>
      </c>
      <c r="AG37" s="42">
        <f t="shared" si="21"/>
        <v>0.5890843472794286</v>
      </c>
      <c r="AH37" s="44">
        <f t="shared" si="22"/>
        <v>2.8741739677093148E-2</v>
      </c>
      <c r="AI37" s="44">
        <f t="shared" si="23"/>
        <v>-0.34129673665995958</v>
      </c>
      <c r="AJ37" s="44">
        <f t="shared" si="24"/>
        <v>0.31255499698286648</v>
      </c>
      <c r="AL37" s="40">
        <v>0.76612922266139649</v>
      </c>
      <c r="AM37" s="33" t="s">
        <v>80</v>
      </c>
    </row>
    <row r="38" spans="1:41" x14ac:dyDescent="0.3">
      <c r="A38" s="31">
        <v>1</v>
      </c>
      <c r="B38" s="31">
        <v>2</v>
      </c>
      <c r="C38" s="86" t="s">
        <v>705</v>
      </c>
      <c r="D38" s="91" t="s">
        <v>448</v>
      </c>
      <c r="F38" s="40">
        <f t="shared" si="13"/>
        <v>0.79349747916015256</v>
      </c>
      <c r="G38" s="31">
        <f t="shared" si="14"/>
        <v>22</v>
      </c>
      <c r="H38" s="33" t="s">
        <v>81</v>
      </c>
      <c r="J38" s="42">
        <f>IF(AB38="YES",Quiz!D38,Quiz!C38)</f>
        <v>0.80997391304347832</v>
      </c>
      <c r="K38" s="42">
        <f>IF(AB38="YES",HW!D38,HW!C38)</f>
        <v>0.87142857142857144</v>
      </c>
      <c r="L38" s="42">
        <f>IF(AB38="YES",Participation!D38,Participation!C38)</f>
        <v>1</v>
      </c>
      <c r="M38" s="34">
        <f>'MT1'!I38</f>
        <v>0.83043478260869563</v>
      </c>
      <c r="N38" s="34">
        <f>'MT2'!F38</f>
        <v>0.62831858407079644</v>
      </c>
      <c r="O38" s="34">
        <f>Final!I38</f>
        <v>0.77868852459016391</v>
      </c>
      <c r="P38" s="40"/>
      <c r="R38" s="38">
        <f t="shared" si="15"/>
        <v>0.79166676428422744</v>
      </c>
      <c r="S38" s="43">
        <f t="shared" si="16"/>
        <v>-1.8307148759251213E-3</v>
      </c>
      <c r="T38" s="38">
        <f t="shared" si="17"/>
        <v>0.78483846890810594</v>
      </c>
      <c r="U38" s="43">
        <f t="shared" si="18"/>
        <v>-8.6590102520466283E-3</v>
      </c>
      <c r="V38" s="38">
        <f t="shared" si="19"/>
        <v>0.83479220293249146</v>
      </c>
      <c r="W38" s="40">
        <f t="shared" si="20"/>
        <v>4.1294723772338893E-2</v>
      </c>
      <c r="Z38" s="31">
        <v>3</v>
      </c>
      <c r="AB38" s="31" t="s">
        <v>652</v>
      </c>
      <c r="AG38" s="42">
        <f t="shared" si="21"/>
        <v>0.74581396375655196</v>
      </c>
      <c r="AH38" s="44">
        <f t="shared" si="22"/>
        <v>8.4620818852143675E-2</v>
      </c>
      <c r="AI38" s="44">
        <f t="shared" si="23"/>
        <v>-0.11749537968575552</v>
      </c>
      <c r="AJ38" s="44">
        <f t="shared" si="24"/>
        <v>3.2874560833611954E-2</v>
      </c>
      <c r="AL38" s="40">
        <v>0.89770280193236718</v>
      </c>
      <c r="AM38" s="33" t="s">
        <v>83</v>
      </c>
    </row>
    <row r="39" spans="1:41" x14ac:dyDescent="0.3">
      <c r="A39" s="31">
        <v>1</v>
      </c>
      <c r="B39" s="31">
        <v>2</v>
      </c>
      <c r="C39" s="86" t="s">
        <v>706</v>
      </c>
      <c r="D39" s="91" t="s">
        <v>76</v>
      </c>
      <c r="F39" s="40">
        <f t="shared" si="13"/>
        <v>0.77614588521280181</v>
      </c>
      <c r="G39" s="31">
        <f t="shared" si="14"/>
        <v>24</v>
      </c>
      <c r="H39" s="33" t="s">
        <v>87</v>
      </c>
      <c r="J39" s="42">
        <f>IF(AB39="YES",Quiz!D39,Quiz!C39)</f>
        <v>0.7361319999999999</v>
      </c>
      <c r="K39" s="42">
        <f>IF(AB39="YES",HW!D39,HW!C39)</f>
        <v>0.88571428571428568</v>
      </c>
      <c r="L39" s="42">
        <f>IF(AB39="YES",Participation!D39,Participation!C39)</f>
        <v>0.99666666666666659</v>
      </c>
      <c r="M39" s="34">
        <f>'MT1'!I39</f>
        <v>0.86956521739130432</v>
      </c>
      <c r="N39" s="34">
        <f>'MT2'!F39</f>
        <v>0.68141592920353977</v>
      </c>
      <c r="O39" s="34">
        <f>Final!I39</f>
        <v>0.68032786885245899</v>
      </c>
      <c r="P39" s="40"/>
      <c r="R39" s="38">
        <f t="shared" si="15"/>
        <v>0.78059187245866857</v>
      </c>
      <c r="S39" s="43">
        <f t="shared" si="16"/>
        <v>4.445987245866756E-3</v>
      </c>
      <c r="T39" s="38">
        <f t="shared" si="17"/>
        <v>0.76397161849041473</v>
      </c>
      <c r="U39" s="43">
        <f t="shared" si="18"/>
        <v>-1.2174266722387084E-2</v>
      </c>
      <c r="V39" s="38">
        <f t="shared" si="19"/>
        <v>0.79982837421511721</v>
      </c>
      <c r="W39" s="40">
        <f t="shared" si="20"/>
        <v>2.3682489002315399E-2</v>
      </c>
      <c r="AB39" s="31" t="s">
        <v>652</v>
      </c>
      <c r="AG39" s="42">
        <f t="shared" si="21"/>
        <v>0.7437696718157677</v>
      </c>
      <c r="AH39" s="44">
        <f t="shared" si="22"/>
        <v>0.12579554557553663</v>
      </c>
      <c r="AI39" s="44">
        <f t="shared" si="23"/>
        <v>-6.2353742612227925E-2</v>
      </c>
      <c r="AJ39" s="44">
        <f t="shared" si="24"/>
        <v>-6.3441802963308702E-2</v>
      </c>
      <c r="AL39" s="40">
        <v>0.87832548089591567</v>
      </c>
      <c r="AM39" s="33" t="s">
        <v>83</v>
      </c>
    </row>
    <row r="40" spans="1:41" x14ac:dyDescent="0.3">
      <c r="A40" s="31">
        <v>1</v>
      </c>
      <c r="B40" s="31">
        <v>2</v>
      </c>
      <c r="C40" s="86" t="s">
        <v>707</v>
      </c>
      <c r="D40" s="91" t="s">
        <v>693</v>
      </c>
      <c r="F40" s="40">
        <f t="shared" si="13"/>
        <v>0.93513093017112514</v>
      </c>
      <c r="G40" s="31">
        <f t="shared" si="14"/>
        <v>5</v>
      </c>
      <c r="H40" s="33" t="s">
        <v>85</v>
      </c>
      <c r="J40" s="42">
        <f>IF(AB40="YES",Quiz!D40,Quiz!C40)</f>
        <v>0.8948560000000001</v>
      </c>
      <c r="K40" s="42">
        <f>IF(AB40="YES",HW!D40,HW!C40)</f>
        <v>0.95</v>
      </c>
      <c r="L40" s="42">
        <f>IF(AB40="YES",Participation!D40,Participation!C40)</f>
        <v>1</v>
      </c>
      <c r="M40" s="34">
        <f>'MT1'!I40</f>
        <v>0.93695652173913047</v>
      </c>
      <c r="N40" s="34">
        <f>'MT2'!F40</f>
        <v>0.97610619469026549</v>
      </c>
      <c r="O40" s="34">
        <f>Final!I40</f>
        <v>0.89344262295081966</v>
      </c>
      <c r="P40" s="40"/>
      <c r="R40" s="38">
        <f t="shared" si="15"/>
        <v>0.93960592241236118</v>
      </c>
      <c r="S40" s="43">
        <f t="shared" si="16"/>
        <v>4.4749922412360421E-3</v>
      </c>
      <c r="T40" s="38">
        <f t="shared" si="17"/>
        <v>0.93347881130125021</v>
      </c>
      <c r="U40" s="43">
        <f t="shared" si="18"/>
        <v>-1.6521188698749301E-3</v>
      </c>
      <c r="V40" s="38">
        <f t="shared" si="19"/>
        <v>0.92488711404134005</v>
      </c>
      <c r="W40" s="40">
        <f t="shared" si="20"/>
        <v>-1.0243816129785088E-2</v>
      </c>
      <c r="AB40" s="31" t="s">
        <v>652</v>
      </c>
      <c r="AG40" s="42">
        <f t="shared" si="21"/>
        <v>0.93550177979340521</v>
      </c>
      <c r="AH40" s="44">
        <f t="shared" si="22"/>
        <v>1.4547419457252575E-3</v>
      </c>
      <c r="AI40" s="44">
        <f t="shared" si="23"/>
        <v>4.0604414896860286E-2</v>
      </c>
      <c r="AJ40" s="44">
        <f t="shared" si="24"/>
        <v>-4.2059156842585543E-2</v>
      </c>
      <c r="AL40" s="40">
        <v>0.96748685111989485</v>
      </c>
      <c r="AM40" s="33" t="s">
        <v>85</v>
      </c>
    </row>
    <row r="41" spans="1:41" x14ac:dyDescent="0.3">
      <c r="A41" s="31">
        <v>1</v>
      </c>
      <c r="B41" s="31">
        <v>2</v>
      </c>
      <c r="C41" s="86" t="s">
        <v>708</v>
      </c>
      <c r="D41" s="91" t="s">
        <v>575</v>
      </c>
      <c r="F41" s="40">
        <f t="shared" si="13"/>
        <v>0.83934139441669608</v>
      </c>
      <c r="G41" s="31">
        <f t="shared" si="14"/>
        <v>16</v>
      </c>
      <c r="H41" s="33" t="s">
        <v>83</v>
      </c>
      <c r="J41" s="42">
        <f>IF(AB41="YES",Quiz!D41,Quiz!C41)</f>
        <v>0.92621999999999982</v>
      </c>
      <c r="K41" s="42">
        <f>IF(AB41="YES",HW!D41,HW!C41)</f>
        <v>0.95357142857142863</v>
      </c>
      <c r="L41" s="42">
        <f>IF(AB41="YES",Participation!D41,Participation!C41)</f>
        <v>1</v>
      </c>
      <c r="M41" s="34">
        <f>'MT1'!I41</f>
        <v>0.9</v>
      </c>
      <c r="N41" s="34">
        <f>'MT2'!F41</f>
        <v>0.72566371681415931</v>
      </c>
      <c r="O41" s="34">
        <f>Final!I41</f>
        <v>0.75409836065573765</v>
      </c>
      <c r="P41" s="40"/>
      <c r="R41" s="38">
        <f t="shared" si="15"/>
        <v>0.82968821601855125</v>
      </c>
      <c r="S41" s="43">
        <f t="shared" si="16"/>
        <v>-9.6531783981448349E-3</v>
      </c>
      <c r="T41" s="38">
        <f t="shared" si="17"/>
        <v>0.82664916839950353</v>
      </c>
      <c r="U41" s="43">
        <f t="shared" si="18"/>
        <v>-1.2692226017192554E-2</v>
      </c>
      <c r="V41" s="38">
        <f t="shared" si="19"/>
        <v>0.86776081381733017</v>
      </c>
      <c r="W41" s="40">
        <f t="shared" si="20"/>
        <v>2.8419419400634083E-2</v>
      </c>
      <c r="AB41" s="31" t="s">
        <v>652</v>
      </c>
      <c r="AG41" s="42">
        <f t="shared" si="21"/>
        <v>0.79325402582329907</v>
      </c>
      <c r="AH41" s="44">
        <f t="shared" si="22"/>
        <v>0.10674597417670095</v>
      </c>
      <c r="AI41" s="44">
        <f t="shared" si="23"/>
        <v>-6.759030900913976E-2</v>
      </c>
      <c r="AJ41" s="44">
        <f t="shared" si="24"/>
        <v>-3.9155665167561415E-2</v>
      </c>
      <c r="AL41" s="40">
        <v>0.95464666666666687</v>
      </c>
      <c r="AM41" s="33" t="s">
        <v>85</v>
      </c>
    </row>
    <row r="42" spans="1:41" x14ac:dyDescent="0.3">
      <c r="A42" s="31">
        <v>1</v>
      </c>
      <c r="B42" s="31">
        <v>2</v>
      </c>
      <c r="C42" s="86" t="s">
        <v>709</v>
      </c>
      <c r="D42" s="91" t="s">
        <v>861</v>
      </c>
      <c r="F42" s="40">
        <f t="shared" si="13"/>
        <v>0.73747306968974735</v>
      </c>
      <c r="G42" s="31">
        <f t="shared" si="14"/>
        <v>29</v>
      </c>
      <c r="H42" s="33" t="s">
        <v>87</v>
      </c>
      <c r="J42" s="42">
        <f>IF(AB42="YES",Quiz!D42,Quiz!C42)</f>
        <v>0.67885600000000001</v>
      </c>
      <c r="K42" s="42">
        <f>IF(AB42="YES",HW!D42,HW!C42)</f>
        <v>0.84285714285714286</v>
      </c>
      <c r="L42" s="42">
        <f>IF(AB42="YES",Participation!D42,Participation!C42)</f>
        <v>0.95</v>
      </c>
      <c r="M42" s="34">
        <f>'MT1'!I42</f>
        <v>0.65999999999999992</v>
      </c>
      <c r="N42" s="180">
        <f>'MT2'!F42</f>
        <v>0.48823008849557525</v>
      </c>
      <c r="O42" s="34">
        <f>Final!I42</f>
        <v>0.86885245901639341</v>
      </c>
      <c r="P42" s="40"/>
      <c r="R42" s="38">
        <f t="shared" si="15"/>
        <v>0.74398607743305256</v>
      </c>
      <c r="S42" s="43">
        <f t="shared" si="16"/>
        <v>6.5130077433052103E-3</v>
      </c>
      <c r="T42" s="38">
        <f t="shared" si="17"/>
        <v>0.72576372822670343</v>
      </c>
      <c r="U42" s="43">
        <f t="shared" si="18"/>
        <v>-1.1709341463043921E-2</v>
      </c>
      <c r="V42" s="38">
        <f t="shared" si="19"/>
        <v>0.79978381498829032</v>
      </c>
      <c r="W42" s="40">
        <f t="shared" si="20"/>
        <v>6.2310745298542969E-2</v>
      </c>
      <c r="X42" s="31" t="s">
        <v>969</v>
      </c>
      <c r="Z42" s="31">
        <v>5</v>
      </c>
      <c r="AA42" s="31">
        <v>3</v>
      </c>
      <c r="AB42" s="31" t="s">
        <v>652</v>
      </c>
      <c r="AG42" s="42">
        <f t="shared" si="21"/>
        <v>0.67236084917065619</v>
      </c>
      <c r="AH42" s="44">
        <f t="shared" si="22"/>
        <v>-1.2360849170656274E-2</v>
      </c>
      <c r="AI42" s="44">
        <f t="shared" si="23"/>
        <v>-0.18413076067508094</v>
      </c>
      <c r="AJ42" s="44">
        <f t="shared" si="24"/>
        <v>0.19649160984573721</v>
      </c>
      <c r="AL42" s="40">
        <v>0.77190363636363646</v>
      </c>
      <c r="AM42" s="33" t="s">
        <v>80</v>
      </c>
    </row>
    <row r="43" spans="1:41" x14ac:dyDescent="0.3">
      <c r="A43" s="31">
        <v>1</v>
      </c>
      <c r="B43" s="31">
        <v>2</v>
      </c>
      <c r="C43" s="86" t="s">
        <v>710</v>
      </c>
      <c r="D43" s="91" t="s">
        <v>589</v>
      </c>
      <c r="F43" s="40">
        <f t="shared" si="13"/>
        <v>0.88861629507908368</v>
      </c>
      <c r="G43" s="31">
        <f t="shared" si="14"/>
        <v>12</v>
      </c>
      <c r="H43" s="33" t="s">
        <v>86</v>
      </c>
      <c r="J43" s="42">
        <f>IF(AB43="YES",Quiz!D43,Quiz!C43)</f>
        <v>0.94675600000000004</v>
      </c>
      <c r="K43" s="42">
        <f>IF(AB43="YES",HW!D43,HW!C43)</f>
        <v>0.94285714285714284</v>
      </c>
      <c r="L43" s="42">
        <f>IF(AB43="YES",Participation!D43,Participation!C43)</f>
        <v>1</v>
      </c>
      <c r="M43" s="34">
        <f>'MT1'!I43</f>
        <v>0.96086956521739131</v>
      </c>
      <c r="N43" s="180">
        <f>'MT2'!F43</f>
        <v>0.75871681415929204</v>
      </c>
      <c r="O43" s="34">
        <f>Final!I43</f>
        <v>0.85245901639344257</v>
      </c>
      <c r="P43" s="40"/>
      <c r="R43" s="38">
        <f t="shared" si="15"/>
        <v>0.88215632786564857</v>
      </c>
      <c r="S43" s="43">
        <f t="shared" si="16"/>
        <v>-6.4599672134351138E-3</v>
      </c>
      <c r="T43" s="38">
        <f t="shared" si="17"/>
        <v>0.88258953421485487</v>
      </c>
      <c r="U43" s="43">
        <f t="shared" si="18"/>
        <v>-6.0267608642288195E-3</v>
      </c>
      <c r="V43" s="38">
        <f t="shared" si="19"/>
        <v>0.92109116530903157</v>
      </c>
      <c r="W43" s="40">
        <f t="shared" si="20"/>
        <v>3.2474870229947883E-2</v>
      </c>
      <c r="AB43" s="31" t="s">
        <v>652</v>
      </c>
      <c r="AG43" s="42">
        <f t="shared" si="21"/>
        <v>0.85734846525670871</v>
      </c>
      <c r="AH43" s="44">
        <f t="shared" si="22"/>
        <v>0.10352109996068259</v>
      </c>
      <c r="AI43" s="44">
        <f t="shared" si="23"/>
        <v>-9.8631651097416673E-2</v>
      </c>
      <c r="AJ43" s="44">
        <f t="shared" si="24"/>
        <v>-4.8894488632661437E-3</v>
      </c>
      <c r="AL43" s="40">
        <v>0.96551509881422937</v>
      </c>
      <c r="AM43" s="33" t="s">
        <v>85</v>
      </c>
    </row>
    <row r="44" spans="1:41" x14ac:dyDescent="0.3">
      <c r="A44" s="31">
        <v>1</v>
      </c>
      <c r="B44" s="31">
        <v>2</v>
      </c>
      <c r="C44" s="86" t="s">
        <v>425</v>
      </c>
      <c r="D44" s="91" t="s">
        <v>840</v>
      </c>
      <c r="F44" s="40">
        <f t="shared" si="13"/>
        <v>0.64728450545423855</v>
      </c>
      <c r="G44" s="31">
        <f t="shared" si="14"/>
        <v>39</v>
      </c>
      <c r="H44" s="33" t="s">
        <v>80</v>
      </c>
      <c r="J44" s="42">
        <f>IF(AB44="YES",Quiz!D44,Quiz!C44)</f>
        <v>0.68117599999999978</v>
      </c>
      <c r="K44" s="42">
        <f>IF(AB44="YES",HW!D44,HW!C44)</f>
        <v>0.8928571428571429</v>
      </c>
      <c r="L44" s="42">
        <f>IF(AB44="YES",Participation!D44,Participation!C44)</f>
        <v>0.89166666666666672</v>
      </c>
      <c r="M44" s="34">
        <f>'MT1'!I44</f>
        <v>0.83913043478260874</v>
      </c>
      <c r="N44" s="34">
        <f>'MT2'!F44</f>
        <v>0.45132743362831856</v>
      </c>
      <c r="O44" s="34">
        <f>Final!I44</f>
        <v>0.47540983606557374</v>
      </c>
      <c r="P44" s="40"/>
      <c r="R44" s="38">
        <f t="shared" si="15"/>
        <v>0.64351878383804284</v>
      </c>
      <c r="S44" s="43">
        <f t="shared" si="16"/>
        <v>-3.7657216161957052E-3</v>
      </c>
      <c r="T44" s="38">
        <f t="shared" si="17"/>
        <v>0.61999865685391586</v>
      </c>
      <c r="U44" s="43">
        <f t="shared" si="18"/>
        <v>-2.7285848600322682E-2</v>
      </c>
      <c r="V44" s="38">
        <f t="shared" si="19"/>
        <v>0.6962737734107185</v>
      </c>
      <c r="W44" s="40">
        <f t="shared" si="20"/>
        <v>4.8989267956479954E-2</v>
      </c>
      <c r="AB44" s="31" t="s">
        <v>652</v>
      </c>
      <c r="AG44" s="42">
        <f t="shared" si="21"/>
        <v>0.58862256815883374</v>
      </c>
      <c r="AH44" s="44">
        <f t="shared" si="22"/>
        <v>0.250507866623775</v>
      </c>
      <c r="AI44" s="44">
        <f t="shared" si="23"/>
        <v>-0.13729513453051517</v>
      </c>
      <c r="AJ44" s="44">
        <f t="shared" si="24"/>
        <v>-0.11321273209325999</v>
      </c>
      <c r="AL44" s="40">
        <v>0.89932490118577091</v>
      </c>
      <c r="AM44" s="33" t="s">
        <v>79</v>
      </c>
    </row>
    <row r="45" spans="1:41" x14ac:dyDescent="0.3">
      <c r="A45" s="31">
        <v>1</v>
      </c>
      <c r="B45" s="31">
        <v>2</v>
      </c>
      <c r="C45" s="86" t="s">
        <v>711</v>
      </c>
      <c r="D45" s="91" t="s">
        <v>712</v>
      </c>
      <c r="F45" s="40">
        <f t="shared" si="13"/>
        <v>0.94561784108858293</v>
      </c>
      <c r="G45" s="31">
        <f t="shared" si="14"/>
        <v>3</v>
      </c>
      <c r="H45" s="33" t="s">
        <v>85</v>
      </c>
      <c r="J45" s="42">
        <f>IF(AB45="YES",Quiz!D45,Quiz!C45)</f>
        <v>0.92980800000000019</v>
      </c>
      <c r="K45" s="42">
        <f>IF(AB45="YES",HW!D45,HW!C45)</f>
        <v>0.94285714285714284</v>
      </c>
      <c r="L45" s="42">
        <f>IF(AB45="YES",Participation!D45,Participation!C45)</f>
        <v>1</v>
      </c>
      <c r="M45" s="34">
        <f>'MT1'!I45</f>
        <v>0.9652173913043478</v>
      </c>
      <c r="N45" s="34">
        <f>'MT2'!F45</f>
        <v>0.90030973451327434</v>
      </c>
      <c r="O45" s="34">
        <f>Final!I45</f>
        <v>0.95081967213114749</v>
      </c>
      <c r="P45" s="40"/>
      <c r="R45" s="38">
        <f t="shared" si="15"/>
        <v>0.94737449009842534</v>
      </c>
      <c r="S45" s="43">
        <f t="shared" si="16"/>
        <v>1.7566490098424037E-3</v>
      </c>
      <c r="T45" s="38">
        <f t="shared" si="17"/>
        <v>0.94592458533652068</v>
      </c>
      <c r="U45" s="43">
        <f t="shared" si="18"/>
        <v>3.0674424793775135E-4</v>
      </c>
      <c r="V45" s="38">
        <f t="shared" si="19"/>
        <v>0.95694486773241005</v>
      </c>
      <c r="W45" s="40">
        <f t="shared" si="20"/>
        <v>1.1327026643827121E-2</v>
      </c>
      <c r="AB45" s="31" t="s">
        <v>652</v>
      </c>
      <c r="AG45" s="42">
        <f t="shared" si="21"/>
        <v>0.93878226598292314</v>
      </c>
      <c r="AH45" s="44">
        <f t="shared" si="22"/>
        <v>2.6435125321424668E-2</v>
      </c>
      <c r="AI45" s="44">
        <f t="shared" si="23"/>
        <v>-3.8472531469648796E-2</v>
      </c>
      <c r="AJ45" s="44">
        <f t="shared" si="24"/>
        <v>1.203740614822435E-2</v>
      </c>
      <c r="AL45" s="40">
        <v>0.96786028985507233</v>
      </c>
      <c r="AM45" s="33" t="s">
        <v>85</v>
      </c>
    </row>
    <row r="46" spans="1:41" x14ac:dyDescent="0.3">
      <c r="A46" s="31">
        <v>1</v>
      </c>
      <c r="B46" s="31">
        <v>2</v>
      </c>
      <c r="C46" s="86" t="s">
        <v>713</v>
      </c>
      <c r="D46" s="91" t="s">
        <v>896</v>
      </c>
      <c r="F46" s="40">
        <f t="shared" si="13"/>
        <v>0.97596647467545172</v>
      </c>
      <c r="G46" s="31">
        <f t="shared" si="14"/>
        <v>1</v>
      </c>
      <c r="H46" s="33" t="s">
        <v>85</v>
      </c>
      <c r="J46" s="42">
        <f>IF(AB46="YES",Quiz!D46,Quiz!C46)</f>
        <v>1</v>
      </c>
      <c r="K46" s="42">
        <f>IF(AB46="YES",HW!D46,HW!C46)</f>
        <v>0.99642857142857144</v>
      </c>
      <c r="L46" s="42">
        <f>IF(AB46="YES",Participation!D46,Participation!C46)</f>
        <v>1</v>
      </c>
      <c r="M46" s="34">
        <f>'MT1'!I46</f>
        <v>0.9652173913043478</v>
      </c>
      <c r="N46" s="34">
        <f>'MT2'!F46</f>
        <v>0.97787610619469023</v>
      </c>
      <c r="O46" s="34">
        <f>Final!I46</f>
        <v>0.95901639344262291</v>
      </c>
      <c r="P46" s="40"/>
      <c r="R46" s="38">
        <f t="shared" si="15"/>
        <v>0.97329608297272419</v>
      </c>
      <c r="S46" s="43">
        <f t="shared" si="16"/>
        <v>-2.670391702727537E-3</v>
      </c>
      <c r="T46" s="38">
        <f t="shared" si="17"/>
        <v>0.97369290836954947</v>
      </c>
      <c r="U46" s="43">
        <f t="shared" si="18"/>
        <v>-2.2735663059022526E-3</v>
      </c>
      <c r="V46" s="38">
        <f t="shared" si="19"/>
        <v>0.97548906679564196</v>
      </c>
      <c r="W46" s="40">
        <f t="shared" si="20"/>
        <v>-4.7740787980976584E-4</v>
      </c>
      <c r="Z46" s="31">
        <v>1</v>
      </c>
      <c r="AB46" s="31" t="s">
        <v>652</v>
      </c>
      <c r="AG46" s="42">
        <f t="shared" si="21"/>
        <v>0.96736996364722039</v>
      </c>
      <c r="AH46" s="44">
        <f t="shared" si="22"/>
        <v>-2.1525723428725829E-3</v>
      </c>
      <c r="AI46" s="44">
        <f t="shared" si="23"/>
        <v>1.0506142547469843E-2</v>
      </c>
      <c r="AJ46" s="44">
        <f t="shared" si="24"/>
        <v>-8.3535702045974825E-3</v>
      </c>
      <c r="AL46" s="40">
        <v>0.98608695652173917</v>
      </c>
      <c r="AM46" s="33" t="s">
        <v>85</v>
      </c>
    </row>
    <row r="47" spans="1:41" x14ac:dyDescent="0.3">
      <c r="A47" s="31">
        <v>1</v>
      </c>
      <c r="B47" s="31">
        <v>2</v>
      </c>
      <c r="C47" s="86" t="s">
        <v>714</v>
      </c>
      <c r="D47" s="91" t="s">
        <v>715</v>
      </c>
      <c r="F47" s="40">
        <f t="shared" si="13"/>
        <v>0.83555023434484643</v>
      </c>
      <c r="G47" s="31">
        <f t="shared" si="14"/>
        <v>17</v>
      </c>
      <c r="H47" s="33" t="s">
        <v>83</v>
      </c>
      <c r="J47" s="42">
        <f>IF(AB47="YES",Quiz!D47,Quiz!C47)</f>
        <v>0.93791250000000004</v>
      </c>
      <c r="K47" s="42">
        <f>IF(AB47="YES",HW!D47,HW!C47)</f>
        <v>0.86428571428571432</v>
      </c>
      <c r="L47" s="42">
        <f>IF(AB47="YES",Participation!D47,Participation!C47)</f>
        <v>0.98333333333333328</v>
      </c>
      <c r="M47" s="34">
        <f>'MT1'!I47</f>
        <v>0.90652173913043477</v>
      </c>
      <c r="N47" s="34">
        <f>'MT2'!F47</f>
        <v>0.68584070796460173</v>
      </c>
      <c r="O47" s="34">
        <f>Final!I47</f>
        <v>0.79508196721311475</v>
      </c>
      <c r="P47" s="40"/>
      <c r="R47" s="38">
        <f t="shared" si="15"/>
        <v>0.82417664927205159</v>
      </c>
      <c r="S47" s="43">
        <f t="shared" si="16"/>
        <v>-1.1373585072794845E-2</v>
      </c>
      <c r="T47" s="38">
        <f t="shared" si="17"/>
        <v>0.8323574032403056</v>
      </c>
      <c r="U47" s="43">
        <f t="shared" si="18"/>
        <v>-3.1928311045408275E-3</v>
      </c>
      <c r="V47" s="38">
        <f t="shared" si="19"/>
        <v>0.87297761593990753</v>
      </c>
      <c r="W47" s="40">
        <f t="shared" si="20"/>
        <v>3.7427381595061093E-2</v>
      </c>
      <c r="AB47" s="31" t="s">
        <v>652</v>
      </c>
      <c r="AG47" s="42">
        <f t="shared" si="21"/>
        <v>0.79581480476938371</v>
      </c>
      <c r="AH47" s="44">
        <f t="shared" si="22"/>
        <v>0.11070693436105106</v>
      </c>
      <c r="AI47" s="44">
        <f t="shared" si="23"/>
        <v>-0.10997409680478198</v>
      </c>
      <c r="AJ47" s="44">
        <f t="shared" si="24"/>
        <v>-7.3283755626896152E-4</v>
      </c>
      <c r="AL47" s="40">
        <v>0.94475069565217384</v>
      </c>
      <c r="AM47" s="33" t="s">
        <v>85</v>
      </c>
    </row>
    <row r="48" spans="1:41" s="106" customFormat="1" x14ac:dyDescent="0.3">
      <c r="A48" s="106">
        <v>0</v>
      </c>
      <c r="B48" s="106">
        <v>2</v>
      </c>
      <c r="C48" s="123" t="s">
        <v>123</v>
      </c>
      <c r="D48" s="108" t="s">
        <v>716</v>
      </c>
      <c r="F48" s="109"/>
      <c r="H48" s="110"/>
      <c r="P48" s="109"/>
      <c r="V48" s="111"/>
      <c r="W48" s="112"/>
      <c r="AB48" s="106" t="s">
        <v>652</v>
      </c>
      <c r="AL48" s="112"/>
      <c r="AM48" s="110"/>
      <c r="AO48" s="110"/>
    </row>
    <row r="49" spans="1:41" s="106" customFormat="1" x14ac:dyDescent="0.3">
      <c r="A49" s="106">
        <v>0</v>
      </c>
      <c r="B49" s="106">
        <v>2</v>
      </c>
      <c r="C49" s="123" t="s">
        <v>717</v>
      </c>
      <c r="D49" s="108" t="s">
        <v>718</v>
      </c>
      <c r="F49" s="112"/>
      <c r="H49" s="110"/>
      <c r="J49" s="128"/>
      <c r="K49" s="128"/>
      <c r="L49" s="128"/>
      <c r="M49" s="129"/>
      <c r="N49" s="129"/>
      <c r="O49" s="129"/>
      <c r="P49" s="112"/>
      <c r="R49" s="109"/>
      <c r="S49" s="130"/>
      <c r="T49" s="109"/>
      <c r="U49" s="130"/>
      <c r="V49" s="109"/>
      <c r="W49" s="112"/>
      <c r="Z49" s="106">
        <v>4</v>
      </c>
      <c r="AB49" s="106" t="s">
        <v>652</v>
      </c>
      <c r="AC49" s="106" t="s">
        <v>922</v>
      </c>
      <c r="AE49" s="106" t="s">
        <v>743</v>
      </c>
      <c r="AG49" s="128" t="e">
        <f t="shared" ref="AG49:AG64" si="25">AVERAGE(M49:O49)</f>
        <v>#DIV/0!</v>
      </c>
      <c r="AH49" s="131" t="e">
        <f t="shared" ref="AH49:AH64" si="26">(M49-$AG49)</f>
        <v>#DIV/0!</v>
      </c>
      <c r="AI49" s="131" t="e">
        <f t="shared" ref="AI49:AI64" si="27">(N49-$AG49)</f>
        <v>#DIV/0!</v>
      </c>
      <c r="AJ49" s="131" t="e">
        <f t="shared" ref="AJ49:AJ64" si="28">(O49-$AG49)</f>
        <v>#DIV/0!</v>
      </c>
      <c r="AL49" s="112">
        <v>0.64491494071146249</v>
      </c>
      <c r="AM49" s="110" t="s">
        <v>18</v>
      </c>
      <c r="AO49" s="110"/>
    </row>
    <row r="50" spans="1:41" x14ac:dyDescent="0.3">
      <c r="A50" s="31">
        <v>1</v>
      </c>
      <c r="B50" s="31">
        <v>2</v>
      </c>
      <c r="C50" s="86" t="s">
        <v>719</v>
      </c>
      <c r="D50" s="91" t="s">
        <v>720</v>
      </c>
      <c r="F50" s="40">
        <f t="shared" ref="F50:F64" si="29">(J50*$J$2+K50*$K$2+L50*$L$2+M50*$M$2+N50*$N$2+O50*$O$2)/$F$2+P50</f>
        <v>0.74287075708107331</v>
      </c>
      <c r="G50" s="31">
        <f t="shared" ref="G50:G64" si="30">RANK(F50,$F$4:$F$64)</f>
        <v>27</v>
      </c>
      <c r="H50" s="33" t="s">
        <v>87</v>
      </c>
      <c r="J50" s="42">
        <f>IF(AB50="YES",Quiz!D50,Quiz!C50)</f>
        <v>0.66499310344827589</v>
      </c>
      <c r="K50" s="42">
        <f>IF(AB50="YES",HW!D50,HW!C50)</f>
        <v>0.80882352941176472</v>
      </c>
      <c r="L50" s="42">
        <f>IF(AB50="YES",Participation!D50,Participation!C50)</f>
        <v>0.69852941176470584</v>
      </c>
      <c r="M50" s="34">
        <f>'MT1'!I50</f>
        <v>0.85</v>
      </c>
      <c r="N50" s="180">
        <f>'MT2'!F50</f>
        <v>0.54867256637168138</v>
      </c>
      <c r="O50" s="34">
        <f>Final!I50</f>
        <v>0.81967213114754101</v>
      </c>
      <c r="P50" s="40"/>
      <c r="R50" s="38">
        <f t="shared" ref="R50:R64" si="31">(F50*$F$2-J50*$J$2)/($F$2-$J$2)</f>
        <v>0.75152382970693965</v>
      </c>
      <c r="S50" s="43">
        <f t="shared" ref="S50:S64" si="32">R50-F50</f>
        <v>8.6530726258663426E-3</v>
      </c>
      <c r="T50" s="38">
        <f t="shared" ref="T50:T64" si="33">($F50*$F$2-K50*$K$2)/($F$2-$K$2)</f>
        <v>0.73554267126655193</v>
      </c>
      <c r="U50" s="43">
        <f t="shared" ref="U50:U64" si="34">T50-F50</f>
        <v>-7.328085814521379E-3</v>
      </c>
      <c r="V50" s="38">
        <f t="shared" ref="V50:V64" si="35">($F50*$F$2-N50*$N$2)/($F$2-$N$2)</f>
        <v>0.79142030475842129</v>
      </c>
      <c r="W50" s="40">
        <f t="shared" ref="W50:W64" si="36">IF(V50="","",V50-F50)</f>
        <v>4.8549547677347982E-2</v>
      </c>
      <c r="X50" s="31" t="s">
        <v>969</v>
      </c>
      <c r="AG50" s="42">
        <f t="shared" si="25"/>
        <v>0.73944823250640745</v>
      </c>
      <c r="AH50" s="44">
        <f t="shared" si="26"/>
        <v>0.11055176749359252</v>
      </c>
      <c r="AI50" s="44">
        <f t="shared" si="27"/>
        <v>-0.19077566613472607</v>
      </c>
      <c r="AJ50" s="44">
        <f t="shared" si="28"/>
        <v>8.0223898641133551E-2</v>
      </c>
      <c r="AL50" s="40">
        <v>0.75935377777777791</v>
      </c>
      <c r="AM50" s="33" t="s">
        <v>82</v>
      </c>
    </row>
    <row r="51" spans="1:41" x14ac:dyDescent="0.3">
      <c r="A51" s="31">
        <v>1</v>
      </c>
      <c r="B51" s="31">
        <v>2</v>
      </c>
      <c r="C51" s="86" t="s">
        <v>721</v>
      </c>
      <c r="D51" s="91" t="s">
        <v>243</v>
      </c>
      <c r="F51" s="40">
        <f t="shared" si="29"/>
        <v>0.83472721463218158</v>
      </c>
      <c r="G51" s="31">
        <f t="shared" si="30"/>
        <v>18</v>
      </c>
      <c r="H51" s="33" t="s">
        <v>83</v>
      </c>
      <c r="J51" s="42">
        <f>IF(AB51="YES",Quiz!D51,Quiz!C51)</f>
        <v>0.95767999999999998</v>
      </c>
      <c r="K51" s="42">
        <f>IF(AB51="YES",HW!D51,HW!C51)</f>
        <v>0.9464285714285714</v>
      </c>
      <c r="L51" s="42">
        <f>IF(AB51="YES",Participation!D51,Participation!C51)</f>
        <v>1</v>
      </c>
      <c r="M51" s="34">
        <f>'MT1'!I51</f>
        <v>0.81739130434782614</v>
      </c>
      <c r="N51" s="34">
        <f>'MT2'!F51</f>
        <v>0.56402654867256641</v>
      </c>
      <c r="O51" s="34">
        <f>Final!I51</f>
        <v>0.89344262295081966</v>
      </c>
      <c r="P51" s="40"/>
      <c r="R51" s="38">
        <f t="shared" si="31"/>
        <v>0.8210657940357573</v>
      </c>
      <c r="S51" s="43">
        <f t="shared" si="32"/>
        <v>-1.3661420596424279E-2</v>
      </c>
      <c r="T51" s="38">
        <f t="shared" si="33"/>
        <v>0.82231595276591607</v>
      </c>
      <c r="U51" s="43">
        <f t="shared" si="34"/>
        <v>-1.2411261866265511E-2</v>
      </c>
      <c r="V51" s="38">
        <f t="shared" si="35"/>
        <v>0.90240238112208526</v>
      </c>
      <c r="W51" s="40">
        <f t="shared" si="36"/>
        <v>6.7675166489903682E-2</v>
      </c>
      <c r="AB51" s="31" t="s">
        <v>652</v>
      </c>
      <c r="AG51" s="42">
        <f t="shared" si="25"/>
        <v>0.75828682532373737</v>
      </c>
      <c r="AH51" s="44">
        <f t="shared" si="26"/>
        <v>5.9104479024088774E-2</v>
      </c>
      <c r="AI51" s="44">
        <f t="shared" si="27"/>
        <v>-0.19426027665117096</v>
      </c>
      <c r="AJ51" s="44">
        <f t="shared" si="28"/>
        <v>0.1351557976270823</v>
      </c>
      <c r="AL51" s="40">
        <v>0.91350015810276686</v>
      </c>
      <c r="AM51" s="33" t="s">
        <v>79</v>
      </c>
    </row>
    <row r="52" spans="1:41" x14ac:dyDescent="0.3">
      <c r="A52" s="31">
        <v>1</v>
      </c>
      <c r="B52" s="31">
        <v>2</v>
      </c>
      <c r="C52" s="86" t="s">
        <v>722</v>
      </c>
      <c r="D52" s="91" t="s">
        <v>723</v>
      </c>
      <c r="F52" s="40">
        <f t="shared" si="29"/>
        <v>0.73301771463785836</v>
      </c>
      <c r="G52" s="31">
        <f t="shared" si="30"/>
        <v>31</v>
      </c>
      <c r="H52" s="33" t="s">
        <v>87</v>
      </c>
      <c r="J52" s="42">
        <f>IF(AB52="YES",Quiz!D52,Quiz!C52)</f>
        <v>0.87831599999999999</v>
      </c>
      <c r="K52" s="42">
        <f>IF(AB52="YES",HW!D52,HW!C52)</f>
        <v>0.87142857142857144</v>
      </c>
      <c r="L52" s="42">
        <f>IF(AB52="YES",Participation!D52,Participation!C52)</f>
        <v>1</v>
      </c>
      <c r="M52" s="34">
        <f>'MT1'!I52</f>
        <v>0.79130434782608694</v>
      </c>
      <c r="N52" s="180">
        <f>'MT2'!F52</f>
        <v>0.31858407079646017</v>
      </c>
      <c r="O52" s="34">
        <f>Final!I52</f>
        <v>0.78688524590163933</v>
      </c>
      <c r="P52" s="40"/>
      <c r="R52" s="38">
        <f t="shared" si="31"/>
        <v>0.71687346070873148</v>
      </c>
      <c r="S52" s="43">
        <f t="shared" si="32"/>
        <v>-1.6144253929126884E-2</v>
      </c>
      <c r="T52" s="38">
        <f t="shared" si="33"/>
        <v>0.71763873055000127</v>
      </c>
      <c r="U52" s="43">
        <f t="shared" si="34"/>
        <v>-1.5378984087857095E-2</v>
      </c>
      <c r="V52" s="38">
        <f t="shared" si="35"/>
        <v>0.83662612559820793</v>
      </c>
      <c r="W52" s="40">
        <f t="shared" si="36"/>
        <v>0.10360841096034956</v>
      </c>
      <c r="X52" s="31" t="s">
        <v>969</v>
      </c>
      <c r="Z52" s="31">
        <v>4</v>
      </c>
      <c r="AB52" s="31" t="s">
        <v>652</v>
      </c>
      <c r="AG52" s="42">
        <f t="shared" si="25"/>
        <v>0.63225788817472883</v>
      </c>
      <c r="AH52" s="44">
        <f t="shared" si="26"/>
        <v>0.15904645965135811</v>
      </c>
      <c r="AI52" s="44">
        <f t="shared" si="27"/>
        <v>-0.31367381737826866</v>
      </c>
      <c r="AJ52" s="44">
        <f t="shared" si="28"/>
        <v>0.1546273577269105</v>
      </c>
      <c r="AL52" s="40">
        <v>0.87123204216073791</v>
      </c>
      <c r="AM52" s="33" t="s">
        <v>83</v>
      </c>
    </row>
    <row r="53" spans="1:41" x14ac:dyDescent="0.3">
      <c r="A53" s="31">
        <v>1</v>
      </c>
      <c r="B53" s="31">
        <v>2</v>
      </c>
      <c r="C53" s="86" t="s">
        <v>211</v>
      </c>
      <c r="D53" s="91" t="s">
        <v>724</v>
      </c>
      <c r="F53" s="40">
        <f t="shared" si="29"/>
        <v>0.72993274207632264</v>
      </c>
      <c r="G53" s="31">
        <f t="shared" si="30"/>
        <v>32</v>
      </c>
      <c r="H53" s="33" t="s">
        <v>87</v>
      </c>
      <c r="J53" s="42">
        <f>IF(AB53="YES",Quiz!D53,Quiz!C53)</f>
        <v>0.78787200000000002</v>
      </c>
      <c r="K53" s="42">
        <f>IF(AB53="YES",HW!D53,HW!C53)</f>
        <v>0.89642857142857146</v>
      </c>
      <c r="L53" s="42">
        <f>IF(AB53="YES",Participation!D53,Participation!C53)</f>
        <v>0.9916666666666667</v>
      </c>
      <c r="M53" s="34">
        <f>'MT1'!I53</f>
        <v>0.69130434782608696</v>
      </c>
      <c r="N53" s="180">
        <f>'MT2'!F53</f>
        <v>0.35398230088495575</v>
      </c>
      <c r="O53" s="34">
        <f>Final!I53</f>
        <v>0.84426229508196726</v>
      </c>
      <c r="P53" s="40"/>
      <c r="R53" s="38">
        <f t="shared" si="31"/>
        <v>0.72349504675146947</v>
      </c>
      <c r="S53" s="43">
        <f t="shared" si="32"/>
        <v>-6.4376953248531654E-3</v>
      </c>
      <c r="T53" s="38">
        <f t="shared" si="33"/>
        <v>0.71143320548162836</v>
      </c>
      <c r="U53" s="43">
        <f t="shared" si="34"/>
        <v>-1.8499536594694277E-2</v>
      </c>
      <c r="V53" s="38">
        <f t="shared" si="35"/>
        <v>0.82392035237416428</v>
      </c>
      <c r="W53" s="40">
        <f t="shared" si="36"/>
        <v>9.3987610297841639E-2</v>
      </c>
      <c r="X53" s="31" t="s">
        <v>969</v>
      </c>
      <c r="AA53" s="31">
        <v>1</v>
      </c>
      <c r="AB53" s="31" t="s">
        <v>652</v>
      </c>
      <c r="AG53" s="42">
        <f t="shared" si="25"/>
        <v>0.62984964793100329</v>
      </c>
      <c r="AH53" s="44">
        <f t="shared" si="26"/>
        <v>6.1454699895083675E-2</v>
      </c>
      <c r="AI53" s="44">
        <f t="shared" si="27"/>
        <v>-0.27586734704604754</v>
      </c>
      <c r="AJ53" s="44">
        <f t="shared" si="28"/>
        <v>0.21441264715096398</v>
      </c>
      <c r="AL53" s="40">
        <v>0.81542476943346509</v>
      </c>
      <c r="AM53" s="33" t="s">
        <v>82</v>
      </c>
    </row>
    <row r="54" spans="1:41" x14ac:dyDescent="0.3">
      <c r="A54" s="31">
        <v>1</v>
      </c>
      <c r="B54" s="31">
        <v>2</v>
      </c>
      <c r="C54" s="86" t="s">
        <v>725</v>
      </c>
      <c r="D54" s="91" t="s">
        <v>75</v>
      </c>
      <c r="F54" s="40">
        <f t="shared" si="29"/>
        <v>0.81576147001233579</v>
      </c>
      <c r="G54" s="31">
        <f t="shared" si="30"/>
        <v>20</v>
      </c>
      <c r="H54" s="33" t="s">
        <v>83</v>
      </c>
      <c r="J54" s="42">
        <f>IF(AB54="YES",Quiz!D54,Quiz!C54)</f>
        <v>0.8871130434782607</v>
      </c>
      <c r="K54" s="42">
        <f>IF(AB54="YES",HW!D54,HW!C54)</f>
        <v>0.9107142857142857</v>
      </c>
      <c r="L54" s="42">
        <f>IF(AB54="YES",Participation!D54,Participation!C54)</f>
        <v>1</v>
      </c>
      <c r="M54" s="34">
        <f>'MT1'!I54</f>
        <v>0.87826086956521732</v>
      </c>
      <c r="N54" s="34">
        <f>'MT2'!F54</f>
        <v>0.8549115044247787</v>
      </c>
      <c r="O54" s="34">
        <f>Final!I54</f>
        <v>0.63114754098360659</v>
      </c>
      <c r="P54" s="40"/>
      <c r="R54" s="38">
        <f t="shared" si="31"/>
        <v>0.80783351740501086</v>
      </c>
      <c r="S54" s="43">
        <f t="shared" si="32"/>
        <v>-7.9279526073249285E-3</v>
      </c>
      <c r="T54" s="38">
        <f t="shared" si="33"/>
        <v>0.80521115715656355</v>
      </c>
      <c r="U54" s="43">
        <f t="shared" si="34"/>
        <v>-1.0550312855772237E-2</v>
      </c>
      <c r="V54" s="38">
        <f t="shared" si="35"/>
        <v>0.80597396140922506</v>
      </c>
      <c r="W54" s="40">
        <f t="shared" si="36"/>
        <v>-9.7875086031107283E-3</v>
      </c>
      <c r="Z54" s="31">
        <v>1</v>
      </c>
      <c r="AB54" s="31" t="s">
        <v>652</v>
      </c>
      <c r="AG54" s="42">
        <f t="shared" si="25"/>
        <v>0.7881066383245342</v>
      </c>
      <c r="AH54" s="44">
        <f t="shared" si="26"/>
        <v>9.0154231240683114E-2</v>
      </c>
      <c r="AI54" s="44">
        <f t="shared" si="27"/>
        <v>6.6804866100244498E-2</v>
      </c>
      <c r="AJ54" s="44">
        <f t="shared" si="28"/>
        <v>-0.15695909734092761</v>
      </c>
      <c r="AL54" s="40">
        <v>0.88050252964426889</v>
      </c>
      <c r="AM54" s="33" t="s">
        <v>81</v>
      </c>
    </row>
    <row r="55" spans="1:41" x14ac:dyDescent="0.3">
      <c r="A55" s="31">
        <v>1</v>
      </c>
      <c r="B55" s="31">
        <v>2</v>
      </c>
      <c r="C55" s="86" t="s">
        <v>726</v>
      </c>
      <c r="D55" s="91" t="s">
        <v>346</v>
      </c>
      <c r="F55" s="40">
        <f t="shared" si="29"/>
        <v>0.76154307976045554</v>
      </c>
      <c r="G55" s="31">
        <f t="shared" si="30"/>
        <v>26</v>
      </c>
      <c r="H55" s="33" t="s">
        <v>87</v>
      </c>
      <c r="J55" s="42">
        <f>IF(AB55="YES",Quiz!D55,Quiz!C55)</f>
        <v>0.76934999999999987</v>
      </c>
      <c r="K55" s="42">
        <f>IF(AB55="YES",HW!D55,HW!C55)</f>
        <v>0.86785714285714288</v>
      </c>
      <c r="L55" s="42">
        <f>IF(AB55="YES",Participation!D55,Participation!C55)</f>
        <v>1</v>
      </c>
      <c r="M55" s="34">
        <f>'MT1'!I55</f>
        <v>0.72173913043478266</v>
      </c>
      <c r="N55" s="180">
        <f>'MT2'!F55</f>
        <v>0.51327433628318586</v>
      </c>
      <c r="O55" s="34">
        <f>Final!I55</f>
        <v>0.83606557377049184</v>
      </c>
      <c r="P55" s="40"/>
      <c r="R55" s="38">
        <f t="shared" si="31"/>
        <v>0.76067564417828393</v>
      </c>
      <c r="S55" s="43">
        <f t="shared" si="32"/>
        <v>-8.674355821716162E-4</v>
      </c>
      <c r="T55" s="38">
        <f t="shared" si="33"/>
        <v>0.74973040608304575</v>
      </c>
      <c r="U55" s="43">
        <f t="shared" si="34"/>
        <v>-1.1812673677409791E-2</v>
      </c>
      <c r="V55" s="38">
        <f t="shared" si="35"/>
        <v>0.82361026562977291</v>
      </c>
      <c r="W55" s="40">
        <f t="shared" si="36"/>
        <v>6.2067185869317365E-2</v>
      </c>
      <c r="X55" s="31" t="s">
        <v>969</v>
      </c>
      <c r="AA55" s="31">
        <v>1</v>
      </c>
      <c r="AB55" s="31" t="s">
        <v>652</v>
      </c>
      <c r="AG55" s="42">
        <f t="shared" si="25"/>
        <v>0.69035968016282023</v>
      </c>
      <c r="AH55" s="44">
        <f t="shared" si="26"/>
        <v>3.1379450271962428E-2</v>
      </c>
      <c r="AI55" s="44">
        <f t="shared" si="27"/>
        <v>-0.17708534387963437</v>
      </c>
      <c r="AJ55" s="44">
        <f t="shared" si="28"/>
        <v>0.14570589360767161</v>
      </c>
      <c r="AL55" s="40">
        <v>0.84066656126482209</v>
      </c>
      <c r="AM55" s="33" t="s">
        <v>81</v>
      </c>
    </row>
    <row r="56" spans="1:41" x14ac:dyDescent="0.3">
      <c r="A56" s="31">
        <v>1</v>
      </c>
      <c r="B56" s="31">
        <v>2</v>
      </c>
      <c r="C56" s="86" t="s">
        <v>174</v>
      </c>
      <c r="D56" s="91" t="s">
        <v>727</v>
      </c>
      <c r="F56" s="40">
        <f t="shared" si="29"/>
        <v>0.91875765088896555</v>
      </c>
      <c r="G56" s="31">
        <f t="shared" si="30"/>
        <v>7</v>
      </c>
      <c r="H56" s="33" t="s">
        <v>85</v>
      </c>
      <c r="J56" s="42">
        <f>IF(AB56="YES",Quiz!D56,Quiz!C56)</f>
        <v>0.97242857142857142</v>
      </c>
      <c r="K56" s="42">
        <f>IF(AB56="YES",HW!D56,HW!C56)</f>
        <v>0.9642857142857143</v>
      </c>
      <c r="L56" s="42">
        <f>IF(AB56="YES",Participation!D56,Participation!C56)</f>
        <v>1</v>
      </c>
      <c r="M56" s="34">
        <f>'MT1'!I56</f>
        <v>1.0004782608695653</v>
      </c>
      <c r="N56" s="34">
        <f>'MT2'!F56</f>
        <v>0.9938053097345132</v>
      </c>
      <c r="O56" s="34">
        <f>Final!I56</f>
        <v>0.75409836065573765</v>
      </c>
      <c r="P56" s="40"/>
      <c r="R56" s="38">
        <f t="shared" si="31"/>
        <v>0.91279421527345372</v>
      </c>
      <c r="S56" s="43">
        <f t="shared" si="32"/>
        <v>-5.9634356155118251E-3</v>
      </c>
      <c r="T56" s="38">
        <f t="shared" si="33"/>
        <v>0.91369897717821569</v>
      </c>
      <c r="U56" s="43">
        <f t="shared" si="34"/>
        <v>-5.0586737107498614E-3</v>
      </c>
      <c r="V56" s="38">
        <f t="shared" si="35"/>
        <v>0.89999573617757855</v>
      </c>
      <c r="W56" s="40">
        <f t="shared" si="36"/>
        <v>-1.8761914711386996E-2</v>
      </c>
      <c r="Z56" s="31">
        <v>1</v>
      </c>
      <c r="AA56" s="31">
        <v>4</v>
      </c>
      <c r="AB56" s="31" t="s">
        <v>652</v>
      </c>
      <c r="AG56" s="42">
        <f t="shared" si="25"/>
        <v>0.91612731041993867</v>
      </c>
      <c r="AH56" s="44">
        <f t="shared" si="26"/>
        <v>8.4350950449626594E-2</v>
      </c>
      <c r="AI56" s="44">
        <f t="shared" si="27"/>
        <v>7.7677999314574531E-2</v>
      </c>
      <c r="AJ56" s="44">
        <f t="shared" si="28"/>
        <v>-0.16202894976420101</v>
      </c>
      <c r="AL56" s="40">
        <v>0.97239130434782606</v>
      </c>
      <c r="AM56" s="33" t="s">
        <v>85</v>
      </c>
    </row>
    <row r="57" spans="1:41" x14ac:dyDescent="0.3">
      <c r="A57" s="31">
        <v>1</v>
      </c>
      <c r="B57" s="31">
        <v>2</v>
      </c>
      <c r="C57" s="86" t="s">
        <v>728</v>
      </c>
      <c r="D57" s="91" t="s">
        <v>729</v>
      </c>
      <c r="F57" s="40">
        <f t="shared" si="29"/>
        <v>0.91868684011270774</v>
      </c>
      <c r="G57" s="31">
        <f t="shared" si="30"/>
        <v>8</v>
      </c>
      <c r="H57" s="33" t="s">
        <v>85</v>
      </c>
      <c r="J57" s="42">
        <f>IF(AB57="YES",Quiz!D57,Quiz!C57)</f>
        <v>0.97078800000000021</v>
      </c>
      <c r="K57" s="42">
        <f>IF(AB57="YES",HW!D57,HW!C57)</f>
        <v>0.95357142857142863</v>
      </c>
      <c r="L57" s="42">
        <f>IF(AB57="YES",Participation!D57,Participation!C57)</f>
        <v>1</v>
      </c>
      <c r="M57" s="34">
        <f>'MT1'!I57</f>
        <v>0.97826086956521741</v>
      </c>
      <c r="N57" s="34">
        <f>'MT2'!F57</f>
        <v>0.7144690265486725</v>
      </c>
      <c r="O57" s="34">
        <f>Final!I57</f>
        <v>0.95901639344262291</v>
      </c>
      <c r="P57" s="40"/>
      <c r="R57" s="38">
        <f t="shared" si="31"/>
        <v>0.91289782234745298</v>
      </c>
      <c r="S57" s="43">
        <f t="shared" si="32"/>
        <v>-5.7890177652547559E-3</v>
      </c>
      <c r="T57" s="38">
        <f t="shared" si="33"/>
        <v>0.91481077472840533</v>
      </c>
      <c r="U57" s="43">
        <f t="shared" si="34"/>
        <v>-3.8760653843024073E-3</v>
      </c>
      <c r="V57" s="38">
        <f t="shared" si="35"/>
        <v>0.96974129350371652</v>
      </c>
      <c r="W57" s="40">
        <f t="shared" si="36"/>
        <v>5.1054453391008781E-2</v>
      </c>
      <c r="AB57" s="31" t="s">
        <v>652</v>
      </c>
      <c r="AG57" s="42">
        <f t="shared" si="25"/>
        <v>0.88391542985217086</v>
      </c>
      <c r="AH57" s="44">
        <f t="shared" si="26"/>
        <v>9.4345439713046542E-2</v>
      </c>
      <c r="AI57" s="44">
        <f t="shared" si="27"/>
        <v>-0.16944640330349836</v>
      </c>
      <c r="AJ57" s="44">
        <f t="shared" si="28"/>
        <v>7.5100963590452041E-2</v>
      </c>
      <c r="AL57" s="40">
        <v>0.94335283267457182</v>
      </c>
      <c r="AM57" s="33" t="s">
        <v>86</v>
      </c>
    </row>
    <row r="58" spans="1:41" x14ac:dyDescent="0.3">
      <c r="A58" s="31">
        <v>1</v>
      </c>
      <c r="B58" s="31">
        <v>2</v>
      </c>
      <c r="C58" s="86" t="s">
        <v>730</v>
      </c>
      <c r="D58" s="91" t="s">
        <v>731</v>
      </c>
      <c r="F58" s="40">
        <f t="shared" si="29"/>
        <v>0.93574319812862627</v>
      </c>
      <c r="G58" s="31">
        <f t="shared" si="30"/>
        <v>4</v>
      </c>
      <c r="H58" s="33" t="s">
        <v>85</v>
      </c>
      <c r="J58" s="42">
        <f>IF(AB58="YES",Quiz!D58,Quiz!C58)</f>
        <v>0.97961600000000004</v>
      </c>
      <c r="K58" s="42">
        <f>IF(AB58="YES",HW!D58,HW!C58)</f>
        <v>0.98928571428571432</v>
      </c>
      <c r="L58" s="42">
        <f>IF(AB58="YES",Participation!D58,Participation!C58)</f>
        <v>1</v>
      </c>
      <c r="M58" s="34">
        <f>'MT1'!I58</f>
        <v>0.95434782608695645</v>
      </c>
      <c r="N58" s="34">
        <f>'MT2'!F58</f>
        <v>0.75221238938053092</v>
      </c>
      <c r="O58" s="34">
        <f>Final!I58</f>
        <v>0.99180327868852458</v>
      </c>
      <c r="P58" s="40"/>
      <c r="R58" s="38">
        <f t="shared" si="31"/>
        <v>0.93086844236514033</v>
      </c>
      <c r="S58" s="43">
        <f t="shared" si="32"/>
        <v>-4.8747557634859495E-3</v>
      </c>
      <c r="T58" s="38">
        <f t="shared" si="33"/>
        <v>0.92979402966672753</v>
      </c>
      <c r="U58" s="43">
        <f t="shared" si="34"/>
        <v>-5.9491684618987462E-3</v>
      </c>
      <c r="V58" s="38">
        <f t="shared" si="35"/>
        <v>0.98162590031565</v>
      </c>
      <c r="W58" s="40">
        <f t="shared" si="36"/>
        <v>4.5882702187023727E-2</v>
      </c>
      <c r="Z58" s="31">
        <v>4</v>
      </c>
      <c r="AA58" s="31">
        <v>3</v>
      </c>
      <c r="AB58" s="31" t="s">
        <v>652</v>
      </c>
      <c r="AG58" s="42">
        <f t="shared" si="25"/>
        <v>0.89945449805200406</v>
      </c>
      <c r="AH58" s="44">
        <f t="shared" si="26"/>
        <v>5.4893328034952393E-2</v>
      </c>
      <c r="AI58" s="44">
        <f t="shared" si="27"/>
        <v>-0.14724210867147314</v>
      </c>
      <c r="AJ58" s="44">
        <f t="shared" si="28"/>
        <v>9.2348780636520522E-2</v>
      </c>
      <c r="AL58" s="40">
        <v>0.94173913043478263</v>
      </c>
      <c r="AM58" s="33" t="s">
        <v>86</v>
      </c>
    </row>
    <row r="59" spans="1:41" x14ac:dyDescent="0.3">
      <c r="A59" s="31">
        <v>1</v>
      </c>
      <c r="B59" s="31">
        <v>2</v>
      </c>
      <c r="C59" s="86" t="s">
        <v>732</v>
      </c>
      <c r="D59" s="91" t="s">
        <v>135</v>
      </c>
      <c r="F59" s="40">
        <f t="shared" si="29"/>
        <v>0.91496261314737359</v>
      </c>
      <c r="G59" s="31">
        <f t="shared" si="30"/>
        <v>9</v>
      </c>
      <c r="H59" s="33" t="s">
        <v>85</v>
      </c>
      <c r="J59" s="42">
        <f>IF(AB59="YES",Quiz!D59,Quiz!C59)</f>
        <v>0.91294800000000009</v>
      </c>
      <c r="K59" s="42">
        <f>IF(AB59="YES",HW!D59,HW!C59)</f>
        <v>0.97142857142857142</v>
      </c>
      <c r="L59" s="42">
        <f>IF(AB59="YES",Participation!D59,Participation!C59)</f>
        <v>1</v>
      </c>
      <c r="M59" s="34">
        <f>'MT1'!I59</f>
        <v>0.97391304347826091</v>
      </c>
      <c r="N59" s="34">
        <f>'MT2'!F59</f>
        <v>0.92920353982300885</v>
      </c>
      <c r="O59" s="34">
        <f>Final!I59</f>
        <v>0.81967213114754101</v>
      </c>
      <c r="P59" s="40"/>
      <c r="R59" s="38">
        <f t="shared" si="31"/>
        <v>0.91518645905263729</v>
      </c>
      <c r="S59" s="43">
        <f t="shared" si="32"/>
        <v>2.2384590526369763E-4</v>
      </c>
      <c r="T59" s="38">
        <f t="shared" si="33"/>
        <v>0.90868861778279597</v>
      </c>
      <c r="U59" s="43">
        <f t="shared" si="34"/>
        <v>-6.2739953645776225E-3</v>
      </c>
      <c r="V59" s="38">
        <f t="shared" si="35"/>
        <v>0.91140238147846464</v>
      </c>
      <c r="W59" s="40">
        <f t="shared" si="36"/>
        <v>-3.560231668908953E-3</v>
      </c>
      <c r="AB59" s="31" t="s">
        <v>652</v>
      </c>
      <c r="AG59" s="42">
        <f t="shared" si="25"/>
        <v>0.90759623814960355</v>
      </c>
      <c r="AH59" s="44">
        <f t="shared" si="26"/>
        <v>6.6316805328657358E-2</v>
      </c>
      <c r="AI59" s="44">
        <f t="shared" si="27"/>
        <v>2.1607301673405299E-2</v>
      </c>
      <c r="AJ59" s="44">
        <f t="shared" si="28"/>
        <v>-8.7924107002062546E-2</v>
      </c>
      <c r="AL59" s="40">
        <v>0.97817915678524381</v>
      </c>
      <c r="AM59" s="33" t="s">
        <v>85</v>
      </c>
    </row>
    <row r="60" spans="1:41" x14ac:dyDescent="0.3">
      <c r="A60" s="31">
        <v>1</v>
      </c>
      <c r="B60" s="31">
        <v>2</v>
      </c>
      <c r="C60" s="86" t="s">
        <v>733</v>
      </c>
      <c r="D60" s="91" t="s">
        <v>693</v>
      </c>
      <c r="F60" s="40">
        <f t="shared" si="29"/>
        <v>0.30796056224681079</v>
      </c>
      <c r="G60" s="31">
        <f t="shared" si="30"/>
        <v>55</v>
      </c>
      <c r="H60" s="33" t="s">
        <v>18</v>
      </c>
      <c r="J60" s="42">
        <f>IF(AB60="YES",Quiz!D60,Quiz!C60)</f>
        <v>0.54823636363636363</v>
      </c>
      <c r="K60" s="42">
        <f>IF(AB60="YES",HW!D60,HW!C60)</f>
        <v>0.32500000000000001</v>
      </c>
      <c r="L60" s="42">
        <f>IF(AB60="YES",Participation!D60,Participation!C60)</f>
        <v>0.96481481481481468</v>
      </c>
      <c r="M60" s="34">
        <f>'MT1'!I60</f>
        <v>0.42608695652173911</v>
      </c>
      <c r="N60" s="34">
        <f>'MT2'!F60</f>
        <v>0.19469026548672566</v>
      </c>
      <c r="O60" s="34">
        <f>Final!I60</f>
        <v>0</v>
      </c>
      <c r="P60" s="40"/>
      <c r="R60" s="38">
        <f t="shared" si="31"/>
        <v>0.28126325098130495</v>
      </c>
      <c r="S60" s="43">
        <f t="shared" si="32"/>
        <v>-2.6697311265505841E-2</v>
      </c>
      <c r="T60" s="38">
        <f t="shared" si="33"/>
        <v>0.30606729138534533</v>
      </c>
      <c r="U60" s="43">
        <f t="shared" si="34"/>
        <v>-1.893270861465457E-3</v>
      </c>
      <c r="V60" s="38">
        <f t="shared" si="35"/>
        <v>0.33627813643683208</v>
      </c>
      <c r="W60" s="40">
        <f t="shared" si="36"/>
        <v>2.8317574190021289E-2</v>
      </c>
      <c r="Z60" s="31">
        <v>1</v>
      </c>
      <c r="AB60" s="31" t="s">
        <v>652</v>
      </c>
      <c r="AC60" s="31" t="s">
        <v>924</v>
      </c>
      <c r="AE60" s="31" t="s">
        <v>743</v>
      </c>
      <c r="AG60" s="42">
        <f t="shared" si="25"/>
        <v>0.20692574066948824</v>
      </c>
      <c r="AH60" s="44">
        <f t="shared" si="26"/>
        <v>0.21916121585225087</v>
      </c>
      <c r="AI60" s="44">
        <f t="shared" si="27"/>
        <v>-1.2235475182762579E-2</v>
      </c>
      <c r="AJ60" s="44">
        <f t="shared" si="28"/>
        <v>-0.20692574066948824</v>
      </c>
      <c r="AL60" s="40">
        <v>0.64946744927536237</v>
      </c>
      <c r="AM60" s="33" t="s">
        <v>18</v>
      </c>
    </row>
    <row r="61" spans="1:41" x14ac:dyDescent="0.3">
      <c r="A61" s="31">
        <v>1</v>
      </c>
      <c r="B61" s="31">
        <v>2</v>
      </c>
      <c r="C61" s="86" t="s">
        <v>734</v>
      </c>
      <c r="D61" s="91" t="s">
        <v>203</v>
      </c>
      <c r="F61" s="40">
        <f t="shared" si="29"/>
        <v>0.59652557696141462</v>
      </c>
      <c r="G61" s="31">
        <f t="shared" si="30"/>
        <v>45</v>
      </c>
      <c r="H61" s="33" t="s">
        <v>80</v>
      </c>
      <c r="J61" s="42">
        <f>IF(AB61="YES",Quiz!D61,Quiz!C61)</f>
        <v>0.67944400000000005</v>
      </c>
      <c r="K61" s="42">
        <f>IF(AB61="YES",HW!D61,HW!C61)</f>
        <v>0.71071428571428574</v>
      </c>
      <c r="L61" s="42">
        <f>IF(AB61="YES",Participation!D61,Participation!C61)</f>
        <v>1</v>
      </c>
      <c r="M61" s="34">
        <f>'MT1'!I61</f>
        <v>0.50521739130434784</v>
      </c>
      <c r="N61" s="34">
        <f>'MT2'!F61</f>
        <v>0.40938053097345134</v>
      </c>
      <c r="O61" s="34">
        <f>Final!I61</f>
        <v>0.58196721311475408</v>
      </c>
      <c r="P61" s="40"/>
      <c r="R61" s="38">
        <f t="shared" si="31"/>
        <v>0.58731241884601626</v>
      </c>
      <c r="S61" s="43">
        <f t="shared" si="32"/>
        <v>-9.2131581153983566E-3</v>
      </c>
      <c r="T61" s="38">
        <f t="shared" si="33"/>
        <v>0.58383794265554001</v>
      </c>
      <c r="U61" s="43">
        <f t="shared" si="34"/>
        <v>-1.2687634305874607E-2</v>
      </c>
      <c r="V61" s="38">
        <f t="shared" si="35"/>
        <v>0.64331183845840545</v>
      </c>
      <c r="W61" s="40">
        <f t="shared" si="36"/>
        <v>4.6786261496990833E-2</v>
      </c>
      <c r="Z61" s="31">
        <v>11</v>
      </c>
      <c r="AB61" s="31" t="s">
        <v>652</v>
      </c>
      <c r="AG61" s="42">
        <f t="shared" si="25"/>
        <v>0.49885504513085105</v>
      </c>
      <c r="AH61" s="44">
        <f t="shared" si="26"/>
        <v>6.3623461734967912E-3</v>
      </c>
      <c r="AI61" s="44">
        <f t="shared" si="27"/>
        <v>-8.9474514157399709E-2</v>
      </c>
      <c r="AJ61" s="44">
        <f t="shared" si="28"/>
        <v>8.3112167983903029E-2</v>
      </c>
      <c r="AL61" s="40">
        <v>0.67879968379446642</v>
      </c>
      <c r="AM61" s="33" t="s">
        <v>80</v>
      </c>
    </row>
    <row r="62" spans="1:41" x14ac:dyDescent="0.3">
      <c r="A62" s="31">
        <v>1</v>
      </c>
      <c r="B62" s="31">
        <v>2</v>
      </c>
      <c r="C62" s="86" t="s">
        <v>735</v>
      </c>
      <c r="D62" s="91" t="s">
        <v>262</v>
      </c>
      <c r="F62" s="40">
        <f t="shared" si="29"/>
        <v>0.86800140034944095</v>
      </c>
      <c r="G62" s="31">
        <f t="shared" si="30"/>
        <v>14</v>
      </c>
      <c r="H62" s="33" t="s">
        <v>79</v>
      </c>
      <c r="J62" s="42">
        <f>IF(AB62="YES",Quiz!D62,Quiz!C62)</f>
        <v>0.91590000000000005</v>
      </c>
      <c r="K62" s="42">
        <f>IF(AB62="YES",HW!D62,HW!C62)</f>
        <v>0.95</v>
      </c>
      <c r="L62" s="42">
        <f>IF(AB62="YES",Participation!D62,Participation!C62)</f>
        <v>1</v>
      </c>
      <c r="M62" s="34">
        <f>'MT1'!I62</f>
        <v>0.85586956521739133</v>
      </c>
      <c r="N62" s="34">
        <f>'MT2'!F62</f>
        <v>0.72331858407079641</v>
      </c>
      <c r="O62" s="34">
        <f>Final!I62</f>
        <v>0.88524590163934425</v>
      </c>
      <c r="P62" s="40"/>
      <c r="R62" s="38">
        <f t="shared" si="31"/>
        <v>0.86267933372160099</v>
      </c>
      <c r="S62" s="43">
        <f t="shared" si="32"/>
        <v>-5.3220666278399609E-3</v>
      </c>
      <c r="T62" s="38">
        <f t="shared" si="33"/>
        <v>0.85889044483271215</v>
      </c>
      <c r="U62" s="43">
        <f t="shared" si="34"/>
        <v>-9.1109555167288026E-3</v>
      </c>
      <c r="V62" s="38">
        <f t="shared" si="35"/>
        <v>0.90417210441910201</v>
      </c>
      <c r="W62" s="40">
        <f t="shared" si="36"/>
        <v>3.6170704069661053E-2</v>
      </c>
      <c r="AB62" s="31" t="s">
        <v>652</v>
      </c>
      <c r="AG62" s="42">
        <f t="shared" si="25"/>
        <v>0.82147801697584411</v>
      </c>
      <c r="AH62" s="44">
        <f t="shared" si="26"/>
        <v>3.4391548241547221E-2</v>
      </c>
      <c r="AI62" s="44">
        <f t="shared" si="27"/>
        <v>-9.8159432905047694E-2</v>
      </c>
      <c r="AJ62" s="44">
        <f t="shared" si="28"/>
        <v>6.3767884663500141E-2</v>
      </c>
      <c r="AL62" s="40">
        <v>0.89336540184453228</v>
      </c>
      <c r="AM62" s="33" t="s">
        <v>83</v>
      </c>
    </row>
    <row r="63" spans="1:41" x14ac:dyDescent="0.3">
      <c r="A63" s="31">
        <v>1</v>
      </c>
      <c r="B63" s="31">
        <v>2</v>
      </c>
      <c r="C63" s="86" t="s">
        <v>736</v>
      </c>
      <c r="D63" s="91" t="s">
        <v>737</v>
      </c>
      <c r="F63" s="40">
        <f t="shared" si="29"/>
        <v>0.78368421433482349</v>
      </c>
      <c r="G63" s="31">
        <f t="shared" si="30"/>
        <v>23</v>
      </c>
      <c r="H63" s="33" t="s">
        <v>87</v>
      </c>
      <c r="J63" s="42">
        <f>IF(AB63="YES",Quiz!D63,Quiz!C63)</f>
        <v>0.79515000000000002</v>
      </c>
      <c r="K63" s="42">
        <f>IF(AB63="YES",HW!D63,HW!C63)</f>
        <v>0.90357142857142858</v>
      </c>
      <c r="L63" s="42">
        <f>IF(AB63="YES",Participation!D63,Participation!C63)</f>
        <v>1</v>
      </c>
      <c r="M63" s="34">
        <f>'MT1'!I63</f>
        <v>0.86956521739130432</v>
      </c>
      <c r="N63" s="34">
        <f>'MT2'!F63</f>
        <v>0.62982300884955744</v>
      </c>
      <c r="O63" s="34">
        <f>Final!I63</f>
        <v>0.71311475409836067</v>
      </c>
      <c r="P63" s="40"/>
      <c r="R63" s="38">
        <f t="shared" si="31"/>
        <v>0.78241023814980382</v>
      </c>
      <c r="S63" s="43">
        <f t="shared" si="32"/>
        <v>-1.2739761850196762E-3</v>
      </c>
      <c r="T63" s="38">
        <f t="shared" si="33"/>
        <v>0.77036341275297848</v>
      </c>
      <c r="U63" s="43">
        <f t="shared" si="34"/>
        <v>-1.332080158184501E-2</v>
      </c>
      <c r="V63" s="38">
        <f t="shared" si="35"/>
        <v>0.82214951570613992</v>
      </c>
      <c r="W63" s="40">
        <f t="shared" si="36"/>
        <v>3.8465301371316429E-2</v>
      </c>
      <c r="AB63" s="31" t="s">
        <v>652</v>
      </c>
      <c r="AG63" s="42">
        <f t="shared" si="25"/>
        <v>0.73750099344640752</v>
      </c>
      <c r="AH63" s="44">
        <f t="shared" si="26"/>
        <v>0.13206422394489681</v>
      </c>
      <c r="AI63" s="44">
        <f t="shared" si="27"/>
        <v>-0.10767798459685007</v>
      </c>
      <c r="AJ63" s="44">
        <f t="shared" si="28"/>
        <v>-2.4386239348046845E-2</v>
      </c>
      <c r="AL63" s="40">
        <v>0.91858911725955217</v>
      </c>
      <c r="AM63" s="33" t="s">
        <v>79</v>
      </c>
    </row>
    <row r="64" spans="1:41" x14ac:dyDescent="0.3">
      <c r="A64" s="31">
        <v>1</v>
      </c>
      <c r="B64" s="31">
        <v>2</v>
      </c>
      <c r="C64" s="86" t="s">
        <v>738</v>
      </c>
      <c r="D64" s="91" t="s">
        <v>550</v>
      </c>
      <c r="F64" s="40">
        <f t="shared" si="29"/>
        <v>0.80639500812616638</v>
      </c>
      <c r="G64" s="31">
        <f t="shared" si="30"/>
        <v>21</v>
      </c>
      <c r="H64" s="33" t="s">
        <v>81</v>
      </c>
      <c r="J64" s="42">
        <f>IF(AB64="YES",Quiz!D64,Quiz!C64)</f>
        <v>0.97628400000000004</v>
      </c>
      <c r="K64" s="42">
        <f>IF(AB64="YES",HW!D64,HW!C64)</f>
        <v>0.9642857142857143</v>
      </c>
      <c r="L64" s="42">
        <f>IF(AB64="YES",Participation!D64,Participation!C64)</f>
        <v>1</v>
      </c>
      <c r="M64" s="34">
        <f>'MT1'!I64</f>
        <v>0.89565217391304353</v>
      </c>
      <c r="N64" s="34">
        <f>'MT2'!F64</f>
        <v>0.58407079646017701</v>
      </c>
      <c r="O64" s="34">
        <f>Final!I64</f>
        <v>0.72131147540983609</v>
      </c>
      <c r="P64" s="40"/>
      <c r="R64" s="38">
        <f t="shared" si="31"/>
        <v>0.78751845347351812</v>
      </c>
      <c r="S64" s="43">
        <f t="shared" si="32"/>
        <v>-1.8876554652648259E-2</v>
      </c>
      <c r="T64" s="38">
        <f t="shared" si="33"/>
        <v>0.78885159633066104</v>
      </c>
      <c r="U64" s="43">
        <f t="shared" si="34"/>
        <v>-1.7543411795505337E-2</v>
      </c>
      <c r="V64" s="38">
        <f t="shared" si="35"/>
        <v>0.86197606104266367</v>
      </c>
      <c r="W64" s="40">
        <f t="shared" si="36"/>
        <v>5.5581052916497287E-2</v>
      </c>
      <c r="Z64" s="31">
        <v>4</v>
      </c>
      <c r="AB64" s="31" t="s">
        <v>652</v>
      </c>
      <c r="AG64" s="42">
        <f t="shared" si="25"/>
        <v>0.73367814859435221</v>
      </c>
      <c r="AH64" s="44">
        <f t="shared" si="26"/>
        <v>0.16197402531869132</v>
      </c>
      <c r="AI64" s="44">
        <f t="shared" si="27"/>
        <v>-0.1496073521341752</v>
      </c>
      <c r="AJ64" s="44">
        <f t="shared" si="28"/>
        <v>-1.2366673184516119E-2</v>
      </c>
      <c r="AL64" s="40">
        <v>0.95659420289855079</v>
      </c>
      <c r="AM64" s="33" t="s">
        <v>85</v>
      </c>
    </row>
  </sheetData>
  <phoneticPr fontId="1" type="noConversion"/>
  <printOptions horizontalCentered="1" verticalCentered="1" gridLines="1"/>
  <pageMargins left="0.5" right="0.5" top="0.5" bottom="0.5" header="0.5" footer="0.5"/>
  <pageSetup scale="5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O371"/>
  <sheetViews>
    <sheetView workbookViewId="0">
      <pane ySplit="1" topLeftCell="A348" activePane="bottomLeft" state="frozen"/>
      <selection pane="bottomLeft" activeCell="I364" sqref="I364"/>
    </sheetView>
  </sheetViews>
  <sheetFormatPr defaultColWidth="9" defaultRowHeight="14" x14ac:dyDescent="0.25"/>
  <cols>
    <col min="1" max="1" width="9" style="49"/>
    <col min="2" max="2" width="14.6328125" style="49" bestFit="1" customWidth="1"/>
    <col min="3" max="3" width="14.90625" style="49" bestFit="1" customWidth="1"/>
    <col min="4" max="6" width="9" style="51"/>
    <col min="7" max="7" width="9" style="70"/>
    <col min="8" max="8" width="9" style="71"/>
    <col min="9" max="9" width="9" style="72"/>
    <col min="10" max="275" width="9" style="49"/>
    <col min="276" max="16384" width="9" style="48"/>
  </cols>
  <sheetData>
    <row r="1" spans="1:275" s="46" customFormat="1" x14ac:dyDescent="0.25">
      <c r="A1" s="47" t="s">
        <v>285</v>
      </c>
      <c r="B1" s="47" t="s">
        <v>0</v>
      </c>
      <c r="C1" s="47" t="s">
        <v>72</v>
      </c>
      <c r="D1" s="50" t="s">
        <v>2</v>
      </c>
      <c r="E1" s="50" t="s">
        <v>15</v>
      </c>
      <c r="F1" s="50" t="s">
        <v>13</v>
      </c>
      <c r="G1" s="67" t="s">
        <v>7</v>
      </c>
      <c r="H1" s="68" t="s">
        <v>9</v>
      </c>
      <c r="I1" s="69" t="s">
        <v>10</v>
      </c>
      <c r="J1" s="47" t="s">
        <v>604</v>
      </c>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c r="IV1" s="47"/>
      <c r="IW1" s="47"/>
      <c r="IX1" s="47"/>
      <c r="IY1" s="47"/>
      <c r="IZ1" s="47"/>
      <c r="JA1" s="47"/>
      <c r="JB1" s="47"/>
      <c r="JC1" s="47"/>
      <c r="JD1" s="47"/>
      <c r="JE1" s="47"/>
      <c r="JF1" s="47"/>
      <c r="JG1" s="47"/>
      <c r="JH1" s="47"/>
      <c r="JI1" s="47"/>
      <c r="JJ1" s="47"/>
      <c r="JK1" s="47"/>
      <c r="JL1" s="47"/>
      <c r="JM1" s="47"/>
      <c r="JN1" s="47"/>
      <c r="JO1" s="47"/>
    </row>
    <row r="2" spans="1:275" s="49" customFormat="1" x14ac:dyDescent="0.25">
      <c r="A2" s="49" t="s">
        <v>284</v>
      </c>
      <c r="B2" s="49" t="s">
        <v>63</v>
      </c>
      <c r="C2" s="49" t="s">
        <v>64</v>
      </c>
      <c r="D2" s="51">
        <v>0.97956528642531471</v>
      </c>
      <c r="E2" s="51">
        <v>0.99879605565608398</v>
      </c>
      <c r="F2" s="51">
        <v>0.99879605565608398</v>
      </c>
      <c r="G2" s="70">
        <v>0.99879605565608398</v>
      </c>
      <c r="H2" s="71">
        <v>1</v>
      </c>
      <c r="I2" s="72" t="s">
        <v>85</v>
      </c>
    </row>
    <row r="3" spans="1:275" s="49" customFormat="1" x14ac:dyDescent="0.25">
      <c r="A3" s="49" t="s">
        <v>282</v>
      </c>
      <c r="B3" s="49" t="s">
        <v>176</v>
      </c>
      <c r="C3" s="49" t="s">
        <v>177</v>
      </c>
      <c r="D3" s="51">
        <v>0.98667334780502414</v>
      </c>
      <c r="E3" s="51">
        <v>0.98667334780502414</v>
      </c>
      <c r="F3" s="51">
        <v>0.98667334780502414</v>
      </c>
      <c r="G3" s="70">
        <v>0.98667334780502414</v>
      </c>
      <c r="H3" s="71">
        <v>1</v>
      </c>
      <c r="I3" s="72" t="s">
        <v>85</v>
      </c>
    </row>
    <row r="4" spans="1:275" s="49" customFormat="1" x14ac:dyDescent="0.25">
      <c r="A4" s="49" t="s">
        <v>284</v>
      </c>
      <c r="B4" s="49" t="s">
        <v>45</v>
      </c>
      <c r="C4" s="49" t="s">
        <v>77</v>
      </c>
      <c r="D4" s="51">
        <v>0.96974979768327141</v>
      </c>
      <c r="E4" s="51">
        <v>0.98282672076019451</v>
      </c>
      <c r="F4" s="51">
        <v>0.98282672076019451</v>
      </c>
      <c r="G4" s="70">
        <v>0.98282672076019451</v>
      </c>
      <c r="H4" s="71">
        <v>2</v>
      </c>
      <c r="I4" s="72" t="s">
        <v>85</v>
      </c>
    </row>
    <row r="5" spans="1:275" s="49" customFormat="1" x14ac:dyDescent="0.25">
      <c r="A5" s="49" t="s">
        <v>284</v>
      </c>
      <c r="B5" s="49" t="s">
        <v>129</v>
      </c>
      <c r="C5" s="49" t="s">
        <v>39</v>
      </c>
      <c r="D5" s="51">
        <v>0.9785480943738657</v>
      </c>
      <c r="E5" s="51">
        <v>0.98188142770719899</v>
      </c>
      <c r="F5" s="51">
        <v>0.98188142770719899</v>
      </c>
      <c r="G5" s="70">
        <v>0.98188142770719899</v>
      </c>
      <c r="H5" s="71">
        <v>1</v>
      </c>
      <c r="I5" s="73" t="s">
        <v>85</v>
      </c>
    </row>
    <row r="6" spans="1:275" s="49" customFormat="1" x14ac:dyDescent="0.25">
      <c r="A6" s="49" t="s">
        <v>386</v>
      </c>
      <c r="B6" s="49" t="s">
        <v>295</v>
      </c>
      <c r="C6" s="49" t="s">
        <v>296</v>
      </c>
      <c r="D6" s="52">
        <v>0.95981931620710603</v>
      </c>
      <c r="E6" s="52">
        <v>0.97981931620710605</v>
      </c>
      <c r="F6" s="52">
        <v>0.97981931620710605</v>
      </c>
      <c r="G6" s="74">
        <v>0.97981931620710605</v>
      </c>
      <c r="H6" s="71">
        <v>1</v>
      </c>
      <c r="I6" s="73" t="s">
        <v>85</v>
      </c>
    </row>
    <row r="7" spans="1:275" s="49" customFormat="1" x14ac:dyDescent="0.25">
      <c r="A7" s="49" t="s">
        <v>284</v>
      </c>
      <c r="B7" s="49" t="s">
        <v>112</v>
      </c>
      <c r="C7" s="49" t="s">
        <v>113</v>
      </c>
      <c r="D7" s="51">
        <v>0.96189608699693274</v>
      </c>
      <c r="E7" s="51">
        <v>0.97935371411557681</v>
      </c>
      <c r="F7" s="51">
        <v>0.97935371411557681</v>
      </c>
      <c r="G7" s="70">
        <v>0.97935371411557681</v>
      </c>
      <c r="H7" s="71">
        <v>2</v>
      </c>
      <c r="I7" s="73" t="s">
        <v>85</v>
      </c>
    </row>
    <row r="8" spans="1:275" s="49" customFormat="1" x14ac:dyDescent="0.25">
      <c r="A8" s="49" t="s">
        <v>603</v>
      </c>
      <c r="B8" s="49" t="s">
        <v>333</v>
      </c>
      <c r="C8" s="49" t="s">
        <v>589</v>
      </c>
      <c r="D8" s="51"/>
      <c r="E8" s="51"/>
      <c r="F8" s="51"/>
      <c r="G8" s="70">
        <v>0.97624774606086095</v>
      </c>
      <c r="H8" s="71">
        <v>1</v>
      </c>
      <c r="I8" s="70" t="s">
        <v>85</v>
      </c>
    </row>
    <row r="9" spans="1:275" s="49" customFormat="1" x14ac:dyDescent="0.25">
      <c r="A9" s="47" t="s">
        <v>971</v>
      </c>
      <c r="B9" s="47" t="s">
        <v>713</v>
      </c>
      <c r="C9" s="47" t="s">
        <v>896</v>
      </c>
      <c r="D9" s="50"/>
      <c r="E9" s="50"/>
      <c r="F9" s="50"/>
      <c r="G9" s="182">
        <v>0.97596647467545172</v>
      </c>
      <c r="H9" s="181">
        <v>1</v>
      </c>
      <c r="I9" s="67" t="s">
        <v>85</v>
      </c>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c r="EN9" s="47"/>
      <c r="EO9" s="47"/>
      <c r="EP9" s="47"/>
      <c r="EQ9" s="47"/>
      <c r="ER9" s="47"/>
      <c r="ES9" s="47"/>
      <c r="ET9" s="47"/>
      <c r="EU9" s="47"/>
      <c r="EV9" s="47"/>
      <c r="EW9" s="47"/>
      <c r="EX9" s="47"/>
      <c r="EY9" s="47"/>
      <c r="EZ9" s="47"/>
      <c r="FA9" s="47"/>
      <c r="FB9" s="47"/>
      <c r="FC9" s="47"/>
      <c r="FD9" s="47"/>
      <c r="FE9" s="47"/>
      <c r="FF9" s="47"/>
      <c r="FG9" s="47"/>
      <c r="FH9" s="47"/>
      <c r="FI9" s="47"/>
      <c r="FJ9" s="47"/>
      <c r="FK9" s="47"/>
      <c r="FL9" s="47"/>
      <c r="FM9" s="47"/>
      <c r="FN9" s="47"/>
      <c r="FO9" s="47"/>
      <c r="FP9" s="47"/>
      <c r="FQ9" s="47"/>
      <c r="FR9" s="47"/>
      <c r="FS9" s="47"/>
      <c r="FT9" s="47"/>
      <c r="FU9" s="47"/>
      <c r="FV9" s="47"/>
      <c r="FW9" s="47"/>
      <c r="FX9" s="47"/>
      <c r="FY9" s="47"/>
      <c r="FZ9" s="47"/>
      <c r="GA9" s="47"/>
      <c r="GB9" s="47"/>
      <c r="GC9" s="47"/>
      <c r="GD9" s="47"/>
      <c r="GE9" s="47"/>
      <c r="GF9" s="47"/>
      <c r="GG9" s="47"/>
      <c r="GH9" s="47"/>
      <c r="GI9" s="47"/>
      <c r="GJ9" s="47"/>
      <c r="GK9" s="47"/>
      <c r="GL9" s="47"/>
      <c r="GM9" s="47"/>
      <c r="GN9" s="47"/>
      <c r="GO9" s="47"/>
      <c r="GP9" s="47"/>
      <c r="GQ9" s="47"/>
      <c r="GR9" s="47"/>
      <c r="GS9" s="47"/>
      <c r="GT9" s="47"/>
      <c r="GU9" s="47"/>
      <c r="GV9" s="47"/>
      <c r="GW9" s="47"/>
      <c r="GX9" s="47"/>
      <c r="GY9" s="47"/>
      <c r="GZ9" s="47"/>
      <c r="HA9" s="47"/>
      <c r="HB9" s="47"/>
      <c r="HC9" s="47"/>
      <c r="HD9" s="47"/>
      <c r="HE9" s="47"/>
      <c r="HF9" s="47"/>
      <c r="HG9" s="47"/>
      <c r="HH9" s="47"/>
      <c r="HI9" s="47"/>
      <c r="HJ9" s="47"/>
      <c r="HK9" s="47"/>
      <c r="HL9" s="47"/>
      <c r="HM9" s="47"/>
      <c r="HN9" s="47"/>
      <c r="HO9" s="47"/>
      <c r="HP9" s="47"/>
      <c r="HQ9" s="47"/>
      <c r="HR9" s="47"/>
      <c r="HS9" s="47"/>
      <c r="HT9" s="47"/>
      <c r="HU9" s="47"/>
      <c r="HV9" s="47"/>
      <c r="HW9" s="47"/>
      <c r="HX9" s="47"/>
      <c r="HY9" s="47"/>
      <c r="HZ9" s="47"/>
      <c r="IA9" s="47"/>
      <c r="IB9" s="47"/>
      <c r="IC9" s="47"/>
      <c r="ID9" s="47"/>
      <c r="IE9" s="47"/>
      <c r="IF9" s="47"/>
      <c r="IG9" s="47"/>
      <c r="IH9" s="47"/>
      <c r="II9" s="47"/>
      <c r="IJ9" s="47"/>
      <c r="IK9" s="47"/>
      <c r="IL9" s="47"/>
      <c r="IM9" s="47"/>
      <c r="IN9" s="47"/>
      <c r="IO9" s="47"/>
      <c r="IP9" s="47"/>
      <c r="IQ9" s="47"/>
      <c r="IR9" s="47"/>
      <c r="IS9" s="47"/>
      <c r="IT9" s="47"/>
      <c r="IU9" s="47"/>
      <c r="IV9" s="47"/>
      <c r="IW9" s="47"/>
      <c r="IX9" s="47"/>
      <c r="IY9" s="47"/>
      <c r="IZ9" s="47"/>
      <c r="JA9" s="47"/>
      <c r="JB9" s="47"/>
      <c r="JC9" s="47"/>
      <c r="JD9" s="47"/>
      <c r="JE9" s="47"/>
      <c r="JF9" s="47"/>
      <c r="JG9" s="47"/>
      <c r="JH9" s="47"/>
      <c r="JI9" s="47"/>
      <c r="JJ9" s="47"/>
      <c r="JK9" s="47"/>
      <c r="JL9" s="47"/>
      <c r="JM9" s="47"/>
      <c r="JN9" s="47"/>
      <c r="JO9" s="47"/>
    </row>
    <row r="10" spans="1:275" s="49" customFormat="1" x14ac:dyDescent="0.25">
      <c r="A10" s="49" t="s">
        <v>283</v>
      </c>
      <c r="B10" s="49" t="s">
        <v>249</v>
      </c>
      <c r="C10" s="49" t="s">
        <v>277</v>
      </c>
      <c r="D10" s="52">
        <v>0.96963675128871019</v>
      </c>
      <c r="E10" s="52">
        <v>0.97425213590409476</v>
      </c>
      <c r="F10" s="52">
        <v>0.97425213590409476</v>
      </c>
      <c r="G10" s="74">
        <v>0.97425213590409476</v>
      </c>
      <c r="H10" s="71">
        <v>1</v>
      </c>
      <c r="I10" s="73" t="s">
        <v>85</v>
      </c>
    </row>
    <row r="11" spans="1:275" s="49" customFormat="1" x14ac:dyDescent="0.25">
      <c r="A11" s="49" t="s">
        <v>282</v>
      </c>
      <c r="B11" s="49" t="s">
        <v>206</v>
      </c>
      <c r="C11" s="49" t="s">
        <v>147</v>
      </c>
      <c r="D11" s="51">
        <v>0.92901433216132256</v>
      </c>
      <c r="E11" s="51">
        <v>0.97219615034314077</v>
      </c>
      <c r="F11" s="51">
        <v>0.97219615034314077</v>
      </c>
      <c r="G11" s="70">
        <v>0.97219615034314077</v>
      </c>
      <c r="H11" s="71">
        <v>2</v>
      </c>
      <c r="I11" s="72" t="s">
        <v>85</v>
      </c>
    </row>
    <row r="12" spans="1:275" s="49" customFormat="1" x14ac:dyDescent="0.25">
      <c r="A12" s="49" t="s">
        <v>284</v>
      </c>
      <c r="B12" s="49" t="s">
        <v>50</v>
      </c>
      <c r="C12" s="49" t="s">
        <v>51</v>
      </c>
      <c r="D12" s="51">
        <v>0.94041273714216655</v>
      </c>
      <c r="E12" s="51">
        <v>0.97041273714216658</v>
      </c>
      <c r="F12" s="51">
        <v>0.97041273714216658</v>
      </c>
      <c r="G12" s="70">
        <v>0.97041273714216658</v>
      </c>
      <c r="H12" s="71">
        <v>3</v>
      </c>
      <c r="I12" s="73" t="s">
        <v>85</v>
      </c>
    </row>
    <row r="13" spans="1:275" s="49" customFormat="1" x14ac:dyDescent="0.25">
      <c r="A13" s="49" t="s">
        <v>435</v>
      </c>
      <c r="B13" s="51" t="s">
        <v>395</v>
      </c>
      <c r="C13" s="51" t="s">
        <v>396</v>
      </c>
      <c r="D13" s="51">
        <v>0.94329953025962454</v>
      </c>
      <c r="E13" s="51">
        <v>0.96877572073581497</v>
      </c>
      <c r="F13" s="51">
        <v>0.96877572073581497</v>
      </c>
      <c r="G13" s="70">
        <v>0.96877572073581497</v>
      </c>
      <c r="H13" s="71">
        <v>1</v>
      </c>
      <c r="I13" s="73" t="s">
        <v>85</v>
      </c>
    </row>
    <row r="14" spans="1:275" s="49" customFormat="1" x14ac:dyDescent="0.25">
      <c r="A14" s="49" t="s">
        <v>284</v>
      </c>
      <c r="B14" s="49" t="s">
        <v>54</v>
      </c>
      <c r="C14" s="49" t="s">
        <v>55</v>
      </c>
      <c r="D14" s="51">
        <v>0.95876681862364865</v>
      </c>
      <c r="E14" s="51">
        <v>0.96581599895151748</v>
      </c>
      <c r="F14" s="51">
        <v>0.96581599895151748</v>
      </c>
      <c r="G14" s="70">
        <v>0.96581599895151748</v>
      </c>
      <c r="H14" s="71">
        <v>4</v>
      </c>
      <c r="I14" s="73" t="s">
        <v>85</v>
      </c>
    </row>
    <row r="15" spans="1:275" s="49" customFormat="1" x14ac:dyDescent="0.25">
      <c r="A15" s="47" t="s">
        <v>971</v>
      </c>
      <c r="B15" s="47" t="s">
        <v>677</v>
      </c>
      <c r="C15" s="47" t="s">
        <v>678</v>
      </c>
      <c r="D15" s="50"/>
      <c r="E15" s="50"/>
      <c r="F15" s="50"/>
      <c r="G15" s="182">
        <v>0.96520735317154949</v>
      </c>
      <c r="H15" s="181">
        <v>2</v>
      </c>
      <c r="I15" s="67" t="s">
        <v>85</v>
      </c>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c r="EN15" s="47"/>
      <c r="EO15" s="47"/>
      <c r="EP15" s="47"/>
      <c r="EQ15" s="47"/>
      <c r="ER15" s="47"/>
      <c r="ES15" s="47"/>
      <c r="ET15" s="47"/>
      <c r="EU15" s="47"/>
      <c r="EV15" s="47"/>
      <c r="EW15" s="47"/>
      <c r="EX15" s="47"/>
      <c r="EY15" s="47"/>
      <c r="EZ15" s="47"/>
      <c r="FA15" s="47"/>
      <c r="FB15" s="47"/>
      <c r="FC15" s="47"/>
      <c r="FD15" s="47"/>
      <c r="FE15" s="47"/>
      <c r="FF15" s="47"/>
      <c r="FG15" s="47"/>
      <c r="FH15" s="47"/>
      <c r="FI15" s="47"/>
      <c r="FJ15" s="47"/>
      <c r="FK15" s="47"/>
      <c r="FL15" s="47"/>
      <c r="FM15" s="47"/>
      <c r="FN15" s="47"/>
      <c r="FO15" s="47"/>
      <c r="FP15" s="47"/>
      <c r="FQ15" s="47"/>
      <c r="FR15" s="47"/>
      <c r="FS15" s="47"/>
      <c r="FT15" s="47"/>
      <c r="FU15" s="47"/>
      <c r="FV15" s="47"/>
      <c r="FW15" s="47"/>
      <c r="FX15" s="47"/>
      <c r="FY15" s="47"/>
      <c r="FZ15" s="47"/>
      <c r="GA15" s="47"/>
      <c r="GB15" s="47"/>
      <c r="GC15" s="47"/>
      <c r="GD15" s="47"/>
      <c r="GE15" s="47"/>
      <c r="GF15" s="47"/>
      <c r="GG15" s="47"/>
      <c r="GH15" s="47"/>
      <c r="GI15" s="47"/>
      <c r="GJ15" s="47"/>
      <c r="GK15" s="47"/>
      <c r="GL15" s="47"/>
      <c r="GM15" s="47"/>
      <c r="GN15" s="47"/>
      <c r="GO15" s="47"/>
      <c r="GP15" s="47"/>
      <c r="GQ15" s="47"/>
      <c r="GR15" s="47"/>
      <c r="GS15" s="47"/>
      <c r="GT15" s="47"/>
      <c r="GU15" s="47"/>
      <c r="GV15" s="47"/>
      <c r="GW15" s="47"/>
      <c r="GX15" s="47"/>
      <c r="GY15" s="47"/>
      <c r="GZ15" s="47"/>
      <c r="HA15" s="47"/>
      <c r="HB15" s="47"/>
      <c r="HC15" s="47"/>
      <c r="HD15" s="47"/>
      <c r="HE15" s="47"/>
      <c r="HF15" s="47"/>
      <c r="HG15" s="47"/>
      <c r="HH15" s="47"/>
      <c r="HI15" s="47"/>
      <c r="HJ15" s="47"/>
      <c r="HK15" s="47"/>
      <c r="HL15" s="47"/>
      <c r="HM15" s="47"/>
      <c r="HN15" s="47"/>
      <c r="HO15" s="47"/>
      <c r="HP15" s="47"/>
      <c r="HQ15" s="47"/>
      <c r="HR15" s="47"/>
      <c r="HS15" s="47"/>
      <c r="HT15" s="47"/>
      <c r="HU15" s="47"/>
      <c r="HV15" s="47"/>
      <c r="HW15" s="47"/>
      <c r="HX15" s="47"/>
      <c r="HY15" s="47"/>
      <c r="HZ15" s="47"/>
      <c r="IA15" s="47"/>
      <c r="IB15" s="47"/>
      <c r="IC15" s="47"/>
      <c r="ID15" s="47"/>
      <c r="IE15" s="47"/>
      <c r="IF15" s="47"/>
      <c r="IG15" s="47"/>
      <c r="IH15" s="47"/>
      <c r="II15" s="47"/>
      <c r="IJ15" s="47"/>
      <c r="IK15" s="47"/>
      <c r="IL15" s="47"/>
      <c r="IM15" s="47"/>
      <c r="IN15" s="47"/>
      <c r="IO15" s="47"/>
      <c r="IP15" s="47"/>
      <c r="IQ15" s="47"/>
      <c r="IR15" s="47"/>
      <c r="IS15" s="47"/>
      <c r="IT15" s="47"/>
      <c r="IU15" s="47"/>
      <c r="IV15" s="47"/>
      <c r="IW15" s="47"/>
      <c r="IX15" s="47"/>
      <c r="IY15" s="47"/>
      <c r="IZ15" s="47"/>
      <c r="JA15" s="47"/>
      <c r="JB15" s="47"/>
      <c r="JC15" s="47"/>
      <c r="JD15" s="47"/>
      <c r="JE15" s="47"/>
      <c r="JF15" s="47"/>
      <c r="JG15" s="47"/>
      <c r="JH15" s="47"/>
      <c r="JI15" s="47"/>
      <c r="JJ15" s="47"/>
      <c r="JK15" s="47"/>
      <c r="JL15" s="47"/>
      <c r="JM15" s="47"/>
      <c r="JN15" s="47"/>
      <c r="JO15" s="47"/>
    </row>
    <row r="16" spans="1:275" s="49" customFormat="1" x14ac:dyDescent="0.25">
      <c r="A16" s="49" t="s">
        <v>282</v>
      </c>
      <c r="B16" s="49" t="s">
        <v>142</v>
      </c>
      <c r="C16" s="49" t="s">
        <v>64</v>
      </c>
      <c r="D16" s="51">
        <v>0.96406781576662604</v>
      </c>
      <c r="E16" s="51">
        <v>0.96406781576662604</v>
      </c>
      <c r="F16" s="51">
        <v>0.96406781576662604</v>
      </c>
      <c r="G16" s="70">
        <v>0.96406781576662604</v>
      </c>
      <c r="H16" s="71">
        <v>3</v>
      </c>
      <c r="I16" s="72" t="s">
        <v>85</v>
      </c>
    </row>
    <row r="17" spans="1:275" s="49" customFormat="1" x14ac:dyDescent="0.25">
      <c r="A17" s="49" t="s">
        <v>283</v>
      </c>
      <c r="B17" s="49" t="s">
        <v>264</v>
      </c>
      <c r="C17" s="49" t="s">
        <v>265</v>
      </c>
      <c r="D17" s="52">
        <v>0.95862356454296183</v>
      </c>
      <c r="E17" s="52">
        <v>0.95862356454296183</v>
      </c>
      <c r="F17" s="52">
        <v>0.95862356454296183</v>
      </c>
      <c r="G17" s="74">
        <v>0.95862356454296183</v>
      </c>
      <c r="H17" s="71">
        <v>2</v>
      </c>
      <c r="I17" s="73" t="s">
        <v>85</v>
      </c>
    </row>
    <row r="18" spans="1:275" s="49" customFormat="1" x14ac:dyDescent="0.25">
      <c r="A18" s="49" t="s">
        <v>282</v>
      </c>
      <c r="B18" s="49" t="s">
        <v>193</v>
      </c>
      <c r="C18" s="49" t="s">
        <v>194</v>
      </c>
      <c r="D18" s="51">
        <v>0.94292824309482159</v>
      </c>
      <c r="E18" s="51">
        <v>0.95801021030793632</v>
      </c>
      <c r="F18" s="51">
        <v>0.95801021030793632</v>
      </c>
      <c r="G18" s="70">
        <v>0.95801021030793632</v>
      </c>
      <c r="H18" s="71">
        <v>4</v>
      </c>
      <c r="I18" s="72" t="s">
        <v>85</v>
      </c>
    </row>
    <row r="19" spans="1:275" s="49" customFormat="1" x14ac:dyDescent="0.25">
      <c r="A19" s="49" t="s">
        <v>283</v>
      </c>
      <c r="B19" s="49" t="s">
        <v>274</v>
      </c>
      <c r="C19" s="49" t="s">
        <v>275</v>
      </c>
      <c r="D19" s="52">
        <v>0.91776648149002316</v>
      </c>
      <c r="E19" s="52">
        <v>0.95786937359235913</v>
      </c>
      <c r="F19" s="52">
        <v>0.95786937359235913</v>
      </c>
      <c r="G19" s="74">
        <v>0.95786937359235913</v>
      </c>
      <c r="H19" s="71">
        <v>3</v>
      </c>
      <c r="I19" s="73" t="s">
        <v>85</v>
      </c>
    </row>
    <row r="20" spans="1:275" s="49" customFormat="1" x14ac:dyDescent="0.25">
      <c r="A20" s="49" t="s">
        <v>283</v>
      </c>
      <c r="B20" s="53" t="s">
        <v>244</v>
      </c>
      <c r="C20" s="53" t="s">
        <v>245</v>
      </c>
      <c r="D20" s="54">
        <v>0.94822208219536619</v>
      </c>
      <c r="E20" s="54">
        <v>0.95626556045623579</v>
      </c>
      <c r="F20" s="54">
        <v>0.95626556045623579</v>
      </c>
      <c r="G20" s="75">
        <v>0.95626556045623579</v>
      </c>
      <c r="H20" s="76">
        <v>4</v>
      </c>
      <c r="I20" s="77" t="s">
        <v>85</v>
      </c>
    </row>
    <row r="21" spans="1:275" s="49" customFormat="1" x14ac:dyDescent="0.25">
      <c r="A21" s="49" t="s">
        <v>282</v>
      </c>
      <c r="B21" s="49" t="s">
        <v>179</v>
      </c>
      <c r="C21" s="49" t="s">
        <v>101</v>
      </c>
      <c r="D21" s="51">
        <v>0.94772612633268372</v>
      </c>
      <c r="E21" s="51">
        <v>0.95215235584088043</v>
      </c>
      <c r="F21" s="51">
        <v>0.95215235584088043</v>
      </c>
      <c r="G21" s="70">
        <v>0.95215235584088043</v>
      </c>
      <c r="H21" s="71">
        <v>5</v>
      </c>
      <c r="I21" s="72" t="s">
        <v>85</v>
      </c>
    </row>
    <row r="22" spans="1:275" s="49" customFormat="1" x14ac:dyDescent="0.3">
      <c r="A22" s="66" t="s">
        <v>661</v>
      </c>
      <c r="B22" t="s">
        <v>613</v>
      </c>
      <c r="C22" t="s">
        <v>448</v>
      </c>
      <c r="D22" s="31"/>
      <c r="E22" s="51"/>
      <c r="F22" s="51"/>
      <c r="G22" s="78">
        <v>0.95120038813135188</v>
      </c>
      <c r="H22" s="79">
        <v>1</v>
      </c>
      <c r="I22" s="79" t="s">
        <v>85</v>
      </c>
    </row>
    <row r="23" spans="1:275" s="49" customFormat="1" x14ac:dyDescent="0.25">
      <c r="A23" s="49" t="s">
        <v>386</v>
      </c>
      <c r="B23" s="49" t="s">
        <v>324</v>
      </c>
      <c r="C23" s="49" t="s">
        <v>245</v>
      </c>
      <c r="D23" s="52">
        <v>0.92977696124615294</v>
      </c>
      <c r="E23" s="52">
        <v>0.95045263692182858</v>
      </c>
      <c r="F23" s="52">
        <v>0.95045263692182858</v>
      </c>
      <c r="G23" s="74">
        <v>0.95045263692182858</v>
      </c>
      <c r="H23" s="71">
        <v>2</v>
      </c>
      <c r="I23" s="73" t="s">
        <v>85</v>
      </c>
    </row>
    <row r="24" spans="1:275" s="49" customFormat="1" x14ac:dyDescent="0.25">
      <c r="A24" s="49" t="s">
        <v>435</v>
      </c>
      <c r="B24" s="51" t="s">
        <v>397</v>
      </c>
      <c r="C24" s="51" t="s">
        <v>398</v>
      </c>
      <c r="D24" s="51">
        <v>0.90646865595720161</v>
      </c>
      <c r="E24" s="51">
        <v>0.94669773855069095</v>
      </c>
      <c r="F24" s="51">
        <v>0.94669773855069095</v>
      </c>
      <c r="G24" s="70">
        <v>0.94669773855069095</v>
      </c>
      <c r="H24" s="71">
        <v>2</v>
      </c>
      <c r="I24" s="73" t="s">
        <v>85</v>
      </c>
    </row>
    <row r="25" spans="1:275" s="49" customFormat="1" x14ac:dyDescent="0.25">
      <c r="A25" s="49" t="s">
        <v>282</v>
      </c>
      <c r="B25" s="49" t="s">
        <v>50</v>
      </c>
      <c r="C25" s="49" t="s">
        <v>209</v>
      </c>
      <c r="D25" s="51">
        <v>0.93892352623579489</v>
      </c>
      <c r="E25" s="51">
        <v>0.94580877213743419</v>
      </c>
      <c r="F25" s="51">
        <v>0.94580877213743419</v>
      </c>
      <c r="G25" s="70">
        <v>0.94580877213743419</v>
      </c>
      <c r="H25" s="71">
        <v>6</v>
      </c>
      <c r="I25" s="72" t="s">
        <v>85</v>
      </c>
    </row>
    <row r="26" spans="1:275" s="49" customFormat="1" x14ac:dyDescent="0.25">
      <c r="A26" s="47" t="s">
        <v>971</v>
      </c>
      <c r="B26" s="47" t="s">
        <v>711</v>
      </c>
      <c r="C26" s="47" t="s">
        <v>712</v>
      </c>
      <c r="D26" s="50"/>
      <c r="E26" s="50"/>
      <c r="F26" s="50"/>
      <c r="G26" s="182">
        <v>0.94561784108858293</v>
      </c>
      <c r="H26" s="181">
        <v>3</v>
      </c>
      <c r="I26" s="67" t="s">
        <v>85</v>
      </c>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c r="FJ26" s="47"/>
      <c r="FK26" s="47"/>
      <c r="FL26" s="47"/>
      <c r="FM26" s="47"/>
      <c r="FN26" s="47"/>
      <c r="FO26" s="47"/>
      <c r="FP26" s="47"/>
      <c r="FQ26" s="47"/>
      <c r="FR26" s="47"/>
      <c r="FS26" s="47"/>
      <c r="FT26" s="47"/>
      <c r="FU26" s="47"/>
      <c r="FV26" s="47"/>
      <c r="FW26" s="47"/>
      <c r="FX26" s="47"/>
      <c r="FY26" s="47"/>
      <c r="FZ26" s="47"/>
      <c r="GA26" s="47"/>
      <c r="GB26" s="47"/>
      <c r="GC26" s="47"/>
      <c r="GD26" s="47"/>
      <c r="GE26" s="47"/>
      <c r="GF26" s="47"/>
      <c r="GG26" s="47"/>
      <c r="GH26" s="47"/>
      <c r="GI26" s="47"/>
      <c r="GJ26" s="47"/>
      <c r="GK26" s="47"/>
      <c r="GL26" s="47"/>
      <c r="GM26" s="47"/>
      <c r="GN26" s="47"/>
      <c r="GO26" s="47"/>
      <c r="GP26" s="47"/>
      <c r="GQ26" s="47"/>
      <c r="GR26" s="47"/>
      <c r="GS26" s="47"/>
      <c r="GT26" s="47"/>
      <c r="GU26" s="47"/>
      <c r="GV26" s="47"/>
      <c r="GW26" s="47"/>
      <c r="GX26" s="47"/>
      <c r="GY26" s="47"/>
      <c r="GZ26" s="47"/>
      <c r="HA26" s="47"/>
      <c r="HB26" s="47"/>
      <c r="HC26" s="47"/>
      <c r="HD26" s="47"/>
      <c r="HE26" s="47"/>
      <c r="HF26" s="47"/>
      <c r="HG26" s="47"/>
      <c r="HH26" s="47"/>
      <c r="HI26" s="47"/>
      <c r="HJ26" s="47"/>
      <c r="HK26" s="47"/>
      <c r="HL26" s="47"/>
      <c r="HM26" s="47"/>
      <c r="HN26" s="47"/>
      <c r="HO26" s="47"/>
      <c r="HP26" s="47"/>
      <c r="HQ26" s="47"/>
      <c r="HR26" s="47"/>
      <c r="HS26" s="47"/>
      <c r="HT26" s="47"/>
      <c r="HU26" s="47"/>
      <c r="HV26" s="47"/>
      <c r="HW26" s="47"/>
      <c r="HX26" s="47"/>
      <c r="HY26" s="47"/>
      <c r="HZ26" s="47"/>
      <c r="IA26" s="47"/>
      <c r="IB26" s="47"/>
      <c r="IC26" s="47"/>
      <c r="ID26" s="47"/>
      <c r="IE26" s="47"/>
      <c r="IF26" s="47"/>
      <c r="IG26" s="47"/>
      <c r="IH26" s="47"/>
      <c r="II26" s="47"/>
      <c r="IJ26" s="47"/>
      <c r="IK26" s="47"/>
      <c r="IL26" s="47"/>
      <c r="IM26" s="47"/>
      <c r="IN26" s="47"/>
      <c r="IO26" s="47"/>
      <c r="IP26" s="47"/>
      <c r="IQ26" s="47"/>
      <c r="IR26" s="47"/>
      <c r="IS26" s="47"/>
      <c r="IT26" s="47"/>
      <c r="IU26" s="47"/>
      <c r="IV26" s="47"/>
      <c r="IW26" s="47"/>
      <c r="IX26" s="47"/>
      <c r="IY26" s="47"/>
      <c r="IZ26" s="47"/>
      <c r="JA26" s="47"/>
      <c r="JB26" s="47"/>
      <c r="JC26" s="47"/>
      <c r="JD26" s="47"/>
      <c r="JE26" s="47"/>
      <c r="JF26" s="47"/>
      <c r="JG26" s="47"/>
      <c r="JH26" s="47"/>
      <c r="JI26" s="47"/>
      <c r="JJ26" s="47"/>
      <c r="JK26" s="47"/>
      <c r="JL26" s="47"/>
      <c r="JM26" s="47"/>
      <c r="JN26" s="47"/>
      <c r="JO26" s="47"/>
    </row>
    <row r="27" spans="1:275" s="49" customFormat="1" x14ac:dyDescent="0.25">
      <c r="A27" s="49" t="s">
        <v>282</v>
      </c>
      <c r="B27" s="49" t="s">
        <v>195</v>
      </c>
      <c r="C27" s="49" t="s">
        <v>196</v>
      </c>
      <c r="D27" s="51">
        <v>0.94483733089158095</v>
      </c>
      <c r="E27" s="51">
        <v>0.94483733089158095</v>
      </c>
      <c r="F27" s="51">
        <v>0.94483733089158095</v>
      </c>
      <c r="G27" s="70">
        <v>0.94483733089158095</v>
      </c>
      <c r="H27" s="71">
        <v>7</v>
      </c>
      <c r="I27" s="72" t="s">
        <v>85</v>
      </c>
    </row>
    <row r="28" spans="1:275" s="49" customFormat="1" x14ac:dyDescent="0.25">
      <c r="A28" s="49" t="s">
        <v>282</v>
      </c>
      <c r="B28" s="49" t="s">
        <v>213</v>
      </c>
      <c r="C28" s="49" t="s">
        <v>214</v>
      </c>
      <c r="D28" s="51">
        <v>0.93371124908935599</v>
      </c>
      <c r="E28" s="51">
        <v>0.942711249089356</v>
      </c>
      <c r="F28" s="51">
        <v>0.942711249089356</v>
      </c>
      <c r="G28" s="70">
        <v>0.942711249089356</v>
      </c>
      <c r="H28" s="71">
        <v>8</v>
      </c>
      <c r="I28" s="72" t="s">
        <v>85</v>
      </c>
    </row>
    <row r="29" spans="1:275" s="49" customFormat="1" x14ac:dyDescent="0.25">
      <c r="A29" s="49" t="s">
        <v>282</v>
      </c>
      <c r="B29" s="49" t="s">
        <v>161</v>
      </c>
      <c r="C29" s="49" t="s">
        <v>162</v>
      </c>
      <c r="D29" s="51">
        <v>0.94190432782447586</v>
      </c>
      <c r="E29" s="51">
        <v>0.94190432782447586</v>
      </c>
      <c r="F29" s="51">
        <v>0.94190432782447586</v>
      </c>
      <c r="G29" s="70">
        <v>0.94190432782447586</v>
      </c>
      <c r="H29" s="71">
        <v>9</v>
      </c>
      <c r="I29" s="72" t="s">
        <v>85</v>
      </c>
    </row>
    <row r="30" spans="1:275" s="49" customFormat="1" x14ac:dyDescent="0.25">
      <c r="A30" s="49" t="s">
        <v>386</v>
      </c>
      <c r="B30" s="49" t="s">
        <v>360</v>
      </c>
      <c r="C30" s="49" t="s">
        <v>361</v>
      </c>
      <c r="D30" s="52">
        <v>0.93736038356049667</v>
      </c>
      <c r="E30" s="52">
        <v>0.94047726667737974</v>
      </c>
      <c r="F30" s="52">
        <v>0.94047726667737974</v>
      </c>
      <c r="G30" s="74">
        <v>0.94047726667737974</v>
      </c>
      <c r="H30" s="71">
        <v>3</v>
      </c>
      <c r="I30" s="73" t="s">
        <v>85</v>
      </c>
    </row>
    <row r="31" spans="1:275" s="49" customFormat="1" x14ac:dyDescent="0.25">
      <c r="A31" s="49" t="s">
        <v>603</v>
      </c>
      <c r="B31" s="49" t="s">
        <v>538</v>
      </c>
      <c r="C31" s="49" t="s">
        <v>539</v>
      </c>
      <c r="D31" s="51"/>
      <c r="E31" s="51"/>
      <c r="F31" s="51"/>
      <c r="G31" s="70">
        <v>0.93909866676236009</v>
      </c>
      <c r="H31" s="71">
        <v>2</v>
      </c>
      <c r="I31" s="70" t="s">
        <v>85</v>
      </c>
    </row>
    <row r="32" spans="1:275" s="49" customFormat="1" x14ac:dyDescent="0.3">
      <c r="A32" s="66" t="s">
        <v>661</v>
      </c>
      <c r="B32" t="s">
        <v>614</v>
      </c>
      <c r="C32" t="s">
        <v>208</v>
      </c>
      <c r="D32" s="31"/>
      <c r="E32" s="51"/>
      <c r="F32" s="51"/>
      <c r="G32" s="78">
        <v>0.93849289934119806</v>
      </c>
      <c r="H32" s="79">
        <v>2</v>
      </c>
      <c r="I32" s="79" t="s">
        <v>85</v>
      </c>
    </row>
    <row r="33" spans="1:275" s="49" customFormat="1" x14ac:dyDescent="0.25">
      <c r="A33" s="49" t="s">
        <v>435</v>
      </c>
      <c r="B33" s="51" t="s">
        <v>403</v>
      </c>
      <c r="C33" s="51" t="s">
        <v>404</v>
      </c>
      <c r="D33" s="51">
        <v>0.92264742419797463</v>
      </c>
      <c r="E33" s="51">
        <v>0.93614742419797459</v>
      </c>
      <c r="F33" s="51">
        <v>0.93614742419797459</v>
      </c>
      <c r="G33" s="70">
        <v>0.93614742419797459</v>
      </c>
      <c r="H33" s="71">
        <v>3</v>
      </c>
      <c r="I33" s="73" t="s">
        <v>85</v>
      </c>
    </row>
    <row r="34" spans="1:275" s="49" customFormat="1" x14ac:dyDescent="0.25">
      <c r="A34" s="47" t="s">
        <v>971</v>
      </c>
      <c r="B34" s="47" t="s">
        <v>730</v>
      </c>
      <c r="C34" s="47" t="s">
        <v>731</v>
      </c>
      <c r="D34" s="50"/>
      <c r="E34" s="50"/>
      <c r="F34" s="50"/>
      <c r="G34" s="182">
        <v>0.93574319812862627</v>
      </c>
      <c r="H34" s="181">
        <v>4</v>
      </c>
      <c r="I34" s="67" t="s">
        <v>85</v>
      </c>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7"/>
      <c r="CV34" s="47"/>
      <c r="CW34" s="47"/>
      <c r="CX34" s="47"/>
      <c r="CY34" s="47"/>
      <c r="CZ34" s="47"/>
      <c r="DA34" s="47"/>
      <c r="DB34" s="47"/>
      <c r="DC34" s="47"/>
      <c r="DD34" s="47"/>
      <c r="DE34" s="47"/>
      <c r="DF34" s="47"/>
      <c r="DG34" s="47"/>
      <c r="DH34" s="47"/>
      <c r="DI34" s="47"/>
      <c r="DJ34" s="47"/>
      <c r="DK34" s="47"/>
      <c r="DL34" s="47"/>
      <c r="DM34" s="47"/>
      <c r="DN34" s="47"/>
      <c r="DO34" s="47"/>
      <c r="DP34" s="47"/>
      <c r="DQ34" s="47"/>
      <c r="DR34" s="47"/>
      <c r="DS34" s="47"/>
      <c r="DT34" s="47"/>
      <c r="DU34" s="47"/>
      <c r="DV34" s="47"/>
      <c r="DW34" s="47"/>
      <c r="DX34" s="47"/>
      <c r="DY34" s="47"/>
      <c r="DZ34" s="47"/>
      <c r="EA34" s="47"/>
      <c r="EB34" s="47"/>
      <c r="EC34" s="47"/>
      <c r="ED34" s="47"/>
      <c r="EE34" s="47"/>
      <c r="EF34" s="47"/>
      <c r="EG34" s="47"/>
      <c r="EH34" s="47"/>
      <c r="EI34" s="47"/>
      <c r="EJ34" s="47"/>
      <c r="EK34" s="47"/>
      <c r="EL34" s="47"/>
      <c r="EM34" s="47"/>
      <c r="EN34" s="47"/>
      <c r="EO34" s="47"/>
      <c r="EP34" s="47"/>
      <c r="EQ34" s="47"/>
      <c r="ER34" s="47"/>
      <c r="ES34" s="47"/>
      <c r="ET34" s="47"/>
      <c r="EU34" s="47"/>
      <c r="EV34" s="47"/>
      <c r="EW34" s="47"/>
      <c r="EX34" s="47"/>
      <c r="EY34" s="47"/>
      <c r="EZ34" s="47"/>
      <c r="FA34" s="47"/>
      <c r="FB34" s="47"/>
      <c r="FC34" s="47"/>
      <c r="FD34" s="47"/>
      <c r="FE34" s="47"/>
      <c r="FF34" s="47"/>
      <c r="FG34" s="47"/>
      <c r="FH34" s="47"/>
      <c r="FI34" s="47"/>
      <c r="FJ34" s="47"/>
      <c r="FK34" s="47"/>
      <c r="FL34" s="47"/>
      <c r="FM34" s="47"/>
      <c r="FN34" s="47"/>
      <c r="FO34" s="47"/>
      <c r="FP34" s="47"/>
      <c r="FQ34" s="47"/>
      <c r="FR34" s="47"/>
      <c r="FS34" s="47"/>
      <c r="FT34" s="47"/>
      <c r="FU34" s="47"/>
      <c r="FV34" s="47"/>
      <c r="FW34" s="47"/>
      <c r="FX34" s="47"/>
      <c r="FY34" s="47"/>
      <c r="FZ34" s="47"/>
      <c r="GA34" s="47"/>
      <c r="GB34" s="47"/>
      <c r="GC34" s="47"/>
      <c r="GD34" s="47"/>
      <c r="GE34" s="47"/>
      <c r="GF34" s="47"/>
      <c r="GG34" s="47"/>
      <c r="GH34" s="47"/>
      <c r="GI34" s="47"/>
      <c r="GJ34" s="47"/>
      <c r="GK34" s="47"/>
      <c r="GL34" s="47"/>
      <c r="GM34" s="47"/>
      <c r="GN34" s="47"/>
      <c r="GO34" s="47"/>
      <c r="GP34" s="47"/>
      <c r="GQ34" s="47"/>
      <c r="GR34" s="47"/>
      <c r="GS34" s="47"/>
      <c r="GT34" s="47"/>
      <c r="GU34" s="47"/>
      <c r="GV34" s="47"/>
      <c r="GW34" s="47"/>
      <c r="GX34" s="47"/>
      <c r="GY34" s="47"/>
      <c r="GZ34" s="47"/>
      <c r="HA34" s="47"/>
      <c r="HB34" s="47"/>
      <c r="HC34" s="47"/>
      <c r="HD34" s="47"/>
      <c r="HE34" s="47"/>
      <c r="HF34" s="47"/>
      <c r="HG34" s="47"/>
      <c r="HH34" s="47"/>
      <c r="HI34" s="47"/>
      <c r="HJ34" s="47"/>
      <c r="HK34" s="47"/>
      <c r="HL34" s="47"/>
      <c r="HM34" s="47"/>
      <c r="HN34" s="47"/>
      <c r="HO34" s="47"/>
      <c r="HP34" s="47"/>
      <c r="HQ34" s="47"/>
      <c r="HR34" s="47"/>
      <c r="HS34" s="47"/>
      <c r="HT34" s="47"/>
      <c r="HU34" s="47"/>
      <c r="HV34" s="47"/>
      <c r="HW34" s="47"/>
      <c r="HX34" s="47"/>
      <c r="HY34" s="47"/>
      <c r="HZ34" s="47"/>
      <c r="IA34" s="47"/>
      <c r="IB34" s="47"/>
      <c r="IC34" s="47"/>
      <c r="ID34" s="47"/>
      <c r="IE34" s="47"/>
      <c r="IF34" s="47"/>
      <c r="IG34" s="47"/>
      <c r="IH34" s="47"/>
      <c r="II34" s="47"/>
      <c r="IJ34" s="47"/>
      <c r="IK34" s="47"/>
      <c r="IL34" s="47"/>
      <c r="IM34" s="47"/>
      <c r="IN34" s="47"/>
      <c r="IO34" s="47"/>
      <c r="IP34" s="47"/>
      <c r="IQ34" s="47"/>
      <c r="IR34" s="47"/>
      <c r="IS34" s="47"/>
      <c r="IT34" s="47"/>
      <c r="IU34" s="47"/>
      <c r="IV34" s="47"/>
      <c r="IW34" s="47"/>
      <c r="IX34" s="47"/>
      <c r="IY34" s="47"/>
      <c r="IZ34" s="47"/>
      <c r="JA34" s="47"/>
      <c r="JB34" s="47"/>
      <c r="JC34" s="47"/>
      <c r="JD34" s="47"/>
      <c r="JE34" s="47"/>
      <c r="JF34" s="47"/>
      <c r="JG34" s="47"/>
      <c r="JH34" s="47"/>
      <c r="JI34" s="47"/>
      <c r="JJ34" s="47"/>
      <c r="JK34" s="47"/>
      <c r="JL34" s="47"/>
      <c r="JM34" s="47"/>
      <c r="JN34" s="47"/>
      <c r="JO34" s="47"/>
    </row>
    <row r="35" spans="1:275" s="49" customFormat="1" x14ac:dyDescent="0.25">
      <c r="A35" s="47" t="s">
        <v>971</v>
      </c>
      <c r="B35" s="47" t="s">
        <v>707</v>
      </c>
      <c r="C35" s="47" t="s">
        <v>693</v>
      </c>
      <c r="D35" s="50"/>
      <c r="E35" s="50"/>
      <c r="F35" s="50"/>
      <c r="G35" s="182">
        <v>0.93513093017112514</v>
      </c>
      <c r="H35" s="181">
        <v>5</v>
      </c>
      <c r="I35" s="67" t="s">
        <v>85</v>
      </c>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c r="DM35" s="47"/>
      <c r="DN35" s="47"/>
      <c r="DO35" s="47"/>
      <c r="DP35" s="47"/>
      <c r="DQ35" s="47"/>
      <c r="DR35" s="47"/>
      <c r="DS35" s="47"/>
      <c r="DT35" s="47"/>
      <c r="DU35" s="47"/>
      <c r="DV35" s="47"/>
      <c r="DW35" s="47"/>
      <c r="DX35" s="47"/>
      <c r="DY35" s="47"/>
      <c r="DZ35" s="47"/>
      <c r="EA35" s="47"/>
      <c r="EB35" s="47"/>
      <c r="EC35" s="47"/>
      <c r="ED35" s="47"/>
      <c r="EE35" s="47"/>
      <c r="EF35" s="47"/>
      <c r="EG35" s="47"/>
      <c r="EH35" s="47"/>
      <c r="EI35" s="47"/>
      <c r="EJ35" s="47"/>
      <c r="EK35" s="47"/>
      <c r="EL35" s="47"/>
      <c r="EM35" s="47"/>
      <c r="EN35" s="47"/>
      <c r="EO35" s="47"/>
      <c r="EP35" s="47"/>
      <c r="EQ35" s="47"/>
      <c r="ER35" s="47"/>
      <c r="ES35" s="47"/>
      <c r="ET35" s="47"/>
      <c r="EU35" s="47"/>
      <c r="EV35" s="47"/>
      <c r="EW35" s="47"/>
      <c r="EX35" s="47"/>
      <c r="EY35" s="47"/>
      <c r="EZ35" s="47"/>
      <c r="FA35" s="47"/>
      <c r="FB35" s="47"/>
      <c r="FC35" s="47"/>
      <c r="FD35" s="47"/>
      <c r="FE35" s="47"/>
      <c r="FF35" s="47"/>
      <c r="FG35" s="47"/>
      <c r="FH35" s="47"/>
      <c r="FI35" s="47"/>
      <c r="FJ35" s="47"/>
      <c r="FK35" s="47"/>
      <c r="FL35" s="47"/>
      <c r="FM35" s="47"/>
      <c r="FN35" s="47"/>
      <c r="FO35" s="47"/>
      <c r="FP35" s="47"/>
      <c r="FQ35" s="47"/>
      <c r="FR35" s="47"/>
      <c r="FS35" s="47"/>
      <c r="FT35" s="47"/>
      <c r="FU35" s="47"/>
      <c r="FV35" s="47"/>
      <c r="FW35" s="47"/>
      <c r="FX35" s="47"/>
      <c r="FY35" s="47"/>
      <c r="FZ35" s="47"/>
      <c r="GA35" s="47"/>
      <c r="GB35" s="47"/>
      <c r="GC35" s="47"/>
      <c r="GD35" s="47"/>
      <c r="GE35" s="47"/>
      <c r="GF35" s="47"/>
      <c r="GG35" s="47"/>
      <c r="GH35" s="47"/>
      <c r="GI35" s="47"/>
      <c r="GJ35" s="47"/>
      <c r="GK35" s="47"/>
      <c r="GL35" s="47"/>
      <c r="GM35" s="47"/>
      <c r="GN35" s="47"/>
      <c r="GO35" s="47"/>
      <c r="GP35" s="47"/>
      <c r="GQ35" s="47"/>
      <c r="GR35" s="47"/>
      <c r="GS35" s="47"/>
      <c r="GT35" s="47"/>
      <c r="GU35" s="47"/>
      <c r="GV35" s="47"/>
      <c r="GW35" s="47"/>
      <c r="GX35" s="47"/>
      <c r="GY35" s="47"/>
      <c r="GZ35" s="47"/>
      <c r="HA35" s="47"/>
      <c r="HB35" s="47"/>
      <c r="HC35" s="47"/>
      <c r="HD35" s="47"/>
      <c r="HE35" s="47"/>
      <c r="HF35" s="47"/>
      <c r="HG35" s="47"/>
      <c r="HH35" s="47"/>
      <c r="HI35" s="47"/>
      <c r="HJ35" s="47"/>
      <c r="HK35" s="47"/>
      <c r="HL35" s="47"/>
      <c r="HM35" s="47"/>
      <c r="HN35" s="47"/>
      <c r="HO35" s="47"/>
      <c r="HP35" s="47"/>
      <c r="HQ35" s="47"/>
      <c r="HR35" s="47"/>
      <c r="HS35" s="47"/>
      <c r="HT35" s="47"/>
      <c r="HU35" s="47"/>
      <c r="HV35" s="47"/>
      <c r="HW35" s="47"/>
      <c r="HX35" s="47"/>
      <c r="HY35" s="47"/>
      <c r="HZ35" s="47"/>
      <c r="IA35" s="47"/>
      <c r="IB35" s="47"/>
      <c r="IC35" s="47"/>
      <c r="ID35" s="47"/>
      <c r="IE35" s="47"/>
      <c r="IF35" s="47"/>
      <c r="IG35" s="47"/>
      <c r="IH35" s="47"/>
      <c r="II35" s="47"/>
      <c r="IJ35" s="47"/>
      <c r="IK35" s="47"/>
      <c r="IL35" s="47"/>
      <c r="IM35" s="47"/>
      <c r="IN35" s="47"/>
      <c r="IO35" s="47"/>
      <c r="IP35" s="47"/>
      <c r="IQ35" s="47"/>
      <c r="IR35" s="47"/>
      <c r="IS35" s="47"/>
      <c r="IT35" s="47"/>
      <c r="IU35" s="47"/>
      <c r="IV35" s="47"/>
      <c r="IW35" s="47"/>
      <c r="IX35" s="47"/>
      <c r="IY35" s="47"/>
      <c r="IZ35" s="47"/>
      <c r="JA35" s="47"/>
      <c r="JB35" s="47"/>
      <c r="JC35" s="47"/>
      <c r="JD35" s="47"/>
      <c r="JE35" s="47"/>
      <c r="JF35" s="47"/>
      <c r="JG35" s="47"/>
      <c r="JH35" s="47"/>
      <c r="JI35" s="47"/>
      <c r="JJ35" s="47"/>
      <c r="JK35" s="47"/>
      <c r="JL35" s="47"/>
      <c r="JM35" s="47"/>
      <c r="JN35" s="47"/>
      <c r="JO35" s="47"/>
    </row>
    <row r="36" spans="1:275" s="49" customFormat="1" x14ac:dyDescent="0.25">
      <c r="A36" s="49" t="s">
        <v>603</v>
      </c>
      <c r="B36" s="49" t="s">
        <v>547</v>
      </c>
      <c r="C36" s="49" t="s">
        <v>548</v>
      </c>
      <c r="D36" s="51"/>
      <c r="E36" s="51"/>
      <c r="F36" s="51"/>
      <c r="G36" s="70">
        <v>0.93512034253114285</v>
      </c>
      <c r="H36" s="71">
        <v>3</v>
      </c>
      <c r="I36" s="70" t="s">
        <v>85</v>
      </c>
    </row>
    <row r="37" spans="1:275" s="49" customFormat="1" x14ac:dyDescent="0.25">
      <c r="A37" s="49" t="s">
        <v>603</v>
      </c>
      <c r="B37" s="49" t="s">
        <v>562</v>
      </c>
      <c r="C37" s="49" t="s">
        <v>563</v>
      </c>
      <c r="D37" s="51"/>
      <c r="E37" s="51"/>
      <c r="F37" s="51"/>
      <c r="G37" s="70">
        <v>0.93386436427964514</v>
      </c>
      <c r="H37" s="71">
        <v>4</v>
      </c>
      <c r="I37" s="70" t="s">
        <v>85</v>
      </c>
    </row>
    <row r="38" spans="1:275" s="49" customFormat="1" x14ac:dyDescent="0.25">
      <c r="A38" s="49" t="s">
        <v>435</v>
      </c>
      <c r="B38" s="51" t="s">
        <v>406</v>
      </c>
      <c r="C38" s="51" t="s">
        <v>407</v>
      </c>
      <c r="D38" s="51">
        <v>0.89163659445631449</v>
      </c>
      <c r="E38" s="51">
        <v>0.93343325564952739</v>
      </c>
      <c r="F38" s="51">
        <v>0.93343325564952739</v>
      </c>
      <c r="G38" s="70">
        <v>0.93343325564952739</v>
      </c>
      <c r="H38" s="71">
        <v>4</v>
      </c>
      <c r="I38" s="73" t="s">
        <v>85</v>
      </c>
    </row>
    <row r="39" spans="1:275" s="49" customFormat="1" x14ac:dyDescent="0.25">
      <c r="A39" s="49" t="s">
        <v>435</v>
      </c>
      <c r="B39" s="51" t="s">
        <v>417</v>
      </c>
      <c r="C39" s="51" t="s">
        <v>418</v>
      </c>
      <c r="D39" s="51">
        <v>0.91524926034959941</v>
      </c>
      <c r="E39" s="51">
        <v>0.93024926034959943</v>
      </c>
      <c r="F39" s="51">
        <v>0.93024926034959943</v>
      </c>
      <c r="G39" s="70">
        <v>0.93024926034959943</v>
      </c>
      <c r="H39" s="71">
        <v>5</v>
      </c>
      <c r="I39" s="73" t="s">
        <v>85</v>
      </c>
    </row>
    <row r="40" spans="1:275" s="49" customFormat="1" x14ac:dyDescent="0.25">
      <c r="A40" s="49" t="s">
        <v>603</v>
      </c>
      <c r="B40" s="49" t="s">
        <v>564</v>
      </c>
      <c r="C40" s="49" t="s">
        <v>565</v>
      </c>
      <c r="D40" s="51"/>
      <c r="E40" s="51"/>
      <c r="F40" s="51"/>
      <c r="G40" s="70">
        <v>0.92977749917392161</v>
      </c>
      <c r="H40" s="71">
        <v>5</v>
      </c>
      <c r="I40" s="70" t="s">
        <v>85</v>
      </c>
    </row>
    <row r="41" spans="1:275" s="49" customFormat="1" x14ac:dyDescent="0.25">
      <c r="A41" s="49" t="s">
        <v>283</v>
      </c>
      <c r="B41" s="53" t="s">
        <v>259</v>
      </c>
      <c r="C41" s="53" t="s">
        <v>260</v>
      </c>
      <c r="D41" s="54">
        <v>0.9281084094692017</v>
      </c>
      <c r="E41" s="54">
        <v>0.92854319207789737</v>
      </c>
      <c r="F41" s="54">
        <v>0.92854319207789737</v>
      </c>
      <c r="G41" s="75">
        <v>0.92854319207789737</v>
      </c>
      <c r="H41" s="76">
        <v>5</v>
      </c>
      <c r="I41" s="77" t="s">
        <v>85</v>
      </c>
    </row>
    <row r="42" spans="1:275" s="49" customFormat="1" x14ac:dyDescent="0.25">
      <c r="A42" s="47" t="s">
        <v>971</v>
      </c>
      <c r="B42" s="47" t="s">
        <v>695</v>
      </c>
      <c r="C42" s="47" t="s">
        <v>280</v>
      </c>
      <c r="D42" s="50"/>
      <c r="E42" s="50"/>
      <c r="F42" s="50"/>
      <c r="G42" s="182">
        <v>0.92642470174080649</v>
      </c>
      <c r="H42" s="181">
        <v>6</v>
      </c>
      <c r="I42" s="67" t="s">
        <v>85</v>
      </c>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7"/>
      <c r="CV42" s="47"/>
      <c r="CW42" s="47"/>
      <c r="CX42" s="47"/>
      <c r="CY42" s="47"/>
      <c r="CZ42" s="47"/>
      <c r="DA42" s="47"/>
      <c r="DB42" s="47"/>
      <c r="DC42" s="47"/>
      <c r="DD42" s="47"/>
      <c r="DE42" s="47"/>
      <c r="DF42" s="47"/>
      <c r="DG42" s="47"/>
      <c r="DH42" s="47"/>
      <c r="DI42" s="47"/>
      <c r="DJ42" s="47"/>
      <c r="DK42" s="47"/>
      <c r="DL42" s="47"/>
      <c r="DM42" s="47"/>
      <c r="DN42" s="47"/>
      <c r="DO42" s="47"/>
      <c r="DP42" s="47"/>
      <c r="DQ42" s="47"/>
      <c r="DR42" s="47"/>
      <c r="DS42" s="47"/>
      <c r="DT42" s="47"/>
      <c r="DU42" s="47"/>
      <c r="DV42" s="47"/>
      <c r="DW42" s="47"/>
      <c r="DX42" s="47"/>
      <c r="DY42" s="47"/>
      <c r="DZ42" s="47"/>
      <c r="EA42" s="47"/>
      <c r="EB42" s="47"/>
      <c r="EC42" s="47"/>
      <c r="ED42" s="47"/>
      <c r="EE42" s="47"/>
      <c r="EF42" s="47"/>
      <c r="EG42" s="47"/>
      <c r="EH42" s="47"/>
      <c r="EI42" s="47"/>
      <c r="EJ42" s="47"/>
      <c r="EK42" s="47"/>
      <c r="EL42" s="47"/>
      <c r="EM42" s="47"/>
      <c r="EN42" s="47"/>
      <c r="EO42" s="47"/>
      <c r="EP42" s="47"/>
      <c r="EQ42" s="47"/>
      <c r="ER42" s="47"/>
      <c r="ES42" s="47"/>
      <c r="ET42" s="47"/>
      <c r="EU42" s="47"/>
      <c r="EV42" s="47"/>
      <c r="EW42" s="47"/>
      <c r="EX42" s="47"/>
      <c r="EY42" s="47"/>
      <c r="EZ42" s="47"/>
      <c r="FA42" s="47"/>
      <c r="FB42" s="47"/>
      <c r="FC42" s="47"/>
      <c r="FD42" s="47"/>
      <c r="FE42" s="47"/>
      <c r="FF42" s="47"/>
      <c r="FG42" s="47"/>
      <c r="FH42" s="47"/>
      <c r="FI42" s="47"/>
      <c r="FJ42" s="47"/>
      <c r="FK42" s="47"/>
      <c r="FL42" s="47"/>
      <c r="FM42" s="47"/>
      <c r="FN42" s="47"/>
      <c r="FO42" s="47"/>
      <c r="FP42" s="47"/>
      <c r="FQ42" s="47"/>
      <c r="FR42" s="47"/>
      <c r="FS42" s="47"/>
      <c r="FT42" s="47"/>
      <c r="FU42" s="47"/>
      <c r="FV42" s="47"/>
      <c r="FW42" s="47"/>
      <c r="FX42" s="47"/>
      <c r="FY42" s="47"/>
      <c r="FZ42" s="47"/>
      <c r="GA42" s="47"/>
      <c r="GB42" s="47"/>
      <c r="GC42" s="47"/>
      <c r="GD42" s="47"/>
      <c r="GE42" s="47"/>
      <c r="GF42" s="47"/>
      <c r="GG42" s="47"/>
      <c r="GH42" s="47"/>
      <c r="GI42" s="47"/>
      <c r="GJ42" s="47"/>
      <c r="GK42" s="47"/>
      <c r="GL42" s="47"/>
      <c r="GM42" s="47"/>
      <c r="GN42" s="47"/>
      <c r="GO42" s="47"/>
      <c r="GP42" s="47"/>
      <c r="GQ42" s="47"/>
      <c r="GR42" s="47"/>
      <c r="GS42" s="47"/>
      <c r="GT42" s="47"/>
      <c r="GU42" s="47"/>
      <c r="GV42" s="47"/>
      <c r="GW42" s="47"/>
      <c r="GX42" s="47"/>
      <c r="GY42" s="47"/>
      <c r="GZ42" s="47"/>
      <c r="HA42" s="47"/>
      <c r="HB42" s="47"/>
      <c r="HC42" s="47"/>
      <c r="HD42" s="47"/>
      <c r="HE42" s="47"/>
      <c r="HF42" s="47"/>
      <c r="HG42" s="47"/>
      <c r="HH42" s="47"/>
      <c r="HI42" s="47"/>
      <c r="HJ42" s="47"/>
      <c r="HK42" s="47"/>
      <c r="HL42" s="47"/>
      <c r="HM42" s="47"/>
      <c r="HN42" s="47"/>
      <c r="HO42" s="47"/>
      <c r="HP42" s="47"/>
      <c r="HQ42" s="47"/>
      <c r="HR42" s="47"/>
      <c r="HS42" s="47"/>
      <c r="HT42" s="47"/>
      <c r="HU42" s="47"/>
      <c r="HV42" s="47"/>
      <c r="HW42" s="47"/>
      <c r="HX42" s="47"/>
      <c r="HY42" s="47"/>
      <c r="HZ42" s="47"/>
      <c r="IA42" s="47"/>
      <c r="IB42" s="47"/>
      <c r="IC42" s="47"/>
      <c r="ID42" s="47"/>
      <c r="IE42" s="47"/>
      <c r="IF42" s="47"/>
      <c r="IG42" s="47"/>
      <c r="IH42" s="47"/>
      <c r="II42" s="47"/>
      <c r="IJ42" s="47"/>
      <c r="IK42" s="47"/>
      <c r="IL42" s="47"/>
      <c r="IM42" s="47"/>
      <c r="IN42" s="47"/>
      <c r="IO42" s="47"/>
      <c r="IP42" s="47"/>
      <c r="IQ42" s="47"/>
      <c r="IR42" s="47"/>
      <c r="IS42" s="47"/>
      <c r="IT42" s="47"/>
      <c r="IU42" s="47"/>
      <c r="IV42" s="47"/>
      <c r="IW42" s="47"/>
      <c r="IX42" s="47"/>
      <c r="IY42" s="47"/>
      <c r="IZ42" s="47"/>
      <c r="JA42" s="47"/>
      <c r="JB42" s="47"/>
      <c r="JC42" s="47"/>
      <c r="JD42" s="47"/>
      <c r="JE42" s="47"/>
      <c r="JF42" s="47"/>
      <c r="JG42" s="47"/>
      <c r="JH42" s="47"/>
      <c r="JI42" s="47"/>
      <c r="JJ42" s="47"/>
      <c r="JK42" s="47"/>
      <c r="JL42" s="47"/>
      <c r="JM42" s="47"/>
      <c r="JN42" s="47"/>
      <c r="JO42" s="47"/>
    </row>
    <row r="43" spans="1:275" s="49" customFormat="1" x14ac:dyDescent="0.25">
      <c r="A43" s="49" t="s">
        <v>284</v>
      </c>
      <c r="B43" s="49" t="s">
        <v>46</v>
      </c>
      <c r="C43" s="49" t="s">
        <v>47</v>
      </c>
      <c r="D43" s="51">
        <v>0.92551744980295425</v>
      </c>
      <c r="E43" s="51">
        <v>0.92551744980295425</v>
      </c>
      <c r="F43" s="51">
        <v>0.92551744980295425</v>
      </c>
      <c r="G43" s="70">
        <v>0.92551744980295425</v>
      </c>
      <c r="H43" s="71">
        <v>5</v>
      </c>
      <c r="I43" s="73" t="s">
        <v>85</v>
      </c>
    </row>
    <row r="44" spans="1:275" s="49" customFormat="1" x14ac:dyDescent="0.25">
      <c r="A44" s="49" t="s">
        <v>282</v>
      </c>
      <c r="B44" s="49" t="s">
        <v>200</v>
      </c>
      <c r="C44" s="49" t="s">
        <v>201</v>
      </c>
      <c r="D44" s="51">
        <v>0.92514669884902756</v>
      </c>
      <c r="E44" s="51">
        <v>0.92514669884902756</v>
      </c>
      <c r="F44" s="51">
        <v>0.92514669884902756</v>
      </c>
      <c r="G44" s="70">
        <v>0.92514669884902756</v>
      </c>
      <c r="H44" s="71">
        <v>10</v>
      </c>
      <c r="I44" s="72" t="s">
        <v>85</v>
      </c>
    </row>
    <row r="45" spans="1:275" s="49" customFormat="1" x14ac:dyDescent="0.3">
      <c r="A45" s="66" t="s">
        <v>661</v>
      </c>
      <c r="B45" t="s">
        <v>608</v>
      </c>
      <c r="C45" t="s">
        <v>650</v>
      </c>
      <c r="D45" s="31"/>
      <c r="E45" s="51"/>
      <c r="F45" s="51"/>
      <c r="G45" s="78">
        <v>0.92318892597926561</v>
      </c>
      <c r="H45" s="79">
        <v>3</v>
      </c>
      <c r="I45" s="79" t="s">
        <v>85</v>
      </c>
    </row>
    <row r="46" spans="1:275" s="49" customFormat="1" x14ac:dyDescent="0.25">
      <c r="A46" s="49" t="s">
        <v>603</v>
      </c>
      <c r="B46" s="49" t="s">
        <v>566</v>
      </c>
      <c r="C46" s="49" t="s">
        <v>567</v>
      </c>
      <c r="D46" s="51"/>
      <c r="E46" s="51"/>
      <c r="F46" s="51"/>
      <c r="G46" s="70">
        <v>0.9223946541814021</v>
      </c>
      <c r="H46" s="71">
        <v>6</v>
      </c>
      <c r="I46" s="70" t="s">
        <v>85</v>
      </c>
    </row>
    <row r="47" spans="1:275" s="49" customFormat="1" x14ac:dyDescent="0.25">
      <c r="A47" s="49" t="s">
        <v>282</v>
      </c>
      <c r="B47" s="49" t="s">
        <v>140</v>
      </c>
      <c r="C47" s="49" t="s">
        <v>141</v>
      </c>
      <c r="D47" s="51">
        <v>0.90717863476227789</v>
      </c>
      <c r="E47" s="51">
        <v>0.9221786347622779</v>
      </c>
      <c r="F47" s="51">
        <v>0.9221786347622779</v>
      </c>
      <c r="G47" s="70">
        <v>0.9221786347622779</v>
      </c>
      <c r="H47" s="71">
        <v>11</v>
      </c>
      <c r="I47" s="72" t="s">
        <v>85</v>
      </c>
    </row>
    <row r="48" spans="1:275" s="49" customFormat="1" x14ac:dyDescent="0.25">
      <c r="A48" s="49" t="s">
        <v>284</v>
      </c>
      <c r="B48" s="49" t="s">
        <v>88</v>
      </c>
      <c r="C48" s="49" t="s">
        <v>89</v>
      </c>
      <c r="D48" s="51">
        <v>0.91933487434180483</v>
      </c>
      <c r="E48" s="51">
        <v>0.92130208745655895</v>
      </c>
      <c r="F48" s="51">
        <v>0.92130208745655895</v>
      </c>
      <c r="G48" s="70">
        <v>0.92130208745655895</v>
      </c>
      <c r="H48" s="71">
        <v>3</v>
      </c>
      <c r="I48" s="73" t="s">
        <v>85</v>
      </c>
    </row>
    <row r="49" spans="1:275" s="49" customFormat="1" x14ac:dyDescent="0.25">
      <c r="A49" s="49" t="s">
        <v>283</v>
      </c>
      <c r="B49" s="53" t="s">
        <v>251</v>
      </c>
      <c r="C49" s="53" t="s">
        <v>89</v>
      </c>
      <c r="D49" s="54">
        <v>0.91642144538190728</v>
      </c>
      <c r="E49" s="54">
        <v>0.92042144538190729</v>
      </c>
      <c r="F49" s="54">
        <v>0.92042144538190729</v>
      </c>
      <c r="G49" s="75">
        <v>0.92042144538190729</v>
      </c>
      <c r="H49" s="76">
        <v>6</v>
      </c>
      <c r="I49" s="77" t="s">
        <v>85</v>
      </c>
    </row>
    <row r="50" spans="1:275" s="49" customFormat="1" x14ac:dyDescent="0.25">
      <c r="A50" s="49" t="s">
        <v>284</v>
      </c>
      <c r="B50" s="49" t="s">
        <v>118</v>
      </c>
      <c r="C50" s="49" t="s">
        <v>119</v>
      </c>
      <c r="D50" s="51">
        <v>0.91081402779068688</v>
      </c>
      <c r="E50" s="51">
        <v>0.91941051901875703</v>
      </c>
      <c r="F50" s="51">
        <v>0.91941051901875703</v>
      </c>
      <c r="G50" s="70">
        <v>0.91941051901875703</v>
      </c>
      <c r="H50" s="71">
        <v>4</v>
      </c>
      <c r="I50" s="73" t="s">
        <v>85</v>
      </c>
    </row>
    <row r="51" spans="1:275" s="49" customFormat="1" x14ac:dyDescent="0.3">
      <c r="A51" s="66" t="s">
        <v>661</v>
      </c>
      <c r="B51" t="s">
        <v>610</v>
      </c>
      <c r="C51" t="s">
        <v>611</v>
      </c>
      <c r="D51" s="31"/>
      <c r="E51" s="51"/>
      <c r="F51" s="51"/>
      <c r="G51" s="78">
        <v>0.91929512547878045</v>
      </c>
      <c r="H51" s="79">
        <v>4</v>
      </c>
      <c r="I51" s="79" t="s">
        <v>85</v>
      </c>
    </row>
    <row r="52" spans="1:275" s="49" customFormat="1" x14ac:dyDescent="0.25">
      <c r="A52" s="47" t="s">
        <v>971</v>
      </c>
      <c r="B52" s="47" t="s">
        <v>174</v>
      </c>
      <c r="C52" s="47" t="s">
        <v>727</v>
      </c>
      <c r="D52" s="50"/>
      <c r="E52" s="50"/>
      <c r="F52" s="50"/>
      <c r="G52" s="182">
        <v>0.91875765088896555</v>
      </c>
      <c r="H52" s="181">
        <v>7</v>
      </c>
      <c r="I52" s="67" t="s">
        <v>85</v>
      </c>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c r="CT52" s="47"/>
      <c r="CU52" s="47"/>
      <c r="CV52" s="47"/>
      <c r="CW52" s="47"/>
      <c r="CX52" s="47"/>
      <c r="CY52" s="47"/>
      <c r="CZ52" s="47"/>
      <c r="DA52" s="47"/>
      <c r="DB52" s="47"/>
      <c r="DC52" s="47"/>
      <c r="DD52" s="47"/>
      <c r="DE52" s="47"/>
      <c r="DF52" s="47"/>
      <c r="DG52" s="47"/>
      <c r="DH52" s="47"/>
      <c r="DI52" s="47"/>
      <c r="DJ52" s="47"/>
      <c r="DK52" s="47"/>
      <c r="DL52" s="47"/>
      <c r="DM52" s="47"/>
      <c r="DN52" s="47"/>
      <c r="DO52" s="47"/>
      <c r="DP52" s="47"/>
      <c r="DQ52" s="47"/>
      <c r="DR52" s="47"/>
      <c r="DS52" s="47"/>
      <c r="DT52" s="47"/>
      <c r="DU52" s="47"/>
      <c r="DV52" s="47"/>
      <c r="DW52" s="47"/>
      <c r="DX52" s="47"/>
      <c r="DY52" s="47"/>
      <c r="DZ52" s="47"/>
      <c r="EA52" s="47"/>
      <c r="EB52" s="47"/>
      <c r="EC52" s="47"/>
      <c r="ED52" s="47"/>
      <c r="EE52" s="47"/>
      <c r="EF52" s="47"/>
      <c r="EG52" s="47"/>
      <c r="EH52" s="47"/>
      <c r="EI52" s="47"/>
      <c r="EJ52" s="47"/>
      <c r="EK52" s="47"/>
      <c r="EL52" s="47"/>
      <c r="EM52" s="47"/>
      <c r="EN52" s="47"/>
      <c r="EO52" s="47"/>
      <c r="EP52" s="47"/>
      <c r="EQ52" s="47"/>
      <c r="ER52" s="47"/>
      <c r="ES52" s="47"/>
      <c r="ET52" s="47"/>
      <c r="EU52" s="47"/>
      <c r="EV52" s="47"/>
      <c r="EW52" s="47"/>
      <c r="EX52" s="47"/>
      <c r="EY52" s="47"/>
      <c r="EZ52" s="47"/>
      <c r="FA52" s="47"/>
      <c r="FB52" s="47"/>
      <c r="FC52" s="47"/>
      <c r="FD52" s="47"/>
      <c r="FE52" s="47"/>
      <c r="FF52" s="47"/>
      <c r="FG52" s="47"/>
      <c r="FH52" s="47"/>
      <c r="FI52" s="47"/>
      <c r="FJ52" s="47"/>
      <c r="FK52" s="47"/>
      <c r="FL52" s="47"/>
      <c r="FM52" s="47"/>
      <c r="FN52" s="47"/>
      <c r="FO52" s="47"/>
      <c r="FP52" s="47"/>
      <c r="FQ52" s="47"/>
      <c r="FR52" s="47"/>
      <c r="FS52" s="47"/>
      <c r="FT52" s="47"/>
      <c r="FU52" s="47"/>
      <c r="FV52" s="47"/>
      <c r="FW52" s="47"/>
      <c r="FX52" s="47"/>
      <c r="FY52" s="47"/>
      <c r="FZ52" s="47"/>
      <c r="GA52" s="47"/>
      <c r="GB52" s="47"/>
      <c r="GC52" s="47"/>
      <c r="GD52" s="47"/>
      <c r="GE52" s="47"/>
      <c r="GF52" s="47"/>
      <c r="GG52" s="47"/>
      <c r="GH52" s="47"/>
      <c r="GI52" s="47"/>
      <c r="GJ52" s="47"/>
      <c r="GK52" s="47"/>
      <c r="GL52" s="47"/>
      <c r="GM52" s="47"/>
      <c r="GN52" s="47"/>
      <c r="GO52" s="47"/>
      <c r="GP52" s="47"/>
      <c r="GQ52" s="47"/>
      <c r="GR52" s="47"/>
      <c r="GS52" s="47"/>
      <c r="GT52" s="47"/>
      <c r="GU52" s="47"/>
      <c r="GV52" s="47"/>
      <c r="GW52" s="47"/>
      <c r="GX52" s="47"/>
      <c r="GY52" s="47"/>
      <c r="GZ52" s="47"/>
      <c r="HA52" s="47"/>
      <c r="HB52" s="47"/>
      <c r="HC52" s="47"/>
      <c r="HD52" s="47"/>
      <c r="HE52" s="47"/>
      <c r="HF52" s="47"/>
      <c r="HG52" s="47"/>
      <c r="HH52" s="47"/>
      <c r="HI52" s="47"/>
      <c r="HJ52" s="47"/>
      <c r="HK52" s="47"/>
      <c r="HL52" s="47"/>
      <c r="HM52" s="47"/>
      <c r="HN52" s="47"/>
      <c r="HO52" s="47"/>
      <c r="HP52" s="47"/>
      <c r="HQ52" s="47"/>
      <c r="HR52" s="47"/>
      <c r="HS52" s="47"/>
      <c r="HT52" s="47"/>
      <c r="HU52" s="47"/>
      <c r="HV52" s="47"/>
      <c r="HW52" s="47"/>
      <c r="HX52" s="47"/>
      <c r="HY52" s="47"/>
      <c r="HZ52" s="47"/>
      <c r="IA52" s="47"/>
      <c r="IB52" s="47"/>
      <c r="IC52" s="47"/>
      <c r="ID52" s="47"/>
      <c r="IE52" s="47"/>
      <c r="IF52" s="47"/>
      <c r="IG52" s="47"/>
      <c r="IH52" s="47"/>
      <c r="II52" s="47"/>
      <c r="IJ52" s="47"/>
      <c r="IK52" s="47"/>
      <c r="IL52" s="47"/>
      <c r="IM52" s="47"/>
      <c r="IN52" s="47"/>
      <c r="IO52" s="47"/>
      <c r="IP52" s="47"/>
      <c r="IQ52" s="47"/>
      <c r="IR52" s="47"/>
      <c r="IS52" s="47"/>
      <c r="IT52" s="47"/>
      <c r="IU52" s="47"/>
      <c r="IV52" s="47"/>
      <c r="IW52" s="47"/>
      <c r="IX52" s="47"/>
      <c r="IY52" s="47"/>
      <c r="IZ52" s="47"/>
      <c r="JA52" s="47"/>
      <c r="JB52" s="47"/>
      <c r="JC52" s="47"/>
      <c r="JD52" s="47"/>
      <c r="JE52" s="47"/>
      <c r="JF52" s="47"/>
      <c r="JG52" s="47"/>
      <c r="JH52" s="47"/>
      <c r="JI52" s="47"/>
      <c r="JJ52" s="47"/>
      <c r="JK52" s="47"/>
      <c r="JL52" s="47"/>
      <c r="JM52" s="47"/>
      <c r="JN52" s="47"/>
      <c r="JO52" s="47"/>
    </row>
    <row r="53" spans="1:275" s="49" customFormat="1" x14ac:dyDescent="0.25">
      <c r="A53" s="47" t="s">
        <v>971</v>
      </c>
      <c r="B53" s="47" t="s">
        <v>728</v>
      </c>
      <c r="C53" s="47" t="s">
        <v>729</v>
      </c>
      <c r="D53" s="50"/>
      <c r="E53" s="50"/>
      <c r="F53" s="50"/>
      <c r="G53" s="182">
        <v>0.91868684011270774</v>
      </c>
      <c r="H53" s="181">
        <v>8</v>
      </c>
      <c r="I53" s="67" t="s">
        <v>85</v>
      </c>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c r="CT53" s="47"/>
      <c r="CU53" s="47"/>
      <c r="CV53" s="47"/>
      <c r="CW53" s="47"/>
      <c r="CX53" s="47"/>
      <c r="CY53" s="47"/>
      <c r="CZ53" s="47"/>
      <c r="DA53" s="47"/>
      <c r="DB53" s="47"/>
      <c r="DC53" s="47"/>
      <c r="DD53" s="47"/>
      <c r="DE53" s="47"/>
      <c r="DF53" s="47"/>
      <c r="DG53" s="47"/>
      <c r="DH53" s="47"/>
      <c r="DI53" s="47"/>
      <c r="DJ53" s="47"/>
      <c r="DK53" s="47"/>
      <c r="DL53" s="47"/>
      <c r="DM53" s="47"/>
      <c r="DN53" s="47"/>
      <c r="DO53" s="47"/>
      <c r="DP53" s="47"/>
      <c r="DQ53" s="47"/>
      <c r="DR53" s="47"/>
      <c r="DS53" s="47"/>
      <c r="DT53" s="47"/>
      <c r="DU53" s="47"/>
      <c r="DV53" s="47"/>
      <c r="DW53" s="47"/>
      <c r="DX53" s="47"/>
      <c r="DY53" s="47"/>
      <c r="DZ53" s="47"/>
      <c r="EA53" s="47"/>
      <c r="EB53" s="47"/>
      <c r="EC53" s="47"/>
      <c r="ED53" s="47"/>
      <c r="EE53" s="47"/>
      <c r="EF53" s="47"/>
      <c r="EG53" s="47"/>
      <c r="EH53" s="47"/>
      <c r="EI53" s="47"/>
      <c r="EJ53" s="47"/>
      <c r="EK53" s="47"/>
      <c r="EL53" s="47"/>
      <c r="EM53" s="47"/>
      <c r="EN53" s="47"/>
      <c r="EO53" s="47"/>
      <c r="EP53" s="47"/>
      <c r="EQ53" s="47"/>
      <c r="ER53" s="47"/>
      <c r="ES53" s="47"/>
      <c r="ET53" s="47"/>
      <c r="EU53" s="47"/>
      <c r="EV53" s="47"/>
      <c r="EW53" s="47"/>
      <c r="EX53" s="47"/>
      <c r="EY53" s="47"/>
      <c r="EZ53" s="47"/>
      <c r="FA53" s="47"/>
      <c r="FB53" s="47"/>
      <c r="FC53" s="47"/>
      <c r="FD53" s="47"/>
      <c r="FE53" s="47"/>
      <c r="FF53" s="47"/>
      <c r="FG53" s="47"/>
      <c r="FH53" s="47"/>
      <c r="FI53" s="47"/>
      <c r="FJ53" s="47"/>
      <c r="FK53" s="47"/>
      <c r="FL53" s="47"/>
      <c r="FM53" s="47"/>
      <c r="FN53" s="47"/>
      <c r="FO53" s="47"/>
      <c r="FP53" s="47"/>
      <c r="FQ53" s="47"/>
      <c r="FR53" s="47"/>
      <c r="FS53" s="47"/>
      <c r="FT53" s="47"/>
      <c r="FU53" s="47"/>
      <c r="FV53" s="47"/>
      <c r="FW53" s="47"/>
      <c r="FX53" s="47"/>
      <c r="FY53" s="47"/>
      <c r="FZ53" s="47"/>
      <c r="GA53" s="47"/>
      <c r="GB53" s="47"/>
      <c r="GC53" s="47"/>
      <c r="GD53" s="47"/>
      <c r="GE53" s="47"/>
      <c r="GF53" s="47"/>
      <c r="GG53" s="47"/>
      <c r="GH53" s="47"/>
      <c r="GI53" s="47"/>
      <c r="GJ53" s="47"/>
      <c r="GK53" s="47"/>
      <c r="GL53" s="47"/>
      <c r="GM53" s="47"/>
      <c r="GN53" s="47"/>
      <c r="GO53" s="47"/>
      <c r="GP53" s="47"/>
      <c r="GQ53" s="47"/>
      <c r="GR53" s="47"/>
      <c r="GS53" s="47"/>
      <c r="GT53" s="47"/>
      <c r="GU53" s="47"/>
      <c r="GV53" s="47"/>
      <c r="GW53" s="47"/>
      <c r="GX53" s="47"/>
      <c r="GY53" s="47"/>
      <c r="GZ53" s="47"/>
      <c r="HA53" s="47"/>
      <c r="HB53" s="47"/>
      <c r="HC53" s="47"/>
      <c r="HD53" s="47"/>
      <c r="HE53" s="47"/>
      <c r="HF53" s="47"/>
      <c r="HG53" s="47"/>
      <c r="HH53" s="47"/>
      <c r="HI53" s="47"/>
      <c r="HJ53" s="47"/>
      <c r="HK53" s="47"/>
      <c r="HL53" s="47"/>
      <c r="HM53" s="47"/>
      <c r="HN53" s="47"/>
      <c r="HO53" s="47"/>
      <c r="HP53" s="47"/>
      <c r="HQ53" s="47"/>
      <c r="HR53" s="47"/>
      <c r="HS53" s="47"/>
      <c r="HT53" s="47"/>
      <c r="HU53" s="47"/>
      <c r="HV53" s="47"/>
      <c r="HW53" s="47"/>
      <c r="HX53" s="47"/>
      <c r="HY53" s="47"/>
      <c r="HZ53" s="47"/>
      <c r="IA53" s="47"/>
      <c r="IB53" s="47"/>
      <c r="IC53" s="47"/>
      <c r="ID53" s="47"/>
      <c r="IE53" s="47"/>
      <c r="IF53" s="47"/>
      <c r="IG53" s="47"/>
      <c r="IH53" s="47"/>
      <c r="II53" s="47"/>
      <c r="IJ53" s="47"/>
      <c r="IK53" s="47"/>
      <c r="IL53" s="47"/>
      <c r="IM53" s="47"/>
      <c r="IN53" s="47"/>
      <c r="IO53" s="47"/>
      <c r="IP53" s="47"/>
      <c r="IQ53" s="47"/>
      <c r="IR53" s="47"/>
      <c r="IS53" s="47"/>
      <c r="IT53" s="47"/>
      <c r="IU53" s="47"/>
      <c r="IV53" s="47"/>
      <c r="IW53" s="47"/>
      <c r="IX53" s="47"/>
      <c r="IY53" s="47"/>
      <c r="IZ53" s="47"/>
      <c r="JA53" s="47"/>
      <c r="JB53" s="47"/>
      <c r="JC53" s="47"/>
      <c r="JD53" s="47"/>
      <c r="JE53" s="47"/>
      <c r="JF53" s="47"/>
      <c r="JG53" s="47"/>
      <c r="JH53" s="47"/>
      <c r="JI53" s="47"/>
      <c r="JJ53" s="47"/>
      <c r="JK53" s="47"/>
      <c r="JL53" s="47"/>
      <c r="JM53" s="47"/>
      <c r="JN53" s="47"/>
      <c r="JO53" s="47"/>
    </row>
    <row r="54" spans="1:275" s="49" customFormat="1" x14ac:dyDescent="0.3">
      <c r="A54" s="66" t="s">
        <v>661</v>
      </c>
      <c r="B54" t="s">
        <v>618</v>
      </c>
      <c r="C54" t="s">
        <v>396</v>
      </c>
      <c r="D54" s="31"/>
      <c r="E54" s="51"/>
      <c r="F54" s="51"/>
      <c r="G54" s="78">
        <v>0.91735223451304826</v>
      </c>
      <c r="H54" s="79">
        <v>5</v>
      </c>
      <c r="I54" s="79" t="s">
        <v>85</v>
      </c>
    </row>
    <row r="55" spans="1:275" s="49" customFormat="1" x14ac:dyDescent="0.25">
      <c r="A55" s="49" t="s">
        <v>603</v>
      </c>
      <c r="B55" s="49" t="s">
        <v>532</v>
      </c>
      <c r="C55" s="49" t="s">
        <v>119</v>
      </c>
      <c r="D55" s="51"/>
      <c r="E55" s="51"/>
      <c r="F55" s="51"/>
      <c r="G55" s="70">
        <v>0.91678516508322916</v>
      </c>
      <c r="H55" s="71">
        <v>7</v>
      </c>
      <c r="I55" s="70" t="s">
        <v>85</v>
      </c>
    </row>
    <row r="56" spans="1:275" s="49" customFormat="1" x14ac:dyDescent="0.25">
      <c r="A56" s="49" t="s">
        <v>435</v>
      </c>
      <c r="B56" s="51" t="s">
        <v>421</v>
      </c>
      <c r="C56" s="51" t="s">
        <v>422</v>
      </c>
      <c r="D56" s="51">
        <v>0.87648398762805058</v>
      </c>
      <c r="E56" s="51">
        <v>0.91665065429471726</v>
      </c>
      <c r="F56" s="51">
        <v>0.91665065429471726</v>
      </c>
      <c r="G56" s="70">
        <v>0.91665065429471726</v>
      </c>
      <c r="H56" s="71">
        <v>6</v>
      </c>
      <c r="I56" s="73" t="s">
        <v>85</v>
      </c>
    </row>
    <row r="57" spans="1:275" s="49" customFormat="1" x14ac:dyDescent="0.25">
      <c r="A57" s="49" t="s">
        <v>284</v>
      </c>
      <c r="B57" s="49" t="s">
        <v>97</v>
      </c>
      <c r="C57" s="49" t="s">
        <v>136</v>
      </c>
      <c r="D57" s="51">
        <v>0.88198479888646819</v>
      </c>
      <c r="E57" s="51">
        <v>0.9155543936900562</v>
      </c>
      <c r="F57" s="51">
        <v>0.9155543936900562</v>
      </c>
      <c r="G57" s="70">
        <v>0.9155543936900562</v>
      </c>
      <c r="H57" s="71">
        <v>5</v>
      </c>
      <c r="I57" s="73" t="s">
        <v>86</v>
      </c>
    </row>
    <row r="58" spans="1:275" s="49" customFormat="1" x14ac:dyDescent="0.25">
      <c r="A58" s="49" t="s">
        <v>511</v>
      </c>
      <c r="B58" s="49" t="s">
        <v>443</v>
      </c>
      <c r="C58" s="49" t="s">
        <v>483</v>
      </c>
      <c r="D58" s="51"/>
      <c r="E58" s="51"/>
      <c r="F58" s="51"/>
      <c r="G58" s="70">
        <v>0.91521322207289746</v>
      </c>
      <c r="H58" s="71">
        <v>1</v>
      </c>
      <c r="I58" s="70" t="s">
        <v>85</v>
      </c>
    </row>
    <row r="59" spans="1:275" s="49" customFormat="1" x14ac:dyDescent="0.25">
      <c r="A59" s="47" t="s">
        <v>971</v>
      </c>
      <c r="B59" s="47" t="s">
        <v>732</v>
      </c>
      <c r="C59" s="47" t="s">
        <v>135</v>
      </c>
      <c r="D59" s="50"/>
      <c r="E59" s="50"/>
      <c r="F59" s="50"/>
      <c r="G59" s="182">
        <v>0.91496261314737359</v>
      </c>
      <c r="H59" s="181">
        <v>9</v>
      </c>
      <c r="I59" s="67" t="s">
        <v>85</v>
      </c>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c r="BU59" s="47"/>
      <c r="BV59" s="47"/>
      <c r="BW59" s="47"/>
      <c r="BX59" s="47"/>
      <c r="BY59" s="47"/>
      <c r="BZ59" s="47"/>
      <c r="CA59" s="47"/>
      <c r="CB59" s="47"/>
      <c r="CC59" s="47"/>
      <c r="CD59" s="47"/>
      <c r="CE59" s="47"/>
      <c r="CF59" s="47"/>
      <c r="CG59" s="47"/>
      <c r="CH59" s="47"/>
      <c r="CI59" s="47"/>
      <c r="CJ59" s="47"/>
      <c r="CK59" s="47"/>
      <c r="CL59" s="47"/>
      <c r="CM59" s="47"/>
      <c r="CN59" s="47"/>
      <c r="CO59" s="47"/>
      <c r="CP59" s="47"/>
      <c r="CQ59" s="47"/>
      <c r="CR59" s="47"/>
      <c r="CS59" s="47"/>
      <c r="CT59" s="47"/>
      <c r="CU59" s="47"/>
      <c r="CV59" s="47"/>
      <c r="CW59" s="47"/>
      <c r="CX59" s="47"/>
      <c r="CY59" s="47"/>
      <c r="CZ59" s="47"/>
      <c r="DA59" s="47"/>
      <c r="DB59" s="47"/>
      <c r="DC59" s="47"/>
      <c r="DD59" s="47"/>
      <c r="DE59" s="47"/>
      <c r="DF59" s="47"/>
      <c r="DG59" s="47"/>
      <c r="DH59" s="47"/>
      <c r="DI59" s="47"/>
      <c r="DJ59" s="47"/>
      <c r="DK59" s="47"/>
      <c r="DL59" s="47"/>
      <c r="DM59" s="47"/>
      <c r="DN59" s="47"/>
      <c r="DO59" s="47"/>
      <c r="DP59" s="47"/>
      <c r="DQ59" s="47"/>
      <c r="DR59" s="47"/>
      <c r="DS59" s="47"/>
      <c r="DT59" s="47"/>
      <c r="DU59" s="47"/>
      <c r="DV59" s="47"/>
      <c r="DW59" s="47"/>
      <c r="DX59" s="47"/>
      <c r="DY59" s="47"/>
      <c r="DZ59" s="47"/>
      <c r="EA59" s="47"/>
      <c r="EB59" s="47"/>
      <c r="EC59" s="47"/>
      <c r="ED59" s="47"/>
      <c r="EE59" s="47"/>
      <c r="EF59" s="47"/>
      <c r="EG59" s="47"/>
      <c r="EH59" s="47"/>
      <c r="EI59" s="47"/>
      <c r="EJ59" s="47"/>
      <c r="EK59" s="47"/>
      <c r="EL59" s="47"/>
      <c r="EM59" s="47"/>
      <c r="EN59" s="47"/>
      <c r="EO59" s="47"/>
      <c r="EP59" s="47"/>
      <c r="EQ59" s="47"/>
      <c r="ER59" s="47"/>
      <c r="ES59" s="47"/>
      <c r="ET59" s="47"/>
      <c r="EU59" s="47"/>
      <c r="EV59" s="47"/>
      <c r="EW59" s="47"/>
      <c r="EX59" s="47"/>
      <c r="EY59" s="47"/>
      <c r="EZ59" s="47"/>
      <c r="FA59" s="47"/>
      <c r="FB59" s="47"/>
      <c r="FC59" s="47"/>
      <c r="FD59" s="47"/>
      <c r="FE59" s="47"/>
      <c r="FF59" s="47"/>
      <c r="FG59" s="47"/>
      <c r="FH59" s="47"/>
      <c r="FI59" s="47"/>
      <c r="FJ59" s="47"/>
      <c r="FK59" s="47"/>
      <c r="FL59" s="47"/>
      <c r="FM59" s="47"/>
      <c r="FN59" s="47"/>
      <c r="FO59" s="47"/>
      <c r="FP59" s="47"/>
      <c r="FQ59" s="47"/>
      <c r="FR59" s="47"/>
      <c r="FS59" s="47"/>
      <c r="FT59" s="47"/>
      <c r="FU59" s="47"/>
      <c r="FV59" s="47"/>
      <c r="FW59" s="47"/>
      <c r="FX59" s="47"/>
      <c r="FY59" s="47"/>
      <c r="FZ59" s="47"/>
      <c r="GA59" s="47"/>
      <c r="GB59" s="47"/>
      <c r="GC59" s="47"/>
      <c r="GD59" s="47"/>
      <c r="GE59" s="47"/>
      <c r="GF59" s="47"/>
      <c r="GG59" s="47"/>
      <c r="GH59" s="47"/>
      <c r="GI59" s="47"/>
      <c r="GJ59" s="47"/>
      <c r="GK59" s="47"/>
      <c r="GL59" s="47"/>
      <c r="GM59" s="47"/>
      <c r="GN59" s="47"/>
      <c r="GO59" s="47"/>
      <c r="GP59" s="47"/>
      <c r="GQ59" s="47"/>
      <c r="GR59" s="47"/>
      <c r="GS59" s="47"/>
      <c r="GT59" s="47"/>
      <c r="GU59" s="47"/>
      <c r="GV59" s="47"/>
      <c r="GW59" s="47"/>
      <c r="GX59" s="47"/>
      <c r="GY59" s="47"/>
      <c r="GZ59" s="47"/>
      <c r="HA59" s="47"/>
      <c r="HB59" s="47"/>
      <c r="HC59" s="47"/>
      <c r="HD59" s="47"/>
      <c r="HE59" s="47"/>
      <c r="HF59" s="47"/>
      <c r="HG59" s="47"/>
      <c r="HH59" s="47"/>
      <c r="HI59" s="47"/>
      <c r="HJ59" s="47"/>
      <c r="HK59" s="47"/>
      <c r="HL59" s="47"/>
      <c r="HM59" s="47"/>
      <c r="HN59" s="47"/>
      <c r="HO59" s="47"/>
      <c r="HP59" s="47"/>
      <c r="HQ59" s="47"/>
      <c r="HR59" s="47"/>
      <c r="HS59" s="47"/>
      <c r="HT59" s="47"/>
      <c r="HU59" s="47"/>
      <c r="HV59" s="47"/>
      <c r="HW59" s="47"/>
      <c r="HX59" s="47"/>
      <c r="HY59" s="47"/>
      <c r="HZ59" s="47"/>
      <c r="IA59" s="47"/>
      <c r="IB59" s="47"/>
      <c r="IC59" s="47"/>
      <c r="ID59" s="47"/>
      <c r="IE59" s="47"/>
      <c r="IF59" s="47"/>
      <c r="IG59" s="47"/>
      <c r="IH59" s="47"/>
      <c r="II59" s="47"/>
      <c r="IJ59" s="47"/>
      <c r="IK59" s="47"/>
      <c r="IL59" s="47"/>
      <c r="IM59" s="47"/>
      <c r="IN59" s="47"/>
      <c r="IO59" s="47"/>
      <c r="IP59" s="47"/>
      <c r="IQ59" s="47"/>
      <c r="IR59" s="47"/>
      <c r="IS59" s="47"/>
      <c r="IT59" s="47"/>
      <c r="IU59" s="47"/>
      <c r="IV59" s="47"/>
      <c r="IW59" s="47"/>
      <c r="IX59" s="47"/>
      <c r="IY59" s="47"/>
      <c r="IZ59" s="47"/>
      <c r="JA59" s="47"/>
      <c r="JB59" s="47"/>
      <c r="JC59" s="47"/>
      <c r="JD59" s="47"/>
      <c r="JE59" s="47"/>
      <c r="JF59" s="47"/>
      <c r="JG59" s="47"/>
      <c r="JH59" s="47"/>
      <c r="JI59" s="47"/>
      <c r="JJ59" s="47"/>
      <c r="JK59" s="47"/>
      <c r="JL59" s="47"/>
      <c r="JM59" s="47"/>
      <c r="JN59" s="47"/>
      <c r="JO59" s="47"/>
    </row>
    <row r="60" spans="1:275" s="49" customFormat="1" x14ac:dyDescent="0.25">
      <c r="A60" s="49" t="s">
        <v>282</v>
      </c>
      <c r="B60" s="49" t="s">
        <v>197</v>
      </c>
      <c r="C60" s="49" t="s">
        <v>53</v>
      </c>
      <c r="D60" s="51">
        <v>0.89921628666281617</v>
      </c>
      <c r="E60" s="51">
        <v>0.91421628666281618</v>
      </c>
      <c r="F60" s="51">
        <v>0.91421628666281618</v>
      </c>
      <c r="G60" s="70">
        <v>0.91421628666281618</v>
      </c>
      <c r="H60" s="71">
        <v>12</v>
      </c>
      <c r="I60" s="72" t="s">
        <v>85</v>
      </c>
    </row>
    <row r="61" spans="1:275" s="49" customFormat="1" x14ac:dyDescent="0.25">
      <c r="A61" s="47" t="s">
        <v>971</v>
      </c>
      <c r="B61" s="47" t="s">
        <v>683</v>
      </c>
      <c r="C61" s="47" t="s">
        <v>265</v>
      </c>
      <c r="D61" s="50"/>
      <c r="E61" s="50"/>
      <c r="F61" s="50"/>
      <c r="G61" s="182">
        <v>0.91375700495469192</v>
      </c>
      <c r="H61" s="181">
        <v>10</v>
      </c>
      <c r="I61" s="67" t="s">
        <v>85</v>
      </c>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c r="BQ61" s="47"/>
      <c r="BR61" s="47"/>
      <c r="BS61" s="47"/>
      <c r="BT61" s="47"/>
      <c r="BU61" s="47"/>
      <c r="BV61" s="47"/>
      <c r="BW61" s="47"/>
      <c r="BX61" s="47"/>
      <c r="BY61" s="47"/>
      <c r="BZ61" s="47"/>
      <c r="CA61" s="47"/>
      <c r="CB61" s="47"/>
      <c r="CC61" s="47"/>
      <c r="CD61" s="47"/>
      <c r="CE61" s="47"/>
      <c r="CF61" s="47"/>
      <c r="CG61" s="47"/>
      <c r="CH61" s="47"/>
      <c r="CI61" s="47"/>
      <c r="CJ61" s="47"/>
      <c r="CK61" s="47"/>
      <c r="CL61" s="47"/>
      <c r="CM61" s="47"/>
      <c r="CN61" s="47"/>
      <c r="CO61" s="47"/>
      <c r="CP61" s="47"/>
      <c r="CQ61" s="47"/>
      <c r="CR61" s="47"/>
      <c r="CS61" s="47"/>
      <c r="CT61" s="47"/>
      <c r="CU61" s="47"/>
      <c r="CV61" s="47"/>
      <c r="CW61" s="47"/>
      <c r="CX61" s="47"/>
      <c r="CY61" s="47"/>
      <c r="CZ61" s="47"/>
      <c r="DA61" s="47"/>
      <c r="DB61" s="47"/>
      <c r="DC61" s="47"/>
      <c r="DD61" s="47"/>
      <c r="DE61" s="47"/>
      <c r="DF61" s="47"/>
      <c r="DG61" s="47"/>
      <c r="DH61" s="47"/>
      <c r="DI61" s="47"/>
      <c r="DJ61" s="47"/>
      <c r="DK61" s="47"/>
      <c r="DL61" s="47"/>
      <c r="DM61" s="47"/>
      <c r="DN61" s="47"/>
      <c r="DO61" s="47"/>
      <c r="DP61" s="47"/>
      <c r="DQ61" s="47"/>
      <c r="DR61" s="47"/>
      <c r="DS61" s="47"/>
      <c r="DT61" s="47"/>
      <c r="DU61" s="47"/>
      <c r="DV61" s="47"/>
      <c r="DW61" s="47"/>
      <c r="DX61" s="47"/>
      <c r="DY61" s="47"/>
      <c r="DZ61" s="47"/>
      <c r="EA61" s="47"/>
      <c r="EB61" s="47"/>
      <c r="EC61" s="47"/>
      <c r="ED61" s="47"/>
      <c r="EE61" s="47"/>
      <c r="EF61" s="47"/>
      <c r="EG61" s="47"/>
      <c r="EH61" s="47"/>
      <c r="EI61" s="47"/>
      <c r="EJ61" s="47"/>
      <c r="EK61" s="47"/>
      <c r="EL61" s="47"/>
      <c r="EM61" s="47"/>
      <c r="EN61" s="47"/>
      <c r="EO61" s="47"/>
      <c r="EP61" s="47"/>
      <c r="EQ61" s="47"/>
      <c r="ER61" s="47"/>
      <c r="ES61" s="47"/>
      <c r="ET61" s="47"/>
      <c r="EU61" s="47"/>
      <c r="EV61" s="47"/>
      <c r="EW61" s="47"/>
      <c r="EX61" s="47"/>
      <c r="EY61" s="47"/>
      <c r="EZ61" s="47"/>
      <c r="FA61" s="47"/>
      <c r="FB61" s="47"/>
      <c r="FC61" s="47"/>
      <c r="FD61" s="47"/>
      <c r="FE61" s="47"/>
      <c r="FF61" s="47"/>
      <c r="FG61" s="47"/>
      <c r="FH61" s="47"/>
      <c r="FI61" s="47"/>
      <c r="FJ61" s="47"/>
      <c r="FK61" s="47"/>
      <c r="FL61" s="47"/>
      <c r="FM61" s="47"/>
      <c r="FN61" s="47"/>
      <c r="FO61" s="47"/>
      <c r="FP61" s="47"/>
      <c r="FQ61" s="47"/>
      <c r="FR61" s="47"/>
      <c r="FS61" s="47"/>
      <c r="FT61" s="47"/>
      <c r="FU61" s="47"/>
      <c r="FV61" s="47"/>
      <c r="FW61" s="47"/>
      <c r="FX61" s="47"/>
      <c r="FY61" s="47"/>
      <c r="FZ61" s="47"/>
      <c r="GA61" s="47"/>
      <c r="GB61" s="47"/>
      <c r="GC61" s="47"/>
      <c r="GD61" s="47"/>
      <c r="GE61" s="47"/>
      <c r="GF61" s="47"/>
      <c r="GG61" s="47"/>
      <c r="GH61" s="47"/>
      <c r="GI61" s="47"/>
      <c r="GJ61" s="47"/>
      <c r="GK61" s="47"/>
      <c r="GL61" s="47"/>
      <c r="GM61" s="47"/>
      <c r="GN61" s="47"/>
      <c r="GO61" s="47"/>
      <c r="GP61" s="47"/>
      <c r="GQ61" s="47"/>
      <c r="GR61" s="47"/>
      <c r="GS61" s="47"/>
      <c r="GT61" s="47"/>
      <c r="GU61" s="47"/>
      <c r="GV61" s="47"/>
      <c r="GW61" s="47"/>
      <c r="GX61" s="47"/>
      <c r="GY61" s="47"/>
      <c r="GZ61" s="47"/>
      <c r="HA61" s="47"/>
      <c r="HB61" s="47"/>
      <c r="HC61" s="47"/>
      <c r="HD61" s="47"/>
      <c r="HE61" s="47"/>
      <c r="HF61" s="47"/>
      <c r="HG61" s="47"/>
      <c r="HH61" s="47"/>
      <c r="HI61" s="47"/>
      <c r="HJ61" s="47"/>
      <c r="HK61" s="47"/>
      <c r="HL61" s="47"/>
      <c r="HM61" s="47"/>
      <c r="HN61" s="47"/>
      <c r="HO61" s="47"/>
      <c r="HP61" s="47"/>
      <c r="HQ61" s="47"/>
      <c r="HR61" s="47"/>
      <c r="HS61" s="47"/>
      <c r="HT61" s="47"/>
      <c r="HU61" s="47"/>
      <c r="HV61" s="47"/>
      <c r="HW61" s="47"/>
      <c r="HX61" s="47"/>
      <c r="HY61" s="47"/>
      <c r="HZ61" s="47"/>
      <c r="IA61" s="47"/>
      <c r="IB61" s="47"/>
      <c r="IC61" s="47"/>
      <c r="ID61" s="47"/>
      <c r="IE61" s="47"/>
      <c r="IF61" s="47"/>
      <c r="IG61" s="47"/>
      <c r="IH61" s="47"/>
      <c r="II61" s="47"/>
      <c r="IJ61" s="47"/>
      <c r="IK61" s="47"/>
      <c r="IL61" s="47"/>
      <c r="IM61" s="47"/>
      <c r="IN61" s="47"/>
      <c r="IO61" s="47"/>
      <c r="IP61" s="47"/>
      <c r="IQ61" s="47"/>
      <c r="IR61" s="47"/>
      <c r="IS61" s="47"/>
      <c r="IT61" s="47"/>
      <c r="IU61" s="47"/>
      <c r="IV61" s="47"/>
      <c r="IW61" s="47"/>
      <c r="IX61" s="47"/>
      <c r="IY61" s="47"/>
      <c r="IZ61" s="47"/>
      <c r="JA61" s="47"/>
      <c r="JB61" s="47"/>
      <c r="JC61" s="47"/>
      <c r="JD61" s="47"/>
      <c r="JE61" s="47"/>
      <c r="JF61" s="47"/>
      <c r="JG61" s="47"/>
      <c r="JH61" s="47"/>
      <c r="JI61" s="47"/>
      <c r="JJ61" s="47"/>
      <c r="JK61" s="47"/>
      <c r="JL61" s="47"/>
      <c r="JM61" s="47"/>
      <c r="JN61" s="47"/>
      <c r="JO61" s="47"/>
    </row>
    <row r="62" spans="1:275" s="49" customFormat="1" x14ac:dyDescent="0.25">
      <c r="A62" s="49" t="s">
        <v>435</v>
      </c>
      <c r="B62" s="51" t="s">
        <v>414</v>
      </c>
      <c r="C62" s="51" t="s">
        <v>415</v>
      </c>
      <c r="D62" s="51">
        <v>0.88882864057501165</v>
      </c>
      <c r="E62" s="51">
        <v>0.91332864057501162</v>
      </c>
      <c r="F62" s="51">
        <v>0.91332864057501162</v>
      </c>
      <c r="G62" s="70">
        <v>0.91332864057501162</v>
      </c>
      <c r="H62" s="71">
        <v>7</v>
      </c>
      <c r="I62" s="73" t="s">
        <v>85</v>
      </c>
    </row>
    <row r="63" spans="1:275" s="49" customFormat="1" x14ac:dyDescent="0.25">
      <c r="A63" s="49" t="s">
        <v>386</v>
      </c>
      <c r="B63" s="49" t="s">
        <v>342</v>
      </c>
      <c r="C63" s="49" t="s">
        <v>343</v>
      </c>
      <c r="D63" s="52">
        <v>0.91188662772438911</v>
      </c>
      <c r="E63" s="51">
        <v>0.91188662772438911</v>
      </c>
      <c r="F63" s="51">
        <v>0.91188662772438911</v>
      </c>
      <c r="G63" s="70">
        <v>0.91188662772438911</v>
      </c>
      <c r="H63" s="71">
        <v>4</v>
      </c>
      <c r="I63" s="80" t="s">
        <v>85</v>
      </c>
    </row>
    <row r="64" spans="1:275" s="49" customFormat="1" x14ac:dyDescent="0.25">
      <c r="A64" s="49" t="s">
        <v>284</v>
      </c>
      <c r="B64" s="49" t="s">
        <v>38</v>
      </c>
      <c r="C64" s="49" t="s">
        <v>39</v>
      </c>
      <c r="D64" s="51">
        <v>0.91161560088672999</v>
      </c>
      <c r="E64" s="51">
        <v>0.91161560088672999</v>
      </c>
      <c r="F64" s="51">
        <v>0.91161560088672999</v>
      </c>
      <c r="G64" s="70">
        <v>0.91161560088672999</v>
      </c>
      <c r="H64" s="71">
        <v>6</v>
      </c>
      <c r="I64" s="73" t="s">
        <v>86</v>
      </c>
    </row>
    <row r="65" spans="1:9" s="49" customFormat="1" x14ac:dyDescent="0.25">
      <c r="A65" s="49" t="s">
        <v>282</v>
      </c>
      <c r="B65" s="49" t="s">
        <v>215</v>
      </c>
      <c r="C65" s="49" t="s">
        <v>171</v>
      </c>
      <c r="D65" s="51">
        <v>0.88036473798825132</v>
      </c>
      <c r="E65" s="51">
        <v>0.91036473798825135</v>
      </c>
      <c r="F65" s="51">
        <v>0.91036473798825135</v>
      </c>
      <c r="G65" s="70">
        <v>0.91036473798825135</v>
      </c>
      <c r="H65" s="71">
        <v>13</v>
      </c>
      <c r="I65" s="72" t="s">
        <v>86</v>
      </c>
    </row>
    <row r="66" spans="1:9" s="49" customFormat="1" x14ac:dyDescent="0.25">
      <c r="A66" s="49" t="s">
        <v>284</v>
      </c>
      <c r="B66" s="49" t="s">
        <v>36</v>
      </c>
      <c r="C66" s="49" t="s">
        <v>78</v>
      </c>
      <c r="D66" s="51">
        <v>0.87168358381504496</v>
      </c>
      <c r="E66" s="51">
        <v>0.90952973766119882</v>
      </c>
      <c r="F66" s="51">
        <v>0.90952973766119882</v>
      </c>
      <c r="G66" s="70">
        <v>0.90952973766119882</v>
      </c>
      <c r="H66" s="71">
        <v>7</v>
      </c>
      <c r="I66" s="73" t="s">
        <v>86</v>
      </c>
    </row>
    <row r="67" spans="1:9" s="49" customFormat="1" x14ac:dyDescent="0.25">
      <c r="A67" s="49" t="s">
        <v>511</v>
      </c>
      <c r="B67" s="49" t="s">
        <v>457</v>
      </c>
      <c r="C67" s="49" t="s">
        <v>458</v>
      </c>
      <c r="D67" s="51"/>
      <c r="E67" s="51"/>
      <c r="F67" s="51"/>
      <c r="G67" s="70">
        <v>0.90936285633765135</v>
      </c>
      <c r="H67" s="71">
        <v>2</v>
      </c>
      <c r="I67" s="70" t="s">
        <v>85</v>
      </c>
    </row>
    <row r="68" spans="1:9" s="49" customFormat="1" x14ac:dyDescent="0.25">
      <c r="A68" s="49" t="s">
        <v>511</v>
      </c>
      <c r="B68" s="49" t="s">
        <v>453</v>
      </c>
      <c r="C68" s="49" t="s">
        <v>454</v>
      </c>
      <c r="D68" s="51"/>
      <c r="E68" s="51"/>
      <c r="F68" s="51"/>
      <c r="G68" s="70">
        <v>0.90916542759556007</v>
      </c>
      <c r="H68" s="71">
        <v>3</v>
      </c>
      <c r="I68" s="70" t="s">
        <v>85</v>
      </c>
    </row>
    <row r="69" spans="1:9" s="49" customFormat="1" x14ac:dyDescent="0.25">
      <c r="A69" s="49" t="s">
        <v>511</v>
      </c>
      <c r="B69" s="49" t="s">
        <v>459</v>
      </c>
      <c r="C69" s="49" t="s">
        <v>47</v>
      </c>
      <c r="D69" s="51"/>
      <c r="E69" s="51"/>
      <c r="F69" s="51"/>
      <c r="G69" s="70">
        <v>0.90771505026131705</v>
      </c>
      <c r="H69" s="71">
        <v>4</v>
      </c>
      <c r="I69" s="70" t="s">
        <v>85</v>
      </c>
    </row>
    <row r="70" spans="1:9" s="49" customFormat="1" x14ac:dyDescent="0.25">
      <c r="A70" s="49" t="s">
        <v>386</v>
      </c>
      <c r="B70" s="49" t="s">
        <v>358</v>
      </c>
      <c r="C70" s="49" t="s">
        <v>359</v>
      </c>
      <c r="D70" s="52">
        <v>0.8964866528484392</v>
      </c>
      <c r="E70" s="52">
        <v>0.90702719338897975</v>
      </c>
      <c r="F70" s="52">
        <v>0.90702719338897975</v>
      </c>
      <c r="G70" s="74">
        <v>0.90702719338897975</v>
      </c>
      <c r="H70" s="71">
        <v>5</v>
      </c>
      <c r="I70" s="73" t="s">
        <v>86</v>
      </c>
    </row>
    <row r="71" spans="1:9" s="49" customFormat="1" x14ac:dyDescent="0.25">
      <c r="A71" s="49" t="s">
        <v>603</v>
      </c>
      <c r="B71" s="49" t="s">
        <v>554</v>
      </c>
      <c r="C71" s="49" t="s">
        <v>555</v>
      </c>
      <c r="D71" s="51"/>
      <c r="E71" s="51"/>
      <c r="F71" s="51"/>
      <c r="G71" s="70">
        <v>0.90463390336038119</v>
      </c>
      <c r="H71" s="71">
        <v>8</v>
      </c>
      <c r="I71" s="70" t="s">
        <v>86</v>
      </c>
    </row>
    <row r="72" spans="1:9" s="49" customFormat="1" x14ac:dyDescent="0.25">
      <c r="A72" s="49" t="s">
        <v>511</v>
      </c>
      <c r="B72" s="49" t="s">
        <v>444</v>
      </c>
      <c r="C72" s="49" t="s">
        <v>484</v>
      </c>
      <c r="D72" s="51"/>
      <c r="E72" s="51"/>
      <c r="F72" s="51"/>
      <c r="G72" s="70">
        <v>0.90457819582997445</v>
      </c>
      <c r="H72" s="71">
        <v>5</v>
      </c>
      <c r="I72" s="70" t="s">
        <v>86</v>
      </c>
    </row>
    <row r="73" spans="1:9" s="49" customFormat="1" x14ac:dyDescent="0.25">
      <c r="A73" s="49" t="s">
        <v>282</v>
      </c>
      <c r="B73" s="49" t="s">
        <v>172</v>
      </c>
      <c r="C73" s="49" t="s">
        <v>173</v>
      </c>
      <c r="D73" s="51">
        <v>0.90356078154422415</v>
      </c>
      <c r="E73" s="51">
        <v>0.90356078154422415</v>
      </c>
      <c r="F73" s="51">
        <v>0.90356078154422415</v>
      </c>
      <c r="G73" s="70">
        <v>0.90356078154422415</v>
      </c>
      <c r="H73" s="71">
        <v>14</v>
      </c>
      <c r="I73" s="72" t="s">
        <v>86</v>
      </c>
    </row>
    <row r="74" spans="1:9" s="49" customFormat="1" x14ac:dyDescent="0.25">
      <c r="A74" s="49" t="s">
        <v>511</v>
      </c>
      <c r="B74" s="49" t="s">
        <v>473</v>
      </c>
      <c r="C74" s="49" t="s">
        <v>474</v>
      </c>
      <c r="D74" s="51"/>
      <c r="E74" s="51"/>
      <c r="F74" s="51"/>
      <c r="G74" s="70">
        <v>0.90319648146349985</v>
      </c>
      <c r="H74" s="71">
        <v>6</v>
      </c>
      <c r="I74" s="70" t="s">
        <v>85</v>
      </c>
    </row>
    <row r="75" spans="1:9" s="49" customFormat="1" x14ac:dyDescent="0.25">
      <c r="A75" s="49" t="s">
        <v>282</v>
      </c>
      <c r="B75" s="49" t="s">
        <v>207</v>
      </c>
      <c r="C75" s="49" t="s">
        <v>208</v>
      </c>
      <c r="D75" s="51">
        <v>0.86074571340354034</v>
      </c>
      <c r="E75" s="51">
        <v>0.90236866422321249</v>
      </c>
      <c r="F75" s="51">
        <v>0.90236866422321249</v>
      </c>
      <c r="G75" s="70">
        <v>0.90236866422321249</v>
      </c>
      <c r="H75" s="71">
        <v>15</v>
      </c>
      <c r="I75" s="72" t="s">
        <v>86</v>
      </c>
    </row>
    <row r="76" spans="1:9" s="49" customFormat="1" x14ac:dyDescent="0.25">
      <c r="A76" s="49" t="s">
        <v>282</v>
      </c>
      <c r="B76" s="49" t="s">
        <v>156</v>
      </c>
      <c r="C76" s="49" t="s">
        <v>157</v>
      </c>
      <c r="D76" s="51">
        <v>0.90176321706082363</v>
      </c>
      <c r="E76" s="51">
        <v>0.90176321706082363</v>
      </c>
      <c r="F76" s="51">
        <v>0.90176321706082363</v>
      </c>
      <c r="G76" s="70">
        <v>0.90176321706082363</v>
      </c>
      <c r="H76" s="71">
        <v>16</v>
      </c>
      <c r="I76" s="72" t="s">
        <v>86</v>
      </c>
    </row>
    <row r="77" spans="1:9" s="49" customFormat="1" x14ac:dyDescent="0.25">
      <c r="A77" s="49" t="s">
        <v>435</v>
      </c>
      <c r="B77" s="51" t="s">
        <v>388</v>
      </c>
      <c r="C77" s="51" t="s">
        <v>162</v>
      </c>
      <c r="D77" s="51">
        <v>0.90107025891085635</v>
      </c>
      <c r="E77" s="51">
        <v>0.90107025891085635</v>
      </c>
      <c r="F77" s="51">
        <v>0.90107025891085635</v>
      </c>
      <c r="G77" s="70">
        <v>0.90107025891085635</v>
      </c>
      <c r="H77" s="71">
        <v>8</v>
      </c>
      <c r="I77" s="73" t="s">
        <v>86</v>
      </c>
    </row>
    <row r="78" spans="1:9" s="49" customFormat="1" x14ac:dyDescent="0.25">
      <c r="A78" s="49" t="s">
        <v>386</v>
      </c>
      <c r="B78" s="49" t="s">
        <v>298</v>
      </c>
      <c r="C78" s="49" t="s">
        <v>299</v>
      </c>
      <c r="D78" s="52">
        <v>0.8580582249858677</v>
      </c>
      <c r="E78" s="52">
        <v>0.89903672924023403</v>
      </c>
      <c r="F78" s="52">
        <v>0.89903672924023403</v>
      </c>
      <c r="G78" s="74">
        <v>0.89903672924023403</v>
      </c>
      <c r="H78" s="71">
        <v>6</v>
      </c>
      <c r="I78" s="73" t="s">
        <v>86</v>
      </c>
    </row>
    <row r="79" spans="1:9" s="49" customFormat="1" x14ac:dyDescent="0.25">
      <c r="A79" s="49" t="s">
        <v>603</v>
      </c>
      <c r="B79" s="49" t="s">
        <v>524</v>
      </c>
      <c r="C79" s="49" t="s">
        <v>187</v>
      </c>
      <c r="D79" s="51"/>
      <c r="E79" s="51"/>
      <c r="F79" s="51"/>
      <c r="G79" s="70">
        <v>0.8989061422882807</v>
      </c>
      <c r="H79" s="71">
        <v>9</v>
      </c>
      <c r="I79" s="70" t="s">
        <v>86</v>
      </c>
    </row>
    <row r="80" spans="1:9" s="49" customFormat="1" x14ac:dyDescent="0.25">
      <c r="A80" s="49" t="s">
        <v>284</v>
      </c>
      <c r="B80" s="49" t="s">
        <v>104</v>
      </c>
      <c r="C80" s="49" t="s">
        <v>105</v>
      </c>
      <c r="D80" s="51">
        <v>0.88488531593367736</v>
      </c>
      <c r="E80" s="51">
        <v>0.89888531593367738</v>
      </c>
      <c r="F80" s="51">
        <v>0.89888531593367738</v>
      </c>
      <c r="G80" s="70">
        <v>0.89888531593367738</v>
      </c>
      <c r="H80" s="71">
        <v>6</v>
      </c>
      <c r="I80" s="73" t="s">
        <v>86</v>
      </c>
    </row>
    <row r="81" spans="1:275" s="49" customFormat="1" x14ac:dyDescent="0.25">
      <c r="A81" s="49" t="s">
        <v>283</v>
      </c>
      <c r="B81" s="49" t="s">
        <v>263</v>
      </c>
      <c r="C81" s="49" t="s">
        <v>141</v>
      </c>
      <c r="D81" s="52">
        <v>0.88421767784412775</v>
      </c>
      <c r="E81" s="52">
        <v>0.89821767784412776</v>
      </c>
      <c r="F81" s="52">
        <v>0.89821767784412776</v>
      </c>
      <c r="G81" s="74">
        <v>0.89821767784412776</v>
      </c>
      <c r="H81" s="71">
        <v>7</v>
      </c>
      <c r="I81" s="73" t="s">
        <v>86</v>
      </c>
    </row>
    <row r="82" spans="1:275" s="49" customFormat="1" x14ac:dyDescent="0.25">
      <c r="A82" s="47" t="s">
        <v>971</v>
      </c>
      <c r="B82" s="47" t="s">
        <v>399</v>
      </c>
      <c r="C82" s="47" t="s">
        <v>681</v>
      </c>
      <c r="D82" s="50"/>
      <c r="E82" s="50"/>
      <c r="F82" s="50"/>
      <c r="G82" s="182">
        <v>0.89794503069835008</v>
      </c>
      <c r="H82" s="181">
        <v>11</v>
      </c>
      <c r="I82" s="67" t="s">
        <v>86</v>
      </c>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c r="BS82" s="47"/>
      <c r="BT82" s="47"/>
      <c r="BU82" s="47"/>
      <c r="BV82" s="47"/>
      <c r="BW82" s="47"/>
      <c r="BX82" s="47"/>
      <c r="BY82" s="47"/>
      <c r="BZ82" s="47"/>
      <c r="CA82" s="47"/>
      <c r="CB82" s="47"/>
      <c r="CC82" s="47"/>
      <c r="CD82" s="47"/>
      <c r="CE82" s="47"/>
      <c r="CF82" s="47"/>
      <c r="CG82" s="47"/>
      <c r="CH82" s="47"/>
      <c r="CI82" s="47"/>
      <c r="CJ82" s="47"/>
      <c r="CK82" s="47"/>
      <c r="CL82" s="47"/>
      <c r="CM82" s="47"/>
      <c r="CN82" s="47"/>
      <c r="CO82" s="47"/>
      <c r="CP82" s="47"/>
      <c r="CQ82" s="47"/>
      <c r="CR82" s="47"/>
      <c r="CS82" s="47"/>
      <c r="CT82" s="47"/>
      <c r="CU82" s="47"/>
      <c r="CV82" s="47"/>
      <c r="CW82" s="47"/>
      <c r="CX82" s="47"/>
      <c r="CY82" s="47"/>
      <c r="CZ82" s="47"/>
      <c r="DA82" s="47"/>
      <c r="DB82" s="47"/>
      <c r="DC82" s="47"/>
      <c r="DD82" s="47"/>
      <c r="DE82" s="47"/>
      <c r="DF82" s="47"/>
      <c r="DG82" s="47"/>
      <c r="DH82" s="47"/>
      <c r="DI82" s="47"/>
      <c r="DJ82" s="47"/>
      <c r="DK82" s="47"/>
      <c r="DL82" s="47"/>
      <c r="DM82" s="47"/>
      <c r="DN82" s="47"/>
      <c r="DO82" s="47"/>
      <c r="DP82" s="47"/>
      <c r="DQ82" s="47"/>
      <c r="DR82" s="47"/>
      <c r="DS82" s="47"/>
      <c r="DT82" s="47"/>
      <c r="DU82" s="47"/>
      <c r="DV82" s="47"/>
      <c r="DW82" s="47"/>
      <c r="DX82" s="47"/>
      <c r="DY82" s="47"/>
      <c r="DZ82" s="47"/>
      <c r="EA82" s="47"/>
      <c r="EB82" s="47"/>
      <c r="EC82" s="47"/>
      <c r="ED82" s="47"/>
      <c r="EE82" s="47"/>
      <c r="EF82" s="47"/>
      <c r="EG82" s="47"/>
      <c r="EH82" s="47"/>
      <c r="EI82" s="47"/>
      <c r="EJ82" s="47"/>
      <c r="EK82" s="47"/>
      <c r="EL82" s="47"/>
      <c r="EM82" s="47"/>
      <c r="EN82" s="47"/>
      <c r="EO82" s="47"/>
      <c r="EP82" s="47"/>
      <c r="EQ82" s="47"/>
      <c r="ER82" s="47"/>
      <c r="ES82" s="47"/>
      <c r="ET82" s="47"/>
      <c r="EU82" s="47"/>
      <c r="EV82" s="47"/>
      <c r="EW82" s="47"/>
      <c r="EX82" s="47"/>
      <c r="EY82" s="47"/>
      <c r="EZ82" s="47"/>
      <c r="FA82" s="47"/>
      <c r="FB82" s="47"/>
      <c r="FC82" s="47"/>
      <c r="FD82" s="47"/>
      <c r="FE82" s="47"/>
      <c r="FF82" s="47"/>
      <c r="FG82" s="47"/>
      <c r="FH82" s="47"/>
      <c r="FI82" s="47"/>
      <c r="FJ82" s="47"/>
      <c r="FK82" s="47"/>
      <c r="FL82" s="47"/>
      <c r="FM82" s="47"/>
      <c r="FN82" s="47"/>
      <c r="FO82" s="47"/>
      <c r="FP82" s="47"/>
      <c r="FQ82" s="47"/>
      <c r="FR82" s="47"/>
      <c r="FS82" s="47"/>
      <c r="FT82" s="47"/>
      <c r="FU82" s="47"/>
      <c r="FV82" s="47"/>
      <c r="FW82" s="47"/>
      <c r="FX82" s="47"/>
      <c r="FY82" s="47"/>
      <c r="FZ82" s="47"/>
      <c r="GA82" s="47"/>
      <c r="GB82" s="47"/>
      <c r="GC82" s="47"/>
      <c r="GD82" s="47"/>
      <c r="GE82" s="47"/>
      <c r="GF82" s="47"/>
      <c r="GG82" s="47"/>
      <c r="GH82" s="47"/>
      <c r="GI82" s="47"/>
      <c r="GJ82" s="47"/>
      <c r="GK82" s="47"/>
      <c r="GL82" s="47"/>
      <c r="GM82" s="47"/>
      <c r="GN82" s="47"/>
      <c r="GO82" s="47"/>
      <c r="GP82" s="47"/>
      <c r="GQ82" s="47"/>
      <c r="GR82" s="47"/>
      <c r="GS82" s="47"/>
      <c r="GT82" s="47"/>
      <c r="GU82" s="47"/>
      <c r="GV82" s="47"/>
      <c r="GW82" s="47"/>
      <c r="GX82" s="47"/>
      <c r="GY82" s="47"/>
      <c r="GZ82" s="47"/>
      <c r="HA82" s="47"/>
      <c r="HB82" s="47"/>
      <c r="HC82" s="47"/>
      <c r="HD82" s="47"/>
      <c r="HE82" s="47"/>
      <c r="HF82" s="47"/>
      <c r="HG82" s="47"/>
      <c r="HH82" s="47"/>
      <c r="HI82" s="47"/>
      <c r="HJ82" s="47"/>
      <c r="HK82" s="47"/>
      <c r="HL82" s="47"/>
      <c r="HM82" s="47"/>
      <c r="HN82" s="47"/>
      <c r="HO82" s="47"/>
      <c r="HP82" s="47"/>
      <c r="HQ82" s="47"/>
      <c r="HR82" s="47"/>
      <c r="HS82" s="47"/>
      <c r="HT82" s="47"/>
      <c r="HU82" s="47"/>
      <c r="HV82" s="47"/>
      <c r="HW82" s="47"/>
      <c r="HX82" s="47"/>
      <c r="HY82" s="47"/>
      <c r="HZ82" s="47"/>
      <c r="IA82" s="47"/>
      <c r="IB82" s="47"/>
      <c r="IC82" s="47"/>
      <c r="ID82" s="47"/>
      <c r="IE82" s="47"/>
      <c r="IF82" s="47"/>
      <c r="IG82" s="47"/>
      <c r="IH82" s="47"/>
      <c r="II82" s="47"/>
      <c r="IJ82" s="47"/>
      <c r="IK82" s="47"/>
      <c r="IL82" s="47"/>
      <c r="IM82" s="47"/>
      <c r="IN82" s="47"/>
      <c r="IO82" s="47"/>
      <c r="IP82" s="47"/>
      <c r="IQ82" s="47"/>
      <c r="IR82" s="47"/>
      <c r="IS82" s="47"/>
      <c r="IT82" s="47"/>
      <c r="IU82" s="47"/>
      <c r="IV82" s="47"/>
      <c r="IW82" s="47"/>
      <c r="IX82" s="47"/>
      <c r="IY82" s="47"/>
      <c r="IZ82" s="47"/>
      <c r="JA82" s="47"/>
      <c r="JB82" s="47"/>
      <c r="JC82" s="47"/>
      <c r="JD82" s="47"/>
      <c r="JE82" s="47"/>
      <c r="JF82" s="47"/>
      <c r="JG82" s="47"/>
      <c r="JH82" s="47"/>
      <c r="JI82" s="47"/>
      <c r="JJ82" s="47"/>
      <c r="JK82" s="47"/>
      <c r="JL82" s="47"/>
      <c r="JM82" s="47"/>
      <c r="JN82" s="47"/>
      <c r="JO82" s="47"/>
    </row>
    <row r="83" spans="1:275" s="49" customFormat="1" x14ac:dyDescent="0.25">
      <c r="A83" s="49" t="s">
        <v>282</v>
      </c>
      <c r="B83" s="49" t="s">
        <v>150</v>
      </c>
      <c r="C83" s="49" t="s">
        <v>151</v>
      </c>
      <c r="D83" s="51">
        <v>0.89739789578082718</v>
      </c>
      <c r="E83" s="51">
        <v>0.89739789578082718</v>
      </c>
      <c r="F83" s="51">
        <v>0.89739789578082718</v>
      </c>
      <c r="G83" s="70">
        <v>0.89739789578082718</v>
      </c>
      <c r="H83" s="71">
        <v>17</v>
      </c>
      <c r="I83" s="72" t="s">
        <v>86</v>
      </c>
    </row>
    <row r="84" spans="1:275" s="49" customFormat="1" x14ac:dyDescent="0.3">
      <c r="A84" s="66" t="s">
        <v>661</v>
      </c>
      <c r="B84" t="s">
        <v>615</v>
      </c>
      <c r="C84" t="s">
        <v>616</v>
      </c>
      <c r="D84" s="31"/>
      <c r="E84" s="51"/>
      <c r="F84" s="51"/>
      <c r="G84" s="78">
        <v>0.8973841365263816</v>
      </c>
      <c r="H84" s="79">
        <v>6</v>
      </c>
      <c r="I84" s="79" t="s">
        <v>86</v>
      </c>
    </row>
    <row r="85" spans="1:275" s="49" customFormat="1" x14ac:dyDescent="0.25">
      <c r="A85" s="49" t="s">
        <v>603</v>
      </c>
      <c r="B85" s="49" t="s">
        <v>573</v>
      </c>
      <c r="C85" s="49" t="s">
        <v>586</v>
      </c>
      <c r="D85" s="51"/>
      <c r="E85" s="51"/>
      <c r="F85" s="51"/>
      <c r="G85" s="70">
        <v>0.896815059246443</v>
      </c>
      <c r="H85" s="71">
        <v>10</v>
      </c>
      <c r="I85" s="70" t="s">
        <v>86</v>
      </c>
    </row>
    <row r="86" spans="1:275" s="49" customFormat="1" x14ac:dyDescent="0.25">
      <c r="A86" s="49" t="s">
        <v>284</v>
      </c>
      <c r="B86" s="49" t="s">
        <v>65</v>
      </c>
      <c r="C86" s="49" t="s">
        <v>66</v>
      </c>
      <c r="D86" s="51">
        <v>0.895621575116612</v>
      </c>
      <c r="E86" s="51">
        <v>0.895621575116612</v>
      </c>
      <c r="F86" s="51">
        <v>0.895621575116612</v>
      </c>
      <c r="G86" s="70">
        <v>0.895621575116612</v>
      </c>
      <c r="H86" s="71">
        <v>8</v>
      </c>
      <c r="I86" s="73" t="s">
        <v>86</v>
      </c>
    </row>
    <row r="87" spans="1:275" s="49" customFormat="1" x14ac:dyDescent="0.25">
      <c r="A87" s="49" t="s">
        <v>284</v>
      </c>
      <c r="B87" s="49" t="s">
        <v>98</v>
      </c>
      <c r="C87" s="49" t="s">
        <v>99</v>
      </c>
      <c r="D87" s="51">
        <v>0.88143304935508915</v>
      </c>
      <c r="E87" s="51">
        <v>0.89543304935508916</v>
      </c>
      <c r="F87" s="51">
        <v>0.89543304935508916</v>
      </c>
      <c r="G87" s="70">
        <v>0.89543304935508916</v>
      </c>
      <c r="H87" s="71">
        <v>7</v>
      </c>
      <c r="I87" s="73" t="s">
        <v>86</v>
      </c>
    </row>
    <row r="88" spans="1:275" s="49" customFormat="1" x14ac:dyDescent="0.25">
      <c r="A88" s="49" t="s">
        <v>603</v>
      </c>
      <c r="B88" s="49" t="s">
        <v>559</v>
      </c>
      <c r="C88" s="49" t="s">
        <v>396</v>
      </c>
      <c r="D88" s="51"/>
      <c r="E88" s="51"/>
      <c r="F88" s="51"/>
      <c r="G88" s="70">
        <v>0.89417581541650248</v>
      </c>
      <c r="H88" s="71">
        <v>11</v>
      </c>
      <c r="I88" s="70" t="s">
        <v>86</v>
      </c>
    </row>
    <row r="89" spans="1:275" s="49" customFormat="1" x14ac:dyDescent="0.25">
      <c r="A89" s="49" t="s">
        <v>284</v>
      </c>
      <c r="B89" s="49" t="s">
        <v>52</v>
      </c>
      <c r="C89" s="49" t="s">
        <v>53</v>
      </c>
      <c r="D89" s="51">
        <v>0.86592110783326615</v>
      </c>
      <c r="E89" s="51">
        <v>0.89392110783326617</v>
      </c>
      <c r="F89" s="51">
        <v>0.89392110783326617</v>
      </c>
      <c r="G89" s="70">
        <v>0.89392110783326617</v>
      </c>
      <c r="H89" s="71">
        <v>9</v>
      </c>
      <c r="I89" s="73" t="s">
        <v>86</v>
      </c>
    </row>
    <row r="90" spans="1:275" s="49" customFormat="1" x14ac:dyDescent="0.25">
      <c r="A90" s="49" t="s">
        <v>386</v>
      </c>
      <c r="B90" s="49" t="s">
        <v>11</v>
      </c>
      <c r="C90" s="49" t="s">
        <v>332</v>
      </c>
      <c r="D90" s="52">
        <v>0.89044107363440328</v>
      </c>
      <c r="E90" s="52">
        <v>0.89353966518369909</v>
      </c>
      <c r="F90" s="52">
        <v>0.89353966518369909</v>
      </c>
      <c r="G90" s="74">
        <v>0.89353966518369909</v>
      </c>
      <c r="H90" s="71">
        <v>7</v>
      </c>
      <c r="I90" s="73" t="s">
        <v>86</v>
      </c>
    </row>
    <row r="91" spans="1:275" s="49" customFormat="1" x14ac:dyDescent="0.25">
      <c r="A91" s="49" t="s">
        <v>435</v>
      </c>
      <c r="B91" s="51" t="s">
        <v>408</v>
      </c>
      <c r="C91" s="51" t="s">
        <v>390</v>
      </c>
      <c r="D91" s="51">
        <v>0.87655295096774533</v>
      </c>
      <c r="E91" s="51">
        <v>0.89105295096774528</v>
      </c>
      <c r="F91" s="51">
        <v>0.89105295096774528</v>
      </c>
      <c r="G91" s="70">
        <v>0.89105295096774528</v>
      </c>
      <c r="H91" s="71">
        <v>9</v>
      </c>
      <c r="I91" s="73" t="s">
        <v>86</v>
      </c>
    </row>
    <row r="92" spans="1:275" s="49" customFormat="1" x14ac:dyDescent="0.3">
      <c r="A92" s="66" t="s">
        <v>661</v>
      </c>
      <c r="B92" t="s">
        <v>615</v>
      </c>
      <c r="C92" t="s">
        <v>262</v>
      </c>
      <c r="D92" s="31"/>
      <c r="E92" s="51"/>
      <c r="F92" s="51"/>
      <c r="G92" s="78">
        <v>0.89000597457346797</v>
      </c>
      <c r="H92" s="79">
        <v>7</v>
      </c>
      <c r="I92" s="79" t="s">
        <v>86</v>
      </c>
    </row>
    <row r="93" spans="1:275" s="49" customFormat="1" x14ac:dyDescent="0.25">
      <c r="A93" s="49" t="s">
        <v>435</v>
      </c>
      <c r="B93" s="51" t="s">
        <v>423</v>
      </c>
      <c r="C93" s="51" t="s">
        <v>47</v>
      </c>
      <c r="D93" s="51">
        <v>0.86779323584311563</v>
      </c>
      <c r="E93" s="51">
        <v>0.88968212473200448</v>
      </c>
      <c r="F93" s="51">
        <v>0.88968212473200448</v>
      </c>
      <c r="G93" s="70">
        <v>0.88968212473200448</v>
      </c>
      <c r="H93" s="71">
        <v>10</v>
      </c>
      <c r="I93" s="73" t="s">
        <v>86</v>
      </c>
    </row>
    <row r="94" spans="1:275" s="49" customFormat="1" x14ac:dyDescent="0.25">
      <c r="A94" s="47" t="s">
        <v>971</v>
      </c>
      <c r="B94" s="47" t="s">
        <v>710</v>
      </c>
      <c r="C94" s="47" t="s">
        <v>589</v>
      </c>
      <c r="D94" s="50"/>
      <c r="E94" s="50"/>
      <c r="F94" s="50"/>
      <c r="G94" s="182">
        <v>0.88861629507908368</v>
      </c>
      <c r="H94" s="181">
        <v>12</v>
      </c>
      <c r="I94" s="67" t="s">
        <v>86</v>
      </c>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c r="BU94" s="47"/>
      <c r="BV94" s="47"/>
      <c r="BW94" s="47"/>
      <c r="BX94" s="47"/>
      <c r="BY94" s="47"/>
      <c r="BZ94" s="47"/>
      <c r="CA94" s="47"/>
      <c r="CB94" s="47"/>
      <c r="CC94" s="47"/>
      <c r="CD94" s="47"/>
      <c r="CE94" s="47"/>
      <c r="CF94" s="47"/>
      <c r="CG94" s="47"/>
      <c r="CH94" s="47"/>
      <c r="CI94" s="47"/>
      <c r="CJ94" s="47"/>
      <c r="CK94" s="47"/>
      <c r="CL94" s="47"/>
      <c r="CM94" s="47"/>
      <c r="CN94" s="47"/>
      <c r="CO94" s="47"/>
      <c r="CP94" s="47"/>
      <c r="CQ94" s="47"/>
      <c r="CR94" s="47"/>
      <c r="CS94" s="47"/>
      <c r="CT94" s="47"/>
      <c r="CU94" s="47"/>
      <c r="CV94" s="47"/>
      <c r="CW94" s="47"/>
      <c r="CX94" s="47"/>
      <c r="CY94" s="47"/>
      <c r="CZ94" s="47"/>
      <c r="DA94" s="47"/>
      <c r="DB94" s="47"/>
      <c r="DC94" s="47"/>
      <c r="DD94" s="47"/>
      <c r="DE94" s="47"/>
      <c r="DF94" s="47"/>
      <c r="DG94" s="47"/>
      <c r="DH94" s="47"/>
      <c r="DI94" s="47"/>
      <c r="DJ94" s="47"/>
      <c r="DK94" s="47"/>
      <c r="DL94" s="47"/>
      <c r="DM94" s="47"/>
      <c r="DN94" s="47"/>
      <c r="DO94" s="47"/>
      <c r="DP94" s="47"/>
      <c r="DQ94" s="47"/>
      <c r="DR94" s="47"/>
      <c r="DS94" s="47"/>
      <c r="DT94" s="47"/>
      <c r="DU94" s="47"/>
      <c r="DV94" s="47"/>
      <c r="DW94" s="47"/>
      <c r="DX94" s="47"/>
      <c r="DY94" s="47"/>
      <c r="DZ94" s="47"/>
      <c r="EA94" s="47"/>
      <c r="EB94" s="47"/>
      <c r="EC94" s="47"/>
      <c r="ED94" s="47"/>
      <c r="EE94" s="47"/>
      <c r="EF94" s="47"/>
      <c r="EG94" s="47"/>
      <c r="EH94" s="47"/>
      <c r="EI94" s="47"/>
      <c r="EJ94" s="47"/>
      <c r="EK94" s="47"/>
      <c r="EL94" s="47"/>
      <c r="EM94" s="47"/>
      <c r="EN94" s="47"/>
      <c r="EO94" s="47"/>
      <c r="EP94" s="47"/>
      <c r="EQ94" s="47"/>
      <c r="ER94" s="47"/>
      <c r="ES94" s="47"/>
      <c r="ET94" s="47"/>
      <c r="EU94" s="47"/>
      <c r="EV94" s="47"/>
      <c r="EW94" s="47"/>
      <c r="EX94" s="47"/>
      <c r="EY94" s="47"/>
      <c r="EZ94" s="47"/>
      <c r="FA94" s="47"/>
      <c r="FB94" s="47"/>
      <c r="FC94" s="47"/>
      <c r="FD94" s="47"/>
      <c r="FE94" s="47"/>
      <c r="FF94" s="47"/>
      <c r="FG94" s="47"/>
      <c r="FH94" s="47"/>
      <c r="FI94" s="47"/>
      <c r="FJ94" s="47"/>
      <c r="FK94" s="47"/>
      <c r="FL94" s="47"/>
      <c r="FM94" s="47"/>
      <c r="FN94" s="47"/>
      <c r="FO94" s="47"/>
      <c r="FP94" s="47"/>
      <c r="FQ94" s="47"/>
      <c r="FR94" s="47"/>
      <c r="FS94" s="47"/>
      <c r="FT94" s="47"/>
      <c r="FU94" s="47"/>
      <c r="FV94" s="47"/>
      <c r="FW94" s="47"/>
      <c r="FX94" s="47"/>
      <c r="FY94" s="47"/>
      <c r="FZ94" s="47"/>
      <c r="GA94" s="47"/>
      <c r="GB94" s="47"/>
      <c r="GC94" s="47"/>
      <c r="GD94" s="47"/>
      <c r="GE94" s="47"/>
      <c r="GF94" s="47"/>
      <c r="GG94" s="47"/>
      <c r="GH94" s="47"/>
      <c r="GI94" s="47"/>
      <c r="GJ94" s="47"/>
      <c r="GK94" s="47"/>
      <c r="GL94" s="47"/>
      <c r="GM94" s="47"/>
      <c r="GN94" s="47"/>
      <c r="GO94" s="47"/>
      <c r="GP94" s="47"/>
      <c r="GQ94" s="47"/>
      <c r="GR94" s="47"/>
      <c r="GS94" s="47"/>
      <c r="GT94" s="47"/>
      <c r="GU94" s="47"/>
      <c r="GV94" s="47"/>
      <c r="GW94" s="47"/>
      <c r="GX94" s="47"/>
      <c r="GY94" s="47"/>
      <c r="GZ94" s="47"/>
      <c r="HA94" s="47"/>
      <c r="HB94" s="47"/>
      <c r="HC94" s="47"/>
      <c r="HD94" s="47"/>
      <c r="HE94" s="47"/>
      <c r="HF94" s="47"/>
      <c r="HG94" s="47"/>
      <c r="HH94" s="47"/>
      <c r="HI94" s="47"/>
      <c r="HJ94" s="47"/>
      <c r="HK94" s="47"/>
      <c r="HL94" s="47"/>
      <c r="HM94" s="47"/>
      <c r="HN94" s="47"/>
      <c r="HO94" s="47"/>
      <c r="HP94" s="47"/>
      <c r="HQ94" s="47"/>
      <c r="HR94" s="47"/>
      <c r="HS94" s="47"/>
      <c r="HT94" s="47"/>
      <c r="HU94" s="47"/>
      <c r="HV94" s="47"/>
      <c r="HW94" s="47"/>
      <c r="HX94" s="47"/>
      <c r="HY94" s="47"/>
      <c r="HZ94" s="47"/>
      <c r="IA94" s="47"/>
      <c r="IB94" s="47"/>
      <c r="IC94" s="47"/>
      <c r="ID94" s="47"/>
      <c r="IE94" s="47"/>
      <c r="IF94" s="47"/>
      <c r="IG94" s="47"/>
      <c r="IH94" s="47"/>
      <c r="II94" s="47"/>
      <c r="IJ94" s="47"/>
      <c r="IK94" s="47"/>
      <c r="IL94" s="47"/>
      <c r="IM94" s="47"/>
      <c r="IN94" s="47"/>
      <c r="IO94" s="47"/>
      <c r="IP94" s="47"/>
      <c r="IQ94" s="47"/>
      <c r="IR94" s="47"/>
      <c r="IS94" s="47"/>
      <c r="IT94" s="47"/>
      <c r="IU94" s="47"/>
      <c r="IV94" s="47"/>
      <c r="IW94" s="47"/>
      <c r="IX94" s="47"/>
      <c r="IY94" s="47"/>
      <c r="IZ94" s="47"/>
      <c r="JA94" s="47"/>
      <c r="JB94" s="47"/>
      <c r="JC94" s="47"/>
      <c r="JD94" s="47"/>
      <c r="JE94" s="47"/>
      <c r="JF94" s="47"/>
      <c r="JG94" s="47"/>
      <c r="JH94" s="47"/>
      <c r="JI94" s="47"/>
      <c r="JJ94" s="47"/>
      <c r="JK94" s="47"/>
      <c r="JL94" s="47"/>
      <c r="JM94" s="47"/>
      <c r="JN94" s="47"/>
      <c r="JO94" s="47"/>
    </row>
    <row r="95" spans="1:275" s="49" customFormat="1" x14ac:dyDescent="0.3">
      <c r="A95" s="66" t="s">
        <v>661</v>
      </c>
      <c r="B95" t="s">
        <v>622</v>
      </c>
      <c r="C95" t="s">
        <v>64</v>
      </c>
      <c r="D95" s="31"/>
      <c r="E95" s="51"/>
      <c r="F95" s="51"/>
      <c r="G95" s="78">
        <v>0.88796113712272096</v>
      </c>
      <c r="H95" s="79">
        <v>8</v>
      </c>
      <c r="I95" s="79" t="s">
        <v>79</v>
      </c>
    </row>
    <row r="96" spans="1:275" s="49" customFormat="1" x14ac:dyDescent="0.25">
      <c r="A96" s="49" t="s">
        <v>386</v>
      </c>
      <c r="B96" s="49" t="s">
        <v>322</v>
      </c>
      <c r="C96" s="49" t="s">
        <v>323</v>
      </c>
      <c r="D96" s="52">
        <v>0.88590014236961667</v>
      </c>
      <c r="E96" s="52">
        <v>0.88590014236961667</v>
      </c>
      <c r="F96" s="52">
        <v>0.88590014236961667</v>
      </c>
      <c r="G96" s="74">
        <v>0.88590014236961667</v>
      </c>
      <c r="H96" s="71">
        <v>8</v>
      </c>
      <c r="I96" s="73" t="s">
        <v>79</v>
      </c>
    </row>
    <row r="97" spans="1:275" s="49" customFormat="1" x14ac:dyDescent="0.25">
      <c r="A97" s="49" t="s">
        <v>283</v>
      </c>
      <c r="B97" s="49" t="s">
        <v>254</v>
      </c>
      <c r="C97" s="49" t="s">
        <v>255</v>
      </c>
      <c r="D97" s="52">
        <v>0.88383801030395925</v>
      </c>
      <c r="E97" s="52">
        <v>0.88383801030395925</v>
      </c>
      <c r="F97" s="52">
        <v>0.88383801030395925</v>
      </c>
      <c r="G97" s="74">
        <v>0.88383801030395925</v>
      </c>
      <c r="H97" s="71">
        <v>8</v>
      </c>
      <c r="I97" s="73" t="s">
        <v>79</v>
      </c>
    </row>
    <row r="98" spans="1:275" s="49" customFormat="1" x14ac:dyDescent="0.25">
      <c r="A98" s="49" t="s">
        <v>283</v>
      </c>
      <c r="B98" s="49" t="s">
        <v>199</v>
      </c>
      <c r="C98" s="49" t="s">
        <v>246</v>
      </c>
      <c r="D98" s="52">
        <v>0.84381365517604434</v>
      </c>
      <c r="E98" s="52">
        <v>0.88281365517604438</v>
      </c>
      <c r="F98" s="52">
        <v>0.88281365517604438</v>
      </c>
      <c r="G98" s="74">
        <v>0.88281365517604438</v>
      </c>
      <c r="H98" s="71">
        <v>9</v>
      </c>
      <c r="I98" s="73" t="s">
        <v>79</v>
      </c>
    </row>
    <row r="99" spans="1:275" s="49" customFormat="1" x14ac:dyDescent="0.25">
      <c r="A99" s="49" t="s">
        <v>435</v>
      </c>
      <c r="B99" s="51" t="s">
        <v>409</v>
      </c>
      <c r="C99" s="51" t="s">
        <v>396</v>
      </c>
      <c r="D99" s="51">
        <v>0.83090089288125135</v>
      </c>
      <c r="E99" s="51">
        <v>0.88255168653204497</v>
      </c>
      <c r="F99" s="51">
        <v>0.88255168653204497</v>
      </c>
      <c r="G99" s="70">
        <v>0.88255168653204497</v>
      </c>
      <c r="H99" s="71">
        <v>11</v>
      </c>
      <c r="I99" s="73" t="s">
        <v>79</v>
      </c>
    </row>
    <row r="100" spans="1:275" s="49" customFormat="1" x14ac:dyDescent="0.25">
      <c r="A100" s="49" t="s">
        <v>282</v>
      </c>
      <c r="B100" s="49" t="s">
        <v>143</v>
      </c>
      <c r="C100" s="49" t="s">
        <v>144</v>
      </c>
      <c r="D100" s="51">
        <v>0.88253205747734265</v>
      </c>
      <c r="E100" s="51">
        <v>0.88253205747734265</v>
      </c>
      <c r="F100" s="51">
        <v>0.88253205747734265</v>
      </c>
      <c r="G100" s="70">
        <v>0.88253205747734265</v>
      </c>
      <c r="H100" s="71">
        <v>18</v>
      </c>
      <c r="I100" s="72" t="s">
        <v>79</v>
      </c>
    </row>
    <row r="101" spans="1:275" s="49" customFormat="1" x14ac:dyDescent="0.25">
      <c r="A101" s="47" t="s">
        <v>971</v>
      </c>
      <c r="B101" s="47" t="s">
        <v>670</v>
      </c>
      <c r="C101" s="47" t="s">
        <v>671</v>
      </c>
      <c r="D101" s="50"/>
      <c r="E101" s="50"/>
      <c r="F101" s="50"/>
      <c r="G101" s="182">
        <v>0.88129934804613197</v>
      </c>
      <c r="H101" s="181">
        <v>13</v>
      </c>
      <c r="I101" s="67" t="s">
        <v>79</v>
      </c>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c r="BO101" s="47"/>
      <c r="BP101" s="47"/>
      <c r="BQ101" s="47"/>
      <c r="BR101" s="47"/>
      <c r="BS101" s="47"/>
      <c r="BT101" s="47"/>
      <c r="BU101" s="47"/>
      <c r="BV101" s="47"/>
      <c r="BW101" s="47"/>
      <c r="BX101" s="47"/>
      <c r="BY101" s="47"/>
      <c r="BZ101" s="47"/>
      <c r="CA101" s="47"/>
      <c r="CB101" s="47"/>
      <c r="CC101" s="47"/>
      <c r="CD101" s="47"/>
      <c r="CE101" s="47"/>
      <c r="CF101" s="47"/>
      <c r="CG101" s="47"/>
      <c r="CH101" s="47"/>
      <c r="CI101" s="47"/>
      <c r="CJ101" s="47"/>
      <c r="CK101" s="47"/>
      <c r="CL101" s="47"/>
      <c r="CM101" s="47"/>
      <c r="CN101" s="47"/>
      <c r="CO101" s="47"/>
      <c r="CP101" s="47"/>
      <c r="CQ101" s="47"/>
      <c r="CR101" s="47"/>
      <c r="CS101" s="47"/>
      <c r="CT101" s="47"/>
      <c r="CU101" s="47"/>
      <c r="CV101" s="47"/>
      <c r="CW101" s="47"/>
      <c r="CX101" s="47"/>
      <c r="CY101" s="47"/>
      <c r="CZ101" s="47"/>
      <c r="DA101" s="47"/>
      <c r="DB101" s="47"/>
      <c r="DC101" s="47"/>
      <c r="DD101" s="47"/>
      <c r="DE101" s="47"/>
      <c r="DF101" s="47"/>
      <c r="DG101" s="47"/>
      <c r="DH101" s="47"/>
      <c r="DI101" s="47"/>
      <c r="DJ101" s="47"/>
      <c r="DK101" s="47"/>
      <c r="DL101" s="47"/>
      <c r="DM101" s="47"/>
      <c r="DN101" s="47"/>
      <c r="DO101" s="47"/>
      <c r="DP101" s="47"/>
      <c r="DQ101" s="47"/>
      <c r="DR101" s="47"/>
      <c r="DS101" s="47"/>
      <c r="DT101" s="47"/>
      <c r="DU101" s="47"/>
      <c r="DV101" s="47"/>
      <c r="DW101" s="47"/>
      <c r="DX101" s="47"/>
      <c r="DY101" s="47"/>
      <c r="DZ101" s="47"/>
      <c r="EA101" s="47"/>
      <c r="EB101" s="47"/>
      <c r="EC101" s="47"/>
      <c r="ED101" s="47"/>
      <c r="EE101" s="47"/>
      <c r="EF101" s="47"/>
      <c r="EG101" s="47"/>
      <c r="EH101" s="47"/>
      <c r="EI101" s="47"/>
      <c r="EJ101" s="47"/>
      <c r="EK101" s="47"/>
      <c r="EL101" s="47"/>
      <c r="EM101" s="47"/>
      <c r="EN101" s="47"/>
      <c r="EO101" s="47"/>
      <c r="EP101" s="47"/>
      <c r="EQ101" s="47"/>
      <c r="ER101" s="47"/>
      <c r="ES101" s="47"/>
      <c r="ET101" s="47"/>
      <c r="EU101" s="47"/>
      <c r="EV101" s="47"/>
      <c r="EW101" s="47"/>
      <c r="EX101" s="47"/>
      <c r="EY101" s="47"/>
      <c r="EZ101" s="47"/>
      <c r="FA101" s="47"/>
      <c r="FB101" s="47"/>
      <c r="FC101" s="47"/>
      <c r="FD101" s="47"/>
      <c r="FE101" s="47"/>
      <c r="FF101" s="47"/>
      <c r="FG101" s="47"/>
      <c r="FH101" s="47"/>
      <c r="FI101" s="47"/>
      <c r="FJ101" s="47"/>
      <c r="FK101" s="47"/>
      <c r="FL101" s="47"/>
      <c r="FM101" s="47"/>
      <c r="FN101" s="47"/>
      <c r="FO101" s="47"/>
      <c r="FP101" s="47"/>
      <c r="FQ101" s="47"/>
      <c r="FR101" s="47"/>
      <c r="FS101" s="47"/>
      <c r="FT101" s="47"/>
      <c r="FU101" s="47"/>
      <c r="FV101" s="47"/>
      <c r="FW101" s="47"/>
      <c r="FX101" s="47"/>
      <c r="FY101" s="47"/>
      <c r="FZ101" s="47"/>
      <c r="GA101" s="47"/>
      <c r="GB101" s="47"/>
      <c r="GC101" s="47"/>
      <c r="GD101" s="47"/>
      <c r="GE101" s="47"/>
      <c r="GF101" s="47"/>
      <c r="GG101" s="47"/>
      <c r="GH101" s="47"/>
      <c r="GI101" s="47"/>
      <c r="GJ101" s="47"/>
      <c r="GK101" s="47"/>
      <c r="GL101" s="47"/>
      <c r="GM101" s="47"/>
      <c r="GN101" s="47"/>
      <c r="GO101" s="47"/>
      <c r="GP101" s="47"/>
      <c r="GQ101" s="47"/>
      <c r="GR101" s="47"/>
      <c r="GS101" s="47"/>
      <c r="GT101" s="47"/>
      <c r="GU101" s="47"/>
      <c r="GV101" s="47"/>
      <c r="GW101" s="47"/>
      <c r="GX101" s="47"/>
      <c r="GY101" s="47"/>
      <c r="GZ101" s="47"/>
      <c r="HA101" s="47"/>
      <c r="HB101" s="47"/>
      <c r="HC101" s="47"/>
      <c r="HD101" s="47"/>
      <c r="HE101" s="47"/>
      <c r="HF101" s="47"/>
      <c r="HG101" s="47"/>
      <c r="HH101" s="47"/>
      <c r="HI101" s="47"/>
      <c r="HJ101" s="47"/>
      <c r="HK101" s="47"/>
      <c r="HL101" s="47"/>
      <c r="HM101" s="47"/>
      <c r="HN101" s="47"/>
      <c r="HO101" s="47"/>
      <c r="HP101" s="47"/>
      <c r="HQ101" s="47"/>
      <c r="HR101" s="47"/>
      <c r="HS101" s="47"/>
      <c r="HT101" s="47"/>
      <c r="HU101" s="47"/>
      <c r="HV101" s="47"/>
      <c r="HW101" s="47"/>
      <c r="HX101" s="47"/>
      <c r="HY101" s="47"/>
      <c r="HZ101" s="47"/>
      <c r="IA101" s="47"/>
      <c r="IB101" s="47"/>
      <c r="IC101" s="47"/>
      <c r="ID101" s="47"/>
      <c r="IE101" s="47"/>
      <c r="IF101" s="47"/>
      <c r="IG101" s="47"/>
      <c r="IH101" s="47"/>
      <c r="II101" s="47"/>
      <c r="IJ101" s="47"/>
      <c r="IK101" s="47"/>
      <c r="IL101" s="47"/>
      <c r="IM101" s="47"/>
      <c r="IN101" s="47"/>
      <c r="IO101" s="47"/>
      <c r="IP101" s="47"/>
      <c r="IQ101" s="47"/>
      <c r="IR101" s="47"/>
      <c r="IS101" s="47"/>
      <c r="IT101" s="47"/>
      <c r="IU101" s="47"/>
      <c r="IV101" s="47"/>
      <c r="IW101" s="47"/>
      <c r="IX101" s="47"/>
      <c r="IY101" s="47"/>
      <c r="IZ101" s="47"/>
      <c r="JA101" s="47"/>
      <c r="JB101" s="47"/>
      <c r="JC101" s="47"/>
      <c r="JD101" s="47"/>
      <c r="JE101" s="47"/>
      <c r="JF101" s="47"/>
      <c r="JG101" s="47"/>
      <c r="JH101" s="47"/>
      <c r="JI101" s="47"/>
      <c r="JJ101" s="47"/>
      <c r="JK101" s="47"/>
      <c r="JL101" s="47"/>
      <c r="JM101" s="47"/>
      <c r="JN101" s="47"/>
      <c r="JO101" s="47"/>
    </row>
    <row r="102" spans="1:275" s="49" customFormat="1" x14ac:dyDescent="0.25">
      <c r="A102" s="49" t="s">
        <v>284</v>
      </c>
      <c r="B102" s="49" t="s">
        <v>132</v>
      </c>
      <c r="C102" s="49" t="s">
        <v>133</v>
      </c>
      <c r="D102" s="51">
        <v>0.86767002063845899</v>
      </c>
      <c r="E102" s="51">
        <v>0.88117002063845895</v>
      </c>
      <c r="F102" s="51">
        <v>0.88117002063845895</v>
      </c>
      <c r="G102" s="70">
        <v>0.88117002063845895</v>
      </c>
      <c r="H102" s="71">
        <v>8</v>
      </c>
      <c r="I102" s="73" t="s">
        <v>79</v>
      </c>
    </row>
    <row r="103" spans="1:275" s="49" customFormat="1" x14ac:dyDescent="0.3">
      <c r="A103" s="66" t="s">
        <v>661</v>
      </c>
      <c r="B103" t="s">
        <v>345</v>
      </c>
      <c r="C103" t="s">
        <v>625</v>
      </c>
      <c r="D103" s="31"/>
      <c r="E103" s="51"/>
      <c r="F103" s="51"/>
      <c r="G103" s="78">
        <v>0.88009786913845067</v>
      </c>
      <c r="H103" s="79">
        <v>9</v>
      </c>
      <c r="I103" s="79" t="s">
        <v>79</v>
      </c>
    </row>
    <row r="104" spans="1:275" s="49" customFormat="1" x14ac:dyDescent="0.25">
      <c r="A104" s="49" t="s">
        <v>282</v>
      </c>
      <c r="B104" s="49" t="s">
        <v>202</v>
      </c>
      <c r="C104" s="49" t="s">
        <v>203</v>
      </c>
      <c r="D104" s="51">
        <v>0.84608621088868863</v>
      </c>
      <c r="E104" s="51">
        <v>0.87908621088868866</v>
      </c>
      <c r="F104" s="51">
        <v>0.87908621088868866</v>
      </c>
      <c r="G104" s="70">
        <v>0.87908621088868866</v>
      </c>
      <c r="H104" s="71">
        <v>19</v>
      </c>
      <c r="I104" s="72" t="s">
        <v>79</v>
      </c>
    </row>
    <row r="105" spans="1:275" s="49" customFormat="1" x14ac:dyDescent="0.25">
      <c r="A105" s="49" t="s">
        <v>284</v>
      </c>
      <c r="B105" s="49" t="s">
        <v>131</v>
      </c>
      <c r="C105" s="49" t="s">
        <v>37</v>
      </c>
      <c r="D105" s="51">
        <v>0.86349259921925836</v>
      </c>
      <c r="E105" s="51">
        <v>0.87849259921925837</v>
      </c>
      <c r="F105" s="51">
        <v>0.87849259921925837</v>
      </c>
      <c r="G105" s="70">
        <v>0.87849259921925837</v>
      </c>
      <c r="H105" s="71">
        <v>9</v>
      </c>
      <c r="I105" s="73" t="s">
        <v>79</v>
      </c>
    </row>
    <row r="106" spans="1:275" s="49" customFormat="1" x14ac:dyDescent="0.25">
      <c r="A106" s="49" t="s">
        <v>282</v>
      </c>
      <c r="B106" s="49" t="s">
        <v>145</v>
      </c>
      <c r="C106" s="49" t="s">
        <v>109</v>
      </c>
      <c r="D106" s="51">
        <v>0.8781734182652241</v>
      </c>
      <c r="E106" s="51">
        <v>0.8781734182652241</v>
      </c>
      <c r="F106" s="51">
        <v>0.8781734182652241</v>
      </c>
      <c r="G106" s="70">
        <v>0.8781734182652241</v>
      </c>
      <c r="H106" s="71">
        <v>20</v>
      </c>
      <c r="I106" s="72" t="s">
        <v>79</v>
      </c>
    </row>
    <row r="107" spans="1:275" s="49" customFormat="1" x14ac:dyDescent="0.25">
      <c r="A107" s="49" t="s">
        <v>386</v>
      </c>
      <c r="B107" s="49" t="s">
        <v>347</v>
      </c>
      <c r="C107" s="49" t="s">
        <v>194</v>
      </c>
      <c r="D107" s="52">
        <v>0.87501248874651938</v>
      </c>
      <c r="E107" s="52">
        <v>0.87744492117895179</v>
      </c>
      <c r="F107" s="52">
        <v>0.87744492117895179</v>
      </c>
      <c r="G107" s="74">
        <v>0.87744492117895179</v>
      </c>
      <c r="H107" s="71">
        <v>9</v>
      </c>
      <c r="I107" s="73" t="s">
        <v>79</v>
      </c>
    </row>
    <row r="108" spans="1:275" s="49" customFormat="1" x14ac:dyDescent="0.25">
      <c r="A108" s="49" t="s">
        <v>603</v>
      </c>
      <c r="B108" s="49" t="s">
        <v>291</v>
      </c>
      <c r="C108" s="49" t="s">
        <v>550</v>
      </c>
      <c r="D108" s="51"/>
      <c r="E108" s="51"/>
      <c r="F108" s="51"/>
      <c r="G108" s="70">
        <v>0.8756955804333082</v>
      </c>
      <c r="H108" s="71">
        <v>12</v>
      </c>
      <c r="I108" s="70" t="s">
        <v>79</v>
      </c>
    </row>
    <row r="109" spans="1:275" s="49" customFormat="1" x14ac:dyDescent="0.25">
      <c r="A109" s="49" t="s">
        <v>284</v>
      </c>
      <c r="B109" s="49" t="s">
        <v>56</v>
      </c>
      <c r="C109" s="49" t="s">
        <v>57</v>
      </c>
      <c r="D109" s="51">
        <v>0.84547677376122232</v>
      </c>
      <c r="E109" s="51">
        <v>0.87497677376122229</v>
      </c>
      <c r="F109" s="51">
        <v>0.87497677376122229</v>
      </c>
      <c r="G109" s="70">
        <v>0.87497677376122229</v>
      </c>
      <c r="H109" s="71">
        <v>10</v>
      </c>
      <c r="I109" s="73" t="s">
        <v>79</v>
      </c>
    </row>
    <row r="110" spans="1:275" s="49" customFormat="1" x14ac:dyDescent="0.25">
      <c r="A110" s="49" t="s">
        <v>284</v>
      </c>
      <c r="B110" s="49" t="s">
        <v>95</v>
      </c>
      <c r="C110" s="49" t="s">
        <v>96</v>
      </c>
      <c r="D110" s="51">
        <v>0.85795679567191618</v>
      </c>
      <c r="E110" s="51">
        <v>0.87392170795261792</v>
      </c>
      <c r="F110" s="51">
        <v>0.87392170795261792</v>
      </c>
      <c r="G110" s="70">
        <v>0.87392170795261792</v>
      </c>
      <c r="H110" s="71">
        <v>10</v>
      </c>
      <c r="I110" s="73" t="s">
        <v>79</v>
      </c>
    </row>
    <row r="111" spans="1:275" s="49" customFormat="1" x14ac:dyDescent="0.25">
      <c r="A111" s="49" t="s">
        <v>511</v>
      </c>
      <c r="B111" s="49" t="s">
        <v>475</v>
      </c>
      <c r="C111" s="49" t="s">
        <v>74</v>
      </c>
      <c r="D111" s="51"/>
      <c r="E111" s="51"/>
      <c r="F111" s="51"/>
      <c r="G111" s="70">
        <v>0.87316096446871971</v>
      </c>
      <c r="H111" s="71">
        <v>7</v>
      </c>
      <c r="I111" s="70" t="s">
        <v>79</v>
      </c>
    </row>
    <row r="112" spans="1:275" s="49" customFormat="1" x14ac:dyDescent="0.25">
      <c r="A112" s="49" t="s">
        <v>284</v>
      </c>
      <c r="B112" s="49" t="s">
        <v>58</v>
      </c>
      <c r="C112" s="49" t="s">
        <v>43</v>
      </c>
      <c r="D112" s="51">
        <v>0.84699066460797368</v>
      </c>
      <c r="E112" s="51">
        <v>0.87149066460797364</v>
      </c>
      <c r="F112" s="51">
        <v>0.87149066460797364</v>
      </c>
      <c r="G112" s="70">
        <v>0.87149066460797364</v>
      </c>
      <c r="H112" s="71">
        <v>11</v>
      </c>
      <c r="I112" s="73" t="s">
        <v>79</v>
      </c>
    </row>
    <row r="113" spans="1:275" s="49" customFormat="1" x14ac:dyDescent="0.25">
      <c r="A113" s="49" t="s">
        <v>511</v>
      </c>
      <c r="B113" s="49" t="s">
        <v>462</v>
      </c>
      <c r="C113" s="49" t="s">
        <v>463</v>
      </c>
      <c r="D113" s="51"/>
      <c r="E113" s="51"/>
      <c r="F113" s="51"/>
      <c r="G113" s="70">
        <v>0.87104751301010552</v>
      </c>
      <c r="H113" s="71">
        <v>8</v>
      </c>
      <c r="I113" s="70" t="s">
        <v>79</v>
      </c>
    </row>
    <row r="114" spans="1:275" s="49" customFormat="1" x14ac:dyDescent="0.25">
      <c r="A114" s="49" t="s">
        <v>386</v>
      </c>
      <c r="B114" s="49" t="s">
        <v>286</v>
      </c>
      <c r="C114" s="49" t="s">
        <v>212</v>
      </c>
      <c r="D114" s="52">
        <v>0.8414669514059</v>
      </c>
      <c r="E114" s="52">
        <v>0.87046695140590002</v>
      </c>
      <c r="F114" s="52">
        <v>0.87046695140590002</v>
      </c>
      <c r="G114" s="74">
        <v>0.87046695140590002</v>
      </c>
      <c r="H114" s="71">
        <v>10</v>
      </c>
      <c r="I114" s="73" t="s">
        <v>79</v>
      </c>
    </row>
    <row r="115" spans="1:275" s="49" customFormat="1" x14ac:dyDescent="0.25">
      <c r="A115" s="49" t="s">
        <v>603</v>
      </c>
      <c r="B115" s="49" t="s">
        <v>576</v>
      </c>
      <c r="C115" s="49" t="s">
        <v>583</v>
      </c>
      <c r="D115" s="51"/>
      <c r="E115" s="51"/>
      <c r="F115" s="51"/>
      <c r="G115" s="70">
        <v>0.8703819656657229</v>
      </c>
      <c r="H115" s="71">
        <v>13</v>
      </c>
      <c r="I115" s="70" t="s">
        <v>79</v>
      </c>
    </row>
    <row r="116" spans="1:275" s="49" customFormat="1" x14ac:dyDescent="0.25">
      <c r="A116" s="49" t="s">
        <v>511</v>
      </c>
      <c r="B116" s="49" t="s">
        <v>476</v>
      </c>
      <c r="C116" s="49" t="s">
        <v>477</v>
      </c>
      <c r="D116" s="51"/>
      <c r="E116" s="51"/>
      <c r="F116" s="51"/>
      <c r="G116" s="70">
        <v>0.86985271493885652</v>
      </c>
      <c r="H116" s="71">
        <v>9</v>
      </c>
      <c r="I116" s="70" t="s">
        <v>79</v>
      </c>
    </row>
    <row r="117" spans="1:275" s="49" customFormat="1" x14ac:dyDescent="0.25">
      <c r="A117" s="49" t="s">
        <v>386</v>
      </c>
      <c r="B117" s="49" t="s">
        <v>354</v>
      </c>
      <c r="C117" s="49" t="s">
        <v>355</v>
      </c>
      <c r="D117" s="52">
        <v>0.83558339286100836</v>
      </c>
      <c r="E117" s="52">
        <v>0.86864832792594338</v>
      </c>
      <c r="F117" s="52">
        <v>0.86864832792594338</v>
      </c>
      <c r="G117" s="74">
        <v>0.86864832792594338</v>
      </c>
      <c r="H117" s="71">
        <v>11</v>
      </c>
      <c r="I117" s="73" t="s">
        <v>79</v>
      </c>
    </row>
    <row r="118" spans="1:275" s="49" customFormat="1" x14ac:dyDescent="0.25">
      <c r="A118" s="47" t="s">
        <v>971</v>
      </c>
      <c r="B118" s="47" t="s">
        <v>735</v>
      </c>
      <c r="C118" s="47" t="s">
        <v>262</v>
      </c>
      <c r="D118" s="50"/>
      <c r="E118" s="50"/>
      <c r="F118" s="50"/>
      <c r="G118" s="182">
        <v>0.86800140034944095</v>
      </c>
      <c r="H118" s="181">
        <v>14</v>
      </c>
      <c r="I118" s="67" t="s">
        <v>79</v>
      </c>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c r="BP118" s="47"/>
      <c r="BQ118" s="47"/>
      <c r="BR118" s="47"/>
      <c r="BS118" s="47"/>
      <c r="BT118" s="47"/>
      <c r="BU118" s="47"/>
      <c r="BV118" s="47"/>
      <c r="BW118" s="47"/>
      <c r="BX118" s="47"/>
      <c r="BY118" s="47"/>
      <c r="BZ118" s="47"/>
      <c r="CA118" s="47"/>
      <c r="CB118" s="47"/>
      <c r="CC118" s="47"/>
      <c r="CD118" s="47"/>
      <c r="CE118" s="47"/>
      <c r="CF118" s="47"/>
      <c r="CG118" s="47"/>
      <c r="CH118" s="47"/>
      <c r="CI118" s="47"/>
      <c r="CJ118" s="47"/>
      <c r="CK118" s="47"/>
      <c r="CL118" s="47"/>
      <c r="CM118" s="47"/>
      <c r="CN118" s="47"/>
      <c r="CO118" s="47"/>
      <c r="CP118" s="47"/>
      <c r="CQ118" s="47"/>
      <c r="CR118" s="47"/>
      <c r="CS118" s="47"/>
      <c r="CT118" s="47"/>
      <c r="CU118" s="47"/>
      <c r="CV118" s="47"/>
      <c r="CW118" s="47"/>
      <c r="CX118" s="47"/>
      <c r="CY118" s="47"/>
      <c r="CZ118" s="47"/>
      <c r="DA118" s="47"/>
      <c r="DB118" s="47"/>
      <c r="DC118" s="47"/>
      <c r="DD118" s="47"/>
      <c r="DE118" s="47"/>
      <c r="DF118" s="47"/>
      <c r="DG118" s="47"/>
      <c r="DH118" s="47"/>
      <c r="DI118" s="47"/>
      <c r="DJ118" s="47"/>
      <c r="DK118" s="47"/>
      <c r="DL118" s="47"/>
      <c r="DM118" s="47"/>
      <c r="DN118" s="47"/>
      <c r="DO118" s="47"/>
      <c r="DP118" s="47"/>
      <c r="DQ118" s="47"/>
      <c r="DR118" s="47"/>
      <c r="DS118" s="47"/>
      <c r="DT118" s="47"/>
      <c r="DU118" s="47"/>
      <c r="DV118" s="47"/>
      <c r="DW118" s="47"/>
      <c r="DX118" s="47"/>
      <c r="DY118" s="47"/>
      <c r="DZ118" s="47"/>
      <c r="EA118" s="47"/>
      <c r="EB118" s="47"/>
      <c r="EC118" s="47"/>
      <c r="ED118" s="47"/>
      <c r="EE118" s="47"/>
      <c r="EF118" s="47"/>
      <c r="EG118" s="47"/>
      <c r="EH118" s="47"/>
      <c r="EI118" s="47"/>
      <c r="EJ118" s="47"/>
      <c r="EK118" s="47"/>
      <c r="EL118" s="47"/>
      <c r="EM118" s="47"/>
      <c r="EN118" s="47"/>
      <c r="EO118" s="47"/>
      <c r="EP118" s="47"/>
      <c r="EQ118" s="47"/>
      <c r="ER118" s="47"/>
      <c r="ES118" s="47"/>
      <c r="ET118" s="47"/>
      <c r="EU118" s="47"/>
      <c r="EV118" s="47"/>
      <c r="EW118" s="47"/>
      <c r="EX118" s="47"/>
      <c r="EY118" s="47"/>
      <c r="EZ118" s="47"/>
      <c r="FA118" s="47"/>
      <c r="FB118" s="47"/>
      <c r="FC118" s="47"/>
      <c r="FD118" s="47"/>
      <c r="FE118" s="47"/>
      <c r="FF118" s="47"/>
      <c r="FG118" s="47"/>
      <c r="FH118" s="47"/>
      <c r="FI118" s="47"/>
      <c r="FJ118" s="47"/>
      <c r="FK118" s="47"/>
      <c r="FL118" s="47"/>
      <c r="FM118" s="47"/>
      <c r="FN118" s="47"/>
      <c r="FO118" s="47"/>
      <c r="FP118" s="47"/>
      <c r="FQ118" s="47"/>
      <c r="FR118" s="47"/>
      <c r="FS118" s="47"/>
      <c r="FT118" s="47"/>
      <c r="FU118" s="47"/>
      <c r="FV118" s="47"/>
      <c r="FW118" s="47"/>
      <c r="FX118" s="47"/>
      <c r="FY118" s="47"/>
      <c r="FZ118" s="47"/>
      <c r="GA118" s="47"/>
      <c r="GB118" s="47"/>
      <c r="GC118" s="47"/>
      <c r="GD118" s="47"/>
      <c r="GE118" s="47"/>
      <c r="GF118" s="47"/>
      <c r="GG118" s="47"/>
      <c r="GH118" s="47"/>
      <c r="GI118" s="47"/>
      <c r="GJ118" s="47"/>
      <c r="GK118" s="47"/>
      <c r="GL118" s="47"/>
      <c r="GM118" s="47"/>
      <c r="GN118" s="47"/>
      <c r="GO118" s="47"/>
      <c r="GP118" s="47"/>
      <c r="GQ118" s="47"/>
      <c r="GR118" s="47"/>
      <c r="GS118" s="47"/>
      <c r="GT118" s="47"/>
      <c r="GU118" s="47"/>
      <c r="GV118" s="47"/>
      <c r="GW118" s="47"/>
      <c r="GX118" s="47"/>
      <c r="GY118" s="47"/>
      <c r="GZ118" s="47"/>
      <c r="HA118" s="47"/>
      <c r="HB118" s="47"/>
      <c r="HC118" s="47"/>
      <c r="HD118" s="47"/>
      <c r="HE118" s="47"/>
      <c r="HF118" s="47"/>
      <c r="HG118" s="47"/>
      <c r="HH118" s="47"/>
      <c r="HI118" s="47"/>
      <c r="HJ118" s="47"/>
      <c r="HK118" s="47"/>
      <c r="HL118" s="47"/>
      <c r="HM118" s="47"/>
      <c r="HN118" s="47"/>
      <c r="HO118" s="47"/>
      <c r="HP118" s="47"/>
      <c r="HQ118" s="47"/>
      <c r="HR118" s="47"/>
      <c r="HS118" s="47"/>
      <c r="HT118" s="47"/>
      <c r="HU118" s="47"/>
      <c r="HV118" s="47"/>
      <c r="HW118" s="47"/>
      <c r="HX118" s="47"/>
      <c r="HY118" s="47"/>
      <c r="HZ118" s="47"/>
      <c r="IA118" s="47"/>
      <c r="IB118" s="47"/>
      <c r="IC118" s="47"/>
      <c r="ID118" s="47"/>
      <c r="IE118" s="47"/>
      <c r="IF118" s="47"/>
      <c r="IG118" s="47"/>
      <c r="IH118" s="47"/>
      <c r="II118" s="47"/>
      <c r="IJ118" s="47"/>
      <c r="IK118" s="47"/>
      <c r="IL118" s="47"/>
      <c r="IM118" s="47"/>
      <c r="IN118" s="47"/>
      <c r="IO118" s="47"/>
      <c r="IP118" s="47"/>
      <c r="IQ118" s="47"/>
      <c r="IR118" s="47"/>
      <c r="IS118" s="47"/>
      <c r="IT118" s="47"/>
      <c r="IU118" s="47"/>
      <c r="IV118" s="47"/>
      <c r="IW118" s="47"/>
      <c r="IX118" s="47"/>
      <c r="IY118" s="47"/>
      <c r="IZ118" s="47"/>
      <c r="JA118" s="47"/>
      <c r="JB118" s="47"/>
      <c r="JC118" s="47"/>
      <c r="JD118" s="47"/>
      <c r="JE118" s="47"/>
      <c r="JF118" s="47"/>
      <c r="JG118" s="47"/>
      <c r="JH118" s="47"/>
      <c r="JI118" s="47"/>
      <c r="JJ118" s="47"/>
      <c r="JK118" s="47"/>
      <c r="JL118" s="47"/>
      <c r="JM118" s="47"/>
      <c r="JN118" s="47"/>
      <c r="JO118" s="47"/>
    </row>
    <row r="119" spans="1:275" s="49" customFormat="1" x14ac:dyDescent="0.25">
      <c r="A119" s="49" t="s">
        <v>511</v>
      </c>
      <c r="B119" s="49" t="s">
        <v>464</v>
      </c>
      <c r="C119" s="49" t="s">
        <v>465</v>
      </c>
      <c r="D119" s="51"/>
      <c r="E119" s="51"/>
      <c r="F119" s="51"/>
      <c r="G119" s="70">
        <v>0.8660485766904672</v>
      </c>
      <c r="H119" s="71">
        <v>10</v>
      </c>
      <c r="I119" s="70" t="s">
        <v>79</v>
      </c>
    </row>
    <row r="120" spans="1:275" s="49" customFormat="1" x14ac:dyDescent="0.25">
      <c r="A120" s="49" t="s">
        <v>511</v>
      </c>
      <c r="B120" s="49" t="s">
        <v>447</v>
      </c>
      <c r="C120" s="49" t="s">
        <v>448</v>
      </c>
      <c r="D120" s="51"/>
      <c r="E120" s="51"/>
      <c r="F120" s="51"/>
      <c r="G120" s="70">
        <v>0.86585336392586265</v>
      </c>
      <c r="H120" s="71">
        <v>11</v>
      </c>
      <c r="I120" s="70" t="s">
        <v>79</v>
      </c>
    </row>
    <row r="121" spans="1:275" s="49" customFormat="1" x14ac:dyDescent="0.25">
      <c r="A121" s="49" t="s">
        <v>435</v>
      </c>
      <c r="B121" s="51" t="s">
        <v>401</v>
      </c>
      <c r="C121" s="51" t="s">
        <v>402</v>
      </c>
      <c r="D121" s="51">
        <v>0.84089758983323759</v>
      </c>
      <c r="E121" s="51">
        <v>0.86539758983323756</v>
      </c>
      <c r="F121" s="51">
        <v>0.86539758983323756</v>
      </c>
      <c r="G121" s="70">
        <v>0.86539758983323756</v>
      </c>
      <c r="H121" s="71">
        <v>12</v>
      </c>
      <c r="I121" s="73" t="s">
        <v>79</v>
      </c>
    </row>
    <row r="122" spans="1:275" s="49" customFormat="1" x14ac:dyDescent="0.25">
      <c r="A122" s="49" t="s">
        <v>386</v>
      </c>
      <c r="B122" s="49" t="s">
        <v>293</v>
      </c>
      <c r="C122" s="49" t="s">
        <v>294</v>
      </c>
      <c r="D122" s="52">
        <v>0.85098106274731489</v>
      </c>
      <c r="E122" s="52">
        <v>0.8619810627473149</v>
      </c>
      <c r="F122" s="52">
        <v>0.8619810627473149</v>
      </c>
      <c r="G122" s="74">
        <v>0.8619810627473149</v>
      </c>
      <c r="H122" s="71">
        <v>12</v>
      </c>
      <c r="I122" s="73" t="s">
        <v>83</v>
      </c>
    </row>
    <row r="123" spans="1:275" s="49" customFormat="1" x14ac:dyDescent="0.25">
      <c r="A123" s="49" t="s">
        <v>386</v>
      </c>
      <c r="B123" s="49" t="s">
        <v>328</v>
      </c>
      <c r="C123" s="49" t="s">
        <v>329</v>
      </c>
      <c r="D123" s="52">
        <v>0.81249746665829203</v>
      </c>
      <c r="E123" s="52">
        <v>0.85761434977517514</v>
      </c>
      <c r="F123" s="52">
        <v>0.85761434977517514</v>
      </c>
      <c r="G123" s="74">
        <v>0.85761434977517514</v>
      </c>
      <c r="H123" s="71">
        <v>13</v>
      </c>
      <c r="I123" s="73" t="s">
        <v>83</v>
      </c>
    </row>
    <row r="124" spans="1:275" s="49" customFormat="1" x14ac:dyDescent="0.25">
      <c r="A124" s="49" t="s">
        <v>603</v>
      </c>
      <c r="B124" s="49" t="s">
        <v>577</v>
      </c>
      <c r="C124" s="49" t="s">
        <v>162</v>
      </c>
      <c r="D124" s="51"/>
      <c r="E124" s="51"/>
      <c r="F124" s="51"/>
      <c r="G124" s="70">
        <v>0.85699718210189024</v>
      </c>
      <c r="H124" s="71">
        <v>14</v>
      </c>
      <c r="I124" s="70" t="s">
        <v>83</v>
      </c>
    </row>
    <row r="125" spans="1:275" s="49" customFormat="1" x14ac:dyDescent="0.25">
      <c r="A125" s="49" t="s">
        <v>386</v>
      </c>
      <c r="B125" s="49" t="s">
        <v>311</v>
      </c>
      <c r="C125" s="49" t="s">
        <v>312</v>
      </c>
      <c r="D125" s="52">
        <v>0.84049778859417068</v>
      </c>
      <c r="E125" s="52">
        <v>0.85649778859417069</v>
      </c>
      <c r="F125" s="52">
        <v>0.85649778859417069</v>
      </c>
      <c r="G125" s="74">
        <v>0.85649778859417069</v>
      </c>
      <c r="H125" s="71">
        <v>14</v>
      </c>
      <c r="I125" s="73" t="s">
        <v>83</v>
      </c>
    </row>
    <row r="126" spans="1:275" s="49" customFormat="1" x14ac:dyDescent="0.25">
      <c r="A126" s="49" t="s">
        <v>511</v>
      </c>
      <c r="B126" s="49" t="s">
        <v>451</v>
      </c>
      <c r="C126" s="49" t="s">
        <v>452</v>
      </c>
      <c r="D126" s="51"/>
      <c r="E126" s="51"/>
      <c r="F126" s="51"/>
      <c r="G126" s="70">
        <v>0.85326710474599188</v>
      </c>
      <c r="H126" s="71">
        <v>12</v>
      </c>
      <c r="I126" s="70" t="s">
        <v>83</v>
      </c>
    </row>
    <row r="127" spans="1:275" s="49" customFormat="1" x14ac:dyDescent="0.25">
      <c r="A127" s="47" t="s">
        <v>971</v>
      </c>
      <c r="B127" s="47" t="s">
        <v>701</v>
      </c>
      <c r="C127" s="47" t="s">
        <v>531</v>
      </c>
      <c r="D127" s="50"/>
      <c r="E127" s="50"/>
      <c r="F127" s="50"/>
      <c r="G127" s="182">
        <v>0.85299554339346861</v>
      </c>
      <c r="H127" s="181">
        <v>15</v>
      </c>
      <c r="I127" s="67" t="s">
        <v>83</v>
      </c>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c r="BO127" s="47"/>
      <c r="BP127" s="47"/>
      <c r="BQ127" s="47"/>
      <c r="BR127" s="47"/>
      <c r="BS127" s="47"/>
      <c r="BT127" s="47"/>
      <c r="BU127" s="47"/>
      <c r="BV127" s="47"/>
      <c r="BW127" s="47"/>
      <c r="BX127" s="47"/>
      <c r="BY127" s="47"/>
      <c r="BZ127" s="47"/>
      <c r="CA127" s="47"/>
      <c r="CB127" s="47"/>
      <c r="CC127" s="47"/>
      <c r="CD127" s="47"/>
      <c r="CE127" s="47"/>
      <c r="CF127" s="47"/>
      <c r="CG127" s="47"/>
      <c r="CH127" s="47"/>
      <c r="CI127" s="47"/>
      <c r="CJ127" s="47"/>
      <c r="CK127" s="47"/>
      <c r="CL127" s="47"/>
      <c r="CM127" s="47"/>
      <c r="CN127" s="47"/>
      <c r="CO127" s="47"/>
      <c r="CP127" s="47"/>
      <c r="CQ127" s="47"/>
      <c r="CR127" s="47"/>
      <c r="CS127" s="47"/>
      <c r="CT127" s="47"/>
      <c r="CU127" s="47"/>
      <c r="CV127" s="47"/>
      <c r="CW127" s="47"/>
      <c r="CX127" s="47"/>
      <c r="CY127" s="47"/>
      <c r="CZ127" s="47"/>
      <c r="DA127" s="47"/>
      <c r="DB127" s="47"/>
      <c r="DC127" s="47"/>
      <c r="DD127" s="47"/>
      <c r="DE127" s="47"/>
      <c r="DF127" s="47"/>
      <c r="DG127" s="47"/>
      <c r="DH127" s="47"/>
      <c r="DI127" s="47"/>
      <c r="DJ127" s="47"/>
      <c r="DK127" s="47"/>
      <c r="DL127" s="47"/>
      <c r="DM127" s="47"/>
      <c r="DN127" s="47"/>
      <c r="DO127" s="47"/>
      <c r="DP127" s="47"/>
      <c r="DQ127" s="47"/>
      <c r="DR127" s="47"/>
      <c r="DS127" s="47"/>
      <c r="DT127" s="47"/>
      <c r="DU127" s="47"/>
      <c r="DV127" s="47"/>
      <c r="DW127" s="47"/>
      <c r="DX127" s="47"/>
      <c r="DY127" s="47"/>
      <c r="DZ127" s="47"/>
      <c r="EA127" s="47"/>
      <c r="EB127" s="47"/>
      <c r="EC127" s="47"/>
      <c r="ED127" s="47"/>
      <c r="EE127" s="47"/>
      <c r="EF127" s="47"/>
      <c r="EG127" s="47"/>
      <c r="EH127" s="47"/>
      <c r="EI127" s="47"/>
      <c r="EJ127" s="47"/>
      <c r="EK127" s="47"/>
      <c r="EL127" s="47"/>
      <c r="EM127" s="47"/>
      <c r="EN127" s="47"/>
      <c r="EO127" s="47"/>
      <c r="EP127" s="47"/>
      <c r="EQ127" s="47"/>
      <c r="ER127" s="47"/>
      <c r="ES127" s="47"/>
      <c r="ET127" s="47"/>
      <c r="EU127" s="47"/>
      <c r="EV127" s="47"/>
      <c r="EW127" s="47"/>
      <c r="EX127" s="47"/>
      <c r="EY127" s="47"/>
      <c r="EZ127" s="47"/>
      <c r="FA127" s="47"/>
      <c r="FB127" s="47"/>
      <c r="FC127" s="47"/>
      <c r="FD127" s="47"/>
      <c r="FE127" s="47"/>
      <c r="FF127" s="47"/>
      <c r="FG127" s="47"/>
      <c r="FH127" s="47"/>
      <c r="FI127" s="47"/>
      <c r="FJ127" s="47"/>
      <c r="FK127" s="47"/>
      <c r="FL127" s="47"/>
      <c r="FM127" s="47"/>
      <c r="FN127" s="47"/>
      <c r="FO127" s="47"/>
      <c r="FP127" s="47"/>
      <c r="FQ127" s="47"/>
      <c r="FR127" s="47"/>
      <c r="FS127" s="47"/>
      <c r="FT127" s="47"/>
      <c r="FU127" s="47"/>
      <c r="FV127" s="47"/>
      <c r="FW127" s="47"/>
      <c r="FX127" s="47"/>
      <c r="FY127" s="47"/>
      <c r="FZ127" s="47"/>
      <c r="GA127" s="47"/>
      <c r="GB127" s="47"/>
      <c r="GC127" s="47"/>
      <c r="GD127" s="47"/>
      <c r="GE127" s="47"/>
      <c r="GF127" s="47"/>
      <c r="GG127" s="47"/>
      <c r="GH127" s="47"/>
      <c r="GI127" s="47"/>
      <c r="GJ127" s="47"/>
      <c r="GK127" s="47"/>
      <c r="GL127" s="47"/>
      <c r="GM127" s="47"/>
      <c r="GN127" s="47"/>
      <c r="GO127" s="47"/>
      <c r="GP127" s="47"/>
      <c r="GQ127" s="47"/>
      <c r="GR127" s="47"/>
      <c r="GS127" s="47"/>
      <c r="GT127" s="47"/>
      <c r="GU127" s="47"/>
      <c r="GV127" s="47"/>
      <c r="GW127" s="47"/>
      <c r="GX127" s="47"/>
      <c r="GY127" s="47"/>
      <c r="GZ127" s="47"/>
      <c r="HA127" s="47"/>
      <c r="HB127" s="47"/>
      <c r="HC127" s="47"/>
      <c r="HD127" s="47"/>
      <c r="HE127" s="47"/>
      <c r="HF127" s="47"/>
      <c r="HG127" s="47"/>
      <c r="HH127" s="47"/>
      <c r="HI127" s="47"/>
      <c r="HJ127" s="47"/>
      <c r="HK127" s="47"/>
      <c r="HL127" s="47"/>
      <c r="HM127" s="47"/>
      <c r="HN127" s="47"/>
      <c r="HO127" s="47"/>
      <c r="HP127" s="47"/>
      <c r="HQ127" s="47"/>
      <c r="HR127" s="47"/>
      <c r="HS127" s="47"/>
      <c r="HT127" s="47"/>
      <c r="HU127" s="47"/>
      <c r="HV127" s="47"/>
      <c r="HW127" s="47"/>
      <c r="HX127" s="47"/>
      <c r="HY127" s="47"/>
      <c r="HZ127" s="47"/>
      <c r="IA127" s="47"/>
      <c r="IB127" s="47"/>
      <c r="IC127" s="47"/>
      <c r="ID127" s="47"/>
      <c r="IE127" s="47"/>
      <c r="IF127" s="47"/>
      <c r="IG127" s="47"/>
      <c r="IH127" s="47"/>
      <c r="II127" s="47"/>
      <c r="IJ127" s="47"/>
      <c r="IK127" s="47"/>
      <c r="IL127" s="47"/>
      <c r="IM127" s="47"/>
      <c r="IN127" s="47"/>
      <c r="IO127" s="47"/>
      <c r="IP127" s="47"/>
      <c r="IQ127" s="47"/>
      <c r="IR127" s="47"/>
      <c r="IS127" s="47"/>
      <c r="IT127" s="47"/>
      <c r="IU127" s="47"/>
      <c r="IV127" s="47"/>
      <c r="IW127" s="47"/>
      <c r="IX127" s="47"/>
      <c r="IY127" s="47"/>
      <c r="IZ127" s="47"/>
      <c r="JA127" s="47"/>
      <c r="JB127" s="47"/>
      <c r="JC127" s="47"/>
      <c r="JD127" s="47"/>
      <c r="JE127" s="47"/>
      <c r="JF127" s="47"/>
      <c r="JG127" s="47"/>
      <c r="JH127" s="47"/>
      <c r="JI127" s="47"/>
      <c r="JJ127" s="47"/>
      <c r="JK127" s="47"/>
      <c r="JL127" s="47"/>
      <c r="JM127" s="47"/>
      <c r="JN127" s="47"/>
      <c r="JO127" s="47"/>
    </row>
    <row r="128" spans="1:275" s="49" customFormat="1" x14ac:dyDescent="0.3">
      <c r="A128" s="66" t="s">
        <v>661</v>
      </c>
      <c r="B128" t="s">
        <v>612</v>
      </c>
      <c r="C128" t="s">
        <v>519</v>
      </c>
      <c r="D128" s="31"/>
      <c r="E128" s="51"/>
      <c r="F128" s="51"/>
      <c r="G128" s="78">
        <v>0.85209103759767124</v>
      </c>
      <c r="H128" s="79">
        <v>10</v>
      </c>
      <c r="I128" s="79" t="s">
        <v>83</v>
      </c>
    </row>
    <row r="129" spans="1:275" s="49" customFormat="1" x14ac:dyDescent="0.25">
      <c r="A129" s="49" t="s">
        <v>435</v>
      </c>
      <c r="B129" s="51" t="s">
        <v>429</v>
      </c>
      <c r="C129" s="51" t="s">
        <v>430</v>
      </c>
      <c r="D129" s="51">
        <v>0.84742827335353521</v>
      </c>
      <c r="E129" s="51">
        <v>0.84742827335353521</v>
      </c>
      <c r="F129" s="51">
        <v>0.84742827335353521</v>
      </c>
      <c r="G129" s="70">
        <v>0.84742827335353521</v>
      </c>
      <c r="H129" s="71">
        <v>13</v>
      </c>
      <c r="I129" s="73" t="s">
        <v>83</v>
      </c>
    </row>
    <row r="130" spans="1:275" s="49" customFormat="1" x14ac:dyDescent="0.25">
      <c r="A130" s="49" t="s">
        <v>603</v>
      </c>
      <c r="B130" s="49" t="s">
        <v>523</v>
      </c>
      <c r="C130" s="49" t="s">
        <v>39</v>
      </c>
      <c r="D130" s="51"/>
      <c r="E130" s="51"/>
      <c r="F130" s="51"/>
      <c r="G130" s="70">
        <v>0.84738382443617133</v>
      </c>
      <c r="H130" s="71">
        <v>15</v>
      </c>
      <c r="I130" s="70" t="s">
        <v>83</v>
      </c>
    </row>
    <row r="131" spans="1:275" s="49" customFormat="1" x14ac:dyDescent="0.25">
      <c r="A131" s="49" t="s">
        <v>435</v>
      </c>
      <c r="B131" s="51" t="s">
        <v>424</v>
      </c>
      <c r="C131" s="51" t="s">
        <v>425</v>
      </c>
      <c r="D131" s="51">
        <v>0.81723754639263246</v>
      </c>
      <c r="E131" s="51">
        <v>0.84623754639263249</v>
      </c>
      <c r="F131" s="51">
        <v>0.84623754639263249</v>
      </c>
      <c r="G131" s="70">
        <v>0.84623754639263249</v>
      </c>
      <c r="H131" s="71">
        <v>14</v>
      </c>
      <c r="I131" s="73" t="s">
        <v>83</v>
      </c>
    </row>
    <row r="132" spans="1:275" s="49" customFormat="1" x14ac:dyDescent="0.25">
      <c r="A132" s="49" t="s">
        <v>282</v>
      </c>
      <c r="B132" s="49" t="s">
        <v>138</v>
      </c>
      <c r="C132" s="49" t="s">
        <v>139</v>
      </c>
      <c r="D132" s="51">
        <v>0.8245109156242787</v>
      </c>
      <c r="E132" s="51">
        <v>0.84351091562427871</v>
      </c>
      <c r="F132" s="51">
        <v>0.84351091562427871</v>
      </c>
      <c r="G132" s="70">
        <v>0.84351091562427871</v>
      </c>
      <c r="H132" s="71">
        <v>21</v>
      </c>
      <c r="I132" s="72" t="s">
        <v>83</v>
      </c>
    </row>
    <row r="133" spans="1:275" s="49" customFormat="1" x14ac:dyDescent="0.25">
      <c r="A133" s="49" t="s">
        <v>282</v>
      </c>
      <c r="B133" s="49" t="s">
        <v>146</v>
      </c>
      <c r="C133" s="49" t="s">
        <v>147</v>
      </c>
      <c r="D133" s="51">
        <v>0.84035798397020989</v>
      </c>
      <c r="E133" s="51">
        <v>0.84035798397020989</v>
      </c>
      <c r="F133" s="51">
        <v>0.84035798397020989</v>
      </c>
      <c r="G133" s="70">
        <v>0.84035798397020989</v>
      </c>
      <c r="H133" s="71">
        <v>22</v>
      </c>
      <c r="I133" s="72" t="s">
        <v>83</v>
      </c>
    </row>
    <row r="134" spans="1:275" s="49" customFormat="1" x14ac:dyDescent="0.25">
      <c r="A134" s="49" t="s">
        <v>386</v>
      </c>
      <c r="B134" s="49" t="s">
        <v>348</v>
      </c>
      <c r="C134" s="49" t="s">
        <v>91</v>
      </c>
      <c r="D134" s="52">
        <v>0.80632827711827137</v>
      </c>
      <c r="E134" s="52">
        <v>0.84032827711827141</v>
      </c>
      <c r="F134" s="52">
        <v>0.84032827711827141</v>
      </c>
      <c r="G134" s="74">
        <v>0.84032827711827141</v>
      </c>
      <c r="H134" s="71">
        <v>15</v>
      </c>
      <c r="I134" s="73" t="s">
        <v>83</v>
      </c>
    </row>
    <row r="135" spans="1:275" s="49" customFormat="1" x14ac:dyDescent="0.25">
      <c r="A135" s="49" t="s">
        <v>284</v>
      </c>
      <c r="B135" s="49" t="s">
        <v>125</v>
      </c>
      <c r="C135" s="49" t="s">
        <v>126</v>
      </c>
      <c r="D135" s="51">
        <v>0.83015361657080922</v>
      </c>
      <c r="E135" s="51">
        <v>0.84015361657080923</v>
      </c>
      <c r="F135" s="51">
        <v>0.84015361657080923</v>
      </c>
      <c r="G135" s="70">
        <v>0.84015361657080923</v>
      </c>
      <c r="H135" s="71">
        <v>11</v>
      </c>
      <c r="I135" s="73" t="s">
        <v>83</v>
      </c>
    </row>
    <row r="136" spans="1:275" s="49" customFormat="1" x14ac:dyDescent="0.25">
      <c r="A136" s="49" t="s">
        <v>282</v>
      </c>
      <c r="B136" s="49" t="s">
        <v>218</v>
      </c>
      <c r="C136" s="49" t="s">
        <v>219</v>
      </c>
      <c r="D136" s="51">
        <v>0.82775604745187037</v>
      </c>
      <c r="E136" s="51">
        <v>0.83975604745187038</v>
      </c>
      <c r="F136" s="51">
        <v>0.83975604745187038</v>
      </c>
      <c r="G136" s="70">
        <v>0.83975604745187038</v>
      </c>
      <c r="H136" s="71">
        <v>23</v>
      </c>
      <c r="I136" s="72" t="s">
        <v>83</v>
      </c>
    </row>
    <row r="137" spans="1:275" s="49" customFormat="1" x14ac:dyDescent="0.25">
      <c r="A137" s="47" t="s">
        <v>971</v>
      </c>
      <c r="B137" s="47" t="s">
        <v>708</v>
      </c>
      <c r="C137" s="47" t="s">
        <v>575</v>
      </c>
      <c r="D137" s="50"/>
      <c r="E137" s="50"/>
      <c r="F137" s="50"/>
      <c r="G137" s="182">
        <v>0.83934139441669608</v>
      </c>
      <c r="H137" s="181">
        <v>16</v>
      </c>
      <c r="I137" s="67" t="s">
        <v>83</v>
      </c>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7"/>
      <c r="EK137" s="47"/>
      <c r="EL137" s="47"/>
      <c r="EM137" s="47"/>
      <c r="EN137" s="47"/>
      <c r="EO137" s="47"/>
      <c r="EP137" s="47"/>
      <c r="EQ137" s="47"/>
      <c r="ER137" s="47"/>
      <c r="ES137" s="47"/>
      <c r="ET137" s="47"/>
      <c r="EU137" s="47"/>
      <c r="EV137" s="47"/>
      <c r="EW137" s="47"/>
      <c r="EX137" s="47"/>
      <c r="EY137" s="47"/>
      <c r="EZ137" s="47"/>
      <c r="FA137" s="47"/>
      <c r="FB137" s="47"/>
      <c r="FC137" s="47"/>
      <c r="FD137" s="47"/>
      <c r="FE137" s="47"/>
      <c r="FF137" s="47"/>
      <c r="FG137" s="47"/>
      <c r="FH137" s="47"/>
      <c r="FI137" s="47"/>
      <c r="FJ137" s="47"/>
      <c r="FK137" s="47"/>
      <c r="FL137" s="47"/>
      <c r="FM137" s="47"/>
      <c r="FN137" s="47"/>
      <c r="FO137" s="47"/>
      <c r="FP137" s="47"/>
      <c r="FQ137" s="47"/>
      <c r="FR137" s="47"/>
      <c r="FS137" s="47"/>
      <c r="FT137" s="47"/>
      <c r="FU137" s="47"/>
      <c r="FV137" s="47"/>
      <c r="FW137" s="47"/>
      <c r="FX137" s="47"/>
      <c r="FY137" s="47"/>
      <c r="FZ137" s="47"/>
      <c r="GA137" s="47"/>
      <c r="GB137" s="47"/>
      <c r="GC137" s="47"/>
      <c r="GD137" s="47"/>
      <c r="GE137" s="47"/>
      <c r="GF137" s="47"/>
      <c r="GG137" s="47"/>
      <c r="GH137" s="47"/>
      <c r="GI137" s="47"/>
      <c r="GJ137" s="47"/>
      <c r="GK137" s="47"/>
      <c r="GL137" s="47"/>
      <c r="GM137" s="47"/>
      <c r="GN137" s="47"/>
      <c r="GO137" s="47"/>
      <c r="GP137" s="47"/>
      <c r="GQ137" s="47"/>
      <c r="GR137" s="47"/>
      <c r="GS137" s="47"/>
      <c r="GT137" s="47"/>
      <c r="GU137" s="47"/>
      <c r="GV137" s="47"/>
      <c r="GW137" s="47"/>
      <c r="GX137" s="47"/>
      <c r="GY137" s="47"/>
      <c r="GZ137" s="47"/>
      <c r="HA137" s="47"/>
      <c r="HB137" s="47"/>
      <c r="HC137" s="47"/>
      <c r="HD137" s="47"/>
      <c r="HE137" s="47"/>
      <c r="HF137" s="47"/>
      <c r="HG137" s="47"/>
      <c r="HH137" s="47"/>
      <c r="HI137" s="47"/>
      <c r="HJ137" s="47"/>
      <c r="HK137" s="47"/>
      <c r="HL137" s="47"/>
      <c r="HM137" s="47"/>
      <c r="HN137" s="47"/>
      <c r="HO137" s="47"/>
      <c r="HP137" s="47"/>
      <c r="HQ137" s="47"/>
      <c r="HR137" s="47"/>
      <c r="HS137" s="47"/>
      <c r="HT137" s="47"/>
      <c r="HU137" s="47"/>
      <c r="HV137" s="47"/>
      <c r="HW137" s="47"/>
      <c r="HX137" s="47"/>
      <c r="HY137" s="47"/>
      <c r="HZ137" s="47"/>
      <c r="IA137" s="47"/>
      <c r="IB137" s="47"/>
      <c r="IC137" s="47"/>
      <c r="ID137" s="47"/>
      <c r="IE137" s="47"/>
      <c r="IF137" s="47"/>
      <c r="IG137" s="47"/>
      <c r="IH137" s="47"/>
      <c r="II137" s="47"/>
      <c r="IJ137" s="47"/>
      <c r="IK137" s="47"/>
      <c r="IL137" s="47"/>
      <c r="IM137" s="47"/>
      <c r="IN137" s="47"/>
      <c r="IO137" s="47"/>
      <c r="IP137" s="47"/>
      <c r="IQ137" s="47"/>
      <c r="IR137" s="47"/>
      <c r="IS137" s="47"/>
      <c r="IT137" s="47"/>
      <c r="IU137" s="47"/>
      <c r="IV137" s="47"/>
      <c r="IW137" s="47"/>
      <c r="IX137" s="47"/>
      <c r="IY137" s="47"/>
      <c r="IZ137" s="47"/>
      <c r="JA137" s="47"/>
      <c r="JB137" s="47"/>
      <c r="JC137" s="47"/>
      <c r="JD137" s="47"/>
      <c r="JE137" s="47"/>
      <c r="JF137" s="47"/>
      <c r="JG137" s="47"/>
      <c r="JH137" s="47"/>
      <c r="JI137" s="47"/>
      <c r="JJ137" s="47"/>
      <c r="JK137" s="47"/>
      <c r="JL137" s="47"/>
      <c r="JM137" s="47"/>
      <c r="JN137" s="47"/>
      <c r="JO137" s="47"/>
    </row>
    <row r="138" spans="1:275" s="49" customFormat="1" x14ac:dyDescent="0.25">
      <c r="A138" s="49" t="s">
        <v>283</v>
      </c>
      <c r="B138" s="49" t="s">
        <v>256</v>
      </c>
      <c r="C138" s="49" t="s">
        <v>278</v>
      </c>
      <c r="D138" s="52">
        <v>0.82289768731212831</v>
      </c>
      <c r="E138" s="52">
        <v>0.83862845654289753</v>
      </c>
      <c r="F138" s="52">
        <v>0.83862845654289753</v>
      </c>
      <c r="G138" s="74">
        <v>0.83862845654289753</v>
      </c>
      <c r="H138" s="71">
        <v>10</v>
      </c>
      <c r="I138" s="73" t="s">
        <v>83</v>
      </c>
    </row>
    <row r="139" spans="1:275" s="49" customFormat="1" x14ac:dyDescent="0.25">
      <c r="A139" s="49" t="s">
        <v>603</v>
      </c>
      <c r="B139" s="49" t="s">
        <v>553</v>
      </c>
      <c r="C139" s="49" t="s">
        <v>584</v>
      </c>
      <c r="D139" s="51"/>
      <c r="E139" s="51"/>
      <c r="F139" s="51"/>
      <c r="G139" s="70">
        <v>0.83813092279706791</v>
      </c>
      <c r="H139" s="71">
        <v>16</v>
      </c>
      <c r="I139" s="70" t="s">
        <v>83</v>
      </c>
    </row>
    <row r="140" spans="1:275" s="49" customFormat="1" x14ac:dyDescent="0.25">
      <c r="A140" s="47" t="s">
        <v>971</v>
      </c>
      <c r="B140" s="47" t="s">
        <v>714</v>
      </c>
      <c r="C140" s="47" t="s">
        <v>715</v>
      </c>
      <c r="D140" s="50"/>
      <c r="E140" s="50"/>
      <c r="F140" s="50"/>
      <c r="G140" s="182">
        <v>0.83555023434484643</v>
      </c>
      <c r="H140" s="181">
        <v>17</v>
      </c>
      <c r="I140" s="67" t="s">
        <v>83</v>
      </c>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7"/>
      <c r="EK140" s="47"/>
      <c r="EL140" s="47"/>
      <c r="EM140" s="47"/>
      <c r="EN140" s="47"/>
      <c r="EO140" s="47"/>
      <c r="EP140" s="47"/>
      <c r="EQ140" s="47"/>
      <c r="ER140" s="47"/>
      <c r="ES140" s="47"/>
      <c r="ET140" s="47"/>
      <c r="EU140" s="47"/>
      <c r="EV140" s="47"/>
      <c r="EW140" s="47"/>
      <c r="EX140" s="47"/>
      <c r="EY140" s="47"/>
      <c r="EZ140" s="47"/>
      <c r="FA140" s="47"/>
      <c r="FB140" s="47"/>
      <c r="FC140" s="47"/>
      <c r="FD140" s="47"/>
      <c r="FE140" s="47"/>
      <c r="FF140" s="47"/>
      <c r="FG140" s="47"/>
      <c r="FH140" s="47"/>
      <c r="FI140" s="47"/>
      <c r="FJ140" s="47"/>
      <c r="FK140" s="47"/>
      <c r="FL140" s="47"/>
      <c r="FM140" s="47"/>
      <c r="FN140" s="47"/>
      <c r="FO140" s="47"/>
      <c r="FP140" s="47"/>
      <c r="FQ140" s="47"/>
      <c r="FR140" s="47"/>
      <c r="FS140" s="47"/>
      <c r="FT140" s="47"/>
      <c r="FU140" s="47"/>
      <c r="FV140" s="47"/>
      <c r="FW140" s="47"/>
      <c r="FX140" s="47"/>
      <c r="FY140" s="47"/>
      <c r="FZ140" s="47"/>
      <c r="GA140" s="47"/>
      <c r="GB140" s="47"/>
      <c r="GC140" s="47"/>
      <c r="GD140" s="47"/>
      <c r="GE140" s="47"/>
      <c r="GF140" s="47"/>
      <c r="GG140" s="47"/>
      <c r="GH140" s="47"/>
      <c r="GI140" s="47"/>
      <c r="GJ140" s="47"/>
      <c r="GK140" s="47"/>
      <c r="GL140" s="47"/>
      <c r="GM140" s="47"/>
      <c r="GN140" s="47"/>
      <c r="GO140" s="47"/>
      <c r="GP140" s="47"/>
      <c r="GQ140" s="47"/>
      <c r="GR140" s="47"/>
      <c r="GS140" s="47"/>
      <c r="GT140" s="47"/>
      <c r="GU140" s="47"/>
      <c r="GV140" s="47"/>
      <c r="GW140" s="47"/>
      <c r="GX140" s="47"/>
      <c r="GY140" s="47"/>
      <c r="GZ140" s="47"/>
      <c r="HA140" s="47"/>
      <c r="HB140" s="47"/>
      <c r="HC140" s="47"/>
      <c r="HD140" s="47"/>
      <c r="HE140" s="47"/>
      <c r="HF140" s="47"/>
      <c r="HG140" s="47"/>
      <c r="HH140" s="47"/>
      <c r="HI140" s="47"/>
      <c r="HJ140" s="47"/>
      <c r="HK140" s="47"/>
      <c r="HL140" s="47"/>
      <c r="HM140" s="47"/>
      <c r="HN140" s="47"/>
      <c r="HO140" s="47"/>
      <c r="HP140" s="47"/>
      <c r="HQ140" s="47"/>
      <c r="HR140" s="47"/>
      <c r="HS140" s="47"/>
      <c r="HT140" s="47"/>
      <c r="HU140" s="47"/>
      <c r="HV140" s="47"/>
      <c r="HW140" s="47"/>
      <c r="HX140" s="47"/>
      <c r="HY140" s="47"/>
      <c r="HZ140" s="47"/>
      <c r="IA140" s="47"/>
      <c r="IB140" s="47"/>
      <c r="IC140" s="47"/>
      <c r="ID140" s="47"/>
      <c r="IE140" s="47"/>
      <c r="IF140" s="47"/>
      <c r="IG140" s="47"/>
      <c r="IH140" s="47"/>
      <c r="II140" s="47"/>
      <c r="IJ140" s="47"/>
      <c r="IK140" s="47"/>
      <c r="IL140" s="47"/>
      <c r="IM140" s="47"/>
      <c r="IN140" s="47"/>
      <c r="IO140" s="47"/>
      <c r="IP140" s="47"/>
      <c r="IQ140" s="47"/>
      <c r="IR140" s="47"/>
      <c r="IS140" s="47"/>
      <c r="IT140" s="47"/>
      <c r="IU140" s="47"/>
      <c r="IV140" s="47"/>
      <c r="IW140" s="47"/>
      <c r="IX140" s="47"/>
      <c r="IY140" s="47"/>
      <c r="IZ140" s="47"/>
      <c r="JA140" s="47"/>
      <c r="JB140" s="47"/>
      <c r="JC140" s="47"/>
      <c r="JD140" s="47"/>
      <c r="JE140" s="47"/>
      <c r="JF140" s="47"/>
      <c r="JG140" s="47"/>
      <c r="JH140" s="47"/>
      <c r="JI140" s="47"/>
      <c r="JJ140" s="47"/>
      <c r="JK140" s="47"/>
      <c r="JL140" s="47"/>
      <c r="JM140" s="47"/>
      <c r="JN140" s="47"/>
      <c r="JO140" s="47"/>
    </row>
    <row r="141" spans="1:275" s="49" customFormat="1" x14ac:dyDescent="0.25">
      <c r="A141" s="47" t="s">
        <v>971</v>
      </c>
      <c r="B141" s="47" t="s">
        <v>721</v>
      </c>
      <c r="C141" s="47" t="s">
        <v>243</v>
      </c>
      <c r="D141" s="50"/>
      <c r="E141" s="50"/>
      <c r="F141" s="50"/>
      <c r="G141" s="182">
        <v>0.83472721463218158</v>
      </c>
      <c r="H141" s="181">
        <v>18</v>
      </c>
      <c r="I141" s="67" t="s">
        <v>83</v>
      </c>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c r="FJ141" s="47"/>
      <c r="FK141" s="47"/>
      <c r="FL141" s="47"/>
      <c r="FM141" s="47"/>
      <c r="FN141" s="47"/>
      <c r="FO141" s="47"/>
      <c r="FP141" s="47"/>
      <c r="FQ141" s="47"/>
      <c r="FR141" s="47"/>
      <c r="FS141" s="47"/>
      <c r="FT141" s="47"/>
      <c r="FU141" s="47"/>
      <c r="FV141" s="47"/>
      <c r="FW141" s="47"/>
      <c r="FX141" s="47"/>
      <c r="FY141" s="47"/>
      <c r="FZ141" s="47"/>
      <c r="GA141" s="47"/>
      <c r="GB141" s="47"/>
      <c r="GC141" s="47"/>
      <c r="GD141" s="47"/>
      <c r="GE141" s="47"/>
      <c r="GF141" s="47"/>
      <c r="GG141" s="47"/>
      <c r="GH141" s="47"/>
      <c r="GI141" s="47"/>
      <c r="GJ141" s="47"/>
      <c r="GK141" s="47"/>
      <c r="GL141" s="47"/>
      <c r="GM141" s="47"/>
      <c r="GN141" s="47"/>
      <c r="GO141" s="47"/>
      <c r="GP141" s="47"/>
      <c r="GQ141" s="47"/>
      <c r="GR141" s="47"/>
      <c r="GS141" s="47"/>
      <c r="GT141" s="47"/>
      <c r="GU141" s="47"/>
      <c r="GV141" s="47"/>
      <c r="GW141" s="47"/>
      <c r="GX141" s="47"/>
      <c r="GY141" s="47"/>
      <c r="GZ141" s="47"/>
      <c r="HA141" s="47"/>
      <c r="HB141" s="47"/>
      <c r="HC141" s="47"/>
      <c r="HD141" s="47"/>
      <c r="HE141" s="47"/>
      <c r="HF141" s="47"/>
      <c r="HG141" s="47"/>
      <c r="HH141" s="47"/>
      <c r="HI141" s="47"/>
      <c r="HJ141" s="47"/>
      <c r="HK141" s="47"/>
      <c r="HL141" s="47"/>
      <c r="HM141" s="47"/>
      <c r="HN141" s="47"/>
      <c r="HO141" s="47"/>
      <c r="HP141" s="47"/>
      <c r="HQ141" s="47"/>
      <c r="HR141" s="47"/>
      <c r="HS141" s="47"/>
      <c r="HT141" s="47"/>
      <c r="HU141" s="47"/>
      <c r="HV141" s="47"/>
      <c r="HW141" s="47"/>
      <c r="HX141" s="47"/>
      <c r="HY141" s="47"/>
      <c r="HZ141" s="47"/>
      <c r="IA141" s="47"/>
      <c r="IB141" s="47"/>
      <c r="IC141" s="47"/>
      <c r="ID141" s="47"/>
      <c r="IE141" s="47"/>
      <c r="IF141" s="47"/>
      <c r="IG141" s="47"/>
      <c r="IH141" s="47"/>
      <c r="II141" s="47"/>
      <c r="IJ141" s="47"/>
      <c r="IK141" s="47"/>
      <c r="IL141" s="47"/>
      <c r="IM141" s="47"/>
      <c r="IN141" s="47"/>
      <c r="IO141" s="47"/>
      <c r="IP141" s="47"/>
      <c r="IQ141" s="47"/>
      <c r="IR141" s="47"/>
      <c r="IS141" s="47"/>
      <c r="IT141" s="47"/>
      <c r="IU141" s="47"/>
      <c r="IV141" s="47"/>
      <c r="IW141" s="47"/>
      <c r="IX141" s="47"/>
      <c r="IY141" s="47"/>
      <c r="IZ141" s="47"/>
      <c r="JA141" s="47"/>
      <c r="JB141" s="47"/>
      <c r="JC141" s="47"/>
      <c r="JD141" s="47"/>
      <c r="JE141" s="47"/>
      <c r="JF141" s="47"/>
      <c r="JG141" s="47"/>
      <c r="JH141" s="47"/>
      <c r="JI141" s="47"/>
      <c r="JJ141" s="47"/>
      <c r="JK141" s="47"/>
      <c r="JL141" s="47"/>
      <c r="JM141" s="47"/>
      <c r="JN141" s="47"/>
      <c r="JO141" s="47"/>
    </row>
    <row r="142" spans="1:275" s="49" customFormat="1" x14ac:dyDescent="0.25">
      <c r="A142" s="49" t="s">
        <v>386</v>
      </c>
      <c r="B142" s="49" t="s">
        <v>317</v>
      </c>
      <c r="C142" s="49" t="s">
        <v>318</v>
      </c>
      <c r="D142" s="52">
        <v>0.78722698532336743</v>
      </c>
      <c r="E142" s="52">
        <v>0.83404516714154919</v>
      </c>
      <c r="F142" s="52">
        <v>0.83404516714154919</v>
      </c>
      <c r="G142" s="74">
        <v>0.83404516714154919</v>
      </c>
      <c r="H142" s="71">
        <v>16</v>
      </c>
      <c r="I142" s="73" t="s">
        <v>83</v>
      </c>
    </row>
    <row r="143" spans="1:275" s="49" customFormat="1" x14ac:dyDescent="0.25">
      <c r="A143" s="49" t="s">
        <v>282</v>
      </c>
      <c r="B143" s="49" t="s">
        <v>152</v>
      </c>
      <c r="C143" s="49" t="s">
        <v>153</v>
      </c>
      <c r="D143" s="51">
        <v>0.83394312367160028</v>
      </c>
      <c r="E143" s="51">
        <v>0.83394312367160028</v>
      </c>
      <c r="F143" s="51">
        <v>0.83394312367160028</v>
      </c>
      <c r="G143" s="70">
        <v>0.83394312367160028</v>
      </c>
      <c r="H143" s="71">
        <v>24</v>
      </c>
      <c r="I143" s="72" t="s">
        <v>83</v>
      </c>
    </row>
    <row r="144" spans="1:275" s="49" customFormat="1" x14ac:dyDescent="0.25">
      <c r="A144" s="49" t="s">
        <v>284</v>
      </c>
      <c r="B144" s="49" t="s">
        <v>127</v>
      </c>
      <c r="C144" s="49" t="s">
        <v>128</v>
      </c>
      <c r="D144" s="51">
        <v>0.79910685036436235</v>
      </c>
      <c r="E144" s="51">
        <v>0.83003788484712093</v>
      </c>
      <c r="F144" s="51">
        <v>0.83003788484712093</v>
      </c>
      <c r="G144" s="70">
        <v>0.83003788484712093</v>
      </c>
      <c r="H144" s="71">
        <v>12</v>
      </c>
      <c r="I144" s="73" t="s">
        <v>83</v>
      </c>
    </row>
    <row r="145" spans="1:275" s="49" customFormat="1" x14ac:dyDescent="0.25">
      <c r="A145" s="49" t="s">
        <v>282</v>
      </c>
      <c r="B145" s="49" t="s">
        <v>185</v>
      </c>
      <c r="C145" s="49" t="s">
        <v>39</v>
      </c>
      <c r="D145" s="51">
        <v>0.82420155179430032</v>
      </c>
      <c r="E145" s="51">
        <v>0.82920155179430033</v>
      </c>
      <c r="F145" s="51">
        <v>0.82920155179430033</v>
      </c>
      <c r="G145" s="70">
        <v>0.82920155179430033</v>
      </c>
      <c r="H145" s="71">
        <v>25</v>
      </c>
      <c r="I145" s="72" t="s">
        <v>83</v>
      </c>
    </row>
    <row r="146" spans="1:275" s="49" customFormat="1" x14ac:dyDescent="0.25">
      <c r="A146" s="49" t="s">
        <v>284</v>
      </c>
      <c r="B146" s="49" t="s">
        <v>120</v>
      </c>
      <c r="C146" s="49" t="s">
        <v>121</v>
      </c>
      <c r="D146" s="51">
        <v>0.805916571314228</v>
      </c>
      <c r="E146" s="51">
        <v>0.82691657131422802</v>
      </c>
      <c r="F146" s="51">
        <v>0.82691657131422802</v>
      </c>
      <c r="G146" s="70">
        <v>0.82691657131422802</v>
      </c>
      <c r="H146" s="71">
        <v>13</v>
      </c>
      <c r="I146" s="73" t="s">
        <v>83</v>
      </c>
    </row>
    <row r="147" spans="1:275" s="49" customFormat="1" x14ac:dyDescent="0.25">
      <c r="A147" s="49" t="s">
        <v>603</v>
      </c>
      <c r="B147" s="49" t="s">
        <v>574</v>
      </c>
      <c r="C147" s="49" t="s">
        <v>575</v>
      </c>
      <c r="D147" s="51"/>
      <c r="E147" s="51"/>
      <c r="F147" s="51"/>
      <c r="G147" s="70">
        <v>0.82581876315102454</v>
      </c>
      <c r="H147" s="71">
        <v>17</v>
      </c>
      <c r="I147" s="70" t="s">
        <v>83</v>
      </c>
    </row>
    <row r="148" spans="1:275" s="49" customFormat="1" x14ac:dyDescent="0.25">
      <c r="A148" s="49" t="s">
        <v>603</v>
      </c>
      <c r="B148" s="49" t="s">
        <v>480</v>
      </c>
      <c r="C148" s="49" t="s">
        <v>479</v>
      </c>
      <c r="D148" s="51"/>
      <c r="E148" s="51"/>
      <c r="F148" s="51"/>
      <c r="G148" s="70">
        <v>0.82405900731019222</v>
      </c>
      <c r="H148" s="71">
        <v>18</v>
      </c>
      <c r="I148" s="70" t="s">
        <v>83</v>
      </c>
      <c r="J148" s="49" t="s">
        <v>604</v>
      </c>
    </row>
    <row r="149" spans="1:275" s="49" customFormat="1" x14ac:dyDescent="0.25">
      <c r="A149" s="49" t="s">
        <v>386</v>
      </c>
      <c r="B149" s="49" t="s">
        <v>325</v>
      </c>
      <c r="C149" s="49" t="s">
        <v>326</v>
      </c>
      <c r="D149" s="52">
        <v>0.82135608378598768</v>
      </c>
      <c r="E149" s="52">
        <v>0.82135608378598768</v>
      </c>
      <c r="F149" s="52">
        <v>0.82135608378598768</v>
      </c>
      <c r="G149" s="74">
        <v>0.82135608378598768</v>
      </c>
      <c r="H149" s="71">
        <v>17</v>
      </c>
      <c r="I149" s="73" t="s">
        <v>83</v>
      </c>
    </row>
    <row r="150" spans="1:275" s="49" customFormat="1" x14ac:dyDescent="0.25">
      <c r="A150" s="49" t="s">
        <v>603</v>
      </c>
      <c r="B150" s="49" t="s">
        <v>542</v>
      </c>
      <c r="C150" s="49" t="s">
        <v>543</v>
      </c>
      <c r="D150" s="51"/>
      <c r="E150" s="51"/>
      <c r="F150" s="51"/>
      <c r="G150" s="70">
        <v>0.82108954693570646</v>
      </c>
      <c r="H150" s="71">
        <v>19</v>
      </c>
      <c r="I150" s="70" t="s">
        <v>83</v>
      </c>
    </row>
    <row r="151" spans="1:275" s="49" customFormat="1" x14ac:dyDescent="0.25">
      <c r="A151" s="49" t="s">
        <v>283</v>
      </c>
      <c r="B151" s="49" t="s">
        <v>270</v>
      </c>
      <c r="C151" s="49" t="s">
        <v>271</v>
      </c>
      <c r="D151" s="52">
        <v>0.82064200719247893</v>
      </c>
      <c r="E151" s="52">
        <v>0.82064200719247893</v>
      </c>
      <c r="F151" s="52">
        <v>0.82064200719247893</v>
      </c>
      <c r="G151" s="74">
        <v>0.82064200719247893</v>
      </c>
      <c r="H151" s="71">
        <v>11</v>
      </c>
      <c r="I151" s="73" t="s">
        <v>83</v>
      </c>
    </row>
    <row r="152" spans="1:275" s="49" customFormat="1" x14ac:dyDescent="0.25">
      <c r="A152" s="49" t="s">
        <v>603</v>
      </c>
      <c r="B152" s="49" t="s">
        <v>470</v>
      </c>
      <c r="C152" s="49" t="s">
        <v>471</v>
      </c>
      <c r="D152" s="51"/>
      <c r="E152" s="51"/>
      <c r="F152" s="51"/>
      <c r="G152" s="70">
        <v>0.82003409016730622</v>
      </c>
      <c r="H152" s="71">
        <v>20</v>
      </c>
      <c r="I152" s="70" t="s">
        <v>83</v>
      </c>
      <c r="J152" s="49" t="s">
        <v>604</v>
      </c>
    </row>
    <row r="153" spans="1:275" s="49" customFormat="1" x14ac:dyDescent="0.25">
      <c r="A153" s="49" t="s">
        <v>435</v>
      </c>
      <c r="B153" s="51" t="s">
        <v>433</v>
      </c>
      <c r="C153" s="51" t="s">
        <v>430</v>
      </c>
      <c r="D153" s="51">
        <v>0.81978427251075581</v>
      </c>
      <c r="E153" s="51">
        <v>0.81978427251075581</v>
      </c>
      <c r="F153" s="51">
        <v>0.81978427251075581</v>
      </c>
      <c r="G153" s="70">
        <v>0.81978427251075581</v>
      </c>
      <c r="H153" s="71">
        <v>15</v>
      </c>
      <c r="I153" s="73" t="s">
        <v>83</v>
      </c>
    </row>
    <row r="154" spans="1:275" s="49" customFormat="1" x14ac:dyDescent="0.25">
      <c r="A154" s="47" t="s">
        <v>971</v>
      </c>
      <c r="B154" s="47" t="s">
        <v>684</v>
      </c>
      <c r="C154" s="47" t="s">
        <v>208</v>
      </c>
      <c r="D154" s="50"/>
      <c r="E154" s="50"/>
      <c r="F154" s="50"/>
      <c r="G154" s="182">
        <v>0.81907013224145842</v>
      </c>
      <c r="H154" s="181">
        <v>19</v>
      </c>
      <c r="I154" s="67" t="s">
        <v>83</v>
      </c>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c r="BO154" s="47"/>
      <c r="BP154" s="47"/>
      <c r="BQ154" s="47"/>
      <c r="BR154" s="47"/>
      <c r="BS154" s="47"/>
      <c r="BT154" s="47"/>
      <c r="BU154" s="47"/>
      <c r="BV154" s="47"/>
      <c r="BW154" s="47"/>
      <c r="BX154" s="47"/>
      <c r="BY154" s="47"/>
      <c r="BZ154" s="47"/>
      <c r="CA154" s="47"/>
      <c r="CB154" s="47"/>
      <c r="CC154" s="47"/>
      <c r="CD154" s="47"/>
      <c r="CE154" s="47"/>
      <c r="CF154" s="47"/>
      <c r="CG154" s="47"/>
      <c r="CH154" s="47"/>
      <c r="CI154" s="47"/>
      <c r="CJ154" s="47"/>
      <c r="CK154" s="47"/>
      <c r="CL154" s="47"/>
      <c r="CM154" s="47"/>
      <c r="CN154" s="47"/>
      <c r="CO154" s="47"/>
      <c r="CP154" s="47"/>
      <c r="CQ154" s="47"/>
      <c r="CR154" s="47"/>
      <c r="CS154" s="47"/>
      <c r="CT154" s="47"/>
      <c r="CU154" s="47"/>
      <c r="CV154" s="47"/>
      <c r="CW154" s="47"/>
      <c r="CX154" s="47"/>
      <c r="CY154" s="47"/>
      <c r="CZ154" s="47"/>
      <c r="DA154" s="47"/>
      <c r="DB154" s="47"/>
      <c r="DC154" s="47"/>
      <c r="DD154" s="47"/>
      <c r="DE154" s="47"/>
      <c r="DF154" s="47"/>
      <c r="DG154" s="47"/>
      <c r="DH154" s="47"/>
      <c r="DI154" s="47"/>
      <c r="DJ154" s="47"/>
      <c r="DK154" s="47"/>
      <c r="DL154" s="47"/>
      <c r="DM154" s="47"/>
      <c r="DN154" s="47"/>
      <c r="DO154" s="47"/>
      <c r="DP154" s="47"/>
      <c r="DQ154" s="47"/>
      <c r="DR154" s="47"/>
      <c r="DS154" s="47"/>
      <c r="DT154" s="47"/>
      <c r="DU154" s="47"/>
      <c r="DV154" s="47"/>
      <c r="DW154" s="47"/>
      <c r="DX154" s="47"/>
      <c r="DY154" s="47"/>
      <c r="DZ154" s="47"/>
      <c r="EA154" s="47"/>
      <c r="EB154" s="47"/>
      <c r="EC154" s="47"/>
      <c r="ED154" s="47"/>
      <c r="EE154" s="47"/>
      <c r="EF154" s="47"/>
      <c r="EG154" s="47"/>
      <c r="EH154" s="47"/>
      <c r="EI154" s="47"/>
      <c r="EJ154" s="47"/>
      <c r="EK154" s="47"/>
      <c r="EL154" s="47"/>
      <c r="EM154" s="47"/>
      <c r="EN154" s="47"/>
      <c r="EO154" s="47"/>
      <c r="EP154" s="47"/>
      <c r="EQ154" s="47"/>
      <c r="ER154" s="47"/>
      <c r="ES154" s="47"/>
      <c r="ET154" s="47"/>
      <c r="EU154" s="47"/>
      <c r="EV154" s="47"/>
      <c r="EW154" s="47"/>
      <c r="EX154" s="47"/>
      <c r="EY154" s="47"/>
      <c r="EZ154" s="47"/>
      <c r="FA154" s="47"/>
      <c r="FB154" s="47"/>
      <c r="FC154" s="47"/>
      <c r="FD154" s="47"/>
      <c r="FE154" s="47"/>
      <c r="FF154" s="47"/>
      <c r="FG154" s="47"/>
      <c r="FH154" s="47"/>
      <c r="FI154" s="47"/>
      <c r="FJ154" s="47"/>
      <c r="FK154" s="47"/>
      <c r="FL154" s="47"/>
      <c r="FM154" s="47"/>
      <c r="FN154" s="47"/>
      <c r="FO154" s="47"/>
      <c r="FP154" s="47"/>
      <c r="FQ154" s="47"/>
      <c r="FR154" s="47"/>
      <c r="FS154" s="47"/>
      <c r="FT154" s="47"/>
      <c r="FU154" s="47"/>
      <c r="FV154" s="47"/>
      <c r="FW154" s="47"/>
      <c r="FX154" s="47"/>
      <c r="FY154" s="47"/>
      <c r="FZ154" s="47"/>
      <c r="GA154" s="47"/>
      <c r="GB154" s="47"/>
      <c r="GC154" s="47"/>
      <c r="GD154" s="47"/>
      <c r="GE154" s="47"/>
      <c r="GF154" s="47"/>
      <c r="GG154" s="47"/>
      <c r="GH154" s="47"/>
      <c r="GI154" s="47"/>
      <c r="GJ154" s="47"/>
      <c r="GK154" s="47"/>
      <c r="GL154" s="47"/>
      <c r="GM154" s="47"/>
      <c r="GN154" s="47"/>
      <c r="GO154" s="47"/>
      <c r="GP154" s="47"/>
      <c r="GQ154" s="47"/>
      <c r="GR154" s="47"/>
      <c r="GS154" s="47"/>
      <c r="GT154" s="47"/>
      <c r="GU154" s="47"/>
      <c r="GV154" s="47"/>
      <c r="GW154" s="47"/>
      <c r="GX154" s="47"/>
      <c r="GY154" s="47"/>
      <c r="GZ154" s="47"/>
      <c r="HA154" s="47"/>
      <c r="HB154" s="47"/>
      <c r="HC154" s="47"/>
      <c r="HD154" s="47"/>
      <c r="HE154" s="47"/>
      <c r="HF154" s="47"/>
      <c r="HG154" s="47"/>
      <c r="HH154" s="47"/>
      <c r="HI154" s="47"/>
      <c r="HJ154" s="47"/>
      <c r="HK154" s="47"/>
      <c r="HL154" s="47"/>
      <c r="HM154" s="47"/>
      <c r="HN154" s="47"/>
      <c r="HO154" s="47"/>
      <c r="HP154" s="47"/>
      <c r="HQ154" s="47"/>
      <c r="HR154" s="47"/>
      <c r="HS154" s="47"/>
      <c r="HT154" s="47"/>
      <c r="HU154" s="47"/>
      <c r="HV154" s="47"/>
      <c r="HW154" s="47"/>
      <c r="HX154" s="47"/>
      <c r="HY154" s="47"/>
      <c r="HZ154" s="47"/>
      <c r="IA154" s="47"/>
      <c r="IB154" s="47"/>
      <c r="IC154" s="47"/>
      <c r="ID154" s="47"/>
      <c r="IE154" s="47"/>
      <c r="IF154" s="47"/>
      <c r="IG154" s="47"/>
      <c r="IH154" s="47"/>
      <c r="II154" s="47"/>
      <c r="IJ154" s="47"/>
      <c r="IK154" s="47"/>
      <c r="IL154" s="47"/>
      <c r="IM154" s="47"/>
      <c r="IN154" s="47"/>
      <c r="IO154" s="47"/>
      <c r="IP154" s="47"/>
      <c r="IQ154" s="47"/>
      <c r="IR154" s="47"/>
      <c r="IS154" s="47"/>
      <c r="IT154" s="47"/>
      <c r="IU154" s="47"/>
      <c r="IV154" s="47"/>
      <c r="IW154" s="47"/>
      <c r="IX154" s="47"/>
      <c r="IY154" s="47"/>
      <c r="IZ154" s="47"/>
      <c r="JA154" s="47"/>
      <c r="JB154" s="47"/>
      <c r="JC154" s="47"/>
      <c r="JD154" s="47"/>
      <c r="JE154" s="47"/>
      <c r="JF154" s="47"/>
      <c r="JG154" s="47"/>
      <c r="JH154" s="47"/>
      <c r="JI154" s="47"/>
      <c r="JJ154" s="47"/>
      <c r="JK154" s="47"/>
      <c r="JL154" s="47"/>
      <c r="JM154" s="47"/>
      <c r="JN154" s="47"/>
      <c r="JO154" s="47"/>
    </row>
    <row r="155" spans="1:275" s="49" customFormat="1" x14ac:dyDescent="0.25">
      <c r="A155" s="49" t="s">
        <v>282</v>
      </c>
      <c r="B155" s="49" t="s">
        <v>170</v>
      </c>
      <c r="C155" s="49" t="s">
        <v>171</v>
      </c>
      <c r="D155" s="51">
        <v>0.81773471682709953</v>
      </c>
      <c r="E155" s="51">
        <v>0.81773471682709953</v>
      </c>
      <c r="F155" s="51">
        <v>0.81773471682709953</v>
      </c>
      <c r="G155" s="70">
        <v>0.81773471682709953</v>
      </c>
      <c r="H155" s="71">
        <v>26</v>
      </c>
      <c r="I155" s="72" t="s">
        <v>83</v>
      </c>
    </row>
    <row r="156" spans="1:275" s="49" customFormat="1" x14ac:dyDescent="0.25">
      <c r="A156" s="47" t="s">
        <v>971</v>
      </c>
      <c r="B156" s="47" t="s">
        <v>725</v>
      </c>
      <c r="C156" s="47" t="s">
        <v>75</v>
      </c>
      <c r="D156" s="50"/>
      <c r="E156" s="50"/>
      <c r="F156" s="50"/>
      <c r="G156" s="182">
        <v>0.81576147001233579</v>
      </c>
      <c r="H156" s="181">
        <v>20</v>
      </c>
      <c r="I156" s="67" t="s">
        <v>83</v>
      </c>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c r="BP156" s="47"/>
      <c r="BQ156" s="47"/>
      <c r="BR156" s="47"/>
      <c r="BS156" s="47"/>
      <c r="BT156" s="47"/>
      <c r="BU156" s="47"/>
      <c r="BV156" s="47"/>
      <c r="BW156" s="47"/>
      <c r="BX156" s="47"/>
      <c r="BY156" s="47"/>
      <c r="BZ156" s="47"/>
      <c r="CA156" s="47"/>
      <c r="CB156" s="47"/>
      <c r="CC156" s="47"/>
      <c r="CD156" s="47"/>
      <c r="CE156" s="47"/>
      <c r="CF156" s="47"/>
      <c r="CG156" s="47"/>
      <c r="CH156" s="47"/>
      <c r="CI156" s="47"/>
      <c r="CJ156" s="47"/>
      <c r="CK156" s="47"/>
      <c r="CL156" s="47"/>
      <c r="CM156" s="47"/>
      <c r="CN156" s="47"/>
      <c r="CO156" s="47"/>
      <c r="CP156" s="47"/>
      <c r="CQ156" s="47"/>
      <c r="CR156" s="47"/>
      <c r="CS156" s="47"/>
      <c r="CT156" s="47"/>
      <c r="CU156" s="47"/>
      <c r="CV156" s="47"/>
      <c r="CW156" s="47"/>
      <c r="CX156" s="47"/>
      <c r="CY156" s="47"/>
      <c r="CZ156" s="47"/>
      <c r="DA156" s="47"/>
      <c r="DB156" s="47"/>
      <c r="DC156" s="47"/>
      <c r="DD156" s="47"/>
      <c r="DE156" s="47"/>
      <c r="DF156" s="47"/>
      <c r="DG156" s="47"/>
      <c r="DH156" s="47"/>
      <c r="DI156" s="47"/>
      <c r="DJ156" s="47"/>
      <c r="DK156" s="47"/>
      <c r="DL156" s="47"/>
      <c r="DM156" s="47"/>
      <c r="DN156" s="47"/>
      <c r="DO156" s="47"/>
      <c r="DP156" s="47"/>
      <c r="DQ156" s="47"/>
      <c r="DR156" s="47"/>
      <c r="DS156" s="47"/>
      <c r="DT156" s="47"/>
      <c r="DU156" s="47"/>
      <c r="DV156" s="47"/>
      <c r="DW156" s="47"/>
      <c r="DX156" s="47"/>
      <c r="DY156" s="47"/>
      <c r="DZ156" s="47"/>
      <c r="EA156" s="47"/>
      <c r="EB156" s="47"/>
      <c r="EC156" s="47"/>
      <c r="ED156" s="47"/>
      <c r="EE156" s="47"/>
      <c r="EF156" s="47"/>
      <c r="EG156" s="47"/>
      <c r="EH156" s="47"/>
      <c r="EI156" s="47"/>
      <c r="EJ156" s="47"/>
      <c r="EK156" s="47"/>
      <c r="EL156" s="47"/>
      <c r="EM156" s="47"/>
      <c r="EN156" s="47"/>
      <c r="EO156" s="47"/>
      <c r="EP156" s="47"/>
      <c r="EQ156" s="47"/>
      <c r="ER156" s="47"/>
      <c r="ES156" s="47"/>
      <c r="ET156" s="47"/>
      <c r="EU156" s="47"/>
      <c r="EV156" s="47"/>
      <c r="EW156" s="47"/>
      <c r="EX156" s="47"/>
      <c r="EY156" s="47"/>
      <c r="EZ156" s="47"/>
      <c r="FA156" s="47"/>
      <c r="FB156" s="47"/>
      <c r="FC156" s="47"/>
      <c r="FD156" s="47"/>
      <c r="FE156" s="47"/>
      <c r="FF156" s="47"/>
      <c r="FG156" s="47"/>
      <c r="FH156" s="47"/>
      <c r="FI156" s="47"/>
      <c r="FJ156" s="47"/>
      <c r="FK156" s="47"/>
      <c r="FL156" s="47"/>
      <c r="FM156" s="47"/>
      <c r="FN156" s="47"/>
      <c r="FO156" s="47"/>
      <c r="FP156" s="47"/>
      <c r="FQ156" s="47"/>
      <c r="FR156" s="47"/>
      <c r="FS156" s="47"/>
      <c r="FT156" s="47"/>
      <c r="FU156" s="47"/>
      <c r="FV156" s="47"/>
      <c r="FW156" s="47"/>
      <c r="FX156" s="47"/>
      <c r="FY156" s="47"/>
      <c r="FZ156" s="47"/>
      <c r="GA156" s="47"/>
      <c r="GB156" s="47"/>
      <c r="GC156" s="47"/>
      <c r="GD156" s="47"/>
      <c r="GE156" s="47"/>
      <c r="GF156" s="47"/>
      <c r="GG156" s="47"/>
      <c r="GH156" s="47"/>
      <c r="GI156" s="47"/>
      <c r="GJ156" s="47"/>
      <c r="GK156" s="47"/>
      <c r="GL156" s="47"/>
      <c r="GM156" s="47"/>
      <c r="GN156" s="47"/>
      <c r="GO156" s="47"/>
      <c r="GP156" s="47"/>
      <c r="GQ156" s="47"/>
      <c r="GR156" s="47"/>
      <c r="GS156" s="47"/>
      <c r="GT156" s="47"/>
      <c r="GU156" s="47"/>
      <c r="GV156" s="47"/>
      <c r="GW156" s="47"/>
      <c r="GX156" s="47"/>
      <c r="GY156" s="47"/>
      <c r="GZ156" s="47"/>
      <c r="HA156" s="47"/>
      <c r="HB156" s="47"/>
      <c r="HC156" s="47"/>
      <c r="HD156" s="47"/>
      <c r="HE156" s="47"/>
      <c r="HF156" s="47"/>
      <c r="HG156" s="47"/>
      <c r="HH156" s="47"/>
      <c r="HI156" s="47"/>
      <c r="HJ156" s="47"/>
      <c r="HK156" s="47"/>
      <c r="HL156" s="47"/>
      <c r="HM156" s="47"/>
      <c r="HN156" s="47"/>
      <c r="HO156" s="47"/>
      <c r="HP156" s="47"/>
      <c r="HQ156" s="47"/>
      <c r="HR156" s="47"/>
      <c r="HS156" s="47"/>
      <c r="HT156" s="47"/>
      <c r="HU156" s="47"/>
      <c r="HV156" s="47"/>
      <c r="HW156" s="47"/>
      <c r="HX156" s="47"/>
      <c r="HY156" s="47"/>
      <c r="HZ156" s="47"/>
      <c r="IA156" s="47"/>
      <c r="IB156" s="47"/>
      <c r="IC156" s="47"/>
      <c r="ID156" s="47"/>
      <c r="IE156" s="47"/>
      <c r="IF156" s="47"/>
      <c r="IG156" s="47"/>
      <c r="IH156" s="47"/>
      <c r="II156" s="47"/>
      <c r="IJ156" s="47"/>
      <c r="IK156" s="47"/>
      <c r="IL156" s="47"/>
      <c r="IM156" s="47"/>
      <c r="IN156" s="47"/>
      <c r="IO156" s="47"/>
      <c r="IP156" s="47"/>
      <c r="IQ156" s="47"/>
      <c r="IR156" s="47"/>
      <c r="IS156" s="47"/>
      <c r="IT156" s="47"/>
      <c r="IU156" s="47"/>
      <c r="IV156" s="47"/>
      <c r="IW156" s="47"/>
      <c r="IX156" s="47"/>
      <c r="IY156" s="47"/>
      <c r="IZ156" s="47"/>
      <c r="JA156" s="47"/>
      <c r="JB156" s="47"/>
      <c r="JC156" s="47"/>
      <c r="JD156" s="47"/>
      <c r="JE156" s="47"/>
      <c r="JF156" s="47"/>
      <c r="JG156" s="47"/>
      <c r="JH156" s="47"/>
      <c r="JI156" s="47"/>
      <c r="JJ156" s="47"/>
      <c r="JK156" s="47"/>
      <c r="JL156" s="47"/>
      <c r="JM156" s="47"/>
      <c r="JN156" s="47"/>
      <c r="JO156" s="47"/>
    </row>
    <row r="157" spans="1:275" s="49" customFormat="1" x14ac:dyDescent="0.25">
      <c r="A157" s="49" t="s">
        <v>284</v>
      </c>
      <c r="B157" s="49" t="s">
        <v>69</v>
      </c>
      <c r="C157" s="49" t="s">
        <v>75</v>
      </c>
      <c r="D157" s="51">
        <v>0.81072380560643509</v>
      </c>
      <c r="E157" s="51">
        <v>0.81072380560643509</v>
      </c>
      <c r="F157" s="51">
        <v>0.81072380560643509</v>
      </c>
      <c r="G157" s="70">
        <v>0.81072380560643509</v>
      </c>
      <c r="H157" s="71">
        <v>12</v>
      </c>
      <c r="I157" s="73" t="s">
        <v>81</v>
      </c>
    </row>
    <row r="158" spans="1:275" s="49" customFormat="1" x14ac:dyDescent="0.25">
      <c r="A158" s="49" t="s">
        <v>282</v>
      </c>
      <c r="B158" s="49" t="s">
        <v>167</v>
      </c>
      <c r="C158" s="49" t="s">
        <v>147</v>
      </c>
      <c r="D158" s="51">
        <v>0.80951251158699711</v>
      </c>
      <c r="E158" s="51">
        <v>0.80951251158699711</v>
      </c>
      <c r="F158" s="51">
        <v>0.80951251158699711</v>
      </c>
      <c r="G158" s="70">
        <v>0.80951251158699711</v>
      </c>
      <c r="H158" s="71">
        <v>27</v>
      </c>
      <c r="I158" s="72" t="s">
        <v>81</v>
      </c>
    </row>
    <row r="159" spans="1:275" s="49" customFormat="1" x14ac:dyDescent="0.25">
      <c r="A159" s="47" t="s">
        <v>971</v>
      </c>
      <c r="B159" s="47" t="s">
        <v>738</v>
      </c>
      <c r="C159" s="47" t="s">
        <v>550</v>
      </c>
      <c r="D159" s="50"/>
      <c r="E159" s="50"/>
      <c r="F159" s="50"/>
      <c r="G159" s="182">
        <v>0.80639500812616638</v>
      </c>
      <c r="H159" s="181">
        <v>21</v>
      </c>
      <c r="I159" s="67" t="s">
        <v>81</v>
      </c>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c r="BO159" s="47"/>
      <c r="BP159" s="47"/>
      <c r="BQ159" s="47"/>
      <c r="BR159" s="47"/>
      <c r="BS159" s="47"/>
      <c r="BT159" s="47"/>
      <c r="BU159" s="47"/>
      <c r="BV159" s="47"/>
      <c r="BW159" s="47"/>
      <c r="BX159" s="47"/>
      <c r="BY159" s="47"/>
      <c r="BZ159" s="47"/>
      <c r="CA159" s="47"/>
      <c r="CB159" s="47"/>
      <c r="CC159" s="47"/>
      <c r="CD159" s="47"/>
      <c r="CE159" s="47"/>
      <c r="CF159" s="47"/>
      <c r="CG159" s="47"/>
      <c r="CH159" s="47"/>
      <c r="CI159" s="47"/>
      <c r="CJ159" s="47"/>
      <c r="CK159" s="47"/>
      <c r="CL159" s="47"/>
      <c r="CM159" s="47"/>
      <c r="CN159" s="47"/>
      <c r="CO159" s="47"/>
      <c r="CP159" s="47"/>
      <c r="CQ159" s="47"/>
      <c r="CR159" s="47"/>
      <c r="CS159" s="47"/>
      <c r="CT159" s="47"/>
      <c r="CU159" s="47"/>
      <c r="CV159" s="47"/>
      <c r="CW159" s="47"/>
      <c r="CX159" s="47"/>
      <c r="CY159" s="47"/>
      <c r="CZ159" s="47"/>
      <c r="DA159" s="47"/>
      <c r="DB159" s="47"/>
      <c r="DC159" s="47"/>
      <c r="DD159" s="47"/>
      <c r="DE159" s="47"/>
      <c r="DF159" s="47"/>
      <c r="DG159" s="47"/>
      <c r="DH159" s="47"/>
      <c r="DI159" s="47"/>
      <c r="DJ159" s="47"/>
      <c r="DK159" s="47"/>
      <c r="DL159" s="47"/>
      <c r="DM159" s="47"/>
      <c r="DN159" s="47"/>
      <c r="DO159" s="47"/>
      <c r="DP159" s="47"/>
      <c r="DQ159" s="47"/>
      <c r="DR159" s="47"/>
      <c r="DS159" s="47"/>
      <c r="DT159" s="47"/>
      <c r="DU159" s="47"/>
      <c r="DV159" s="47"/>
      <c r="DW159" s="47"/>
      <c r="DX159" s="47"/>
      <c r="DY159" s="47"/>
      <c r="DZ159" s="47"/>
      <c r="EA159" s="47"/>
      <c r="EB159" s="47"/>
      <c r="EC159" s="47"/>
      <c r="ED159" s="47"/>
      <c r="EE159" s="47"/>
      <c r="EF159" s="47"/>
      <c r="EG159" s="47"/>
      <c r="EH159" s="47"/>
      <c r="EI159" s="47"/>
      <c r="EJ159" s="47"/>
      <c r="EK159" s="47"/>
      <c r="EL159" s="47"/>
      <c r="EM159" s="47"/>
      <c r="EN159" s="47"/>
      <c r="EO159" s="47"/>
      <c r="EP159" s="47"/>
      <c r="EQ159" s="47"/>
      <c r="ER159" s="47"/>
      <c r="ES159" s="47"/>
      <c r="ET159" s="47"/>
      <c r="EU159" s="47"/>
      <c r="EV159" s="47"/>
      <c r="EW159" s="47"/>
      <c r="EX159" s="47"/>
      <c r="EY159" s="47"/>
      <c r="EZ159" s="47"/>
      <c r="FA159" s="47"/>
      <c r="FB159" s="47"/>
      <c r="FC159" s="47"/>
      <c r="FD159" s="47"/>
      <c r="FE159" s="47"/>
      <c r="FF159" s="47"/>
      <c r="FG159" s="47"/>
      <c r="FH159" s="47"/>
      <c r="FI159" s="47"/>
      <c r="FJ159" s="47"/>
      <c r="FK159" s="47"/>
      <c r="FL159" s="47"/>
      <c r="FM159" s="47"/>
      <c r="FN159" s="47"/>
      <c r="FO159" s="47"/>
      <c r="FP159" s="47"/>
      <c r="FQ159" s="47"/>
      <c r="FR159" s="47"/>
      <c r="FS159" s="47"/>
      <c r="FT159" s="47"/>
      <c r="FU159" s="47"/>
      <c r="FV159" s="47"/>
      <c r="FW159" s="47"/>
      <c r="FX159" s="47"/>
      <c r="FY159" s="47"/>
      <c r="FZ159" s="47"/>
      <c r="GA159" s="47"/>
      <c r="GB159" s="47"/>
      <c r="GC159" s="47"/>
      <c r="GD159" s="47"/>
      <c r="GE159" s="47"/>
      <c r="GF159" s="47"/>
      <c r="GG159" s="47"/>
      <c r="GH159" s="47"/>
      <c r="GI159" s="47"/>
      <c r="GJ159" s="47"/>
      <c r="GK159" s="47"/>
      <c r="GL159" s="47"/>
      <c r="GM159" s="47"/>
      <c r="GN159" s="47"/>
      <c r="GO159" s="47"/>
      <c r="GP159" s="47"/>
      <c r="GQ159" s="47"/>
      <c r="GR159" s="47"/>
      <c r="GS159" s="47"/>
      <c r="GT159" s="47"/>
      <c r="GU159" s="47"/>
      <c r="GV159" s="47"/>
      <c r="GW159" s="47"/>
      <c r="GX159" s="47"/>
      <c r="GY159" s="47"/>
      <c r="GZ159" s="47"/>
      <c r="HA159" s="47"/>
      <c r="HB159" s="47"/>
      <c r="HC159" s="47"/>
      <c r="HD159" s="47"/>
      <c r="HE159" s="47"/>
      <c r="HF159" s="47"/>
      <c r="HG159" s="47"/>
      <c r="HH159" s="47"/>
      <c r="HI159" s="47"/>
      <c r="HJ159" s="47"/>
      <c r="HK159" s="47"/>
      <c r="HL159" s="47"/>
      <c r="HM159" s="47"/>
      <c r="HN159" s="47"/>
      <c r="HO159" s="47"/>
      <c r="HP159" s="47"/>
      <c r="HQ159" s="47"/>
      <c r="HR159" s="47"/>
      <c r="HS159" s="47"/>
      <c r="HT159" s="47"/>
      <c r="HU159" s="47"/>
      <c r="HV159" s="47"/>
      <c r="HW159" s="47"/>
      <c r="HX159" s="47"/>
      <c r="HY159" s="47"/>
      <c r="HZ159" s="47"/>
      <c r="IA159" s="47"/>
      <c r="IB159" s="47"/>
      <c r="IC159" s="47"/>
      <c r="ID159" s="47"/>
      <c r="IE159" s="47"/>
      <c r="IF159" s="47"/>
      <c r="IG159" s="47"/>
      <c r="IH159" s="47"/>
      <c r="II159" s="47"/>
      <c r="IJ159" s="47"/>
      <c r="IK159" s="47"/>
      <c r="IL159" s="47"/>
      <c r="IM159" s="47"/>
      <c r="IN159" s="47"/>
      <c r="IO159" s="47"/>
      <c r="IP159" s="47"/>
      <c r="IQ159" s="47"/>
      <c r="IR159" s="47"/>
      <c r="IS159" s="47"/>
      <c r="IT159" s="47"/>
      <c r="IU159" s="47"/>
      <c r="IV159" s="47"/>
      <c r="IW159" s="47"/>
      <c r="IX159" s="47"/>
      <c r="IY159" s="47"/>
      <c r="IZ159" s="47"/>
      <c r="JA159" s="47"/>
      <c r="JB159" s="47"/>
      <c r="JC159" s="47"/>
      <c r="JD159" s="47"/>
      <c r="JE159" s="47"/>
      <c r="JF159" s="47"/>
      <c r="JG159" s="47"/>
      <c r="JH159" s="47"/>
      <c r="JI159" s="47"/>
      <c r="JJ159" s="47"/>
      <c r="JK159" s="47"/>
      <c r="JL159" s="47"/>
      <c r="JM159" s="47"/>
      <c r="JN159" s="47"/>
      <c r="JO159" s="47"/>
    </row>
    <row r="160" spans="1:275" s="49" customFormat="1" x14ac:dyDescent="0.25">
      <c r="A160" s="49" t="s">
        <v>435</v>
      </c>
      <c r="B160" s="51" t="s">
        <v>420</v>
      </c>
      <c r="C160" s="51" t="s">
        <v>37</v>
      </c>
      <c r="D160" s="51">
        <v>0.80623108093155804</v>
      </c>
      <c r="E160" s="51">
        <v>0.80623108093155804</v>
      </c>
      <c r="F160" s="51">
        <v>0.80623108093155804</v>
      </c>
      <c r="G160" s="70">
        <v>0.80623108093155804</v>
      </c>
      <c r="H160" s="71">
        <v>16</v>
      </c>
      <c r="I160" s="73" t="s">
        <v>81</v>
      </c>
    </row>
    <row r="161" spans="1:275" s="49" customFormat="1" x14ac:dyDescent="0.25">
      <c r="A161" s="49" t="s">
        <v>283</v>
      </c>
      <c r="B161" s="49" t="s">
        <v>268</v>
      </c>
      <c r="C161" s="49" t="s">
        <v>269</v>
      </c>
      <c r="D161" s="52">
        <v>0.78946825194343062</v>
      </c>
      <c r="E161" s="52">
        <v>0.80546825194343064</v>
      </c>
      <c r="F161" s="52">
        <v>0.80546825194343064</v>
      </c>
      <c r="G161" s="74">
        <v>0.80546825194343064</v>
      </c>
      <c r="H161" s="71">
        <v>12</v>
      </c>
      <c r="I161" s="73" t="s">
        <v>83</v>
      </c>
    </row>
    <row r="162" spans="1:275" s="49" customFormat="1" x14ac:dyDescent="0.25">
      <c r="A162" s="49" t="s">
        <v>282</v>
      </c>
      <c r="B162" s="49" t="s">
        <v>192</v>
      </c>
      <c r="C162" s="49" t="s">
        <v>89</v>
      </c>
      <c r="D162" s="51">
        <v>0.80276862183259101</v>
      </c>
      <c r="E162" s="51">
        <v>0.80276862183259101</v>
      </c>
      <c r="F162" s="51">
        <v>0.80276862183259101</v>
      </c>
      <c r="G162" s="70">
        <v>0.80276862183259101</v>
      </c>
      <c r="H162" s="71">
        <v>28</v>
      </c>
      <c r="I162" s="72" t="s">
        <v>81</v>
      </c>
    </row>
    <row r="163" spans="1:275" s="49" customFormat="1" x14ac:dyDescent="0.25">
      <c r="A163" s="49" t="s">
        <v>284</v>
      </c>
      <c r="B163" s="49" t="s">
        <v>30</v>
      </c>
      <c r="C163" s="49" t="s">
        <v>31</v>
      </c>
      <c r="D163" s="51">
        <v>0.8010107154639301</v>
      </c>
      <c r="E163" s="51">
        <v>0.8010107154639301</v>
      </c>
      <c r="F163" s="51">
        <v>0.8010107154639301</v>
      </c>
      <c r="G163" s="70">
        <v>0.8010107154639301</v>
      </c>
      <c r="H163" s="71">
        <v>13</v>
      </c>
      <c r="I163" s="73" t="s">
        <v>81</v>
      </c>
    </row>
    <row r="164" spans="1:275" s="49" customFormat="1" x14ac:dyDescent="0.25">
      <c r="A164" s="49" t="s">
        <v>284</v>
      </c>
      <c r="B164" s="49" t="s">
        <v>108</v>
      </c>
      <c r="C164" s="49" t="s">
        <v>109</v>
      </c>
      <c r="D164" s="51">
        <v>0.800788738664449</v>
      </c>
      <c r="E164" s="51">
        <v>0.800788738664449</v>
      </c>
      <c r="F164" s="51">
        <v>0.800788738664449</v>
      </c>
      <c r="G164" s="70">
        <v>0.800788738664449</v>
      </c>
      <c r="H164" s="71">
        <v>14</v>
      </c>
      <c r="I164" s="73" t="s">
        <v>81</v>
      </c>
    </row>
    <row r="165" spans="1:275" s="49" customFormat="1" x14ac:dyDescent="0.25">
      <c r="A165" s="49" t="s">
        <v>603</v>
      </c>
      <c r="B165" s="49" t="s">
        <v>521</v>
      </c>
      <c r="C165" s="49" t="s">
        <v>522</v>
      </c>
      <c r="D165" s="51"/>
      <c r="E165" s="51"/>
      <c r="F165" s="51"/>
      <c r="G165" s="70">
        <v>0.80039094752402851</v>
      </c>
      <c r="H165" s="71">
        <v>21</v>
      </c>
      <c r="I165" s="70" t="s">
        <v>81</v>
      </c>
    </row>
    <row r="166" spans="1:275" s="49" customFormat="1" x14ac:dyDescent="0.25">
      <c r="A166" s="49" t="s">
        <v>386</v>
      </c>
      <c r="B166" s="49" t="s">
        <v>337</v>
      </c>
      <c r="C166" s="49" t="s">
        <v>175</v>
      </c>
      <c r="D166" s="52">
        <v>0.78454740070766082</v>
      </c>
      <c r="E166" s="52">
        <v>0.79892975364883734</v>
      </c>
      <c r="F166" s="52">
        <v>0.79892975364883734</v>
      </c>
      <c r="G166" s="74">
        <v>0.79892975364883734</v>
      </c>
      <c r="H166" s="71">
        <v>18</v>
      </c>
      <c r="I166" s="73" t="s">
        <v>81</v>
      </c>
    </row>
    <row r="167" spans="1:275" s="49" customFormat="1" x14ac:dyDescent="0.25">
      <c r="A167" s="49" t="s">
        <v>282</v>
      </c>
      <c r="B167" s="49" t="s">
        <v>222</v>
      </c>
      <c r="C167" s="49" t="s">
        <v>119</v>
      </c>
      <c r="D167" s="51">
        <v>0.79137032294077436</v>
      </c>
      <c r="E167" s="51">
        <v>0.79637032294077437</v>
      </c>
      <c r="F167" s="51">
        <v>0.79637032294077437</v>
      </c>
      <c r="G167" s="70">
        <v>0.79637032294077437</v>
      </c>
      <c r="H167" s="71">
        <v>29</v>
      </c>
      <c r="I167" s="72" t="s">
        <v>81</v>
      </c>
    </row>
    <row r="168" spans="1:275" s="49" customFormat="1" x14ac:dyDescent="0.25">
      <c r="A168" s="49" t="s">
        <v>282</v>
      </c>
      <c r="B168" s="49" t="s">
        <v>165</v>
      </c>
      <c r="C168" s="49" t="s">
        <v>166</v>
      </c>
      <c r="D168" s="51">
        <v>0.7939478126390187</v>
      </c>
      <c r="E168" s="51">
        <v>0.7939478126390187</v>
      </c>
      <c r="F168" s="51">
        <v>0.7939478126390187</v>
      </c>
      <c r="G168" s="70">
        <v>0.7939478126390187</v>
      </c>
      <c r="H168" s="71">
        <v>30</v>
      </c>
      <c r="I168" s="72" t="s">
        <v>81</v>
      </c>
    </row>
    <row r="169" spans="1:275" s="49" customFormat="1" x14ac:dyDescent="0.25">
      <c r="A169" s="47" t="s">
        <v>971</v>
      </c>
      <c r="B169" s="47" t="s">
        <v>705</v>
      </c>
      <c r="C169" s="47" t="s">
        <v>448</v>
      </c>
      <c r="D169" s="50"/>
      <c r="E169" s="50"/>
      <c r="F169" s="50"/>
      <c r="G169" s="182">
        <v>0.79349747916015256</v>
      </c>
      <c r="H169" s="181">
        <v>22</v>
      </c>
      <c r="I169" s="67" t="s">
        <v>81</v>
      </c>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c r="BP169" s="47"/>
      <c r="BQ169" s="47"/>
      <c r="BR169" s="47"/>
      <c r="BS169" s="47"/>
      <c r="BT169" s="47"/>
      <c r="BU169" s="47"/>
      <c r="BV169" s="47"/>
      <c r="BW169" s="47"/>
      <c r="BX169" s="47"/>
      <c r="BY169" s="47"/>
      <c r="BZ169" s="47"/>
      <c r="CA169" s="47"/>
      <c r="CB169" s="47"/>
      <c r="CC169" s="47"/>
      <c r="CD169" s="47"/>
      <c r="CE169" s="47"/>
      <c r="CF169" s="47"/>
      <c r="CG169" s="47"/>
      <c r="CH169" s="47"/>
      <c r="CI169" s="47"/>
      <c r="CJ169" s="47"/>
      <c r="CK169" s="47"/>
      <c r="CL169" s="47"/>
      <c r="CM169" s="47"/>
      <c r="CN169" s="47"/>
      <c r="CO169" s="47"/>
      <c r="CP169" s="47"/>
      <c r="CQ169" s="47"/>
      <c r="CR169" s="47"/>
      <c r="CS169" s="47"/>
      <c r="CT169" s="47"/>
      <c r="CU169" s="47"/>
      <c r="CV169" s="47"/>
      <c r="CW169" s="47"/>
      <c r="CX169" s="47"/>
      <c r="CY169" s="47"/>
      <c r="CZ169" s="47"/>
      <c r="DA169" s="47"/>
      <c r="DB169" s="47"/>
      <c r="DC169" s="47"/>
      <c r="DD169" s="47"/>
      <c r="DE169" s="47"/>
      <c r="DF169" s="47"/>
      <c r="DG169" s="47"/>
      <c r="DH169" s="47"/>
      <c r="DI169" s="47"/>
      <c r="DJ169" s="47"/>
      <c r="DK169" s="47"/>
      <c r="DL169" s="47"/>
      <c r="DM169" s="47"/>
      <c r="DN169" s="47"/>
      <c r="DO169" s="47"/>
      <c r="DP169" s="47"/>
      <c r="DQ169" s="47"/>
      <c r="DR169" s="47"/>
      <c r="DS169" s="47"/>
      <c r="DT169" s="47"/>
      <c r="DU169" s="47"/>
      <c r="DV169" s="47"/>
      <c r="DW169" s="47"/>
      <c r="DX169" s="47"/>
      <c r="DY169" s="47"/>
      <c r="DZ169" s="47"/>
      <c r="EA169" s="47"/>
      <c r="EB169" s="47"/>
      <c r="EC169" s="47"/>
      <c r="ED169" s="47"/>
      <c r="EE169" s="47"/>
      <c r="EF169" s="47"/>
      <c r="EG169" s="47"/>
      <c r="EH169" s="47"/>
      <c r="EI169" s="47"/>
      <c r="EJ169" s="47"/>
      <c r="EK169" s="47"/>
      <c r="EL169" s="47"/>
      <c r="EM169" s="47"/>
      <c r="EN169" s="47"/>
      <c r="EO169" s="47"/>
      <c r="EP169" s="47"/>
      <c r="EQ169" s="47"/>
      <c r="ER169" s="47"/>
      <c r="ES169" s="47"/>
      <c r="ET169" s="47"/>
      <c r="EU169" s="47"/>
      <c r="EV169" s="47"/>
      <c r="EW169" s="47"/>
      <c r="EX169" s="47"/>
      <c r="EY169" s="47"/>
      <c r="EZ169" s="47"/>
      <c r="FA169" s="47"/>
      <c r="FB169" s="47"/>
      <c r="FC169" s="47"/>
      <c r="FD169" s="47"/>
      <c r="FE169" s="47"/>
      <c r="FF169" s="47"/>
      <c r="FG169" s="47"/>
      <c r="FH169" s="47"/>
      <c r="FI169" s="47"/>
      <c r="FJ169" s="47"/>
      <c r="FK169" s="47"/>
      <c r="FL169" s="47"/>
      <c r="FM169" s="47"/>
      <c r="FN169" s="47"/>
      <c r="FO169" s="47"/>
      <c r="FP169" s="47"/>
      <c r="FQ169" s="47"/>
      <c r="FR169" s="47"/>
      <c r="FS169" s="47"/>
      <c r="FT169" s="47"/>
      <c r="FU169" s="47"/>
      <c r="FV169" s="47"/>
      <c r="FW169" s="47"/>
      <c r="FX169" s="47"/>
      <c r="FY169" s="47"/>
      <c r="FZ169" s="47"/>
      <c r="GA169" s="47"/>
      <c r="GB169" s="47"/>
      <c r="GC169" s="47"/>
      <c r="GD169" s="47"/>
      <c r="GE169" s="47"/>
      <c r="GF169" s="47"/>
      <c r="GG169" s="47"/>
      <c r="GH169" s="47"/>
      <c r="GI169" s="47"/>
      <c r="GJ169" s="47"/>
      <c r="GK169" s="47"/>
      <c r="GL169" s="47"/>
      <c r="GM169" s="47"/>
      <c r="GN169" s="47"/>
      <c r="GO169" s="47"/>
      <c r="GP169" s="47"/>
      <c r="GQ169" s="47"/>
      <c r="GR169" s="47"/>
      <c r="GS169" s="47"/>
      <c r="GT169" s="47"/>
      <c r="GU169" s="47"/>
      <c r="GV169" s="47"/>
      <c r="GW169" s="47"/>
      <c r="GX169" s="47"/>
      <c r="GY169" s="47"/>
      <c r="GZ169" s="47"/>
      <c r="HA169" s="47"/>
      <c r="HB169" s="47"/>
      <c r="HC169" s="47"/>
      <c r="HD169" s="47"/>
      <c r="HE169" s="47"/>
      <c r="HF169" s="47"/>
      <c r="HG169" s="47"/>
      <c r="HH169" s="47"/>
      <c r="HI169" s="47"/>
      <c r="HJ169" s="47"/>
      <c r="HK169" s="47"/>
      <c r="HL169" s="47"/>
      <c r="HM169" s="47"/>
      <c r="HN169" s="47"/>
      <c r="HO169" s="47"/>
      <c r="HP169" s="47"/>
      <c r="HQ169" s="47"/>
      <c r="HR169" s="47"/>
      <c r="HS169" s="47"/>
      <c r="HT169" s="47"/>
      <c r="HU169" s="47"/>
      <c r="HV169" s="47"/>
      <c r="HW169" s="47"/>
      <c r="HX169" s="47"/>
      <c r="HY169" s="47"/>
      <c r="HZ169" s="47"/>
      <c r="IA169" s="47"/>
      <c r="IB169" s="47"/>
      <c r="IC169" s="47"/>
      <c r="ID169" s="47"/>
      <c r="IE169" s="47"/>
      <c r="IF169" s="47"/>
      <c r="IG169" s="47"/>
      <c r="IH169" s="47"/>
      <c r="II169" s="47"/>
      <c r="IJ169" s="47"/>
      <c r="IK169" s="47"/>
      <c r="IL169" s="47"/>
      <c r="IM169" s="47"/>
      <c r="IN169" s="47"/>
      <c r="IO169" s="47"/>
      <c r="IP169" s="47"/>
      <c r="IQ169" s="47"/>
      <c r="IR169" s="47"/>
      <c r="IS169" s="47"/>
      <c r="IT169" s="47"/>
      <c r="IU169" s="47"/>
      <c r="IV169" s="47"/>
      <c r="IW169" s="47"/>
      <c r="IX169" s="47"/>
      <c r="IY169" s="47"/>
      <c r="IZ169" s="47"/>
      <c r="JA169" s="47"/>
      <c r="JB169" s="47"/>
      <c r="JC169" s="47"/>
      <c r="JD169" s="47"/>
      <c r="JE169" s="47"/>
      <c r="JF169" s="47"/>
      <c r="JG169" s="47"/>
      <c r="JH169" s="47"/>
      <c r="JI169" s="47"/>
      <c r="JJ169" s="47"/>
      <c r="JK169" s="47"/>
      <c r="JL169" s="47"/>
      <c r="JM169" s="47"/>
      <c r="JN169" s="47"/>
      <c r="JO169" s="47"/>
    </row>
    <row r="170" spans="1:275" s="49" customFormat="1" x14ac:dyDescent="0.25">
      <c r="A170" s="49" t="s">
        <v>284</v>
      </c>
      <c r="B170" s="49" t="s">
        <v>106</v>
      </c>
      <c r="C170" s="49" t="s">
        <v>107</v>
      </c>
      <c r="D170" s="51">
        <v>0.78047885336842215</v>
      </c>
      <c r="E170" s="51">
        <v>0.79347885336842217</v>
      </c>
      <c r="F170" s="51">
        <v>0.79347885336842217</v>
      </c>
      <c r="G170" s="70">
        <v>0.79347885336842217</v>
      </c>
      <c r="H170" s="71">
        <v>15</v>
      </c>
      <c r="I170" s="73" t="s">
        <v>81</v>
      </c>
    </row>
    <row r="171" spans="1:275" s="49" customFormat="1" x14ac:dyDescent="0.3">
      <c r="A171" s="66" t="s">
        <v>661</v>
      </c>
      <c r="B171" t="s">
        <v>619</v>
      </c>
      <c r="C171" t="s">
        <v>74</v>
      </c>
      <c r="D171" s="31"/>
      <c r="E171" s="51"/>
      <c r="F171" s="51"/>
      <c r="G171" s="78">
        <v>0.78981095647821875</v>
      </c>
      <c r="H171" s="79">
        <v>11</v>
      </c>
      <c r="I171" s="79" t="s">
        <v>81</v>
      </c>
    </row>
    <row r="172" spans="1:275" s="49" customFormat="1" x14ac:dyDescent="0.25">
      <c r="A172" s="49" t="s">
        <v>284</v>
      </c>
      <c r="B172" s="49" t="s">
        <v>110</v>
      </c>
      <c r="C172" s="49" t="s">
        <v>111</v>
      </c>
      <c r="D172" s="51">
        <v>0.78693414895828573</v>
      </c>
      <c r="E172" s="51">
        <v>0.78693414895828573</v>
      </c>
      <c r="F172" s="51">
        <v>0.78693414895828573</v>
      </c>
      <c r="G172" s="70">
        <v>0.78693414895828573</v>
      </c>
      <c r="H172" s="71">
        <v>16</v>
      </c>
      <c r="I172" s="73" t="s">
        <v>87</v>
      </c>
    </row>
    <row r="173" spans="1:275" s="49" customFormat="1" x14ac:dyDescent="0.25">
      <c r="A173" s="49" t="s">
        <v>283</v>
      </c>
      <c r="B173" s="49" t="s">
        <v>242</v>
      </c>
      <c r="C173" s="49" t="s">
        <v>243</v>
      </c>
      <c r="D173" s="52">
        <v>0.78683189144628141</v>
      </c>
      <c r="E173" s="52">
        <v>0.78683189144628141</v>
      </c>
      <c r="F173" s="52">
        <v>0.78683189144628141</v>
      </c>
      <c r="G173" s="74">
        <v>0.78683189144628141</v>
      </c>
      <c r="H173" s="71">
        <v>13</v>
      </c>
      <c r="I173" s="73" t="s">
        <v>87</v>
      </c>
    </row>
    <row r="174" spans="1:275" s="49" customFormat="1" x14ac:dyDescent="0.25">
      <c r="A174" s="49" t="s">
        <v>283</v>
      </c>
      <c r="B174" s="49" t="s">
        <v>249</v>
      </c>
      <c r="C174" s="49" t="s">
        <v>250</v>
      </c>
      <c r="D174" s="52">
        <v>0.78419342063069752</v>
      </c>
      <c r="E174" s="52">
        <v>0.78419342063069752</v>
      </c>
      <c r="F174" s="52">
        <v>0.78419342063069752</v>
      </c>
      <c r="G174" s="74">
        <v>0.78419342063069752</v>
      </c>
      <c r="H174" s="71">
        <v>14</v>
      </c>
      <c r="I174" s="73" t="s">
        <v>87</v>
      </c>
    </row>
    <row r="175" spans="1:275" s="49" customFormat="1" x14ac:dyDescent="0.25">
      <c r="A175" s="49" t="s">
        <v>386</v>
      </c>
      <c r="B175" s="49" t="s">
        <v>333</v>
      </c>
      <c r="C175" s="49" t="s">
        <v>334</v>
      </c>
      <c r="D175" s="52">
        <v>0.77561065050352784</v>
      </c>
      <c r="E175" s="52">
        <v>0.7840160559089332</v>
      </c>
      <c r="F175" s="52">
        <v>0.7840160559089332</v>
      </c>
      <c r="G175" s="74">
        <v>0.7840160559089332</v>
      </c>
      <c r="H175" s="71">
        <v>19</v>
      </c>
      <c r="I175" s="73" t="s">
        <v>87</v>
      </c>
    </row>
    <row r="176" spans="1:275" s="49" customFormat="1" x14ac:dyDescent="0.25">
      <c r="A176" s="47" t="s">
        <v>971</v>
      </c>
      <c r="B176" s="47" t="s">
        <v>736</v>
      </c>
      <c r="C176" s="47" t="s">
        <v>737</v>
      </c>
      <c r="D176" s="50"/>
      <c r="E176" s="50"/>
      <c r="F176" s="50"/>
      <c r="G176" s="182">
        <v>0.78368421433482349</v>
      </c>
      <c r="H176" s="181">
        <v>23</v>
      </c>
      <c r="I176" s="67" t="s">
        <v>87</v>
      </c>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7"/>
      <c r="BS176" s="47"/>
      <c r="BT176" s="47"/>
      <c r="BU176" s="47"/>
      <c r="BV176" s="47"/>
      <c r="BW176" s="47"/>
      <c r="BX176" s="47"/>
      <c r="BY176" s="47"/>
      <c r="BZ176" s="47"/>
      <c r="CA176" s="47"/>
      <c r="CB176" s="47"/>
      <c r="CC176" s="47"/>
      <c r="CD176" s="47"/>
      <c r="CE176" s="47"/>
      <c r="CF176" s="47"/>
      <c r="CG176" s="47"/>
      <c r="CH176" s="47"/>
      <c r="CI176" s="47"/>
      <c r="CJ176" s="47"/>
      <c r="CK176" s="47"/>
      <c r="CL176" s="47"/>
      <c r="CM176" s="47"/>
      <c r="CN176" s="47"/>
      <c r="CO176" s="47"/>
      <c r="CP176" s="47"/>
      <c r="CQ176" s="47"/>
      <c r="CR176" s="47"/>
      <c r="CS176" s="47"/>
      <c r="CT176" s="47"/>
      <c r="CU176" s="47"/>
      <c r="CV176" s="47"/>
      <c r="CW176" s="47"/>
      <c r="CX176" s="47"/>
      <c r="CY176" s="47"/>
      <c r="CZ176" s="47"/>
      <c r="DA176" s="47"/>
      <c r="DB176" s="47"/>
      <c r="DC176" s="47"/>
      <c r="DD176" s="47"/>
      <c r="DE176" s="47"/>
      <c r="DF176" s="47"/>
      <c r="DG176" s="47"/>
      <c r="DH176" s="47"/>
      <c r="DI176" s="47"/>
      <c r="DJ176" s="47"/>
      <c r="DK176" s="47"/>
      <c r="DL176" s="47"/>
      <c r="DM176" s="47"/>
      <c r="DN176" s="47"/>
      <c r="DO176" s="47"/>
      <c r="DP176" s="47"/>
      <c r="DQ176" s="47"/>
      <c r="DR176" s="47"/>
      <c r="DS176" s="47"/>
      <c r="DT176" s="47"/>
      <c r="DU176" s="47"/>
      <c r="DV176" s="47"/>
      <c r="DW176" s="47"/>
      <c r="DX176" s="47"/>
      <c r="DY176" s="47"/>
      <c r="DZ176" s="47"/>
      <c r="EA176" s="47"/>
      <c r="EB176" s="47"/>
      <c r="EC176" s="47"/>
      <c r="ED176" s="47"/>
      <c r="EE176" s="47"/>
      <c r="EF176" s="47"/>
      <c r="EG176" s="47"/>
      <c r="EH176" s="47"/>
      <c r="EI176" s="47"/>
      <c r="EJ176" s="47"/>
      <c r="EK176" s="47"/>
      <c r="EL176" s="47"/>
      <c r="EM176" s="47"/>
      <c r="EN176" s="47"/>
      <c r="EO176" s="47"/>
      <c r="EP176" s="47"/>
      <c r="EQ176" s="47"/>
      <c r="ER176" s="47"/>
      <c r="ES176" s="47"/>
      <c r="ET176" s="47"/>
      <c r="EU176" s="47"/>
      <c r="EV176" s="47"/>
      <c r="EW176" s="47"/>
      <c r="EX176" s="47"/>
      <c r="EY176" s="47"/>
      <c r="EZ176" s="47"/>
      <c r="FA176" s="47"/>
      <c r="FB176" s="47"/>
      <c r="FC176" s="47"/>
      <c r="FD176" s="47"/>
      <c r="FE176" s="47"/>
      <c r="FF176" s="47"/>
      <c r="FG176" s="47"/>
      <c r="FH176" s="47"/>
      <c r="FI176" s="47"/>
      <c r="FJ176" s="47"/>
      <c r="FK176" s="47"/>
      <c r="FL176" s="47"/>
      <c r="FM176" s="47"/>
      <c r="FN176" s="47"/>
      <c r="FO176" s="47"/>
      <c r="FP176" s="47"/>
      <c r="FQ176" s="47"/>
      <c r="FR176" s="47"/>
      <c r="FS176" s="47"/>
      <c r="FT176" s="47"/>
      <c r="FU176" s="47"/>
      <c r="FV176" s="47"/>
      <c r="FW176" s="47"/>
      <c r="FX176" s="47"/>
      <c r="FY176" s="47"/>
      <c r="FZ176" s="47"/>
      <c r="GA176" s="47"/>
      <c r="GB176" s="47"/>
      <c r="GC176" s="47"/>
      <c r="GD176" s="47"/>
      <c r="GE176" s="47"/>
      <c r="GF176" s="47"/>
      <c r="GG176" s="47"/>
      <c r="GH176" s="47"/>
      <c r="GI176" s="47"/>
      <c r="GJ176" s="47"/>
      <c r="GK176" s="47"/>
      <c r="GL176" s="47"/>
      <c r="GM176" s="47"/>
      <c r="GN176" s="47"/>
      <c r="GO176" s="47"/>
      <c r="GP176" s="47"/>
      <c r="GQ176" s="47"/>
      <c r="GR176" s="47"/>
      <c r="GS176" s="47"/>
      <c r="GT176" s="47"/>
      <c r="GU176" s="47"/>
      <c r="GV176" s="47"/>
      <c r="GW176" s="47"/>
      <c r="GX176" s="47"/>
      <c r="GY176" s="47"/>
      <c r="GZ176" s="47"/>
      <c r="HA176" s="47"/>
      <c r="HB176" s="47"/>
      <c r="HC176" s="47"/>
      <c r="HD176" s="47"/>
      <c r="HE176" s="47"/>
      <c r="HF176" s="47"/>
      <c r="HG176" s="47"/>
      <c r="HH176" s="47"/>
      <c r="HI176" s="47"/>
      <c r="HJ176" s="47"/>
      <c r="HK176" s="47"/>
      <c r="HL176" s="47"/>
      <c r="HM176" s="47"/>
      <c r="HN176" s="47"/>
      <c r="HO176" s="47"/>
      <c r="HP176" s="47"/>
      <c r="HQ176" s="47"/>
      <c r="HR176" s="47"/>
      <c r="HS176" s="47"/>
      <c r="HT176" s="47"/>
      <c r="HU176" s="47"/>
      <c r="HV176" s="47"/>
      <c r="HW176" s="47"/>
      <c r="HX176" s="47"/>
      <c r="HY176" s="47"/>
      <c r="HZ176" s="47"/>
      <c r="IA176" s="47"/>
      <c r="IB176" s="47"/>
      <c r="IC176" s="47"/>
      <c r="ID176" s="47"/>
      <c r="IE176" s="47"/>
      <c r="IF176" s="47"/>
      <c r="IG176" s="47"/>
      <c r="IH176" s="47"/>
      <c r="II176" s="47"/>
      <c r="IJ176" s="47"/>
      <c r="IK176" s="47"/>
      <c r="IL176" s="47"/>
      <c r="IM176" s="47"/>
      <c r="IN176" s="47"/>
      <c r="IO176" s="47"/>
      <c r="IP176" s="47"/>
      <c r="IQ176" s="47"/>
      <c r="IR176" s="47"/>
      <c r="IS176" s="47"/>
      <c r="IT176" s="47"/>
      <c r="IU176" s="47"/>
      <c r="IV176" s="47"/>
      <c r="IW176" s="47"/>
      <c r="IX176" s="47"/>
      <c r="IY176" s="47"/>
      <c r="IZ176" s="47"/>
      <c r="JA176" s="47"/>
      <c r="JB176" s="47"/>
      <c r="JC176" s="47"/>
      <c r="JD176" s="47"/>
      <c r="JE176" s="47"/>
      <c r="JF176" s="47"/>
      <c r="JG176" s="47"/>
      <c r="JH176" s="47"/>
      <c r="JI176" s="47"/>
      <c r="JJ176" s="47"/>
      <c r="JK176" s="47"/>
      <c r="JL176" s="47"/>
      <c r="JM176" s="47"/>
      <c r="JN176" s="47"/>
      <c r="JO176" s="47"/>
    </row>
    <row r="177" spans="1:275" s="49" customFormat="1" x14ac:dyDescent="0.25">
      <c r="A177" s="49" t="s">
        <v>284</v>
      </c>
      <c r="B177" s="49" t="s">
        <v>26</v>
      </c>
      <c r="C177" s="49" t="s">
        <v>27</v>
      </c>
      <c r="D177" s="51">
        <v>0.78333782162044507</v>
      </c>
      <c r="E177" s="51">
        <v>0.78333782162044507</v>
      </c>
      <c r="F177" s="51">
        <v>0.78333782162044507</v>
      </c>
      <c r="G177" s="70">
        <v>0.78333782162044507</v>
      </c>
      <c r="H177" s="71">
        <v>14</v>
      </c>
      <c r="I177" s="73" t="s">
        <v>87</v>
      </c>
    </row>
    <row r="178" spans="1:275" s="49" customFormat="1" x14ac:dyDescent="0.25">
      <c r="A178" s="49" t="s">
        <v>282</v>
      </c>
      <c r="B178" s="49" t="s">
        <v>178</v>
      </c>
      <c r="C178" s="49" t="s">
        <v>101</v>
      </c>
      <c r="D178" s="51">
        <v>0.77355921502755054</v>
      </c>
      <c r="E178" s="51">
        <v>0.78255921502755055</v>
      </c>
      <c r="F178" s="51">
        <v>0.78255921502755055</v>
      </c>
      <c r="G178" s="70">
        <v>0.78255921502755055</v>
      </c>
      <c r="H178" s="71">
        <v>31</v>
      </c>
      <c r="I178" s="72" t="s">
        <v>87</v>
      </c>
    </row>
    <row r="179" spans="1:275" s="49" customFormat="1" x14ac:dyDescent="0.25">
      <c r="A179" s="49" t="s">
        <v>511</v>
      </c>
      <c r="B179" s="49" t="s">
        <v>466</v>
      </c>
      <c r="C179" s="49" t="s">
        <v>467</v>
      </c>
      <c r="D179" s="51"/>
      <c r="E179" s="51"/>
      <c r="F179" s="51"/>
      <c r="G179" s="70">
        <v>0.78153706652877397</v>
      </c>
      <c r="H179" s="71">
        <v>13</v>
      </c>
      <c r="I179" s="70" t="s">
        <v>87</v>
      </c>
    </row>
    <row r="180" spans="1:275" s="49" customFormat="1" x14ac:dyDescent="0.3">
      <c r="A180" s="66" t="s">
        <v>661</v>
      </c>
      <c r="B180" t="s">
        <v>653</v>
      </c>
      <c r="C180" t="s">
        <v>654</v>
      </c>
      <c r="D180" s="31"/>
      <c r="E180" s="51"/>
      <c r="F180" s="51"/>
      <c r="G180" s="78">
        <v>0.77806728486798415</v>
      </c>
      <c r="H180" s="79">
        <v>12</v>
      </c>
      <c r="I180" s="79" t="s">
        <v>87</v>
      </c>
    </row>
    <row r="181" spans="1:275" s="49" customFormat="1" x14ac:dyDescent="0.25">
      <c r="A181" s="49" t="s">
        <v>603</v>
      </c>
      <c r="B181" s="49" t="s">
        <v>546</v>
      </c>
      <c r="C181" s="49" t="s">
        <v>402</v>
      </c>
      <c r="D181" s="51"/>
      <c r="E181" s="51"/>
      <c r="F181" s="51"/>
      <c r="G181" s="70">
        <v>0.7763579457030434</v>
      </c>
      <c r="H181" s="71">
        <v>22</v>
      </c>
      <c r="I181" s="70" t="s">
        <v>87</v>
      </c>
    </row>
    <row r="182" spans="1:275" s="49" customFormat="1" x14ac:dyDescent="0.25">
      <c r="A182" s="49" t="s">
        <v>284</v>
      </c>
      <c r="B182" s="49" t="s">
        <v>122</v>
      </c>
      <c r="C182" s="49" t="s">
        <v>109</v>
      </c>
      <c r="D182" s="51">
        <v>0.77614777516901923</v>
      </c>
      <c r="E182" s="51">
        <v>0.77614777516901923</v>
      </c>
      <c r="F182" s="51">
        <v>0.77614777516901923</v>
      </c>
      <c r="G182" s="70">
        <v>0.77614777516901923</v>
      </c>
      <c r="H182" s="71">
        <v>17</v>
      </c>
      <c r="I182" s="73" t="s">
        <v>82</v>
      </c>
    </row>
    <row r="183" spans="1:275" s="49" customFormat="1" x14ac:dyDescent="0.25">
      <c r="A183" s="47" t="s">
        <v>971</v>
      </c>
      <c r="B183" s="47" t="s">
        <v>706</v>
      </c>
      <c r="C183" s="47" t="s">
        <v>76</v>
      </c>
      <c r="D183" s="50"/>
      <c r="E183" s="50"/>
      <c r="F183" s="50"/>
      <c r="G183" s="182">
        <v>0.77614588521280181</v>
      </c>
      <c r="H183" s="181">
        <v>24</v>
      </c>
      <c r="I183" s="67" t="s">
        <v>87</v>
      </c>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c r="BP183" s="47"/>
      <c r="BQ183" s="47"/>
      <c r="BR183" s="47"/>
      <c r="BS183" s="47"/>
      <c r="BT183" s="47"/>
      <c r="BU183" s="47"/>
      <c r="BV183" s="47"/>
      <c r="BW183" s="47"/>
      <c r="BX183" s="47"/>
      <c r="BY183" s="47"/>
      <c r="BZ183" s="47"/>
      <c r="CA183" s="47"/>
      <c r="CB183" s="47"/>
      <c r="CC183" s="47"/>
      <c r="CD183" s="47"/>
      <c r="CE183" s="47"/>
      <c r="CF183" s="47"/>
      <c r="CG183" s="47"/>
      <c r="CH183" s="47"/>
      <c r="CI183" s="47"/>
      <c r="CJ183" s="47"/>
      <c r="CK183" s="47"/>
      <c r="CL183" s="47"/>
      <c r="CM183" s="47"/>
      <c r="CN183" s="47"/>
      <c r="CO183" s="47"/>
      <c r="CP183" s="47"/>
      <c r="CQ183" s="47"/>
      <c r="CR183" s="47"/>
      <c r="CS183" s="47"/>
      <c r="CT183" s="47"/>
      <c r="CU183" s="47"/>
      <c r="CV183" s="47"/>
      <c r="CW183" s="47"/>
      <c r="CX183" s="47"/>
      <c r="CY183" s="47"/>
      <c r="CZ183" s="47"/>
      <c r="DA183" s="47"/>
      <c r="DB183" s="47"/>
      <c r="DC183" s="47"/>
      <c r="DD183" s="47"/>
      <c r="DE183" s="47"/>
      <c r="DF183" s="47"/>
      <c r="DG183" s="47"/>
      <c r="DH183" s="47"/>
      <c r="DI183" s="47"/>
      <c r="DJ183" s="47"/>
      <c r="DK183" s="47"/>
      <c r="DL183" s="47"/>
      <c r="DM183" s="47"/>
      <c r="DN183" s="47"/>
      <c r="DO183" s="47"/>
      <c r="DP183" s="47"/>
      <c r="DQ183" s="47"/>
      <c r="DR183" s="47"/>
      <c r="DS183" s="47"/>
      <c r="DT183" s="47"/>
      <c r="DU183" s="47"/>
      <c r="DV183" s="47"/>
      <c r="DW183" s="47"/>
      <c r="DX183" s="47"/>
      <c r="DY183" s="47"/>
      <c r="DZ183" s="47"/>
      <c r="EA183" s="47"/>
      <c r="EB183" s="47"/>
      <c r="EC183" s="47"/>
      <c r="ED183" s="47"/>
      <c r="EE183" s="47"/>
      <c r="EF183" s="47"/>
      <c r="EG183" s="47"/>
      <c r="EH183" s="47"/>
      <c r="EI183" s="47"/>
      <c r="EJ183" s="47"/>
      <c r="EK183" s="47"/>
      <c r="EL183" s="47"/>
      <c r="EM183" s="47"/>
      <c r="EN183" s="47"/>
      <c r="EO183" s="47"/>
      <c r="EP183" s="47"/>
      <c r="EQ183" s="47"/>
      <c r="ER183" s="47"/>
      <c r="ES183" s="47"/>
      <c r="ET183" s="47"/>
      <c r="EU183" s="47"/>
      <c r="EV183" s="47"/>
      <c r="EW183" s="47"/>
      <c r="EX183" s="47"/>
      <c r="EY183" s="47"/>
      <c r="EZ183" s="47"/>
      <c r="FA183" s="47"/>
      <c r="FB183" s="47"/>
      <c r="FC183" s="47"/>
      <c r="FD183" s="47"/>
      <c r="FE183" s="47"/>
      <c r="FF183" s="47"/>
      <c r="FG183" s="47"/>
      <c r="FH183" s="47"/>
      <c r="FI183" s="47"/>
      <c r="FJ183" s="47"/>
      <c r="FK183" s="47"/>
      <c r="FL183" s="47"/>
      <c r="FM183" s="47"/>
      <c r="FN183" s="47"/>
      <c r="FO183" s="47"/>
      <c r="FP183" s="47"/>
      <c r="FQ183" s="47"/>
      <c r="FR183" s="47"/>
      <c r="FS183" s="47"/>
      <c r="FT183" s="47"/>
      <c r="FU183" s="47"/>
      <c r="FV183" s="47"/>
      <c r="FW183" s="47"/>
      <c r="FX183" s="47"/>
      <c r="FY183" s="47"/>
      <c r="FZ183" s="47"/>
      <c r="GA183" s="47"/>
      <c r="GB183" s="47"/>
      <c r="GC183" s="47"/>
      <c r="GD183" s="47"/>
      <c r="GE183" s="47"/>
      <c r="GF183" s="47"/>
      <c r="GG183" s="47"/>
      <c r="GH183" s="47"/>
      <c r="GI183" s="47"/>
      <c r="GJ183" s="47"/>
      <c r="GK183" s="47"/>
      <c r="GL183" s="47"/>
      <c r="GM183" s="47"/>
      <c r="GN183" s="47"/>
      <c r="GO183" s="47"/>
      <c r="GP183" s="47"/>
      <c r="GQ183" s="47"/>
      <c r="GR183" s="47"/>
      <c r="GS183" s="47"/>
      <c r="GT183" s="47"/>
      <c r="GU183" s="47"/>
      <c r="GV183" s="47"/>
      <c r="GW183" s="47"/>
      <c r="GX183" s="47"/>
      <c r="GY183" s="47"/>
      <c r="GZ183" s="47"/>
      <c r="HA183" s="47"/>
      <c r="HB183" s="47"/>
      <c r="HC183" s="47"/>
      <c r="HD183" s="47"/>
      <c r="HE183" s="47"/>
      <c r="HF183" s="47"/>
      <c r="HG183" s="47"/>
      <c r="HH183" s="47"/>
      <c r="HI183" s="47"/>
      <c r="HJ183" s="47"/>
      <c r="HK183" s="47"/>
      <c r="HL183" s="47"/>
      <c r="HM183" s="47"/>
      <c r="HN183" s="47"/>
      <c r="HO183" s="47"/>
      <c r="HP183" s="47"/>
      <c r="HQ183" s="47"/>
      <c r="HR183" s="47"/>
      <c r="HS183" s="47"/>
      <c r="HT183" s="47"/>
      <c r="HU183" s="47"/>
      <c r="HV183" s="47"/>
      <c r="HW183" s="47"/>
      <c r="HX183" s="47"/>
      <c r="HY183" s="47"/>
      <c r="HZ183" s="47"/>
      <c r="IA183" s="47"/>
      <c r="IB183" s="47"/>
      <c r="IC183" s="47"/>
      <c r="ID183" s="47"/>
      <c r="IE183" s="47"/>
      <c r="IF183" s="47"/>
      <c r="IG183" s="47"/>
      <c r="IH183" s="47"/>
      <c r="II183" s="47"/>
      <c r="IJ183" s="47"/>
      <c r="IK183" s="47"/>
      <c r="IL183" s="47"/>
      <c r="IM183" s="47"/>
      <c r="IN183" s="47"/>
      <c r="IO183" s="47"/>
      <c r="IP183" s="47"/>
      <c r="IQ183" s="47"/>
      <c r="IR183" s="47"/>
      <c r="IS183" s="47"/>
      <c r="IT183" s="47"/>
      <c r="IU183" s="47"/>
      <c r="IV183" s="47"/>
      <c r="IW183" s="47"/>
      <c r="IX183" s="47"/>
      <c r="IY183" s="47"/>
      <c r="IZ183" s="47"/>
      <c r="JA183" s="47"/>
      <c r="JB183" s="47"/>
      <c r="JC183" s="47"/>
      <c r="JD183" s="47"/>
      <c r="JE183" s="47"/>
      <c r="JF183" s="47"/>
      <c r="JG183" s="47"/>
      <c r="JH183" s="47"/>
      <c r="JI183" s="47"/>
      <c r="JJ183" s="47"/>
      <c r="JK183" s="47"/>
      <c r="JL183" s="47"/>
      <c r="JM183" s="47"/>
      <c r="JN183" s="47"/>
      <c r="JO183" s="47"/>
    </row>
    <row r="184" spans="1:275" s="49" customFormat="1" x14ac:dyDescent="0.25">
      <c r="A184" s="49" t="s">
        <v>435</v>
      </c>
      <c r="B184" s="51" t="s">
        <v>431</v>
      </c>
      <c r="C184" s="51" t="s">
        <v>432</v>
      </c>
      <c r="D184" s="51">
        <v>0.77430099389191276</v>
      </c>
      <c r="E184" s="51">
        <v>0.77430099389191276</v>
      </c>
      <c r="F184" s="51">
        <v>0.77430099389191276</v>
      </c>
      <c r="G184" s="70">
        <v>0.77430099389191276</v>
      </c>
      <c r="H184" s="71">
        <v>17</v>
      </c>
      <c r="I184" s="73" t="s">
        <v>81</v>
      </c>
    </row>
    <row r="185" spans="1:275" s="49" customFormat="1" x14ac:dyDescent="0.25">
      <c r="A185" s="49" t="s">
        <v>284</v>
      </c>
      <c r="B185" s="49" t="s">
        <v>70</v>
      </c>
      <c r="C185" s="49" t="s">
        <v>71</v>
      </c>
      <c r="D185" s="51">
        <v>0.74148820909639035</v>
      </c>
      <c r="E185" s="51">
        <v>0.76798820909639032</v>
      </c>
      <c r="F185" s="51">
        <v>0.76798820909639032</v>
      </c>
      <c r="G185" s="70">
        <v>0.76798820909639032</v>
      </c>
      <c r="H185" s="71">
        <v>15</v>
      </c>
      <c r="I185" s="73" t="s">
        <v>87</v>
      </c>
    </row>
    <row r="186" spans="1:275" s="49" customFormat="1" x14ac:dyDescent="0.25">
      <c r="A186" s="49" t="s">
        <v>283</v>
      </c>
      <c r="B186" s="49" t="s">
        <v>240</v>
      </c>
      <c r="C186" s="49" t="s">
        <v>191</v>
      </c>
      <c r="D186" s="52">
        <v>0.75418032965661697</v>
      </c>
      <c r="E186" s="52">
        <v>0.76718032965661698</v>
      </c>
      <c r="F186" s="52">
        <v>0.76718032965661698</v>
      </c>
      <c r="G186" s="74">
        <v>0.76718032965661698</v>
      </c>
      <c r="H186" s="71">
        <v>15</v>
      </c>
      <c r="I186" s="73" t="s">
        <v>87</v>
      </c>
    </row>
    <row r="187" spans="1:275" s="49" customFormat="1" x14ac:dyDescent="0.25">
      <c r="A187" s="49" t="s">
        <v>603</v>
      </c>
      <c r="B187" s="49" t="s">
        <v>535</v>
      </c>
      <c r="C187" s="49" t="s">
        <v>392</v>
      </c>
      <c r="D187" s="51"/>
      <c r="E187" s="51"/>
      <c r="F187" s="51"/>
      <c r="G187" s="70">
        <v>0.7670757396027309</v>
      </c>
      <c r="H187" s="71">
        <v>23</v>
      </c>
      <c r="I187" s="70" t="s">
        <v>87</v>
      </c>
    </row>
    <row r="188" spans="1:275" s="49" customFormat="1" x14ac:dyDescent="0.25">
      <c r="A188" s="49" t="s">
        <v>282</v>
      </c>
      <c r="B188" s="49" t="s">
        <v>184</v>
      </c>
      <c r="C188" s="49" t="s">
        <v>53</v>
      </c>
      <c r="D188" s="51">
        <v>0.76669080798492428</v>
      </c>
      <c r="E188" s="51">
        <v>0.76669080798492428</v>
      </c>
      <c r="F188" s="51">
        <v>0.76669080798492428</v>
      </c>
      <c r="G188" s="70">
        <v>0.76669080798492428</v>
      </c>
      <c r="H188" s="71">
        <v>32</v>
      </c>
      <c r="I188" s="72" t="s">
        <v>82</v>
      </c>
    </row>
    <row r="189" spans="1:275" s="49" customFormat="1" x14ac:dyDescent="0.25">
      <c r="A189" s="49" t="s">
        <v>283</v>
      </c>
      <c r="B189" s="49" t="s">
        <v>279</v>
      </c>
      <c r="C189" s="49" t="s">
        <v>280</v>
      </c>
      <c r="D189" s="52">
        <v>0.75455978624057807</v>
      </c>
      <c r="E189" s="52">
        <v>0.76555978624057808</v>
      </c>
      <c r="F189" s="52">
        <v>0.76555978624057808</v>
      </c>
      <c r="G189" s="74">
        <v>0.76555978624057808</v>
      </c>
      <c r="H189" s="71">
        <v>16</v>
      </c>
      <c r="I189" s="73" t="s">
        <v>87</v>
      </c>
    </row>
    <row r="190" spans="1:275" s="49" customFormat="1" x14ac:dyDescent="0.25">
      <c r="A190" s="49" t="s">
        <v>282</v>
      </c>
      <c r="B190" s="49" t="s">
        <v>182</v>
      </c>
      <c r="C190" s="49" t="s">
        <v>183</v>
      </c>
      <c r="D190" s="51">
        <v>0.74895654577643644</v>
      </c>
      <c r="E190" s="51">
        <v>0.76395654577643646</v>
      </c>
      <c r="F190" s="51">
        <v>0.76395654577643646</v>
      </c>
      <c r="G190" s="70">
        <v>0.76395654577643646</v>
      </c>
      <c r="H190" s="71">
        <v>33</v>
      </c>
      <c r="I190" s="72" t="s">
        <v>82</v>
      </c>
    </row>
    <row r="191" spans="1:275" s="49" customFormat="1" x14ac:dyDescent="0.25">
      <c r="A191" s="47" t="s">
        <v>971</v>
      </c>
      <c r="B191" s="47" t="s">
        <v>663</v>
      </c>
      <c r="C191" s="47" t="s">
        <v>764</v>
      </c>
      <c r="D191" s="50"/>
      <c r="E191" s="50"/>
      <c r="F191" s="50"/>
      <c r="G191" s="182">
        <v>0.76259241244903242</v>
      </c>
      <c r="H191" s="181">
        <v>25</v>
      </c>
      <c r="I191" s="67" t="s">
        <v>82</v>
      </c>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c r="BP191" s="47"/>
      <c r="BQ191" s="47"/>
      <c r="BR191" s="47"/>
      <c r="BS191" s="47"/>
      <c r="BT191" s="47"/>
      <c r="BU191" s="47"/>
      <c r="BV191" s="47"/>
      <c r="BW191" s="47"/>
      <c r="BX191" s="47"/>
      <c r="BY191" s="47"/>
      <c r="BZ191" s="47"/>
      <c r="CA191" s="47"/>
      <c r="CB191" s="47"/>
      <c r="CC191" s="47"/>
      <c r="CD191" s="47"/>
      <c r="CE191" s="47"/>
      <c r="CF191" s="47"/>
      <c r="CG191" s="47"/>
      <c r="CH191" s="47"/>
      <c r="CI191" s="47"/>
      <c r="CJ191" s="47"/>
      <c r="CK191" s="47"/>
      <c r="CL191" s="47"/>
      <c r="CM191" s="47"/>
      <c r="CN191" s="47"/>
      <c r="CO191" s="47"/>
      <c r="CP191" s="47"/>
      <c r="CQ191" s="47"/>
      <c r="CR191" s="47"/>
      <c r="CS191" s="47"/>
      <c r="CT191" s="47"/>
      <c r="CU191" s="47"/>
      <c r="CV191" s="47"/>
      <c r="CW191" s="47"/>
      <c r="CX191" s="47"/>
      <c r="CY191" s="47"/>
      <c r="CZ191" s="47"/>
      <c r="DA191" s="47"/>
      <c r="DB191" s="47"/>
      <c r="DC191" s="47"/>
      <c r="DD191" s="47"/>
      <c r="DE191" s="47"/>
      <c r="DF191" s="47"/>
      <c r="DG191" s="47"/>
      <c r="DH191" s="47"/>
      <c r="DI191" s="47"/>
      <c r="DJ191" s="47"/>
      <c r="DK191" s="47"/>
      <c r="DL191" s="47"/>
      <c r="DM191" s="47"/>
      <c r="DN191" s="47"/>
      <c r="DO191" s="47"/>
      <c r="DP191" s="47"/>
      <c r="DQ191" s="47"/>
      <c r="DR191" s="47"/>
      <c r="DS191" s="47"/>
      <c r="DT191" s="47"/>
      <c r="DU191" s="47"/>
      <c r="DV191" s="47"/>
      <c r="DW191" s="47"/>
      <c r="DX191" s="47"/>
      <c r="DY191" s="47"/>
      <c r="DZ191" s="47"/>
      <c r="EA191" s="47"/>
      <c r="EB191" s="47"/>
      <c r="EC191" s="47"/>
      <c r="ED191" s="47"/>
      <c r="EE191" s="47"/>
      <c r="EF191" s="47"/>
      <c r="EG191" s="47"/>
      <c r="EH191" s="47"/>
      <c r="EI191" s="47"/>
      <c r="EJ191" s="47"/>
      <c r="EK191" s="47"/>
      <c r="EL191" s="47"/>
      <c r="EM191" s="47"/>
      <c r="EN191" s="47"/>
      <c r="EO191" s="47"/>
      <c r="EP191" s="47"/>
      <c r="EQ191" s="47"/>
      <c r="ER191" s="47"/>
      <c r="ES191" s="47"/>
      <c r="ET191" s="47"/>
      <c r="EU191" s="47"/>
      <c r="EV191" s="47"/>
      <c r="EW191" s="47"/>
      <c r="EX191" s="47"/>
      <c r="EY191" s="47"/>
      <c r="EZ191" s="47"/>
      <c r="FA191" s="47"/>
      <c r="FB191" s="47"/>
      <c r="FC191" s="47"/>
      <c r="FD191" s="47"/>
      <c r="FE191" s="47"/>
      <c r="FF191" s="47"/>
      <c r="FG191" s="47"/>
      <c r="FH191" s="47"/>
      <c r="FI191" s="47"/>
      <c r="FJ191" s="47"/>
      <c r="FK191" s="47"/>
      <c r="FL191" s="47"/>
      <c r="FM191" s="47"/>
      <c r="FN191" s="47"/>
      <c r="FO191" s="47"/>
      <c r="FP191" s="47"/>
      <c r="FQ191" s="47"/>
      <c r="FR191" s="47"/>
      <c r="FS191" s="47"/>
      <c r="FT191" s="47"/>
      <c r="FU191" s="47"/>
      <c r="FV191" s="47"/>
      <c r="FW191" s="47"/>
      <c r="FX191" s="47"/>
      <c r="FY191" s="47"/>
      <c r="FZ191" s="47"/>
      <c r="GA191" s="47"/>
      <c r="GB191" s="47"/>
      <c r="GC191" s="47"/>
      <c r="GD191" s="47"/>
      <c r="GE191" s="47"/>
      <c r="GF191" s="47"/>
      <c r="GG191" s="47"/>
      <c r="GH191" s="47"/>
      <c r="GI191" s="47"/>
      <c r="GJ191" s="47"/>
      <c r="GK191" s="47"/>
      <c r="GL191" s="47"/>
      <c r="GM191" s="47"/>
      <c r="GN191" s="47"/>
      <c r="GO191" s="47"/>
      <c r="GP191" s="47"/>
      <c r="GQ191" s="47"/>
      <c r="GR191" s="47"/>
      <c r="GS191" s="47"/>
      <c r="GT191" s="47"/>
      <c r="GU191" s="47"/>
      <c r="GV191" s="47"/>
      <c r="GW191" s="47"/>
      <c r="GX191" s="47"/>
      <c r="GY191" s="47"/>
      <c r="GZ191" s="47"/>
      <c r="HA191" s="47"/>
      <c r="HB191" s="47"/>
      <c r="HC191" s="47"/>
      <c r="HD191" s="47"/>
      <c r="HE191" s="47"/>
      <c r="HF191" s="47"/>
      <c r="HG191" s="47"/>
      <c r="HH191" s="47"/>
      <c r="HI191" s="47"/>
      <c r="HJ191" s="47"/>
      <c r="HK191" s="47"/>
      <c r="HL191" s="47"/>
      <c r="HM191" s="47"/>
      <c r="HN191" s="47"/>
      <c r="HO191" s="47"/>
      <c r="HP191" s="47"/>
      <c r="HQ191" s="47"/>
      <c r="HR191" s="47"/>
      <c r="HS191" s="47"/>
      <c r="HT191" s="47"/>
      <c r="HU191" s="47"/>
      <c r="HV191" s="47"/>
      <c r="HW191" s="47"/>
      <c r="HX191" s="47"/>
      <c r="HY191" s="47"/>
      <c r="HZ191" s="47"/>
      <c r="IA191" s="47"/>
      <c r="IB191" s="47"/>
      <c r="IC191" s="47"/>
      <c r="ID191" s="47"/>
      <c r="IE191" s="47"/>
      <c r="IF191" s="47"/>
      <c r="IG191" s="47"/>
      <c r="IH191" s="47"/>
      <c r="II191" s="47"/>
      <c r="IJ191" s="47"/>
      <c r="IK191" s="47"/>
      <c r="IL191" s="47"/>
      <c r="IM191" s="47"/>
      <c r="IN191" s="47"/>
      <c r="IO191" s="47"/>
      <c r="IP191" s="47"/>
      <c r="IQ191" s="47"/>
      <c r="IR191" s="47"/>
      <c r="IS191" s="47"/>
      <c r="IT191" s="47"/>
      <c r="IU191" s="47"/>
      <c r="IV191" s="47"/>
      <c r="IW191" s="47"/>
      <c r="IX191" s="47"/>
      <c r="IY191" s="47"/>
      <c r="IZ191" s="47"/>
      <c r="JA191" s="47"/>
      <c r="JB191" s="47"/>
      <c r="JC191" s="47"/>
      <c r="JD191" s="47"/>
      <c r="JE191" s="47"/>
      <c r="JF191" s="47"/>
      <c r="JG191" s="47"/>
      <c r="JH191" s="47"/>
      <c r="JI191" s="47"/>
      <c r="JJ191" s="47"/>
      <c r="JK191" s="47"/>
      <c r="JL191" s="47"/>
      <c r="JM191" s="47"/>
      <c r="JN191" s="47"/>
      <c r="JO191" s="47"/>
    </row>
    <row r="192" spans="1:275" s="49" customFormat="1" x14ac:dyDescent="0.25">
      <c r="A192" s="47" t="s">
        <v>971</v>
      </c>
      <c r="B192" s="47" t="s">
        <v>726</v>
      </c>
      <c r="C192" s="47" t="s">
        <v>346</v>
      </c>
      <c r="D192" s="50"/>
      <c r="E192" s="50"/>
      <c r="F192" s="50"/>
      <c r="G192" s="182">
        <v>0.76154307976045554</v>
      </c>
      <c r="H192" s="181">
        <v>26</v>
      </c>
      <c r="I192" s="67" t="s">
        <v>87</v>
      </c>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c r="BP192" s="47"/>
      <c r="BQ192" s="47"/>
      <c r="BR192" s="47"/>
      <c r="BS192" s="47"/>
      <c r="BT192" s="47"/>
      <c r="BU192" s="47"/>
      <c r="BV192" s="47"/>
      <c r="BW192" s="47"/>
      <c r="BX192" s="47"/>
      <c r="BY192" s="47"/>
      <c r="BZ192" s="47"/>
      <c r="CA192" s="47"/>
      <c r="CB192" s="47"/>
      <c r="CC192" s="47"/>
      <c r="CD192" s="47"/>
      <c r="CE192" s="47"/>
      <c r="CF192" s="47"/>
      <c r="CG192" s="47"/>
      <c r="CH192" s="47"/>
      <c r="CI192" s="47"/>
      <c r="CJ192" s="47"/>
      <c r="CK192" s="47"/>
      <c r="CL192" s="47"/>
      <c r="CM192" s="47"/>
      <c r="CN192" s="47"/>
      <c r="CO192" s="47"/>
      <c r="CP192" s="47"/>
      <c r="CQ192" s="47"/>
      <c r="CR192" s="47"/>
      <c r="CS192" s="47"/>
      <c r="CT192" s="47"/>
      <c r="CU192" s="47"/>
      <c r="CV192" s="47"/>
      <c r="CW192" s="47"/>
      <c r="CX192" s="47"/>
      <c r="CY192" s="47"/>
      <c r="CZ192" s="47"/>
      <c r="DA192" s="47"/>
      <c r="DB192" s="47"/>
      <c r="DC192" s="47"/>
      <c r="DD192" s="47"/>
      <c r="DE192" s="47"/>
      <c r="DF192" s="47"/>
      <c r="DG192" s="47"/>
      <c r="DH192" s="47"/>
      <c r="DI192" s="47"/>
      <c r="DJ192" s="47"/>
      <c r="DK192" s="47"/>
      <c r="DL192" s="47"/>
      <c r="DM192" s="47"/>
      <c r="DN192" s="47"/>
      <c r="DO192" s="47"/>
      <c r="DP192" s="47"/>
      <c r="DQ192" s="47"/>
      <c r="DR192" s="47"/>
      <c r="DS192" s="47"/>
      <c r="DT192" s="47"/>
      <c r="DU192" s="47"/>
      <c r="DV192" s="47"/>
      <c r="DW192" s="47"/>
      <c r="DX192" s="47"/>
      <c r="DY192" s="47"/>
      <c r="DZ192" s="47"/>
      <c r="EA192" s="47"/>
      <c r="EB192" s="47"/>
      <c r="EC192" s="47"/>
      <c r="ED192" s="47"/>
      <c r="EE192" s="47"/>
      <c r="EF192" s="47"/>
      <c r="EG192" s="47"/>
      <c r="EH192" s="47"/>
      <c r="EI192" s="47"/>
      <c r="EJ192" s="47"/>
      <c r="EK192" s="47"/>
      <c r="EL192" s="47"/>
      <c r="EM192" s="47"/>
      <c r="EN192" s="47"/>
      <c r="EO192" s="47"/>
      <c r="EP192" s="47"/>
      <c r="EQ192" s="47"/>
      <c r="ER192" s="47"/>
      <c r="ES192" s="47"/>
      <c r="ET192" s="47"/>
      <c r="EU192" s="47"/>
      <c r="EV192" s="47"/>
      <c r="EW192" s="47"/>
      <c r="EX192" s="47"/>
      <c r="EY192" s="47"/>
      <c r="EZ192" s="47"/>
      <c r="FA192" s="47"/>
      <c r="FB192" s="47"/>
      <c r="FC192" s="47"/>
      <c r="FD192" s="47"/>
      <c r="FE192" s="47"/>
      <c r="FF192" s="47"/>
      <c r="FG192" s="47"/>
      <c r="FH192" s="47"/>
      <c r="FI192" s="47"/>
      <c r="FJ192" s="47"/>
      <c r="FK192" s="47"/>
      <c r="FL192" s="47"/>
      <c r="FM192" s="47"/>
      <c r="FN192" s="47"/>
      <c r="FO192" s="47"/>
      <c r="FP192" s="47"/>
      <c r="FQ192" s="47"/>
      <c r="FR192" s="47"/>
      <c r="FS192" s="47"/>
      <c r="FT192" s="47"/>
      <c r="FU192" s="47"/>
      <c r="FV192" s="47"/>
      <c r="FW192" s="47"/>
      <c r="FX192" s="47"/>
      <c r="FY192" s="47"/>
      <c r="FZ192" s="47"/>
      <c r="GA192" s="47"/>
      <c r="GB192" s="47"/>
      <c r="GC192" s="47"/>
      <c r="GD192" s="47"/>
      <c r="GE192" s="47"/>
      <c r="GF192" s="47"/>
      <c r="GG192" s="47"/>
      <c r="GH192" s="47"/>
      <c r="GI192" s="47"/>
      <c r="GJ192" s="47"/>
      <c r="GK192" s="47"/>
      <c r="GL192" s="47"/>
      <c r="GM192" s="47"/>
      <c r="GN192" s="47"/>
      <c r="GO192" s="47"/>
      <c r="GP192" s="47"/>
      <c r="GQ192" s="47"/>
      <c r="GR192" s="47"/>
      <c r="GS192" s="47"/>
      <c r="GT192" s="47"/>
      <c r="GU192" s="47"/>
      <c r="GV192" s="47"/>
      <c r="GW192" s="47"/>
      <c r="GX192" s="47"/>
      <c r="GY192" s="47"/>
      <c r="GZ192" s="47"/>
      <c r="HA192" s="47"/>
      <c r="HB192" s="47"/>
      <c r="HC192" s="47"/>
      <c r="HD192" s="47"/>
      <c r="HE192" s="47"/>
      <c r="HF192" s="47"/>
      <c r="HG192" s="47"/>
      <c r="HH192" s="47"/>
      <c r="HI192" s="47"/>
      <c r="HJ192" s="47"/>
      <c r="HK192" s="47"/>
      <c r="HL192" s="47"/>
      <c r="HM192" s="47"/>
      <c r="HN192" s="47"/>
      <c r="HO192" s="47"/>
      <c r="HP192" s="47"/>
      <c r="HQ192" s="47"/>
      <c r="HR192" s="47"/>
      <c r="HS192" s="47"/>
      <c r="HT192" s="47"/>
      <c r="HU192" s="47"/>
      <c r="HV192" s="47"/>
      <c r="HW192" s="47"/>
      <c r="HX192" s="47"/>
      <c r="HY192" s="47"/>
      <c r="HZ192" s="47"/>
      <c r="IA192" s="47"/>
      <c r="IB192" s="47"/>
      <c r="IC192" s="47"/>
      <c r="ID192" s="47"/>
      <c r="IE192" s="47"/>
      <c r="IF192" s="47"/>
      <c r="IG192" s="47"/>
      <c r="IH192" s="47"/>
      <c r="II192" s="47"/>
      <c r="IJ192" s="47"/>
      <c r="IK192" s="47"/>
      <c r="IL192" s="47"/>
      <c r="IM192" s="47"/>
      <c r="IN192" s="47"/>
      <c r="IO192" s="47"/>
      <c r="IP192" s="47"/>
      <c r="IQ192" s="47"/>
      <c r="IR192" s="47"/>
      <c r="IS192" s="47"/>
      <c r="IT192" s="47"/>
      <c r="IU192" s="47"/>
      <c r="IV192" s="47"/>
      <c r="IW192" s="47"/>
      <c r="IX192" s="47"/>
      <c r="IY192" s="47"/>
      <c r="IZ192" s="47"/>
      <c r="JA192" s="47"/>
      <c r="JB192" s="47"/>
      <c r="JC192" s="47"/>
      <c r="JD192" s="47"/>
      <c r="JE192" s="47"/>
      <c r="JF192" s="47"/>
      <c r="JG192" s="47"/>
      <c r="JH192" s="47"/>
      <c r="JI192" s="47"/>
      <c r="JJ192" s="47"/>
      <c r="JK192" s="47"/>
      <c r="JL192" s="47"/>
      <c r="JM192" s="47"/>
      <c r="JN192" s="47"/>
      <c r="JO192" s="47"/>
    </row>
    <row r="193" spans="1:275" s="49" customFormat="1" x14ac:dyDescent="0.25">
      <c r="A193" s="49" t="s">
        <v>282</v>
      </c>
      <c r="B193" s="49" t="s">
        <v>220</v>
      </c>
      <c r="C193" s="49" t="s">
        <v>221</v>
      </c>
      <c r="D193" s="51">
        <v>0.74492456093098725</v>
      </c>
      <c r="E193" s="51">
        <v>0.75692456093098726</v>
      </c>
      <c r="F193" s="51">
        <v>0.75692456093098726</v>
      </c>
      <c r="G193" s="70">
        <v>0.75692456093098726</v>
      </c>
      <c r="H193" s="71">
        <v>34</v>
      </c>
      <c r="I193" s="72" t="s">
        <v>82</v>
      </c>
    </row>
    <row r="194" spans="1:275" s="49" customFormat="1" x14ac:dyDescent="0.25">
      <c r="A194" s="49" t="s">
        <v>435</v>
      </c>
      <c r="B194" s="51" t="s">
        <v>412</v>
      </c>
      <c r="C194" s="51" t="s">
        <v>413</v>
      </c>
      <c r="D194" s="51">
        <v>0.75689799516800305</v>
      </c>
      <c r="E194" s="51">
        <v>0.75689799516800305</v>
      </c>
      <c r="F194" s="51">
        <v>0.75689799516800305</v>
      </c>
      <c r="G194" s="70">
        <v>0.75689799516800305</v>
      </c>
      <c r="H194" s="71">
        <v>18</v>
      </c>
      <c r="I194" s="73" t="s">
        <v>87</v>
      </c>
    </row>
    <row r="195" spans="1:275" s="49" customFormat="1" x14ac:dyDescent="0.25">
      <c r="A195" s="49" t="s">
        <v>603</v>
      </c>
      <c r="B195" s="49" t="s">
        <v>569</v>
      </c>
      <c r="C195" s="49" t="s">
        <v>187</v>
      </c>
      <c r="D195" s="51"/>
      <c r="E195" s="51"/>
      <c r="F195" s="51"/>
      <c r="G195" s="70">
        <v>0.75665534569817849</v>
      </c>
      <c r="H195" s="71">
        <v>24</v>
      </c>
      <c r="I195" s="70" t="s">
        <v>82</v>
      </c>
    </row>
    <row r="196" spans="1:275" s="49" customFormat="1" x14ac:dyDescent="0.25">
      <c r="A196" s="49" t="s">
        <v>386</v>
      </c>
      <c r="B196" s="49" t="s">
        <v>297</v>
      </c>
      <c r="C196" s="49" t="s">
        <v>175</v>
      </c>
      <c r="D196" s="52">
        <v>0.71933515275771276</v>
      </c>
      <c r="E196" s="52">
        <v>0.75633515275771279</v>
      </c>
      <c r="F196" s="52">
        <v>0.75633515275771279</v>
      </c>
      <c r="G196" s="74">
        <v>0.75633515275771279</v>
      </c>
      <c r="H196" s="71">
        <v>20</v>
      </c>
      <c r="I196" s="73" t="s">
        <v>82</v>
      </c>
    </row>
    <row r="197" spans="1:275" s="49" customFormat="1" x14ac:dyDescent="0.25">
      <c r="A197" s="49" t="s">
        <v>282</v>
      </c>
      <c r="B197" s="49" t="s">
        <v>163</v>
      </c>
      <c r="C197" s="49" t="s">
        <v>164</v>
      </c>
      <c r="D197" s="51">
        <v>0.75580042437042416</v>
      </c>
      <c r="E197" s="51">
        <v>0.75580042437042416</v>
      </c>
      <c r="F197" s="51">
        <v>0.75580042437042416</v>
      </c>
      <c r="G197" s="70">
        <v>0.75580042437042416</v>
      </c>
      <c r="H197" s="71">
        <v>35</v>
      </c>
      <c r="I197" s="72" t="s">
        <v>82</v>
      </c>
    </row>
    <row r="198" spans="1:275" s="49" customFormat="1" x14ac:dyDescent="0.25">
      <c r="A198" s="49" t="s">
        <v>603</v>
      </c>
      <c r="B198" s="49" t="s">
        <v>571</v>
      </c>
      <c r="C198" s="49" t="s">
        <v>572</v>
      </c>
      <c r="D198" s="51"/>
      <c r="E198" s="51"/>
      <c r="F198" s="51"/>
      <c r="G198" s="70">
        <v>0.75457399910118816</v>
      </c>
      <c r="H198" s="71">
        <v>25</v>
      </c>
      <c r="I198" s="70" t="s">
        <v>82</v>
      </c>
    </row>
    <row r="199" spans="1:275" s="49" customFormat="1" x14ac:dyDescent="0.25">
      <c r="A199" s="49" t="s">
        <v>511</v>
      </c>
      <c r="B199" s="49" t="s">
        <v>446</v>
      </c>
      <c r="C199" s="49" t="s">
        <v>47</v>
      </c>
      <c r="D199" s="51"/>
      <c r="E199" s="51"/>
      <c r="F199" s="51"/>
      <c r="G199" s="70">
        <v>0.7518981080030146</v>
      </c>
      <c r="H199" s="71">
        <v>14</v>
      </c>
      <c r="I199" s="70" t="s">
        <v>82</v>
      </c>
    </row>
    <row r="200" spans="1:275" s="49" customFormat="1" x14ac:dyDescent="0.25">
      <c r="A200" s="49" t="s">
        <v>603</v>
      </c>
      <c r="B200" s="49" t="s">
        <v>578</v>
      </c>
      <c r="C200" s="49" t="s">
        <v>579</v>
      </c>
      <c r="D200" s="51"/>
      <c r="E200" s="51"/>
      <c r="F200" s="51"/>
      <c r="G200" s="70">
        <v>0.75025219333583482</v>
      </c>
      <c r="H200" s="71">
        <v>26</v>
      </c>
      <c r="I200" s="70" t="s">
        <v>82</v>
      </c>
    </row>
    <row r="201" spans="1:275" s="49" customFormat="1" x14ac:dyDescent="0.25">
      <c r="A201" s="49" t="s">
        <v>603</v>
      </c>
      <c r="B201" s="49" t="s">
        <v>518</v>
      </c>
      <c r="C201" s="49" t="s">
        <v>519</v>
      </c>
      <c r="D201" s="51"/>
      <c r="E201" s="51"/>
      <c r="F201" s="51"/>
      <c r="G201" s="70">
        <v>0.74946784143412026</v>
      </c>
      <c r="H201" s="71">
        <v>27</v>
      </c>
      <c r="I201" s="70" t="s">
        <v>87</v>
      </c>
    </row>
    <row r="202" spans="1:275" s="49" customFormat="1" x14ac:dyDescent="0.25">
      <c r="A202" s="49" t="s">
        <v>282</v>
      </c>
      <c r="B202" s="49" t="s">
        <v>154</v>
      </c>
      <c r="C202" s="49" t="s">
        <v>155</v>
      </c>
      <c r="D202" s="51">
        <v>0.74933540880290928</v>
      </c>
      <c r="E202" s="51">
        <v>0.74933540880290928</v>
      </c>
      <c r="F202" s="51">
        <v>0.74933540880290928</v>
      </c>
      <c r="G202" s="70">
        <v>0.74933540880290928</v>
      </c>
      <c r="H202" s="71">
        <v>36</v>
      </c>
      <c r="I202" s="72" t="s">
        <v>82</v>
      </c>
    </row>
    <row r="203" spans="1:275" s="49" customFormat="1" x14ac:dyDescent="0.25">
      <c r="A203" s="49" t="s">
        <v>603</v>
      </c>
      <c r="B203" s="49" t="s">
        <v>536</v>
      </c>
      <c r="C203" s="49" t="s">
        <v>537</v>
      </c>
      <c r="D203" s="51"/>
      <c r="E203" s="51"/>
      <c r="F203" s="51"/>
      <c r="G203" s="70">
        <v>0.74826253449660274</v>
      </c>
      <c r="H203" s="71">
        <v>28</v>
      </c>
      <c r="I203" s="70" t="s">
        <v>82</v>
      </c>
    </row>
    <row r="204" spans="1:275" s="49" customFormat="1" x14ac:dyDescent="0.25">
      <c r="A204" s="49" t="s">
        <v>284</v>
      </c>
      <c r="B204" s="49" t="s">
        <v>130</v>
      </c>
      <c r="C204" s="49" t="s">
        <v>137</v>
      </c>
      <c r="D204" s="51">
        <v>0.74814736899180279</v>
      </c>
      <c r="E204" s="51">
        <v>0.74814736899180279</v>
      </c>
      <c r="F204" s="51">
        <v>0.74814736899180279</v>
      </c>
      <c r="G204" s="70">
        <v>0.74814736899180279</v>
      </c>
      <c r="H204" s="71">
        <v>18</v>
      </c>
      <c r="I204" s="73" t="s">
        <v>81</v>
      </c>
    </row>
    <row r="205" spans="1:275" s="49" customFormat="1" x14ac:dyDescent="0.25">
      <c r="A205" s="49" t="s">
        <v>435</v>
      </c>
      <c r="B205" s="51" t="s">
        <v>427</v>
      </c>
      <c r="C205" s="51" t="s">
        <v>428</v>
      </c>
      <c r="D205" s="51">
        <v>0.72073189391689263</v>
      </c>
      <c r="E205" s="51">
        <v>0.74773189391689265</v>
      </c>
      <c r="F205" s="51">
        <v>0.74773189391689265</v>
      </c>
      <c r="G205" s="70">
        <v>0.74773189391689265</v>
      </c>
      <c r="H205" s="71">
        <v>19</v>
      </c>
      <c r="I205" s="73" t="s">
        <v>87</v>
      </c>
    </row>
    <row r="206" spans="1:275" s="49" customFormat="1" x14ac:dyDescent="0.25">
      <c r="A206" s="49" t="s">
        <v>284</v>
      </c>
      <c r="B206" s="49" t="s">
        <v>34</v>
      </c>
      <c r="C206" s="49" t="s">
        <v>35</v>
      </c>
      <c r="D206" s="51">
        <v>0.73040056011681365</v>
      </c>
      <c r="E206" s="51">
        <v>0.74540056011681366</v>
      </c>
      <c r="F206" s="51">
        <v>0.74540056011681366</v>
      </c>
      <c r="G206" s="70">
        <v>0.74540056011681366</v>
      </c>
      <c r="H206" s="71">
        <v>16</v>
      </c>
      <c r="I206" s="73" t="s">
        <v>87</v>
      </c>
    </row>
    <row r="207" spans="1:275" s="49" customFormat="1" x14ac:dyDescent="0.25">
      <c r="A207" s="47" t="s">
        <v>971</v>
      </c>
      <c r="B207" s="47" t="s">
        <v>719</v>
      </c>
      <c r="C207" s="47" t="s">
        <v>720</v>
      </c>
      <c r="D207" s="50"/>
      <c r="E207" s="50"/>
      <c r="F207" s="50"/>
      <c r="G207" s="182">
        <v>0.74287075708107331</v>
      </c>
      <c r="H207" s="181">
        <v>27</v>
      </c>
      <c r="I207" s="67" t="s">
        <v>87</v>
      </c>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c r="BO207" s="47"/>
      <c r="BP207" s="47"/>
      <c r="BQ207" s="47"/>
      <c r="BR207" s="47"/>
      <c r="BS207" s="47"/>
      <c r="BT207" s="47"/>
      <c r="BU207" s="47"/>
      <c r="BV207" s="47"/>
      <c r="BW207" s="47"/>
      <c r="BX207" s="47"/>
      <c r="BY207" s="47"/>
      <c r="BZ207" s="47"/>
      <c r="CA207" s="47"/>
      <c r="CB207" s="47"/>
      <c r="CC207" s="47"/>
      <c r="CD207" s="47"/>
      <c r="CE207" s="47"/>
      <c r="CF207" s="47"/>
      <c r="CG207" s="47"/>
      <c r="CH207" s="47"/>
      <c r="CI207" s="47"/>
      <c r="CJ207" s="47"/>
      <c r="CK207" s="47"/>
      <c r="CL207" s="47"/>
      <c r="CM207" s="47"/>
      <c r="CN207" s="47"/>
      <c r="CO207" s="47"/>
      <c r="CP207" s="47"/>
      <c r="CQ207" s="47"/>
      <c r="CR207" s="47"/>
      <c r="CS207" s="47"/>
      <c r="CT207" s="47"/>
      <c r="CU207" s="47"/>
      <c r="CV207" s="47"/>
      <c r="CW207" s="47"/>
      <c r="CX207" s="47"/>
      <c r="CY207" s="47"/>
      <c r="CZ207" s="47"/>
      <c r="DA207" s="47"/>
      <c r="DB207" s="47"/>
      <c r="DC207" s="47"/>
      <c r="DD207" s="47"/>
      <c r="DE207" s="47"/>
      <c r="DF207" s="47"/>
      <c r="DG207" s="47"/>
      <c r="DH207" s="47"/>
      <c r="DI207" s="47"/>
      <c r="DJ207" s="47"/>
      <c r="DK207" s="47"/>
      <c r="DL207" s="47"/>
      <c r="DM207" s="47"/>
      <c r="DN207" s="47"/>
      <c r="DO207" s="47"/>
      <c r="DP207" s="47"/>
      <c r="DQ207" s="47"/>
      <c r="DR207" s="47"/>
      <c r="DS207" s="47"/>
      <c r="DT207" s="47"/>
      <c r="DU207" s="47"/>
      <c r="DV207" s="47"/>
      <c r="DW207" s="47"/>
      <c r="DX207" s="47"/>
      <c r="DY207" s="47"/>
      <c r="DZ207" s="47"/>
      <c r="EA207" s="47"/>
      <c r="EB207" s="47"/>
      <c r="EC207" s="47"/>
      <c r="ED207" s="47"/>
      <c r="EE207" s="47"/>
      <c r="EF207" s="47"/>
      <c r="EG207" s="47"/>
      <c r="EH207" s="47"/>
      <c r="EI207" s="47"/>
      <c r="EJ207" s="47"/>
      <c r="EK207" s="47"/>
      <c r="EL207" s="47"/>
      <c r="EM207" s="47"/>
      <c r="EN207" s="47"/>
      <c r="EO207" s="47"/>
      <c r="EP207" s="47"/>
      <c r="EQ207" s="47"/>
      <c r="ER207" s="47"/>
      <c r="ES207" s="47"/>
      <c r="ET207" s="47"/>
      <c r="EU207" s="47"/>
      <c r="EV207" s="47"/>
      <c r="EW207" s="47"/>
      <c r="EX207" s="47"/>
      <c r="EY207" s="47"/>
      <c r="EZ207" s="47"/>
      <c r="FA207" s="47"/>
      <c r="FB207" s="47"/>
      <c r="FC207" s="47"/>
      <c r="FD207" s="47"/>
      <c r="FE207" s="47"/>
      <c r="FF207" s="47"/>
      <c r="FG207" s="47"/>
      <c r="FH207" s="47"/>
      <c r="FI207" s="47"/>
      <c r="FJ207" s="47"/>
      <c r="FK207" s="47"/>
      <c r="FL207" s="47"/>
      <c r="FM207" s="47"/>
      <c r="FN207" s="47"/>
      <c r="FO207" s="47"/>
      <c r="FP207" s="47"/>
      <c r="FQ207" s="47"/>
      <c r="FR207" s="47"/>
      <c r="FS207" s="47"/>
      <c r="FT207" s="47"/>
      <c r="FU207" s="47"/>
      <c r="FV207" s="47"/>
      <c r="FW207" s="47"/>
      <c r="FX207" s="47"/>
      <c r="FY207" s="47"/>
      <c r="FZ207" s="47"/>
      <c r="GA207" s="47"/>
      <c r="GB207" s="47"/>
      <c r="GC207" s="47"/>
      <c r="GD207" s="47"/>
      <c r="GE207" s="47"/>
      <c r="GF207" s="47"/>
      <c r="GG207" s="47"/>
      <c r="GH207" s="47"/>
      <c r="GI207" s="47"/>
      <c r="GJ207" s="47"/>
      <c r="GK207" s="47"/>
      <c r="GL207" s="47"/>
      <c r="GM207" s="47"/>
      <c r="GN207" s="47"/>
      <c r="GO207" s="47"/>
      <c r="GP207" s="47"/>
      <c r="GQ207" s="47"/>
      <c r="GR207" s="47"/>
      <c r="GS207" s="47"/>
      <c r="GT207" s="47"/>
      <c r="GU207" s="47"/>
      <c r="GV207" s="47"/>
      <c r="GW207" s="47"/>
      <c r="GX207" s="47"/>
      <c r="GY207" s="47"/>
      <c r="GZ207" s="47"/>
      <c r="HA207" s="47"/>
      <c r="HB207" s="47"/>
      <c r="HC207" s="47"/>
      <c r="HD207" s="47"/>
      <c r="HE207" s="47"/>
      <c r="HF207" s="47"/>
      <c r="HG207" s="47"/>
      <c r="HH207" s="47"/>
      <c r="HI207" s="47"/>
      <c r="HJ207" s="47"/>
      <c r="HK207" s="47"/>
      <c r="HL207" s="47"/>
      <c r="HM207" s="47"/>
      <c r="HN207" s="47"/>
      <c r="HO207" s="47"/>
      <c r="HP207" s="47"/>
      <c r="HQ207" s="47"/>
      <c r="HR207" s="47"/>
      <c r="HS207" s="47"/>
      <c r="HT207" s="47"/>
      <c r="HU207" s="47"/>
      <c r="HV207" s="47"/>
      <c r="HW207" s="47"/>
      <c r="HX207" s="47"/>
      <c r="HY207" s="47"/>
      <c r="HZ207" s="47"/>
      <c r="IA207" s="47"/>
      <c r="IB207" s="47"/>
      <c r="IC207" s="47"/>
      <c r="ID207" s="47"/>
      <c r="IE207" s="47"/>
      <c r="IF207" s="47"/>
      <c r="IG207" s="47"/>
      <c r="IH207" s="47"/>
      <c r="II207" s="47"/>
      <c r="IJ207" s="47"/>
      <c r="IK207" s="47"/>
      <c r="IL207" s="47"/>
      <c r="IM207" s="47"/>
      <c r="IN207" s="47"/>
      <c r="IO207" s="47"/>
      <c r="IP207" s="47"/>
      <c r="IQ207" s="47"/>
      <c r="IR207" s="47"/>
      <c r="IS207" s="47"/>
      <c r="IT207" s="47"/>
      <c r="IU207" s="47"/>
      <c r="IV207" s="47"/>
      <c r="IW207" s="47"/>
      <c r="IX207" s="47"/>
      <c r="IY207" s="47"/>
      <c r="IZ207" s="47"/>
      <c r="JA207" s="47"/>
      <c r="JB207" s="47"/>
      <c r="JC207" s="47"/>
      <c r="JD207" s="47"/>
      <c r="JE207" s="47"/>
      <c r="JF207" s="47"/>
      <c r="JG207" s="47"/>
      <c r="JH207" s="47"/>
      <c r="JI207" s="47"/>
      <c r="JJ207" s="47"/>
      <c r="JK207" s="47"/>
      <c r="JL207" s="47"/>
      <c r="JM207" s="47"/>
      <c r="JN207" s="47"/>
      <c r="JO207" s="47"/>
    </row>
    <row r="208" spans="1:275" s="49" customFormat="1" x14ac:dyDescent="0.25">
      <c r="A208" s="49" t="s">
        <v>283</v>
      </c>
      <c r="B208" s="49" t="s">
        <v>272</v>
      </c>
      <c r="C208" s="49" t="s">
        <v>273</v>
      </c>
      <c r="D208" s="52">
        <v>0.74206574640352985</v>
      </c>
      <c r="E208" s="52">
        <v>0.74206574640352985</v>
      </c>
      <c r="F208" s="52">
        <v>0.74206574640352985</v>
      </c>
      <c r="G208" s="74">
        <v>0.74206574640352985</v>
      </c>
      <c r="H208" s="71">
        <v>17</v>
      </c>
      <c r="I208" s="73" t="s">
        <v>82</v>
      </c>
    </row>
    <row r="209" spans="1:275" s="49" customFormat="1" x14ac:dyDescent="0.25">
      <c r="A209" s="49" t="s">
        <v>386</v>
      </c>
      <c r="B209" s="49" t="s">
        <v>345</v>
      </c>
      <c r="C209" s="49" t="s">
        <v>346</v>
      </c>
      <c r="D209" s="52">
        <v>0.74077714437437436</v>
      </c>
      <c r="E209" s="52">
        <v>0.74077714437437436</v>
      </c>
      <c r="F209" s="52">
        <v>0.74077714437437436</v>
      </c>
      <c r="G209" s="74">
        <v>0.74077714437437436</v>
      </c>
      <c r="H209" s="71">
        <v>21</v>
      </c>
      <c r="I209" s="73" t="s">
        <v>82</v>
      </c>
    </row>
    <row r="210" spans="1:275" s="49" customFormat="1" x14ac:dyDescent="0.25">
      <c r="A210" s="49" t="s">
        <v>282</v>
      </c>
      <c r="B210" s="49" t="s">
        <v>225</v>
      </c>
      <c r="C210" s="49" t="s">
        <v>226</v>
      </c>
      <c r="D210" s="51">
        <v>0.73954976707701292</v>
      </c>
      <c r="E210" s="51">
        <v>0.73954976707701292</v>
      </c>
      <c r="F210" s="51">
        <v>0.73954976707701292</v>
      </c>
      <c r="G210" s="70">
        <v>0.73954976707701292</v>
      </c>
      <c r="H210" s="71">
        <v>37</v>
      </c>
      <c r="I210" s="72" t="s">
        <v>82</v>
      </c>
    </row>
    <row r="211" spans="1:275" s="49" customFormat="1" x14ac:dyDescent="0.25">
      <c r="A211" s="47" t="s">
        <v>971</v>
      </c>
      <c r="B211" s="47" t="s">
        <v>687</v>
      </c>
      <c r="C211" s="47" t="s">
        <v>790</v>
      </c>
      <c r="D211" s="50"/>
      <c r="E211" s="50"/>
      <c r="F211" s="50"/>
      <c r="G211" s="182">
        <v>0.73850007364831971</v>
      </c>
      <c r="H211" s="181">
        <v>28</v>
      </c>
      <c r="I211" s="67" t="s">
        <v>82</v>
      </c>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c r="BP211" s="47"/>
      <c r="BQ211" s="47"/>
      <c r="BR211" s="47"/>
      <c r="BS211" s="47"/>
      <c r="BT211" s="47"/>
      <c r="BU211" s="47"/>
      <c r="BV211" s="47"/>
      <c r="BW211" s="47"/>
      <c r="BX211" s="47"/>
      <c r="BY211" s="47"/>
      <c r="BZ211" s="47"/>
      <c r="CA211" s="47"/>
      <c r="CB211" s="47"/>
      <c r="CC211" s="47"/>
      <c r="CD211" s="47"/>
      <c r="CE211" s="47"/>
      <c r="CF211" s="47"/>
      <c r="CG211" s="47"/>
      <c r="CH211" s="47"/>
      <c r="CI211" s="47"/>
      <c r="CJ211" s="47"/>
      <c r="CK211" s="47"/>
      <c r="CL211" s="47"/>
      <c r="CM211" s="47"/>
      <c r="CN211" s="47"/>
      <c r="CO211" s="47"/>
      <c r="CP211" s="47"/>
      <c r="CQ211" s="47"/>
      <c r="CR211" s="47"/>
      <c r="CS211" s="47"/>
      <c r="CT211" s="47"/>
      <c r="CU211" s="47"/>
      <c r="CV211" s="47"/>
      <c r="CW211" s="47"/>
      <c r="CX211" s="47"/>
      <c r="CY211" s="47"/>
      <c r="CZ211" s="47"/>
      <c r="DA211" s="47"/>
      <c r="DB211" s="47"/>
      <c r="DC211" s="47"/>
      <c r="DD211" s="47"/>
      <c r="DE211" s="47"/>
      <c r="DF211" s="47"/>
      <c r="DG211" s="47"/>
      <c r="DH211" s="47"/>
      <c r="DI211" s="47"/>
      <c r="DJ211" s="47"/>
      <c r="DK211" s="47"/>
      <c r="DL211" s="47"/>
      <c r="DM211" s="47"/>
      <c r="DN211" s="47"/>
      <c r="DO211" s="47"/>
      <c r="DP211" s="47"/>
      <c r="DQ211" s="47"/>
      <c r="DR211" s="47"/>
      <c r="DS211" s="47"/>
      <c r="DT211" s="47"/>
      <c r="DU211" s="47"/>
      <c r="DV211" s="47"/>
      <c r="DW211" s="47"/>
      <c r="DX211" s="47"/>
      <c r="DY211" s="47"/>
      <c r="DZ211" s="47"/>
      <c r="EA211" s="47"/>
      <c r="EB211" s="47"/>
      <c r="EC211" s="47"/>
      <c r="ED211" s="47"/>
      <c r="EE211" s="47"/>
      <c r="EF211" s="47"/>
      <c r="EG211" s="47"/>
      <c r="EH211" s="47"/>
      <c r="EI211" s="47"/>
      <c r="EJ211" s="47"/>
      <c r="EK211" s="47"/>
      <c r="EL211" s="47"/>
      <c r="EM211" s="47"/>
      <c r="EN211" s="47"/>
      <c r="EO211" s="47"/>
      <c r="EP211" s="47"/>
      <c r="EQ211" s="47"/>
      <c r="ER211" s="47"/>
      <c r="ES211" s="47"/>
      <c r="ET211" s="47"/>
      <c r="EU211" s="47"/>
      <c r="EV211" s="47"/>
      <c r="EW211" s="47"/>
      <c r="EX211" s="47"/>
      <c r="EY211" s="47"/>
      <c r="EZ211" s="47"/>
      <c r="FA211" s="47"/>
      <c r="FB211" s="47"/>
      <c r="FC211" s="47"/>
      <c r="FD211" s="47"/>
      <c r="FE211" s="47"/>
      <c r="FF211" s="47"/>
      <c r="FG211" s="47"/>
      <c r="FH211" s="47"/>
      <c r="FI211" s="47"/>
      <c r="FJ211" s="47"/>
      <c r="FK211" s="47"/>
      <c r="FL211" s="47"/>
      <c r="FM211" s="47"/>
      <c r="FN211" s="47"/>
      <c r="FO211" s="47"/>
      <c r="FP211" s="47"/>
      <c r="FQ211" s="47"/>
      <c r="FR211" s="47"/>
      <c r="FS211" s="47"/>
      <c r="FT211" s="47"/>
      <c r="FU211" s="47"/>
      <c r="FV211" s="47"/>
      <c r="FW211" s="47"/>
      <c r="FX211" s="47"/>
      <c r="FY211" s="47"/>
      <c r="FZ211" s="47"/>
      <c r="GA211" s="47"/>
      <c r="GB211" s="47"/>
      <c r="GC211" s="47"/>
      <c r="GD211" s="47"/>
      <c r="GE211" s="47"/>
      <c r="GF211" s="47"/>
      <c r="GG211" s="47"/>
      <c r="GH211" s="47"/>
      <c r="GI211" s="47"/>
      <c r="GJ211" s="47"/>
      <c r="GK211" s="47"/>
      <c r="GL211" s="47"/>
      <c r="GM211" s="47"/>
      <c r="GN211" s="47"/>
      <c r="GO211" s="47"/>
      <c r="GP211" s="47"/>
      <c r="GQ211" s="47"/>
      <c r="GR211" s="47"/>
      <c r="GS211" s="47"/>
      <c r="GT211" s="47"/>
      <c r="GU211" s="47"/>
      <c r="GV211" s="47"/>
      <c r="GW211" s="47"/>
      <c r="GX211" s="47"/>
      <c r="GY211" s="47"/>
      <c r="GZ211" s="47"/>
      <c r="HA211" s="47"/>
      <c r="HB211" s="47"/>
      <c r="HC211" s="47"/>
      <c r="HD211" s="47"/>
      <c r="HE211" s="47"/>
      <c r="HF211" s="47"/>
      <c r="HG211" s="47"/>
      <c r="HH211" s="47"/>
      <c r="HI211" s="47"/>
      <c r="HJ211" s="47"/>
      <c r="HK211" s="47"/>
      <c r="HL211" s="47"/>
      <c r="HM211" s="47"/>
      <c r="HN211" s="47"/>
      <c r="HO211" s="47"/>
      <c r="HP211" s="47"/>
      <c r="HQ211" s="47"/>
      <c r="HR211" s="47"/>
      <c r="HS211" s="47"/>
      <c r="HT211" s="47"/>
      <c r="HU211" s="47"/>
      <c r="HV211" s="47"/>
      <c r="HW211" s="47"/>
      <c r="HX211" s="47"/>
      <c r="HY211" s="47"/>
      <c r="HZ211" s="47"/>
      <c r="IA211" s="47"/>
      <c r="IB211" s="47"/>
      <c r="IC211" s="47"/>
      <c r="ID211" s="47"/>
      <c r="IE211" s="47"/>
      <c r="IF211" s="47"/>
      <c r="IG211" s="47"/>
      <c r="IH211" s="47"/>
      <c r="II211" s="47"/>
      <c r="IJ211" s="47"/>
      <c r="IK211" s="47"/>
      <c r="IL211" s="47"/>
      <c r="IM211" s="47"/>
      <c r="IN211" s="47"/>
      <c r="IO211" s="47"/>
      <c r="IP211" s="47"/>
      <c r="IQ211" s="47"/>
      <c r="IR211" s="47"/>
      <c r="IS211" s="47"/>
      <c r="IT211" s="47"/>
      <c r="IU211" s="47"/>
      <c r="IV211" s="47"/>
      <c r="IW211" s="47"/>
      <c r="IX211" s="47"/>
      <c r="IY211" s="47"/>
      <c r="IZ211" s="47"/>
      <c r="JA211" s="47"/>
      <c r="JB211" s="47"/>
      <c r="JC211" s="47"/>
      <c r="JD211" s="47"/>
      <c r="JE211" s="47"/>
      <c r="JF211" s="47"/>
      <c r="JG211" s="47"/>
      <c r="JH211" s="47"/>
      <c r="JI211" s="47"/>
      <c r="JJ211" s="47"/>
      <c r="JK211" s="47"/>
      <c r="JL211" s="47"/>
      <c r="JM211" s="47"/>
      <c r="JN211" s="47"/>
      <c r="JO211" s="47"/>
    </row>
    <row r="212" spans="1:275" s="49" customFormat="1" x14ac:dyDescent="0.25">
      <c r="A212" s="47" t="s">
        <v>971</v>
      </c>
      <c r="B212" s="47" t="s">
        <v>709</v>
      </c>
      <c r="C212" s="47" t="s">
        <v>861</v>
      </c>
      <c r="D212" s="50"/>
      <c r="E212" s="50"/>
      <c r="F212" s="50"/>
      <c r="G212" s="182">
        <v>0.73747306968974735</v>
      </c>
      <c r="H212" s="181">
        <v>29</v>
      </c>
      <c r="I212" s="67" t="s">
        <v>87</v>
      </c>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c r="BO212" s="47"/>
      <c r="BP212" s="47"/>
      <c r="BQ212" s="47"/>
      <c r="BR212" s="47"/>
      <c r="BS212" s="47"/>
      <c r="BT212" s="47"/>
      <c r="BU212" s="47"/>
      <c r="BV212" s="47"/>
      <c r="BW212" s="47"/>
      <c r="BX212" s="47"/>
      <c r="BY212" s="47"/>
      <c r="BZ212" s="47"/>
      <c r="CA212" s="47"/>
      <c r="CB212" s="47"/>
      <c r="CC212" s="47"/>
      <c r="CD212" s="47"/>
      <c r="CE212" s="47"/>
      <c r="CF212" s="47"/>
      <c r="CG212" s="47"/>
      <c r="CH212" s="47"/>
      <c r="CI212" s="47"/>
      <c r="CJ212" s="47"/>
      <c r="CK212" s="47"/>
      <c r="CL212" s="47"/>
      <c r="CM212" s="47"/>
      <c r="CN212" s="47"/>
      <c r="CO212" s="47"/>
      <c r="CP212" s="47"/>
      <c r="CQ212" s="47"/>
      <c r="CR212" s="47"/>
      <c r="CS212" s="47"/>
      <c r="CT212" s="47"/>
      <c r="CU212" s="47"/>
      <c r="CV212" s="47"/>
      <c r="CW212" s="47"/>
      <c r="CX212" s="47"/>
      <c r="CY212" s="47"/>
      <c r="CZ212" s="47"/>
      <c r="DA212" s="47"/>
      <c r="DB212" s="47"/>
      <c r="DC212" s="47"/>
      <c r="DD212" s="47"/>
      <c r="DE212" s="47"/>
      <c r="DF212" s="47"/>
      <c r="DG212" s="47"/>
      <c r="DH212" s="47"/>
      <c r="DI212" s="47"/>
      <c r="DJ212" s="47"/>
      <c r="DK212" s="47"/>
      <c r="DL212" s="47"/>
      <c r="DM212" s="47"/>
      <c r="DN212" s="47"/>
      <c r="DO212" s="47"/>
      <c r="DP212" s="47"/>
      <c r="DQ212" s="47"/>
      <c r="DR212" s="47"/>
      <c r="DS212" s="47"/>
      <c r="DT212" s="47"/>
      <c r="DU212" s="47"/>
      <c r="DV212" s="47"/>
      <c r="DW212" s="47"/>
      <c r="DX212" s="47"/>
      <c r="DY212" s="47"/>
      <c r="DZ212" s="47"/>
      <c r="EA212" s="47"/>
      <c r="EB212" s="47"/>
      <c r="EC212" s="47"/>
      <c r="ED212" s="47"/>
      <c r="EE212" s="47"/>
      <c r="EF212" s="47"/>
      <c r="EG212" s="47"/>
      <c r="EH212" s="47"/>
      <c r="EI212" s="47"/>
      <c r="EJ212" s="47"/>
      <c r="EK212" s="47"/>
      <c r="EL212" s="47"/>
      <c r="EM212" s="47"/>
      <c r="EN212" s="47"/>
      <c r="EO212" s="47"/>
      <c r="EP212" s="47"/>
      <c r="EQ212" s="47"/>
      <c r="ER212" s="47"/>
      <c r="ES212" s="47"/>
      <c r="ET212" s="47"/>
      <c r="EU212" s="47"/>
      <c r="EV212" s="47"/>
      <c r="EW212" s="47"/>
      <c r="EX212" s="47"/>
      <c r="EY212" s="47"/>
      <c r="EZ212" s="47"/>
      <c r="FA212" s="47"/>
      <c r="FB212" s="47"/>
      <c r="FC212" s="47"/>
      <c r="FD212" s="47"/>
      <c r="FE212" s="47"/>
      <c r="FF212" s="47"/>
      <c r="FG212" s="47"/>
      <c r="FH212" s="47"/>
      <c r="FI212" s="47"/>
      <c r="FJ212" s="47"/>
      <c r="FK212" s="47"/>
      <c r="FL212" s="47"/>
      <c r="FM212" s="47"/>
      <c r="FN212" s="47"/>
      <c r="FO212" s="47"/>
      <c r="FP212" s="47"/>
      <c r="FQ212" s="47"/>
      <c r="FR212" s="47"/>
      <c r="FS212" s="47"/>
      <c r="FT212" s="47"/>
      <c r="FU212" s="47"/>
      <c r="FV212" s="47"/>
      <c r="FW212" s="47"/>
      <c r="FX212" s="47"/>
      <c r="FY212" s="47"/>
      <c r="FZ212" s="47"/>
      <c r="GA212" s="47"/>
      <c r="GB212" s="47"/>
      <c r="GC212" s="47"/>
      <c r="GD212" s="47"/>
      <c r="GE212" s="47"/>
      <c r="GF212" s="47"/>
      <c r="GG212" s="47"/>
      <c r="GH212" s="47"/>
      <c r="GI212" s="47"/>
      <c r="GJ212" s="47"/>
      <c r="GK212" s="47"/>
      <c r="GL212" s="47"/>
      <c r="GM212" s="47"/>
      <c r="GN212" s="47"/>
      <c r="GO212" s="47"/>
      <c r="GP212" s="47"/>
      <c r="GQ212" s="47"/>
      <c r="GR212" s="47"/>
      <c r="GS212" s="47"/>
      <c r="GT212" s="47"/>
      <c r="GU212" s="47"/>
      <c r="GV212" s="47"/>
      <c r="GW212" s="47"/>
      <c r="GX212" s="47"/>
      <c r="GY212" s="47"/>
      <c r="GZ212" s="47"/>
      <c r="HA212" s="47"/>
      <c r="HB212" s="47"/>
      <c r="HC212" s="47"/>
      <c r="HD212" s="47"/>
      <c r="HE212" s="47"/>
      <c r="HF212" s="47"/>
      <c r="HG212" s="47"/>
      <c r="HH212" s="47"/>
      <c r="HI212" s="47"/>
      <c r="HJ212" s="47"/>
      <c r="HK212" s="47"/>
      <c r="HL212" s="47"/>
      <c r="HM212" s="47"/>
      <c r="HN212" s="47"/>
      <c r="HO212" s="47"/>
      <c r="HP212" s="47"/>
      <c r="HQ212" s="47"/>
      <c r="HR212" s="47"/>
      <c r="HS212" s="47"/>
      <c r="HT212" s="47"/>
      <c r="HU212" s="47"/>
      <c r="HV212" s="47"/>
      <c r="HW212" s="47"/>
      <c r="HX212" s="47"/>
      <c r="HY212" s="47"/>
      <c r="HZ212" s="47"/>
      <c r="IA212" s="47"/>
      <c r="IB212" s="47"/>
      <c r="IC212" s="47"/>
      <c r="ID212" s="47"/>
      <c r="IE212" s="47"/>
      <c r="IF212" s="47"/>
      <c r="IG212" s="47"/>
      <c r="IH212" s="47"/>
      <c r="II212" s="47"/>
      <c r="IJ212" s="47"/>
      <c r="IK212" s="47"/>
      <c r="IL212" s="47"/>
      <c r="IM212" s="47"/>
      <c r="IN212" s="47"/>
      <c r="IO212" s="47"/>
      <c r="IP212" s="47"/>
      <c r="IQ212" s="47"/>
      <c r="IR212" s="47"/>
      <c r="IS212" s="47"/>
      <c r="IT212" s="47"/>
      <c r="IU212" s="47"/>
      <c r="IV212" s="47"/>
      <c r="IW212" s="47"/>
      <c r="IX212" s="47"/>
      <c r="IY212" s="47"/>
      <c r="IZ212" s="47"/>
      <c r="JA212" s="47"/>
      <c r="JB212" s="47"/>
      <c r="JC212" s="47"/>
      <c r="JD212" s="47"/>
      <c r="JE212" s="47"/>
      <c r="JF212" s="47"/>
      <c r="JG212" s="47"/>
      <c r="JH212" s="47"/>
      <c r="JI212" s="47"/>
      <c r="JJ212" s="47"/>
      <c r="JK212" s="47"/>
      <c r="JL212" s="47"/>
      <c r="JM212" s="47"/>
      <c r="JN212" s="47"/>
      <c r="JO212" s="47"/>
    </row>
    <row r="213" spans="1:275" s="49" customFormat="1" x14ac:dyDescent="0.25">
      <c r="A213" s="49" t="s">
        <v>284</v>
      </c>
      <c r="B213" s="49" t="s">
        <v>41</v>
      </c>
      <c r="C213" s="49" t="s">
        <v>74</v>
      </c>
      <c r="D213" s="51">
        <v>0.73583058896378706</v>
      </c>
      <c r="E213" s="51">
        <v>0.73736905050224855</v>
      </c>
      <c r="F213" s="51">
        <v>0.73736905050224855</v>
      </c>
      <c r="G213" s="70">
        <v>0.73736905050224855</v>
      </c>
      <c r="H213" s="71">
        <v>17</v>
      </c>
      <c r="I213" s="73" t="s">
        <v>82</v>
      </c>
    </row>
    <row r="214" spans="1:275" s="49" customFormat="1" x14ac:dyDescent="0.25">
      <c r="A214" s="47" t="s">
        <v>971</v>
      </c>
      <c r="B214" s="47" t="s">
        <v>692</v>
      </c>
      <c r="C214" s="47" t="s">
        <v>693</v>
      </c>
      <c r="D214" s="50"/>
      <c r="E214" s="50"/>
      <c r="F214" s="50"/>
      <c r="G214" s="182">
        <v>0.73634853999103123</v>
      </c>
      <c r="H214" s="181">
        <v>30</v>
      </c>
      <c r="I214" s="67" t="s">
        <v>81</v>
      </c>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c r="BP214" s="47"/>
      <c r="BQ214" s="47"/>
      <c r="BR214" s="47"/>
      <c r="BS214" s="47"/>
      <c r="BT214" s="47"/>
      <c r="BU214" s="47"/>
      <c r="BV214" s="47"/>
      <c r="BW214" s="47"/>
      <c r="BX214" s="47"/>
      <c r="BY214" s="47"/>
      <c r="BZ214" s="47"/>
      <c r="CA214" s="47"/>
      <c r="CB214" s="47"/>
      <c r="CC214" s="47"/>
      <c r="CD214" s="47"/>
      <c r="CE214" s="47"/>
      <c r="CF214" s="47"/>
      <c r="CG214" s="47"/>
      <c r="CH214" s="47"/>
      <c r="CI214" s="47"/>
      <c r="CJ214" s="47"/>
      <c r="CK214" s="47"/>
      <c r="CL214" s="47"/>
      <c r="CM214" s="47"/>
      <c r="CN214" s="47"/>
      <c r="CO214" s="47"/>
      <c r="CP214" s="47"/>
      <c r="CQ214" s="47"/>
      <c r="CR214" s="47"/>
      <c r="CS214" s="47"/>
      <c r="CT214" s="47"/>
      <c r="CU214" s="47"/>
      <c r="CV214" s="47"/>
      <c r="CW214" s="47"/>
      <c r="CX214" s="47"/>
      <c r="CY214" s="47"/>
      <c r="CZ214" s="47"/>
      <c r="DA214" s="47"/>
      <c r="DB214" s="47"/>
      <c r="DC214" s="47"/>
      <c r="DD214" s="47"/>
      <c r="DE214" s="47"/>
      <c r="DF214" s="47"/>
      <c r="DG214" s="47"/>
      <c r="DH214" s="47"/>
      <c r="DI214" s="47"/>
      <c r="DJ214" s="47"/>
      <c r="DK214" s="47"/>
      <c r="DL214" s="47"/>
      <c r="DM214" s="47"/>
      <c r="DN214" s="47"/>
      <c r="DO214" s="47"/>
      <c r="DP214" s="47"/>
      <c r="DQ214" s="47"/>
      <c r="DR214" s="47"/>
      <c r="DS214" s="47"/>
      <c r="DT214" s="47"/>
      <c r="DU214" s="47"/>
      <c r="DV214" s="47"/>
      <c r="DW214" s="47"/>
      <c r="DX214" s="47"/>
      <c r="DY214" s="47"/>
      <c r="DZ214" s="47"/>
      <c r="EA214" s="47"/>
      <c r="EB214" s="47"/>
      <c r="EC214" s="47"/>
      <c r="ED214" s="47"/>
      <c r="EE214" s="47"/>
      <c r="EF214" s="47"/>
      <c r="EG214" s="47"/>
      <c r="EH214" s="47"/>
      <c r="EI214" s="47"/>
      <c r="EJ214" s="47"/>
      <c r="EK214" s="47"/>
      <c r="EL214" s="47"/>
      <c r="EM214" s="47"/>
      <c r="EN214" s="47"/>
      <c r="EO214" s="47"/>
      <c r="EP214" s="47"/>
      <c r="EQ214" s="47"/>
      <c r="ER214" s="47"/>
      <c r="ES214" s="47"/>
      <c r="ET214" s="47"/>
      <c r="EU214" s="47"/>
      <c r="EV214" s="47"/>
      <c r="EW214" s="47"/>
      <c r="EX214" s="47"/>
      <c r="EY214" s="47"/>
      <c r="EZ214" s="47"/>
      <c r="FA214" s="47"/>
      <c r="FB214" s="47"/>
      <c r="FC214" s="47"/>
      <c r="FD214" s="47"/>
      <c r="FE214" s="47"/>
      <c r="FF214" s="47"/>
      <c r="FG214" s="47"/>
      <c r="FH214" s="47"/>
      <c r="FI214" s="47"/>
      <c r="FJ214" s="47"/>
      <c r="FK214" s="47"/>
      <c r="FL214" s="47"/>
      <c r="FM214" s="47"/>
      <c r="FN214" s="47"/>
      <c r="FO214" s="47"/>
      <c r="FP214" s="47"/>
      <c r="FQ214" s="47"/>
      <c r="FR214" s="47"/>
      <c r="FS214" s="47"/>
      <c r="FT214" s="47"/>
      <c r="FU214" s="47"/>
      <c r="FV214" s="47"/>
      <c r="FW214" s="47"/>
      <c r="FX214" s="47"/>
      <c r="FY214" s="47"/>
      <c r="FZ214" s="47"/>
      <c r="GA214" s="47"/>
      <c r="GB214" s="47"/>
      <c r="GC214" s="47"/>
      <c r="GD214" s="47"/>
      <c r="GE214" s="47"/>
      <c r="GF214" s="47"/>
      <c r="GG214" s="47"/>
      <c r="GH214" s="47"/>
      <c r="GI214" s="47"/>
      <c r="GJ214" s="47"/>
      <c r="GK214" s="47"/>
      <c r="GL214" s="47"/>
      <c r="GM214" s="47"/>
      <c r="GN214" s="47"/>
      <c r="GO214" s="47"/>
      <c r="GP214" s="47"/>
      <c r="GQ214" s="47"/>
      <c r="GR214" s="47"/>
      <c r="GS214" s="47"/>
      <c r="GT214" s="47"/>
      <c r="GU214" s="47"/>
      <c r="GV214" s="47"/>
      <c r="GW214" s="47"/>
      <c r="GX214" s="47"/>
      <c r="GY214" s="47"/>
      <c r="GZ214" s="47"/>
      <c r="HA214" s="47"/>
      <c r="HB214" s="47"/>
      <c r="HC214" s="47"/>
      <c r="HD214" s="47"/>
      <c r="HE214" s="47"/>
      <c r="HF214" s="47"/>
      <c r="HG214" s="47"/>
      <c r="HH214" s="47"/>
      <c r="HI214" s="47"/>
      <c r="HJ214" s="47"/>
      <c r="HK214" s="47"/>
      <c r="HL214" s="47"/>
      <c r="HM214" s="47"/>
      <c r="HN214" s="47"/>
      <c r="HO214" s="47"/>
      <c r="HP214" s="47"/>
      <c r="HQ214" s="47"/>
      <c r="HR214" s="47"/>
      <c r="HS214" s="47"/>
      <c r="HT214" s="47"/>
      <c r="HU214" s="47"/>
      <c r="HV214" s="47"/>
      <c r="HW214" s="47"/>
      <c r="HX214" s="47"/>
      <c r="HY214" s="47"/>
      <c r="HZ214" s="47"/>
      <c r="IA214" s="47"/>
      <c r="IB214" s="47"/>
      <c r="IC214" s="47"/>
      <c r="ID214" s="47"/>
      <c r="IE214" s="47"/>
      <c r="IF214" s="47"/>
      <c r="IG214" s="47"/>
      <c r="IH214" s="47"/>
      <c r="II214" s="47"/>
      <c r="IJ214" s="47"/>
      <c r="IK214" s="47"/>
      <c r="IL214" s="47"/>
      <c r="IM214" s="47"/>
      <c r="IN214" s="47"/>
      <c r="IO214" s="47"/>
      <c r="IP214" s="47"/>
      <c r="IQ214" s="47"/>
      <c r="IR214" s="47"/>
      <c r="IS214" s="47"/>
      <c r="IT214" s="47"/>
      <c r="IU214" s="47"/>
      <c r="IV214" s="47"/>
      <c r="IW214" s="47"/>
      <c r="IX214" s="47"/>
      <c r="IY214" s="47"/>
      <c r="IZ214" s="47"/>
      <c r="JA214" s="47"/>
      <c r="JB214" s="47"/>
      <c r="JC214" s="47"/>
      <c r="JD214" s="47"/>
      <c r="JE214" s="47"/>
      <c r="JF214" s="47"/>
      <c r="JG214" s="47"/>
      <c r="JH214" s="47"/>
      <c r="JI214" s="47"/>
      <c r="JJ214" s="47"/>
      <c r="JK214" s="47"/>
      <c r="JL214" s="47"/>
      <c r="JM214" s="47"/>
      <c r="JN214" s="47"/>
      <c r="JO214" s="47"/>
    </row>
    <row r="215" spans="1:275" s="49" customFormat="1" x14ac:dyDescent="0.25">
      <c r="A215" s="47" t="s">
        <v>971</v>
      </c>
      <c r="B215" s="47" t="s">
        <v>722</v>
      </c>
      <c r="C215" s="47" t="s">
        <v>723</v>
      </c>
      <c r="D215" s="50"/>
      <c r="E215" s="50"/>
      <c r="F215" s="50"/>
      <c r="G215" s="182">
        <v>0.73301771463785836</v>
      </c>
      <c r="H215" s="181">
        <v>31</v>
      </c>
      <c r="I215" s="67" t="s">
        <v>87</v>
      </c>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c r="BP215" s="47"/>
      <c r="BQ215" s="47"/>
      <c r="BR215" s="47"/>
      <c r="BS215" s="47"/>
      <c r="BT215" s="47"/>
      <c r="BU215" s="47"/>
      <c r="BV215" s="47"/>
      <c r="BW215" s="47"/>
      <c r="BX215" s="47"/>
      <c r="BY215" s="47"/>
      <c r="BZ215" s="47"/>
      <c r="CA215" s="47"/>
      <c r="CB215" s="47"/>
      <c r="CC215" s="47"/>
      <c r="CD215" s="47"/>
      <c r="CE215" s="47"/>
      <c r="CF215" s="47"/>
      <c r="CG215" s="47"/>
      <c r="CH215" s="47"/>
      <c r="CI215" s="47"/>
      <c r="CJ215" s="47"/>
      <c r="CK215" s="47"/>
      <c r="CL215" s="47"/>
      <c r="CM215" s="47"/>
      <c r="CN215" s="47"/>
      <c r="CO215" s="47"/>
      <c r="CP215" s="47"/>
      <c r="CQ215" s="47"/>
      <c r="CR215" s="47"/>
      <c r="CS215" s="47"/>
      <c r="CT215" s="47"/>
      <c r="CU215" s="47"/>
      <c r="CV215" s="47"/>
      <c r="CW215" s="47"/>
      <c r="CX215" s="47"/>
      <c r="CY215" s="47"/>
      <c r="CZ215" s="47"/>
      <c r="DA215" s="47"/>
      <c r="DB215" s="47"/>
      <c r="DC215" s="47"/>
      <c r="DD215" s="47"/>
      <c r="DE215" s="47"/>
      <c r="DF215" s="47"/>
      <c r="DG215" s="47"/>
      <c r="DH215" s="47"/>
      <c r="DI215" s="47"/>
      <c r="DJ215" s="47"/>
      <c r="DK215" s="47"/>
      <c r="DL215" s="47"/>
      <c r="DM215" s="47"/>
      <c r="DN215" s="47"/>
      <c r="DO215" s="47"/>
      <c r="DP215" s="47"/>
      <c r="DQ215" s="47"/>
      <c r="DR215" s="47"/>
      <c r="DS215" s="47"/>
      <c r="DT215" s="47"/>
      <c r="DU215" s="47"/>
      <c r="DV215" s="47"/>
      <c r="DW215" s="47"/>
      <c r="DX215" s="47"/>
      <c r="DY215" s="47"/>
      <c r="DZ215" s="47"/>
      <c r="EA215" s="47"/>
      <c r="EB215" s="47"/>
      <c r="EC215" s="47"/>
      <c r="ED215" s="47"/>
      <c r="EE215" s="47"/>
      <c r="EF215" s="47"/>
      <c r="EG215" s="47"/>
      <c r="EH215" s="47"/>
      <c r="EI215" s="47"/>
      <c r="EJ215" s="47"/>
      <c r="EK215" s="47"/>
      <c r="EL215" s="47"/>
      <c r="EM215" s="47"/>
      <c r="EN215" s="47"/>
      <c r="EO215" s="47"/>
      <c r="EP215" s="47"/>
      <c r="EQ215" s="47"/>
      <c r="ER215" s="47"/>
      <c r="ES215" s="47"/>
      <c r="ET215" s="47"/>
      <c r="EU215" s="47"/>
      <c r="EV215" s="47"/>
      <c r="EW215" s="47"/>
      <c r="EX215" s="47"/>
      <c r="EY215" s="47"/>
      <c r="EZ215" s="47"/>
      <c r="FA215" s="47"/>
      <c r="FB215" s="47"/>
      <c r="FC215" s="47"/>
      <c r="FD215" s="47"/>
      <c r="FE215" s="47"/>
      <c r="FF215" s="47"/>
      <c r="FG215" s="47"/>
      <c r="FH215" s="47"/>
      <c r="FI215" s="47"/>
      <c r="FJ215" s="47"/>
      <c r="FK215" s="47"/>
      <c r="FL215" s="47"/>
      <c r="FM215" s="47"/>
      <c r="FN215" s="47"/>
      <c r="FO215" s="47"/>
      <c r="FP215" s="47"/>
      <c r="FQ215" s="47"/>
      <c r="FR215" s="47"/>
      <c r="FS215" s="47"/>
      <c r="FT215" s="47"/>
      <c r="FU215" s="47"/>
      <c r="FV215" s="47"/>
      <c r="FW215" s="47"/>
      <c r="FX215" s="47"/>
      <c r="FY215" s="47"/>
      <c r="FZ215" s="47"/>
      <c r="GA215" s="47"/>
      <c r="GB215" s="47"/>
      <c r="GC215" s="47"/>
      <c r="GD215" s="47"/>
      <c r="GE215" s="47"/>
      <c r="GF215" s="47"/>
      <c r="GG215" s="47"/>
      <c r="GH215" s="47"/>
      <c r="GI215" s="47"/>
      <c r="GJ215" s="47"/>
      <c r="GK215" s="47"/>
      <c r="GL215" s="47"/>
      <c r="GM215" s="47"/>
      <c r="GN215" s="47"/>
      <c r="GO215" s="47"/>
      <c r="GP215" s="47"/>
      <c r="GQ215" s="47"/>
      <c r="GR215" s="47"/>
      <c r="GS215" s="47"/>
      <c r="GT215" s="47"/>
      <c r="GU215" s="47"/>
      <c r="GV215" s="47"/>
      <c r="GW215" s="47"/>
      <c r="GX215" s="47"/>
      <c r="GY215" s="47"/>
      <c r="GZ215" s="47"/>
      <c r="HA215" s="47"/>
      <c r="HB215" s="47"/>
      <c r="HC215" s="47"/>
      <c r="HD215" s="47"/>
      <c r="HE215" s="47"/>
      <c r="HF215" s="47"/>
      <c r="HG215" s="47"/>
      <c r="HH215" s="47"/>
      <c r="HI215" s="47"/>
      <c r="HJ215" s="47"/>
      <c r="HK215" s="47"/>
      <c r="HL215" s="47"/>
      <c r="HM215" s="47"/>
      <c r="HN215" s="47"/>
      <c r="HO215" s="47"/>
      <c r="HP215" s="47"/>
      <c r="HQ215" s="47"/>
      <c r="HR215" s="47"/>
      <c r="HS215" s="47"/>
      <c r="HT215" s="47"/>
      <c r="HU215" s="47"/>
      <c r="HV215" s="47"/>
      <c r="HW215" s="47"/>
      <c r="HX215" s="47"/>
      <c r="HY215" s="47"/>
      <c r="HZ215" s="47"/>
      <c r="IA215" s="47"/>
      <c r="IB215" s="47"/>
      <c r="IC215" s="47"/>
      <c r="ID215" s="47"/>
      <c r="IE215" s="47"/>
      <c r="IF215" s="47"/>
      <c r="IG215" s="47"/>
      <c r="IH215" s="47"/>
      <c r="II215" s="47"/>
      <c r="IJ215" s="47"/>
      <c r="IK215" s="47"/>
      <c r="IL215" s="47"/>
      <c r="IM215" s="47"/>
      <c r="IN215" s="47"/>
      <c r="IO215" s="47"/>
      <c r="IP215" s="47"/>
      <c r="IQ215" s="47"/>
      <c r="IR215" s="47"/>
      <c r="IS215" s="47"/>
      <c r="IT215" s="47"/>
      <c r="IU215" s="47"/>
      <c r="IV215" s="47"/>
      <c r="IW215" s="47"/>
      <c r="IX215" s="47"/>
      <c r="IY215" s="47"/>
      <c r="IZ215" s="47"/>
      <c r="JA215" s="47"/>
      <c r="JB215" s="47"/>
      <c r="JC215" s="47"/>
      <c r="JD215" s="47"/>
      <c r="JE215" s="47"/>
      <c r="JF215" s="47"/>
      <c r="JG215" s="47"/>
      <c r="JH215" s="47"/>
      <c r="JI215" s="47"/>
      <c r="JJ215" s="47"/>
      <c r="JK215" s="47"/>
      <c r="JL215" s="47"/>
      <c r="JM215" s="47"/>
      <c r="JN215" s="47"/>
      <c r="JO215" s="47"/>
    </row>
    <row r="216" spans="1:275" s="49" customFormat="1" x14ac:dyDescent="0.25">
      <c r="A216" s="47" t="s">
        <v>971</v>
      </c>
      <c r="B216" s="47" t="s">
        <v>211</v>
      </c>
      <c r="C216" s="47" t="s">
        <v>724</v>
      </c>
      <c r="D216" s="50"/>
      <c r="E216" s="50"/>
      <c r="F216" s="50"/>
      <c r="G216" s="182">
        <v>0.72993274207632264</v>
      </c>
      <c r="H216" s="181">
        <v>32</v>
      </c>
      <c r="I216" s="67" t="s">
        <v>87</v>
      </c>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7"/>
      <c r="BS216" s="47"/>
      <c r="BT216" s="47"/>
      <c r="BU216" s="47"/>
      <c r="BV216" s="47"/>
      <c r="BW216" s="47"/>
      <c r="BX216" s="47"/>
      <c r="BY216" s="47"/>
      <c r="BZ216" s="47"/>
      <c r="CA216" s="47"/>
      <c r="CB216" s="47"/>
      <c r="CC216" s="47"/>
      <c r="CD216" s="47"/>
      <c r="CE216" s="47"/>
      <c r="CF216" s="47"/>
      <c r="CG216" s="47"/>
      <c r="CH216" s="47"/>
      <c r="CI216" s="47"/>
      <c r="CJ216" s="47"/>
      <c r="CK216" s="47"/>
      <c r="CL216" s="47"/>
      <c r="CM216" s="47"/>
      <c r="CN216" s="47"/>
      <c r="CO216" s="47"/>
      <c r="CP216" s="47"/>
      <c r="CQ216" s="47"/>
      <c r="CR216" s="47"/>
      <c r="CS216" s="47"/>
      <c r="CT216" s="47"/>
      <c r="CU216" s="47"/>
      <c r="CV216" s="47"/>
      <c r="CW216" s="47"/>
      <c r="CX216" s="47"/>
      <c r="CY216" s="47"/>
      <c r="CZ216" s="47"/>
      <c r="DA216" s="47"/>
      <c r="DB216" s="47"/>
      <c r="DC216" s="47"/>
      <c r="DD216" s="47"/>
      <c r="DE216" s="47"/>
      <c r="DF216" s="47"/>
      <c r="DG216" s="47"/>
      <c r="DH216" s="47"/>
      <c r="DI216" s="47"/>
      <c r="DJ216" s="47"/>
      <c r="DK216" s="47"/>
      <c r="DL216" s="47"/>
      <c r="DM216" s="47"/>
      <c r="DN216" s="47"/>
      <c r="DO216" s="47"/>
      <c r="DP216" s="47"/>
      <c r="DQ216" s="47"/>
      <c r="DR216" s="47"/>
      <c r="DS216" s="47"/>
      <c r="DT216" s="47"/>
      <c r="DU216" s="47"/>
      <c r="DV216" s="47"/>
      <c r="DW216" s="47"/>
      <c r="DX216" s="47"/>
      <c r="DY216" s="47"/>
      <c r="DZ216" s="47"/>
      <c r="EA216" s="47"/>
      <c r="EB216" s="47"/>
      <c r="EC216" s="47"/>
      <c r="ED216" s="47"/>
      <c r="EE216" s="47"/>
      <c r="EF216" s="47"/>
      <c r="EG216" s="47"/>
      <c r="EH216" s="47"/>
      <c r="EI216" s="47"/>
      <c r="EJ216" s="47"/>
      <c r="EK216" s="47"/>
      <c r="EL216" s="47"/>
      <c r="EM216" s="47"/>
      <c r="EN216" s="47"/>
      <c r="EO216" s="47"/>
      <c r="EP216" s="47"/>
      <c r="EQ216" s="47"/>
      <c r="ER216" s="47"/>
      <c r="ES216" s="47"/>
      <c r="ET216" s="47"/>
      <c r="EU216" s="47"/>
      <c r="EV216" s="47"/>
      <c r="EW216" s="47"/>
      <c r="EX216" s="47"/>
      <c r="EY216" s="47"/>
      <c r="EZ216" s="47"/>
      <c r="FA216" s="47"/>
      <c r="FB216" s="47"/>
      <c r="FC216" s="47"/>
      <c r="FD216" s="47"/>
      <c r="FE216" s="47"/>
      <c r="FF216" s="47"/>
      <c r="FG216" s="47"/>
      <c r="FH216" s="47"/>
      <c r="FI216" s="47"/>
      <c r="FJ216" s="47"/>
      <c r="FK216" s="47"/>
      <c r="FL216" s="47"/>
      <c r="FM216" s="47"/>
      <c r="FN216" s="47"/>
      <c r="FO216" s="47"/>
      <c r="FP216" s="47"/>
      <c r="FQ216" s="47"/>
      <c r="FR216" s="47"/>
      <c r="FS216" s="47"/>
      <c r="FT216" s="47"/>
      <c r="FU216" s="47"/>
      <c r="FV216" s="47"/>
      <c r="FW216" s="47"/>
      <c r="FX216" s="47"/>
      <c r="FY216" s="47"/>
      <c r="FZ216" s="47"/>
      <c r="GA216" s="47"/>
      <c r="GB216" s="47"/>
      <c r="GC216" s="47"/>
      <c r="GD216" s="47"/>
      <c r="GE216" s="47"/>
      <c r="GF216" s="47"/>
      <c r="GG216" s="47"/>
      <c r="GH216" s="47"/>
      <c r="GI216" s="47"/>
      <c r="GJ216" s="47"/>
      <c r="GK216" s="47"/>
      <c r="GL216" s="47"/>
      <c r="GM216" s="47"/>
      <c r="GN216" s="47"/>
      <c r="GO216" s="47"/>
      <c r="GP216" s="47"/>
      <c r="GQ216" s="47"/>
      <c r="GR216" s="47"/>
      <c r="GS216" s="47"/>
      <c r="GT216" s="47"/>
      <c r="GU216" s="47"/>
      <c r="GV216" s="47"/>
      <c r="GW216" s="47"/>
      <c r="GX216" s="47"/>
      <c r="GY216" s="47"/>
      <c r="GZ216" s="47"/>
      <c r="HA216" s="47"/>
      <c r="HB216" s="47"/>
      <c r="HC216" s="47"/>
      <c r="HD216" s="47"/>
      <c r="HE216" s="47"/>
      <c r="HF216" s="47"/>
      <c r="HG216" s="47"/>
      <c r="HH216" s="47"/>
      <c r="HI216" s="47"/>
      <c r="HJ216" s="47"/>
      <c r="HK216" s="47"/>
      <c r="HL216" s="47"/>
      <c r="HM216" s="47"/>
      <c r="HN216" s="47"/>
      <c r="HO216" s="47"/>
      <c r="HP216" s="47"/>
      <c r="HQ216" s="47"/>
      <c r="HR216" s="47"/>
      <c r="HS216" s="47"/>
      <c r="HT216" s="47"/>
      <c r="HU216" s="47"/>
      <c r="HV216" s="47"/>
      <c r="HW216" s="47"/>
      <c r="HX216" s="47"/>
      <c r="HY216" s="47"/>
      <c r="HZ216" s="47"/>
      <c r="IA216" s="47"/>
      <c r="IB216" s="47"/>
      <c r="IC216" s="47"/>
      <c r="ID216" s="47"/>
      <c r="IE216" s="47"/>
      <c r="IF216" s="47"/>
      <c r="IG216" s="47"/>
      <c r="IH216" s="47"/>
      <c r="II216" s="47"/>
      <c r="IJ216" s="47"/>
      <c r="IK216" s="47"/>
      <c r="IL216" s="47"/>
      <c r="IM216" s="47"/>
      <c r="IN216" s="47"/>
      <c r="IO216" s="47"/>
      <c r="IP216" s="47"/>
      <c r="IQ216" s="47"/>
      <c r="IR216" s="47"/>
      <c r="IS216" s="47"/>
      <c r="IT216" s="47"/>
      <c r="IU216" s="47"/>
      <c r="IV216" s="47"/>
      <c r="IW216" s="47"/>
      <c r="IX216" s="47"/>
      <c r="IY216" s="47"/>
      <c r="IZ216" s="47"/>
      <c r="JA216" s="47"/>
      <c r="JB216" s="47"/>
      <c r="JC216" s="47"/>
      <c r="JD216" s="47"/>
      <c r="JE216" s="47"/>
      <c r="JF216" s="47"/>
      <c r="JG216" s="47"/>
      <c r="JH216" s="47"/>
      <c r="JI216" s="47"/>
      <c r="JJ216" s="47"/>
      <c r="JK216" s="47"/>
      <c r="JL216" s="47"/>
      <c r="JM216" s="47"/>
      <c r="JN216" s="47"/>
      <c r="JO216" s="47"/>
    </row>
    <row r="217" spans="1:275" s="49" customFormat="1" x14ac:dyDescent="0.25">
      <c r="A217" s="47" t="s">
        <v>971</v>
      </c>
      <c r="B217" s="47" t="s">
        <v>679</v>
      </c>
      <c r="C217" s="47" t="s">
        <v>680</v>
      </c>
      <c r="D217" s="50"/>
      <c r="E217" s="50"/>
      <c r="F217" s="50"/>
      <c r="G217" s="182">
        <v>0.72651348926311954</v>
      </c>
      <c r="H217" s="181">
        <v>33</v>
      </c>
      <c r="I217" s="67" t="s">
        <v>82</v>
      </c>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c r="BM217" s="47"/>
      <c r="BN217" s="47"/>
      <c r="BO217" s="47"/>
      <c r="BP217" s="47"/>
      <c r="BQ217" s="47"/>
      <c r="BR217" s="47"/>
      <c r="BS217" s="47"/>
      <c r="BT217" s="47"/>
      <c r="BU217" s="47"/>
      <c r="BV217" s="47"/>
      <c r="BW217" s="47"/>
      <c r="BX217" s="47"/>
      <c r="BY217" s="47"/>
      <c r="BZ217" s="47"/>
      <c r="CA217" s="47"/>
      <c r="CB217" s="47"/>
      <c r="CC217" s="47"/>
      <c r="CD217" s="47"/>
      <c r="CE217" s="47"/>
      <c r="CF217" s="47"/>
      <c r="CG217" s="47"/>
      <c r="CH217" s="47"/>
      <c r="CI217" s="47"/>
      <c r="CJ217" s="47"/>
      <c r="CK217" s="47"/>
      <c r="CL217" s="47"/>
      <c r="CM217" s="47"/>
      <c r="CN217" s="47"/>
      <c r="CO217" s="47"/>
      <c r="CP217" s="47"/>
      <c r="CQ217" s="47"/>
      <c r="CR217" s="47"/>
      <c r="CS217" s="47"/>
      <c r="CT217" s="47"/>
      <c r="CU217" s="47"/>
      <c r="CV217" s="47"/>
      <c r="CW217" s="47"/>
      <c r="CX217" s="47"/>
      <c r="CY217" s="47"/>
      <c r="CZ217" s="47"/>
      <c r="DA217" s="47"/>
      <c r="DB217" s="47"/>
      <c r="DC217" s="47"/>
      <c r="DD217" s="47"/>
      <c r="DE217" s="47"/>
      <c r="DF217" s="47"/>
      <c r="DG217" s="47"/>
      <c r="DH217" s="47"/>
      <c r="DI217" s="47"/>
      <c r="DJ217" s="47"/>
      <c r="DK217" s="47"/>
      <c r="DL217" s="47"/>
      <c r="DM217" s="47"/>
      <c r="DN217" s="47"/>
      <c r="DO217" s="47"/>
      <c r="DP217" s="47"/>
      <c r="DQ217" s="47"/>
      <c r="DR217" s="47"/>
      <c r="DS217" s="47"/>
      <c r="DT217" s="47"/>
      <c r="DU217" s="47"/>
      <c r="DV217" s="47"/>
      <c r="DW217" s="47"/>
      <c r="DX217" s="47"/>
      <c r="DY217" s="47"/>
      <c r="DZ217" s="47"/>
      <c r="EA217" s="47"/>
      <c r="EB217" s="47"/>
      <c r="EC217" s="47"/>
      <c r="ED217" s="47"/>
      <c r="EE217" s="47"/>
      <c r="EF217" s="47"/>
      <c r="EG217" s="47"/>
      <c r="EH217" s="47"/>
      <c r="EI217" s="47"/>
      <c r="EJ217" s="47"/>
      <c r="EK217" s="47"/>
      <c r="EL217" s="47"/>
      <c r="EM217" s="47"/>
      <c r="EN217" s="47"/>
      <c r="EO217" s="47"/>
      <c r="EP217" s="47"/>
      <c r="EQ217" s="47"/>
      <c r="ER217" s="47"/>
      <c r="ES217" s="47"/>
      <c r="ET217" s="47"/>
      <c r="EU217" s="47"/>
      <c r="EV217" s="47"/>
      <c r="EW217" s="47"/>
      <c r="EX217" s="47"/>
      <c r="EY217" s="47"/>
      <c r="EZ217" s="47"/>
      <c r="FA217" s="47"/>
      <c r="FB217" s="47"/>
      <c r="FC217" s="47"/>
      <c r="FD217" s="47"/>
      <c r="FE217" s="47"/>
      <c r="FF217" s="47"/>
      <c r="FG217" s="47"/>
      <c r="FH217" s="47"/>
      <c r="FI217" s="47"/>
      <c r="FJ217" s="47"/>
      <c r="FK217" s="47"/>
      <c r="FL217" s="47"/>
      <c r="FM217" s="47"/>
      <c r="FN217" s="47"/>
      <c r="FO217" s="47"/>
      <c r="FP217" s="47"/>
      <c r="FQ217" s="47"/>
      <c r="FR217" s="47"/>
      <c r="FS217" s="47"/>
      <c r="FT217" s="47"/>
      <c r="FU217" s="47"/>
      <c r="FV217" s="47"/>
      <c r="FW217" s="47"/>
      <c r="FX217" s="47"/>
      <c r="FY217" s="47"/>
      <c r="FZ217" s="47"/>
      <c r="GA217" s="47"/>
      <c r="GB217" s="47"/>
      <c r="GC217" s="47"/>
      <c r="GD217" s="47"/>
      <c r="GE217" s="47"/>
      <c r="GF217" s="47"/>
      <c r="GG217" s="47"/>
      <c r="GH217" s="47"/>
      <c r="GI217" s="47"/>
      <c r="GJ217" s="47"/>
      <c r="GK217" s="47"/>
      <c r="GL217" s="47"/>
      <c r="GM217" s="47"/>
      <c r="GN217" s="47"/>
      <c r="GO217" s="47"/>
      <c r="GP217" s="47"/>
      <c r="GQ217" s="47"/>
      <c r="GR217" s="47"/>
      <c r="GS217" s="47"/>
      <c r="GT217" s="47"/>
      <c r="GU217" s="47"/>
      <c r="GV217" s="47"/>
      <c r="GW217" s="47"/>
      <c r="GX217" s="47"/>
      <c r="GY217" s="47"/>
      <c r="GZ217" s="47"/>
      <c r="HA217" s="47"/>
      <c r="HB217" s="47"/>
      <c r="HC217" s="47"/>
      <c r="HD217" s="47"/>
      <c r="HE217" s="47"/>
      <c r="HF217" s="47"/>
      <c r="HG217" s="47"/>
      <c r="HH217" s="47"/>
      <c r="HI217" s="47"/>
      <c r="HJ217" s="47"/>
      <c r="HK217" s="47"/>
      <c r="HL217" s="47"/>
      <c r="HM217" s="47"/>
      <c r="HN217" s="47"/>
      <c r="HO217" s="47"/>
      <c r="HP217" s="47"/>
      <c r="HQ217" s="47"/>
      <c r="HR217" s="47"/>
      <c r="HS217" s="47"/>
      <c r="HT217" s="47"/>
      <c r="HU217" s="47"/>
      <c r="HV217" s="47"/>
      <c r="HW217" s="47"/>
      <c r="HX217" s="47"/>
      <c r="HY217" s="47"/>
      <c r="HZ217" s="47"/>
      <c r="IA217" s="47"/>
      <c r="IB217" s="47"/>
      <c r="IC217" s="47"/>
      <c r="ID217" s="47"/>
      <c r="IE217" s="47"/>
      <c r="IF217" s="47"/>
      <c r="IG217" s="47"/>
      <c r="IH217" s="47"/>
      <c r="II217" s="47"/>
      <c r="IJ217" s="47"/>
      <c r="IK217" s="47"/>
      <c r="IL217" s="47"/>
      <c r="IM217" s="47"/>
      <c r="IN217" s="47"/>
      <c r="IO217" s="47"/>
      <c r="IP217" s="47"/>
      <c r="IQ217" s="47"/>
      <c r="IR217" s="47"/>
      <c r="IS217" s="47"/>
      <c r="IT217" s="47"/>
      <c r="IU217" s="47"/>
      <c r="IV217" s="47"/>
      <c r="IW217" s="47"/>
      <c r="IX217" s="47"/>
      <c r="IY217" s="47"/>
      <c r="IZ217" s="47"/>
      <c r="JA217" s="47"/>
      <c r="JB217" s="47"/>
      <c r="JC217" s="47"/>
      <c r="JD217" s="47"/>
      <c r="JE217" s="47"/>
      <c r="JF217" s="47"/>
      <c r="JG217" s="47"/>
      <c r="JH217" s="47"/>
      <c r="JI217" s="47"/>
      <c r="JJ217" s="47"/>
      <c r="JK217" s="47"/>
      <c r="JL217" s="47"/>
      <c r="JM217" s="47"/>
      <c r="JN217" s="47"/>
      <c r="JO217" s="47"/>
    </row>
    <row r="218" spans="1:275" s="49" customFormat="1" x14ac:dyDescent="0.25">
      <c r="A218" s="49" t="s">
        <v>603</v>
      </c>
      <c r="B218" s="49" t="s">
        <v>528</v>
      </c>
      <c r="C218" s="49" t="s">
        <v>262</v>
      </c>
      <c r="D218" s="51"/>
      <c r="E218" s="51"/>
      <c r="F218" s="51"/>
      <c r="G218" s="70">
        <v>0.7245711479154886</v>
      </c>
      <c r="H218" s="71">
        <v>29</v>
      </c>
      <c r="I218" s="70" t="s">
        <v>82</v>
      </c>
    </row>
    <row r="219" spans="1:275" s="49" customFormat="1" x14ac:dyDescent="0.25">
      <c r="A219" s="49" t="s">
        <v>603</v>
      </c>
      <c r="B219" s="49" t="s">
        <v>568</v>
      </c>
      <c r="C219" s="49" t="s">
        <v>141</v>
      </c>
      <c r="D219" s="51"/>
      <c r="E219" s="51"/>
      <c r="F219" s="51"/>
      <c r="G219" s="70">
        <v>0.72134476275652981</v>
      </c>
      <c r="H219" s="71">
        <v>30</v>
      </c>
      <c r="I219" s="70" t="s">
        <v>82</v>
      </c>
    </row>
    <row r="220" spans="1:275" s="49" customFormat="1" x14ac:dyDescent="0.25">
      <c r="A220" s="49" t="s">
        <v>282</v>
      </c>
      <c r="B220" s="49" t="s">
        <v>198</v>
      </c>
      <c r="C220" s="49" t="s">
        <v>151</v>
      </c>
      <c r="D220" s="51">
        <v>0.72134295934139103</v>
      </c>
      <c r="E220" s="51">
        <v>0.72134295934139103</v>
      </c>
      <c r="F220" s="51">
        <v>0.72134295934139103</v>
      </c>
      <c r="G220" s="70">
        <v>0.72134295934139103</v>
      </c>
      <c r="H220" s="71">
        <v>38</v>
      </c>
      <c r="I220" s="72" t="s">
        <v>82</v>
      </c>
    </row>
    <row r="221" spans="1:275" s="49" customFormat="1" x14ac:dyDescent="0.25">
      <c r="A221" s="49" t="s">
        <v>284</v>
      </c>
      <c r="B221" s="49" t="s">
        <v>61</v>
      </c>
      <c r="C221" s="49" t="s">
        <v>62</v>
      </c>
      <c r="D221" s="51">
        <v>0.70227450867048902</v>
      </c>
      <c r="E221" s="51">
        <v>0.71927450867048903</v>
      </c>
      <c r="F221" s="51">
        <v>0.71927450867048903</v>
      </c>
      <c r="G221" s="70">
        <v>0.71927450867048903</v>
      </c>
      <c r="H221" s="71">
        <v>18</v>
      </c>
      <c r="I221" s="73" t="s">
        <v>82</v>
      </c>
    </row>
    <row r="222" spans="1:275" s="49" customFormat="1" x14ac:dyDescent="0.25">
      <c r="A222" s="49" t="s">
        <v>284</v>
      </c>
      <c r="B222" s="49" t="s">
        <v>116</v>
      </c>
      <c r="C222" s="49" t="s">
        <v>117</v>
      </c>
      <c r="D222" s="51">
        <v>0.6930917449938101</v>
      </c>
      <c r="E222" s="51">
        <v>0.71859174499381007</v>
      </c>
      <c r="F222" s="51">
        <v>0.71859174499381007</v>
      </c>
      <c r="G222" s="70">
        <v>0.71859174499381007</v>
      </c>
      <c r="H222" s="71">
        <v>19</v>
      </c>
      <c r="I222" s="73" t="s">
        <v>82</v>
      </c>
    </row>
    <row r="223" spans="1:275" s="49" customFormat="1" x14ac:dyDescent="0.25">
      <c r="A223" s="49" t="s">
        <v>283</v>
      </c>
      <c r="B223" s="49" t="s">
        <v>266</v>
      </c>
      <c r="C223" s="49" t="s">
        <v>267</v>
      </c>
      <c r="D223" s="52">
        <v>0.71836493272040969</v>
      </c>
      <c r="E223" s="52">
        <v>0.71836493272040969</v>
      </c>
      <c r="F223" s="52">
        <v>0.71836493272040969</v>
      </c>
      <c r="G223" s="74">
        <v>0.71836493272040969</v>
      </c>
      <c r="H223" s="71">
        <v>18</v>
      </c>
      <c r="I223" s="73" t="s">
        <v>82</v>
      </c>
    </row>
    <row r="224" spans="1:275" s="49" customFormat="1" x14ac:dyDescent="0.25">
      <c r="A224" s="49" t="s">
        <v>386</v>
      </c>
      <c r="B224" s="49" t="s">
        <v>304</v>
      </c>
      <c r="C224" s="49" t="s">
        <v>305</v>
      </c>
      <c r="D224" s="52">
        <v>0.67917634989426956</v>
      </c>
      <c r="E224" s="52">
        <v>0.71817634989426959</v>
      </c>
      <c r="F224" s="52">
        <v>0.71817634989426959</v>
      </c>
      <c r="G224" s="74">
        <v>0.71817634989426959</v>
      </c>
      <c r="H224" s="71">
        <v>22</v>
      </c>
      <c r="I224" s="73" t="s">
        <v>82</v>
      </c>
    </row>
    <row r="225" spans="1:275" s="49" customFormat="1" x14ac:dyDescent="0.25">
      <c r="A225" s="47" t="s">
        <v>971</v>
      </c>
      <c r="B225" s="47" t="s">
        <v>703</v>
      </c>
      <c r="C225" s="47" t="s">
        <v>704</v>
      </c>
      <c r="D225" s="50"/>
      <c r="E225" s="50"/>
      <c r="F225" s="50"/>
      <c r="G225" s="182">
        <v>0.71669568565102959</v>
      </c>
      <c r="H225" s="181">
        <v>34</v>
      </c>
      <c r="I225" s="67" t="s">
        <v>82</v>
      </c>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c r="BP225" s="47"/>
      <c r="BQ225" s="47"/>
      <c r="BR225" s="47"/>
      <c r="BS225" s="47"/>
      <c r="BT225" s="47"/>
      <c r="BU225" s="47"/>
      <c r="BV225" s="47"/>
      <c r="BW225" s="47"/>
      <c r="BX225" s="47"/>
      <c r="BY225" s="47"/>
      <c r="BZ225" s="47"/>
      <c r="CA225" s="47"/>
      <c r="CB225" s="47"/>
      <c r="CC225" s="47"/>
      <c r="CD225" s="47"/>
      <c r="CE225" s="47"/>
      <c r="CF225" s="47"/>
      <c r="CG225" s="47"/>
      <c r="CH225" s="47"/>
      <c r="CI225" s="47"/>
      <c r="CJ225" s="47"/>
      <c r="CK225" s="47"/>
      <c r="CL225" s="47"/>
      <c r="CM225" s="47"/>
      <c r="CN225" s="47"/>
      <c r="CO225" s="47"/>
      <c r="CP225" s="47"/>
      <c r="CQ225" s="47"/>
      <c r="CR225" s="47"/>
      <c r="CS225" s="47"/>
      <c r="CT225" s="47"/>
      <c r="CU225" s="47"/>
      <c r="CV225" s="47"/>
      <c r="CW225" s="47"/>
      <c r="CX225" s="47"/>
      <c r="CY225" s="47"/>
      <c r="CZ225" s="47"/>
      <c r="DA225" s="47"/>
      <c r="DB225" s="47"/>
      <c r="DC225" s="47"/>
      <c r="DD225" s="47"/>
      <c r="DE225" s="47"/>
      <c r="DF225" s="47"/>
      <c r="DG225" s="47"/>
      <c r="DH225" s="47"/>
      <c r="DI225" s="47"/>
      <c r="DJ225" s="47"/>
      <c r="DK225" s="47"/>
      <c r="DL225" s="47"/>
      <c r="DM225" s="47"/>
      <c r="DN225" s="47"/>
      <c r="DO225" s="47"/>
      <c r="DP225" s="47"/>
      <c r="DQ225" s="47"/>
      <c r="DR225" s="47"/>
      <c r="DS225" s="47"/>
      <c r="DT225" s="47"/>
      <c r="DU225" s="47"/>
      <c r="DV225" s="47"/>
      <c r="DW225" s="47"/>
      <c r="DX225" s="47"/>
      <c r="DY225" s="47"/>
      <c r="DZ225" s="47"/>
      <c r="EA225" s="47"/>
      <c r="EB225" s="47"/>
      <c r="EC225" s="47"/>
      <c r="ED225" s="47"/>
      <c r="EE225" s="47"/>
      <c r="EF225" s="47"/>
      <c r="EG225" s="47"/>
      <c r="EH225" s="47"/>
      <c r="EI225" s="47"/>
      <c r="EJ225" s="47"/>
      <c r="EK225" s="47"/>
      <c r="EL225" s="47"/>
      <c r="EM225" s="47"/>
      <c r="EN225" s="47"/>
      <c r="EO225" s="47"/>
      <c r="EP225" s="47"/>
      <c r="EQ225" s="47"/>
      <c r="ER225" s="47"/>
      <c r="ES225" s="47"/>
      <c r="ET225" s="47"/>
      <c r="EU225" s="47"/>
      <c r="EV225" s="47"/>
      <c r="EW225" s="47"/>
      <c r="EX225" s="47"/>
      <c r="EY225" s="47"/>
      <c r="EZ225" s="47"/>
      <c r="FA225" s="47"/>
      <c r="FB225" s="47"/>
      <c r="FC225" s="47"/>
      <c r="FD225" s="47"/>
      <c r="FE225" s="47"/>
      <c r="FF225" s="47"/>
      <c r="FG225" s="47"/>
      <c r="FH225" s="47"/>
      <c r="FI225" s="47"/>
      <c r="FJ225" s="47"/>
      <c r="FK225" s="47"/>
      <c r="FL225" s="47"/>
      <c r="FM225" s="47"/>
      <c r="FN225" s="47"/>
      <c r="FO225" s="47"/>
      <c r="FP225" s="47"/>
      <c r="FQ225" s="47"/>
      <c r="FR225" s="47"/>
      <c r="FS225" s="47"/>
      <c r="FT225" s="47"/>
      <c r="FU225" s="47"/>
      <c r="FV225" s="47"/>
      <c r="FW225" s="47"/>
      <c r="FX225" s="47"/>
      <c r="FY225" s="47"/>
      <c r="FZ225" s="47"/>
      <c r="GA225" s="47"/>
      <c r="GB225" s="47"/>
      <c r="GC225" s="47"/>
      <c r="GD225" s="47"/>
      <c r="GE225" s="47"/>
      <c r="GF225" s="47"/>
      <c r="GG225" s="47"/>
      <c r="GH225" s="47"/>
      <c r="GI225" s="47"/>
      <c r="GJ225" s="47"/>
      <c r="GK225" s="47"/>
      <c r="GL225" s="47"/>
      <c r="GM225" s="47"/>
      <c r="GN225" s="47"/>
      <c r="GO225" s="47"/>
      <c r="GP225" s="47"/>
      <c r="GQ225" s="47"/>
      <c r="GR225" s="47"/>
      <c r="GS225" s="47"/>
      <c r="GT225" s="47"/>
      <c r="GU225" s="47"/>
      <c r="GV225" s="47"/>
      <c r="GW225" s="47"/>
      <c r="GX225" s="47"/>
      <c r="GY225" s="47"/>
      <c r="GZ225" s="47"/>
      <c r="HA225" s="47"/>
      <c r="HB225" s="47"/>
      <c r="HC225" s="47"/>
      <c r="HD225" s="47"/>
      <c r="HE225" s="47"/>
      <c r="HF225" s="47"/>
      <c r="HG225" s="47"/>
      <c r="HH225" s="47"/>
      <c r="HI225" s="47"/>
      <c r="HJ225" s="47"/>
      <c r="HK225" s="47"/>
      <c r="HL225" s="47"/>
      <c r="HM225" s="47"/>
      <c r="HN225" s="47"/>
      <c r="HO225" s="47"/>
      <c r="HP225" s="47"/>
      <c r="HQ225" s="47"/>
      <c r="HR225" s="47"/>
      <c r="HS225" s="47"/>
      <c r="HT225" s="47"/>
      <c r="HU225" s="47"/>
      <c r="HV225" s="47"/>
      <c r="HW225" s="47"/>
      <c r="HX225" s="47"/>
      <c r="HY225" s="47"/>
      <c r="HZ225" s="47"/>
      <c r="IA225" s="47"/>
      <c r="IB225" s="47"/>
      <c r="IC225" s="47"/>
      <c r="ID225" s="47"/>
      <c r="IE225" s="47"/>
      <c r="IF225" s="47"/>
      <c r="IG225" s="47"/>
      <c r="IH225" s="47"/>
      <c r="II225" s="47"/>
      <c r="IJ225" s="47"/>
      <c r="IK225" s="47"/>
      <c r="IL225" s="47"/>
      <c r="IM225" s="47"/>
      <c r="IN225" s="47"/>
      <c r="IO225" s="47"/>
      <c r="IP225" s="47"/>
      <c r="IQ225" s="47"/>
      <c r="IR225" s="47"/>
      <c r="IS225" s="47"/>
      <c r="IT225" s="47"/>
      <c r="IU225" s="47"/>
      <c r="IV225" s="47"/>
      <c r="IW225" s="47"/>
      <c r="IX225" s="47"/>
      <c r="IY225" s="47"/>
      <c r="IZ225" s="47"/>
      <c r="JA225" s="47"/>
      <c r="JB225" s="47"/>
      <c r="JC225" s="47"/>
      <c r="JD225" s="47"/>
      <c r="JE225" s="47"/>
      <c r="JF225" s="47"/>
      <c r="JG225" s="47"/>
      <c r="JH225" s="47"/>
      <c r="JI225" s="47"/>
      <c r="JJ225" s="47"/>
      <c r="JK225" s="47"/>
      <c r="JL225" s="47"/>
      <c r="JM225" s="47"/>
      <c r="JN225" s="47"/>
      <c r="JO225" s="47"/>
    </row>
    <row r="226" spans="1:275" s="49" customFormat="1" x14ac:dyDescent="0.25">
      <c r="A226" s="49" t="s">
        <v>282</v>
      </c>
      <c r="B226" s="49" t="s">
        <v>174</v>
      </c>
      <c r="C226" s="49" t="s">
        <v>175</v>
      </c>
      <c r="D226" s="51">
        <v>0.70452292367692548</v>
      </c>
      <c r="E226" s="51">
        <v>0.71252292367692549</v>
      </c>
      <c r="F226" s="51">
        <v>0.71252292367692549</v>
      </c>
      <c r="G226" s="70">
        <v>0.71252292367692549</v>
      </c>
      <c r="H226" s="71">
        <v>39</v>
      </c>
      <c r="I226" s="72" t="s">
        <v>82</v>
      </c>
    </row>
    <row r="227" spans="1:275" s="49" customFormat="1" x14ac:dyDescent="0.25">
      <c r="A227" s="49" t="s">
        <v>284</v>
      </c>
      <c r="B227" s="49" t="s">
        <v>67</v>
      </c>
      <c r="C227" s="49" t="s">
        <v>68</v>
      </c>
      <c r="D227" s="51">
        <v>0.71248844177469051</v>
      </c>
      <c r="E227" s="51">
        <v>0.71248844177469051</v>
      </c>
      <c r="F227" s="51">
        <v>0.71248844177469051</v>
      </c>
      <c r="G227" s="70">
        <v>0.71248844177469051</v>
      </c>
      <c r="H227" s="71">
        <v>19</v>
      </c>
      <c r="I227" s="73" t="s">
        <v>82</v>
      </c>
    </row>
    <row r="228" spans="1:275" s="49" customFormat="1" x14ac:dyDescent="0.25">
      <c r="A228" s="49" t="s">
        <v>284</v>
      </c>
      <c r="B228" s="49" t="s">
        <v>59</v>
      </c>
      <c r="C228" s="49" t="s">
        <v>60</v>
      </c>
      <c r="D228" s="51">
        <v>0.70984768097937345</v>
      </c>
      <c r="E228" s="51">
        <v>0.70984768097937345</v>
      </c>
      <c r="F228" s="51">
        <v>0.70984768097937345</v>
      </c>
      <c r="G228" s="70">
        <v>0.70984768097937345</v>
      </c>
      <c r="H228" s="71">
        <v>20</v>
      </c>
      <c r="I228" s="73" t="s">
        <v>82</v>
      </c>
    </row>
    <row r="229" spans="1:275" s="49" customFormat="1" x14ac:dyDescent="0.25">
      <c r="A229" s="49" t="s">
        <v>282</v>
      </c>
      <c r="B229" s="49" t="s">
        <v>168</v>
      </c>
      <c r="C229" s="49" t="s">
        <v>169</v>
      </c>
      <c r="D229" s="51">
        <v>0.70849679124361253</v>
      </c>
      <c r="E229" s="51">
        <v>0.70849679124361253</v>
      </c>
      <c r="F229" s="51">
        <v>0.70849679124361253</v>
      </c>
      <c r="G229" s="70">
        <v>0.70849679124361253</v>
      </c>
      <c r="H229" s="71">
        <v>40</v>
      </c>
      <c r="I229" s="72" t="s">
        <v>82</v>
      </c>
    </row>
    <row r="230" spans="1:275" s="49" customFormat="1" x14ac:dyDescent="0.25">
      <c r="A230" s="49" t="s">
        <v>282</v>
      </c>
      <c r="B230" s="49" t="s">
        <v>199</v>
      </c>
      <c r="C230" s="49" t="s">
        <v>162</v>
      </c>
      <c r="D230" s="51">
        <v>0.70805600229444299</v>
      </c>
      <c r="E230" s="51">
        <v>0.70805600229444299</v>
      </c>
      <c r="F230" s="51">
        <v>0.70805600229444299</v>
      </c>
      <c r="G230" s="70">
        <v>0.70805600229444299</v>
      </c>
      <c r="H230" s="71">
        <v>41</v>
      </c>
      <c r="I230" s="72" t="s">
        <v>82</v>
      </c>
    </row>
    <row r="231" spans="1:275" s="49" customFormat="1" x14ac:dyDescent="0.25">
      <c r="A231" s="49" t="s">
        <v>435</v>
      </c>
      <c r="B231" s="51" t="s">
        <v>410</v>
      </c>
      <c r="C231" s="51" t="s">
        <v>411</v>
      </c>
      <c r="D231" s="51">
        <v>0.70673370516567868</v>
      </c>
      <c r="E231" s="51">
        <v>0.70673370516567868</v>
      </c>
      <c r="F231" s="51">
        <v>0.70673370516567868</v>
      </c>
      <c r="G231" s="70">
        <v>0.70673370516567868</v>
      </c>
      <c r="H231" s="71">
        <v>20</v>
      </c>
      <c r="I231" s="73" t="s">
        <v>82</v>
      </c>
    </row>
    <row r="232" spans="1:275" s="49" customFormat="1" x14ac:dyDescent="0.25">
      <c r="A232" s="49" t="s">
        <v>282</v>
      </c>
      <c r="B232" s="49" t="s">
        <v>227</v>
      </c>
      <c r="C232" s="49" t="s">
        <v>228</v>
      </c>
      <c r="D232" s="51">
        <v>0.70527205900576329</v>
      </c>
      <c r="E232" s="51">
        <v>0.70527205900576329</v>
      </c>
      <c r="F232" s="51">
        <v>0.70527205900576329</v>
      </c>
      <c r="G232" s="70">
        <v>0.70527205900576329</v>
      </c>
      <c r="H232" s="71">
        <v>42</v>
      </c>
      <c r="I232" s="72" t="s">
        <v>82</v>
      </c>
    </row>
    <row r="233" spans="1:275" s="49" customFormat="1" x14ac:dyDescent="0.25">
      <c r="A233" s="49" t="s">
        <v>283</v>
      </c>
      <c r="B233" s="49" t="s">
        <v>247</v>
      </c>
      <c r="C233" s="49" t="s">
        <v>248</v>
      </c>
      <c r="D233" s="52">
        <v>0.69953120084936971</v>
      </c>
      <c r="E233" s="52">
        <v>0.69953120084936971</v>
      </c>
      <c r="F233" s="52">
        <v>0.69953120084936971</v>
      </c>
      <c r="G233" s="74">
        <v>0.69953120084936971</v>
      </c>
      <c r="H233" s="71">
        <v>19</v>
      </c>
      <c r="I233" s="73" t="s">
        <v>82</v>
      </c>
    </row>
    <row r="234" spans="1:275" s="49" customFormat="1" x14ac:dyDescent="0.25">
      <c r="A234" s="49" t="s">
        <v>603</v>
      </c>
      <c r="B234" s="49" t="s">
        <v>556</v>
      </c>
      <c r="C234" s="49" t="s">
        <v>585</v>
      </c>
      <c r="D234" s="51"/>
      <c r="E234" s="51"/>
      <c r="F234" s="51"/>
      <c r="G234" s="70">
        <v>0.69646194661534211</v>
      </c>
      <c r="H234" s="71">
        <v>31</v>
      </c>
      <c r="I234" s="70" t="s">
        <v>82</v>
      </c>
    </row>
    <row r="235" spans="1:275" s="49" customFormat="1" x14ac:dyDescent="0.25">
      <c r="A235" s="47" t="s">
        <v>971</v>
      </c>
      <c r="B235" s="47" t="s">
        <v>698</v>
      </c>
      <c r="C235" s="47" t="s">
        <v>830</v>
      </c>
      <c r="D235" s="50"/>
      <c r="E235" s="50"/>
      <c r="F235" s="50"/>
      <c r="G235" s="182">
        <v>0.69599869185574414</v>
      </c>
      <c r="H235" s="181">
        <v>35</v>
      </c>
      <c r="I235" s="67" t="s">
        <v>82</v>
      </c>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c r="BM235" s="47"/>
      <c r="BN235" s="47"/>
      <c r="BO235" s="47"/>
      <c r="BP235" s="47"/>
      <c r="BQ235" s="47"/>
      <c r="BR235" s="47"/>
      <c r="BS235" s="47"/>
      <c r="BT235" s="47"/>
      <c r="BU235" s="47"/>
      <c r="BV235" s="47"/>
      <c r="BW235" s="47"/>
      <c r="BX235" s="47"/>
      <c r="BY235" s="47"/>
      <c r="BZ235" s="47"/>
      <c r="CA235" s="47"/>
      <c r="CB235" s="47"/>
      <c r="CC235" s="47"/>
      <c r="CD235" s="47"/>
      <c r="CE235" s="47"/>
      <c r="CF235" s="47"/>
      <c r="CG235" s="47"/>
      <c r="CH235" s="47"/>
      <c r="CI235" s="47"/>
      <c r="CJ235" s="47"/>
      <c r="CK235" s="47"/>
      <c r="CL235" s="47"/>
      <c r="CM235" s="47"/>
      <c r="CN235" s="47"/>
      <c r="CO235" s="47"/>
      <c r="CP235" s="47"/>
      <c r="CQ235" s="47"/>
      <c r="CR235" s="47"/>
      <c r="CS235" s="47"/>
      <c r="CT235" s="47"/>
      <c r="CU235" s="47"/>
      <c r="CV235" s="47"/>
      <c r="CW235" s="47"/>
      <c r="CX235" s="47"/>
      <c r="CY235" s="47"/>
      <c r="CZ235" s="47"/>
      <c r="DA235" s="47"/>
      <c r="DB235" s="47"/>
      <c r="DC235" s="47"/>
      <c r="DD235" s="47"/>
      <c r="DE235" s="47"/>
      <c r="DF235" s="47"/>
      <c r="DG235" s="47"/>
      <c r="DH235" s="47"/>
      <c r="DI235" s="47"/>
      <c r="DJ235" s="47"/>
      <c r="DK235" s="47"/>
      <c r="DL235" s="47"/>
      <c r="DM235" s="47"/>
      <c r="DN235" s="47"/>
      <c r="DO235" s="47"/>
      <c r="DP235" s="47"/>
      <c r="DQ235" s="47"/>
      <c r="DR235" s="47"/>
      <c r="DS235" s="47"/>
      <c r="DT235" s="47"/>
      <c r="DU235" s="47"/>
      <c r="DV235" s="47"/>
      <c r="DW235" s="47"/>
      <c r="DX235" s="47"/>
      <c r="DY235" s="47"/>
      <c r="DZ235" s="47"/>
      <c r="EA235" s="47"/>
      <c r="EB235" s="47"/>
      <c r="EC235" s="47"/>
      <c r="ED235" s="47"/>
      <c r="EE235" s="47"/>
      <c r="EF235" s="47"/>
      <c r="EG235" s="47"/>
      <c r="EH235" s="47"/>
      <c r="EI235" s="47"/>
      <c r="EJ235" s="47"/>
      <c r="EK235" s="47"/>
      <c r="EL235" s="47"/>
      <c r="EM235" s="47"/>
      <c r="EN235" s="47"/>
      <c r="EO235" s="47"/>
      <c r="EP235" s="47"/>
      <c r="EQ235" s="47"/>
      <c r="ER235" s="47"/>
      <c r="ES235" s="47"/>
      <c r="ET235" s="47"/>
      <c r="EU235" s="47"/>
      <c r="EV235" s="47"/>
      <c r="EW235" s="47"/>
      <c r="EX235" s="47"/>
      <c r="EY235" s="47"/>
      <c r="EZ235" s="47"/>
      <c r="FA235" s="47"/>
      <c r="FB235" s="47"/>
      <c r="FC235" s="47"/>
      <c r="FD235" s="47"/>
      <c r="FE235" s="47"/>
      <c r="FF235" s="47"/>
      <c r="FG235" s="47"/>
      <c r="FH235" s="47"/>
      <c r="FI235" s="47"/>
      <c r="FJ235" s="47"/>
      <c r="FK235" s="47"/>
      <c r="FL235" s="47"/>
      <c r="FM235" s="47"/>
      <c r="FN235" s="47"/>
      <c r="FO235" s="47"/>
      <c r="FP235" s="47"/>
      <c r="FQ235" s="47"/>
      <c r="FR235" s="47"/>
      <c r="FS235" s="47"/>
      <c r="FT235" s="47"/>
      <c r="FU235" s="47"/>
      <c r="FV235" s="47"/>
      <c r="FW235" s="47"/>
      <c r="FX235" s="47"/>
      <c r="FY235" s="47"/>
      <c r="FZ235" s="47"/>
      <c r="GA235" s="47"/>
      <c r="GB235" s="47"/>
      <c r="GC235" s="47"/>
      <c r="GD235" s="47"/>
      <c r="GE235" s="47"/>
      <c r="GF235" s="47"/>
      <c r="GG235" s="47"/>
      <c r="GH235" s="47"/>
      <c r="GI235" s="47"/>
      <c r="GJ235" s="47"/>
      <c r="GK235" s="47"/>
      <c r="GL235" s="47"/>
      <c r="GM235" s="47"/>
      <c r="GN235" s="47"/>
      <c r="GO235" s="47"/>
      <c r="GP235" s="47"/>
      <c r="GQ235" s="47"/>
      <c r="GR235" s="47"/>
      <c r="GS235" s="47"/>
      <c r="GT235" s="47"/>
      <c r="GU235" s="47"/>
      <c r="GV235" s="47"/>
      <c r="GW235" s="47"/>
      <c r="GX235" s="47"/>
      <c r="GY235" s="47"/>
      <c r="GZ235" s="47"/>
      <c r="HA235" s="47"/>
      <c r="HB235" s="47"/>
      <c r="HC235" s="47"/>
      <c r="HD235" s="47"/>
      <c r="HE235" s="47"/>
      <c r="HF235" s="47"/>
      <c r="HG235" s="47"/>
      <c r="HH235" s="47"/>
      <c r="HI235" s="47"/>
      <c r="HJ235" s="47"/>
      <c r="HK235" s="47"/>
      <c r="HL235" s="47"/>
      <c r="HM235" s="47"/>
      <c r="HN235" s="47"/>
      <c r="HO235" s="47"/>
      <c r="HP235" s="47"/>
      <c r="HQ235" s="47"/>
      <c r="HR235" s="47"/>
      <c r="HS235" s="47"/>
      <c r="HT235" s="47"/>
      <c r="HU235" s="47"/>
      <c r="HV235" s="47"/>
      <c r="HW235" s="47"/>
      <c r="HX235" s="47"/>
      <c r="HY235" s="47"/>
      <c r="HZ235" s="47"/>
      <c r="IA235" s="47"/>
      <c r="IB235" s="47"/>
      <c r="IC235" s="47"/>
      <c r="ID235" s="47"/>
      <c r="IE235" s="47"/>
      <c r="IF235" s="47"/>
      <c r="IG235" s="47"/>
      <c r="IH235" s="47"/>
      <c r="II235" s="47"/>
      <c r="IJ235" s="47"/>
      <c r="IK235" s="47"/>
      <c r="IL235" s="47"/>
      <c r="IM235" s="47"/>
      <c r="IN235" s="47"/>
      <c r="IO235" s="47"/>
      <c r="IP235" s="47"/>
      <c r="IQ235" s="47"/>
      <c r="IR235" s="47"/>
      <c r="IS235" s="47"/>
      <c r="IT235" s="47"/>
      <c r="IU235" s="47"/>
      <c r="IV235" s="47"/>
      <c r="IW235" s="47"/>
      <c r="IX235" s="47"/>
      <c r="IY235" s="47"/>
      <c r="IZ235" s="47"/>
      <c r="JA235" s="47"/>
      <c r="JB235" s="47"/>
      <c r="JC235" s="47"/>
      <c r="JD235" s="47"/>
      <c r="JE235" s="47"/>
      <c r="JF235" s="47"/>
      <c r="JG235" s="47"/>
      <c r="JH235" s="47"/>
      <c r="JI235" s="47"/>
      <c r="JJ235" s="47"/>
      <c r="JK235" s="47"/>
      <c r="JL235" s="47"/>
      <c r="JM235" s="47"/>
      <c r="JN235" s="47"/>
      <c r="JO235" s="47"/>
    </row>
    <row r="236" spans="1:275" s="49" customFormat="1" x14ac:dyDescent="0.25">
      <c r="A236" s="49" t="s">
        <v>386</v>
      </c>
      <c r="B236" s="49" t="s">
        <v>349</v>
      </c>
      <c r="C236" s="49" t="s">
        <v>208</v>
      </c>
      <c r="D236" s="52">
        <v>0.68229182630906771</v>
      </c>
      <c r="E236" s="52">
        <v>0.69429182630906772</v>
      </c>
      <c r="F236" s="52">
        <v>0.69429182630906772</v>
      </c>
      <c r="G236" s="74">
        <v>0.69429182630906772</v>
      </c>
      <c r="H236" s="71">
        <v>23</v>
      </c>
      <c r="I236" s="73" t="s">
        <v>82</v>
      </c>
    </row>
    <row r="237" spans="1:275" s="49" customFormat="1" x14ac:dyDescent="0.25">
      <c r="A237" s="49" t="s">
        <v>284</v>
      </c>
      <c r="B237" s="49" t="s">
        <v>100</v>
      </c>
      <c r="C237" s="49" t="s">
        <v>101</v>
      </c>
      <c r="D237" s="51">
        <v>0.67956008087942288</v>
      </c>
      <c r="E237" s="51">
        <v>0.69306008087942284</v>
      </c>
      <c r="F237" s="51">
        <v>0.69306008087942284</v>
      </c>
      <c r="G237" s="70">
        <v>0.69306008087942284</v>
      </c>
      <c r="H237" s="71">
        <v>20</v>
      </c>
      <c r="I237" s="73" t="s">
        <v>82</v>
      </c>
    </row>
    <row r="238" spans="1:275" s="49" customFormat="1" x14ac:dyDescent="0.25">
      <c r="A238" s="49" t="s">
        <v>386</v>
      </c>
      <c r="B238" s="49" t="s">
        <v>303</v>
      </c>
      <c r="C238" s="49" t="s">
        <v>208</v>
      </c>
      <c r="D238" s="52">
        <v>0.67866058149050557</v>
      </c>
      <c r="E238" s="52">
        <v>0.69266058149050558</v>
      </c>
      <c r="F238" s="52">
        <v>0.69266058149050558</v>
      </c>
      <c r="G238" s="74">
        <v>0.69266058149050558</v>
      </c>
      <c r="H238" s="71">
        <v>24</v>
      </c>
      <c r="I238" s="73" t="s">
        <v>82</v>
      </c>
    </row>
    <row r="239" spans="1:275" s="49" customFormat="1" x14ac:dyDescent="0.25">
      <c r="A239" s="49" t="s">
        <v>386</v>
      </c>
      <c r="B239" s="49" t="s">
        <v>352</v>
      </c>
      <c r="C239" s="49" t="s">
        <v>353</v>
      </c>
      <c r="D239" s="52">
        <v>0.68324691607009425</v>
      </c>
      <c r="E239" s="52">
        <v>0.69124691607009425</v>
      </c>
      <c r="F239" s="52">
        <v>0.69124691607009425</v>
      </c>
      <c r="G239" s="74">
        <v>0.69124691607009425</v>
      </c>
      <c r="H239" s="71">
        <v>25</v>
      </c>
      <c r="I239" s="73" t="s">
        <v>82</v>
      </c>
    </row>
    <row r="240" spans="1:275" s="49" customFormat="1" x14ac:dyDescent="0.25">
      <c r="A240" s="49" t="s">
        <v>284</v>
      </c>
      <c r="B240" s="49" t="s">
        <v>32</v>
      </c>
      <c r="C240" s="49" t="s">
        <v>33</v>
      </c>
      <c r="D240" s="51">
        <v>0.68627711409173064</v>
      </c>
      <c r="E240" s="51">
        <v>0.68627711409173064</v>
      </c>
      <c r="F240" s="51">
        <v>0.68627711409173064</v>
      </c>
      <c r="G240" s="70">
        <v>0.68627711409173064</v>
      </c>
      <c r="H240" s="71">
        <v>21</v>
      </c>
      <c r="I240" s="73" t="s">
        <v>84</v>
      </c>
    </row>
    <row r="241" spans="1:275" s="49" customFormat="1" x14ac:dyDescent="0.25">
      <c r="A241" s="49" t="s">
        <v>283</v>
      </c>
      <c r="B241" s="49" t="s">
        <v>241</v>
      </c>
      <c r="C241" s="49" t="s">
        <v>276</v>
      </c>
      <c r="D241" s="52">
        <v>0.67068055473616361</v>
      </c>
      <c r="E241" s="52">
        <v>0.68618055473616357</v>
      </c>
      <c r="F241" s="52">
        <v>0.68618055473616357</v>
      </c>
      <c r="G241" s="74">
        <v>0.68618055473616357</v>
      </c>
      <c r="H241" s="71">
        <v>20</v>
      </c>
      <c r="I241" s="73" t="s">
        <v>84</v>
      </c>
    </row>
    <row r="242" spans="1:275" s="49" customFormat="1" x14ac:dyDescent="0.25">
      <c r="A242" s="49" t="s">
        <v>282</v>
      </c>
      <c r="B242" s="49" t="s">
        <v>216</v>
      </c>
      <c r="C242" s="49" t="s">
        <v>217</v>
      </c>
      <c r="D242" s="51">
        <v>0.68552800928407343</v>
      </c>
      <c r="E242" s="51">
        <v>0.68552800928407343</v>
      </c>
      <c r="F242" s="51">
        <v>0.68552800928407343</v>
      </c>
      <c r="G242" s="70">
        <v>0.68552800928407343</v>
      </c>
      <c r="H242" s="71">
        <v>43</v>
      </c>
      <c r="I242" s="72" t="s">
        <v>84</v>
      </c>
    </row>
    <row r="243" spans="1:275" s="49" customFormat="1" x14ac:dyDescent="0.25">
      <c r="A243" s="49" t="s">
        <v>511</v>
      </c>
      <c r="B243" s="49" t="s">
        <v>339</v>
      </c>
      <c r="C243" s="49" t="s">
        <v>487</v>
      </c>
      <c r="D243" s="51"/>
      <c r="E243" s="51"/>
      <c r="F243" s="51"/>
      <c r="G243" s="70">
        <v>0.68516687798842901</v>
      </c>
      <c r="H243" s="71">
        <v>15</v>
      </c>
      <c r="I243" s="70" t="s">
        <v>84</v>
      </c>
      <c r="J243" s="49" t="s">
        <v>604</v>
      </c>
    </row>
    <row r="244" spans="1:275" s="49" customFormat="1" x14ac:dyDescent="0.3">
      <c r="A244" s="66" t="s">
        <v>661</v>
      </c>
      <c r="B244" t="s">
        <v>620</v>
      </c>
      <c r="C244" t="s">
        <v>621</v>
      </c>
      <c r="D244" s="31"/>
      <c r="E244" s="51"/>
      <c r="F244" s="51"/>
      <c r="G244" s="78">
        <v>0.68439031083192892</v>
      </c>
      <c r="H244" s="79">
        <v>13</v>
      </c>
      <c r="I244" s="79" t="s">
        <v>385</v>
      </c>
    </row>
    <row r="245" spans="1:275" s="49" customFormat="1" x14ac:dyDescent="0.25">
      <c r="A245" s="49" t="s">
        <v>386</v>
      </c>
      <c r="B245" s="49" t="s">
        <v>307</v>
      </c>
      <c r="C245" s="49" t="s">
        <v>109</v>
      </c>
      <c r="D245" s="52">
        <v>0.66921015405790385</v>
      </c>
      <c r="E245" s="52">
        <v>0.68321015405790386</v>
      </c>
      <c r="F245" s="52">
        <v>0.68321015405790386</v>
      </c>
      <c r="G245" s="74">
        <v>0.68321015405790386</v>
      </c>
      <c r="H245" s="71">
        <v>26</v>
      </c>
      <c r="I245" s="73" t="s">
        <v>385</v>
      </c>
    </row>
    <row r="246" spans="1:275" s="49" customFormat="1" x14ac:dyDescent="0.25">
      <c r="A246" s="47" t="s">
        <v>971</v>
      </c>
      <c r="B246" s="47" t="s">
        <v>697</v>
      </c>
      <c r="C246" s="47" t="s">
        <v>796</v>
      </c>
      <c r="D246" s="50"/>
      <c r="E246" s="50"/>
      <c r="F246" s="50"/>
      <c r="G246" s="182">
        <v>0.67849908952119042</v>
      </c>
      <c r="H246" s="181">
        <v>36</v>
      </c>
      <c r="I246" s="67" t="s">
        <v>385</v>
      </c>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c r="BP246" s="47"/>
      <c r="BQ246" s="47"/>
      <c r="BR246" s="47"/>
      <c r="BS246" s="47"/>
      <c r="BT246" s="47"/>
      <c r="BU246" s="47"/>
      <c r="BV246" s="47"/>
      <c r="BW246" s="47"/>
      <c r="BX246" s="47"/>
      <c r="BY246" s="47"/>
      <c r="BZ246" s="47"/>
      <c r="CA246" s="47"/>
      <c r="CB246" s="47"/>
      <c r="CC246" s="47"/>
      <c r="CD246" s="47"/>
      <c r="CE246" s="47"/>
      <c r="CF246" s="47"/>
      <c r="CG246" s="47"/>
      <c r="CH246" s="47"/>
      <c r="CI246" s="47"/>
      <c r="CJ246" s="47"/>
      <c r="CK246" s="47"/>
      <c r="CL246" s="47"/>
      <c r="CM246" s="47"/>
      <c r="CN246" s="47"/>
      <c r="CO246" s="47"/>
      <c r="CP246" s="47"/>
      <c r="CQ246" s="47"/>
      <c r="CR246" s="47"/>
      <c r="CS246" s="47"/>
      <c r="CT246" s="47"/>
      <c r="CU246" s="47"/>
      <c r="CV246" s="47"/>
      <c r="CW246" s="47"/>
      <c r="CX246" s="47"/>
      <c r="CY246" s="47"/>
      <c r="CZ246" s="47"/>
      <c r="DA246" s="47"/>
      <c r="DB246" s="47"/>
      <c r="DC246" s="47"/>
      <c r="DD246" s="47"/>
      <c r="DE246" s="47"/>
      <c r="DF246" s="47"/>
      <c r="DG246" s="47"/>
      <c r="DH246" s="47"/>
      <c r="DI246" s="47"/>
      <c r="DJ246" s="47"/>
      <c r="DK246" s="47"/>
      <c r="DL246" s="47"/>
      <c r="DM246" s="47"/>
      <c r="DN246" s="47"/>
      <c r="DO246" s="47"/>
      <c r="DP246" s="47"/>
      <c r="DQ246" s="47"/>
      <c r="DR246" s="47"/>
      <c r="DS246" s="47"/>
      <c r="DT246" s="47"/>
      <c r="DU246" s="47"/>
      <c r="DV246" s="47"/>
      <c r="DW246" s="47"/>
      <c r="DX246" s="47"/>
      <c r="DY246" s="47"/>
      <c r="DZ246" s="47"/>
      <c r="EA246" s="47"/>
      <c r="EB246" s="47"/>
      <c r="EC246" s="47"/>
      <c r="ED246" s="47"/>
      <c r="EE246" s="47"/>
      <c r="EF246" s="47"/>
      <c r="EG246" s="47"/>
      <c r="EH246" s="47"/>
      <c r="EI246" s="47"/>
      <c r="EJ246" s="47"/>
      <c r="EK246" s="47"/>
      <c r="EL246" s="47"/>
      <c r="EM246" s="47"/>
      <c r="EN246" s="47"/>
      <c r="EO246" s="47"/>
      <c r="EP246" s="47"/>
      <c r="EQ246" s="47"/>
      <c r="ER246" s="47"/>
      <c r="ES246" s="47"/>
      <c r="ET246" s="47"/>
      <c r="EU246" s="47"/>
      <c r="EV246" s="47"/>
      <c r="EW246" s="47"/>
      <c r="EX246" s="47"/>
      <c r="EY246" s="47"/>
      <c r="EZ246" s="47"/>
      <c r="FA246" s="47"/>
      <c r="FB246" s="47"/>
      <c r="FC246" s="47"/>
      <c r="FD246" s="47"/>
      <c r="FE246" s="47"/>
      <c r="FF246" s="47"/>
      <c r="FG246" s="47"/>
      <c r="FH246" s="47"/>
      <c r="FI246" s="47"/>
      <c r="FJ246" s="47"/>
      <c r="FK246" s="47"/>
      <c r="FL246" s="47"/>
      <c r="FM246" s="47"/>
      <c r="FN246" s="47"/>
      <c r="FO246" s="47"/>
      <c r="FP246" s="47"/>
      <c r="FQ246" s="47"/>
      <c r="FR246" s="47"/>
      <c r="FS246" s="47"/>
      <c r="FT246" s="47"/>
      <c r="FU246" s="47"/>
      <c r="FV246" s="47"/>
      <c r="FW246" s="47"/>
      <c r="FX246" s="47"/>
      <c r="FY246" s="47"/>
      <c r="FZ246" s="47"/>
      <c r="GA246" s="47"/>
      <c r="GB246" s="47"/>
      <c r="GC246" s="47"/>
      <c r="GD246" s="47"/>
      <c r="GE246" s="47"/>
      <c r="GF246" s="47"/>
      <c r="GG246" s="47"/>
      <c r="GH246" s="47"/>
      <c r="GI246" s="47"/>
      <c r="GJ246" s="47"/>
      <c r="GK246" s="47"/>
      <c r="GL246" s="47"/>
      <c r="GM246" s="47"/>
      <c r="GN246" s="47"/>
      <c r="GO246" s="47"/>
      <c r="GP246" s="47"/>
      <c r="GQ246" s="47"/>
      <c r="GR246" s="47"/>
      <c r="GS246" s="47"/>
      <c r="GT246" s="47"/>
      <c r="GU246" s="47"/>
      <c r="GV246" s="47"/>
      <c r="GW246" s="47"/>
      <c r="GX246" s="47"/>
      <c r="GY246" s="47"/>
      <c r="GZ246" s="47"/>
      <c r="HA246" s="47"/>
      <c r="HB246" s="47"/>
      <c r="HC246" s="47"/>
      <c r="HD246" s="47"/>
      <c r="HE246" s="47"/>
      <c r="HF246" s="47"/>
      <c r="HG246" s="47"/>
      <c r="HH246" s="47"/>
      <c r="HI246" s="47"/>
      <c r="HJ246" s="47"/>
      <c r="HK246" s="47"/>
      <c r="HL246" s="47"/>
      <c r="HM246" s="47"/>
      <c r="HN246" s="47"/>
      <c r="HO246" s="47"/>
      <c r="HP246" s="47"/>
      <c r="HQ246" s="47"/>
      <c r="HR246" s="47"/>
      <c r="HS246" s="47"/>
      <c r="HT246" s="47"/>
      <c r="HU246" s="47"/>
      <c r="HV246" s="47"/>
      <c r="HW246" s="47"/>
      <c r="HX246" s="47"/>
      <c r="HY246" s="47"/>
      <c r="HZ246" s="47"/>
      <c r="IA246" s="47"/>
      <c r="IB246" s="47"/>
      <c r="IC246" s="47"/>
      <c r="ID246" s="47"/>
      <c r="IE246" s="47"/>
      <c r="IF246" s="47"/>
      <c r="IG246" s="47"/>
      <c r="IH246" s="47"/>
      <c r="II246" s="47"/>
      <c r="IJ246" s="47"/>
      <c r="IK246" s="47"/>
      <c r="IL246" s="47"/>
      <c r="IM246" s="47"/>
      <c r="IN246" s="47"/>
      <c r="IO246" s="47"/>
      <c r="IP246" s="47"/>
      <c r="IQ246" s="47"/>
      <c r="IR246" s="47"/>
      <c r="IS246" s="47"/>
      <c r="IT246" s="47"/>
      <c r="IU246" s="47"/>
      <c r="IV246" s="47"/>
      <c r="IW246" s="47"/>
      <c r="IX246" s="47"/>
      <c r="IY246" s="47"/>
      <c r="IZ246" s="47"/>
      <c r="JA246" s="47"/>
      <c r="JB246" s="47"/>
      <c r="JC246" s="47"/>
      <c r="JD246" s="47"/>
      <c r="JE246" s="47"/>
      <c r="JF246" s="47"/>
      <c r="JG246" s="47"/>
      <c r="JH246" s="47"/>
      <c r="JI246" s="47"/>
      <c r="JJ246" s="47"/>
      <c r="JK246" s="47"/>
      <c r="JL246" s="47"/>
      <c r="JM246" s="47"/>
      <c r="JN246" s="47"/>
      <c r="JO246" s="47"/>
    </row>
    <row r="247" spans="1:275" s="49" customFormat="1" x14ac:dyDescent="0.25">
      <c r="A247" s="47" t="s">
        <v>971</v>
      </c>
      <c r="B247" s="47" t="s">
        <v>688</v>
      </c>
      <c r="C247" s="47" t="s">
        <v>689</v>
      </c>
      <c r="D247" s="50"/>
      <c r="E247" s="50"/>
      <c r="F247" s="50"/>
      <c r="G247" s="182">
        <v>0.67437182862369149</v>
      </c>
      <c r="H247" s="181">
        <v>37</v>
      </c>
      <c r="I247" s="67" t="s">
        <v>84</v>
      </c>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c r="BN247" s="47"/>
      <c r="BO247" s="47"/>
      <c r="BP247" s="47"/>
      <c r="BQ247" s="47"/>
      <c r="BR247" s="47"/>
      <c r="BS247" s="47"/>
      <c r="BT247" s="47"/>
      <c r="BU247" s="47"/>
      <c r="BV247" s="47"/>
      <c r="BW247" s="47"/>
      <c r="BX247" s="47"/>
      <c r="BY247" s="47"/>
      <c r="BZ247" s="47"/>
      <c r="CA247" s="47"/>
      <c r="CB247" s="47"/>
      <c r="CC247" s="47"/>
      <c r="CD247" s="47"/>
      <c r="CE247" s="47"/>
      <c r="CF247" s="47"/>
      <c r="CG247" s="47"/>
      <c r="CH247" s="47"/>
      <c r="CI247" s="47"/>
      <c r="CJ247" s="47"/>
      <c r="CK247" s="47"/>
      <c r="CL247" s="47"/>
      <c r="CM247" s="47"/>
      <c r="CN247" s="47"/>
      <c r="CO247" s="47"/>
      <c r="CP247" s="47"/>
      <c r="CQ247" s="47"/>
      <c r="CR247" s="47"/>
      <c r="CS247" s="47"/>
      <c r="CT247" s="47"/>
      <c r="CU247" s="47"/>
      <c r="CV247" s="47"/>
      <c r="CW247" s="47"/>
      <c r="CX247" s="47"/>
      <c r="CY247" s="47"/>
      <c r="CZ247" s="47"/>
      <c r="DA247" s="47"/>
      <c r="DB247" s="47"/>
      <c r="DC247" s="47"/>
      <c r="DD247" s="47"/>
      <c r="DE247" s="47"/>
      <c r="DF247" s="47"/>
      <c r="DG247" s="47"/>
      <c r="DH247" s="47"/>
      <c r="DI247" s="47"/>
      <c r="DJ247" s="47"/>
      <c r="DK247" s="47"/>
      <c r="DL247" s="47"/>
      <c r="DM247" s="47"/>
      <c r="DN247" s="47"/>
      <c r="DO247" s="47"/>
      <c r="DP247" s="47"/>
      <c r="DQ247" s="47"/>
      <c r="DR247" s="47"/>
      <c r="DS247" s="47"/>
      <c r="DT247" s="47"/>
      <c r="DU247" s="47"/>
      <c r="DV247" s="47"/>
      <c r="DW247" s="47"/>
      <c r="DX247" s="47"/>
      <c r="DY247" s="47"/>
      <c r="DZ247" s="47"/>
      <c r="EA247" s="47"/>
      <c r="EB247" s="47"/>
      <c r="EC247" s="47"/>
      <c r="ED247" s="47"/>
      <c r="EE247" s="47"/>
      <c r="EF247" s="47"/>
      <c r="EG247" s="47"/>
      <c r="EH247" s="47"/>
      <c r="EI247" s="47"/>
      <c r="EJ247" s="47"/>
      <c r="EK247" s="47"/>
      <c r="EL247" s="47"/>
      <c r="EM247" s="47"/>
      <c r="EN247" s="47"/>
      <c r="EO247" s="47"/>
      <c r="EP247" s="47"/>
      <c r="EQ247" s="47"/>
      <c r="ER247" s="47"/>
      <c r="ES247" s="47"/>
      <c r="ET247" s="47"/>
      <c r="EU247" s="47"/>
      <c r="EV247" s="47"/>
      <c r="EW247" s="47"/>
      <c r="EX247" s="47"/>
      <c r="EY247" s="47"/>
      <c r="EZ247" s="47"/>
      <c r="FA247" s="47"/>
      <c r="FB247" s="47"/>
      <c r="FC247" s="47"/>
      <c r="FD247" s="47"/>
      <c r="FE247" s="47"/>
      <c r="FF247" s="47"/>
      <c r="FG247" s="47"/>
      <c r="FH247" s="47"/>
      <c r="FI247" s="47"/>
      <c r="FJ247" s="47"/>
      <c r="FK247" s="47"/>
      <c r="FL247" s="47"/>
      <c r="FM247" s="47"/>
      <c r="FN247" s="47"/>
      <c r="FO247" s="47"/>
      <c r="FP247" s="47"/>
      <c r="FQ247" s="47"/>
      <c r="FR247" s="47"/>
      <c r="FS247" s="47"/>
      <c r="FT247" s="47"/>
      <c r="FU247" s="47"/>
      <c r="FV247" s="47"/>
      <c r="FW247" s="47"/>
      <c r="FX247" s="47"/>
      <c r="FY247" s="47"/>
      <c r="FZ247" s="47"/>
      <c r="GA247" s="47"/>
      <c r="GB247" s="47"/>
      <c r="GC247" s="47"/>
      <c r="GD247" s="47"/>
      <c r="GE247" s="47"/>
      <c r="GF247" s="47"/>
      <c r="GG247" s="47"/>
      <c r="GH247" s="47"/>
      <c r="GI247" s="47"/>
      <c r="GJ247" s="47"/>
      <c r="GK247" s="47"/>
      <c r="GL247" s="47"/>
      <c r="GM247" s="47"/>
      <c r="GN247" s="47"/>
      <c r="GO247" s="47"/>
      <c r="GP247" s="47"/>
      <c r="GQ247" s="47"/>
      <c r="GR247" s="47"/>
      <c r="GS247" s="47"/>
      <c r="GT247" s="47"/>
      <c r="GU247" s="47"/>
      <c r="GV247" s="47"/>
      <c r="GW247" s="47"/>
      <c r="GX247" s="47"/>
      <c r="GY247" s="47"/>
      <c r="GZ247" s="47"/>
      <c r="HA247" s="47"/>
      <c r="HB247" s="47"/>
      <c r="HC247" s="47"/>
      <c r="HD247" s="47"/>
      <c r="HE247" s="47"/>
      <c r="HF247" s="47"/>
      <c r="HG247" s="47"/>
      <c r="HH247" s="47"/>
      <c r="HI247" s="47"/>
      <c r="HJ247" s="47"/>
      <c r="HK247" s="47"/>
      <c r="HL247" s="47"/>
      <c r="HM247" s="47"/>
      <c r="HN247" s="47"/>
      <c r="HO247" s="47"/>
      <c r="HP247" s="47"/>
      <c r="HQ247" s="47"/>
      <c r="HR247" s="47"/>
      <c r="HS247" s="47"/>
      <c r="HT247" s="47"/>
      <c r="HU247" s="47"/>
      <c r="HV247" s="47"/>
      <c r="HW247" s="47"/>
      <c r="HX247" s="47"/>
      <c r="HY247" s="47"/>
      <c r="HZ247" s="47"/>
      <c r="IA247" s="47"/>
      <c r="IB247" s="47"/>
      <c r="IC247" s="47"/>
      <c r="ID247" s="47"/>
      <c r="IE247" s="47"/>
      <c r="IF247" s="47"/>
      <c r="IG247" s="47"/>
      <c r="IH247" s="47"/>
      <c r="II247" s="47"/>
      <c r="IJ247" s="47"/>
      <c r="IK247" s="47"/>
      <c r="IL247" s="47"/>
      <c r="IM247" s="47"/>
      <c r="IN247" s="47"/>
      <c r="IO247" s="47"/>
      <c r="IP247" s="47"/>
      <c r="IQ247" s="47"/>
      <c r="IR247" s="47"/>
      <c r="IS247" s="47"/>
      <c r="IT247" s="47"/>
      <c r="IU247" s="47"/>
      <c r="IV247" s="47"/>
      <c r="IW247" s="47"/>
      <c r="IX247" s="47"/>
      <c r="IY247" s="47"/>
      <c r="IZ247" s="47"/>
      <c r="JA247" s="47"/>
      <c r="JB247" s="47"/>
      <c r="JC247" s="47"/>
      <c r="JD247" s="47"/>
      <c r="JE247" s="47"/>
      <c r="JF247" s="47"/>
      <c r="JG247" s="47"/>
      <c r="JH247" s="47"/>
      <c r="JI247" s="47"/>
      <c r="JJ247" s="47"/>
      <c r="JK247" s="47"/>
      <c r="JL247" s="47"/>
      <c r="JM247" s="47"/>
      <c r="JN247" s="47"/>
      <c r="JO247" s="47"/>
    </row>
    <row r="248" spans="1:275" s="49" customFormat="1" x14ac:dyDescent="0.25">
      <c r="A248" s="49" t="s">
        <v>386</v>
      </c>
      <c r="B248" s="49" t="s">
        <v>364</v>
      </c>
      <c r="C248" s="49" t="s">
        <v>365</v>
      </c>
      <c r="D248" s="52">
        <v>0.67391114857084333</v>
      </c>
      <c r="E248" s="52">
        <v>0.67391114857084333</v>
      </c>
      <c r="F248" s="52">
        <v>0.67391114857084333</v>
      </c>
      <c r="G248" s="74">
        <v>0.67391114857084333</v>
      </c>
      <c r="H248" s="71">
        <v>27</v>
      </c>
      <c r="I248" s="73" t="s">
        <v>385</v>
      </c>
    </row>
    <row r="249" spans="1:275" s="49" customFormat="1" x14ac:dyDescent="0.25">
      <c r="A249" s="49" t="s">
        <v>386</v>
      </c>
      <c r="B249" s="49" t="s">
        <v>350</v>
      </c>
      <c r="C249" s="49" t="s">
        <v>351</v>
      </c>
      <c r="D249" s="52">
        <v>0.67215989812795929</v>
      </c>
      <c r="E249" s="52">
        <v>0.67215989812795929</v>
      </c>
      <c r="F249" s="52">
        <v>0.67215989812795929</v>
      </c>
      <c r="G249" s="74">
        <v>0.67215989812795929</v>
      </c>
      <c r="H249" s="71">
        <v>28</v>
      </c>
      <c r="I249" s="73" t="s">
        <v>385</v>
      </c>
    </row>
    <row r="250" spans="1:275" s="49" customFormat="1" x14ac:dyDescent="0.25">
      <c r="A250" s="49" t="s">
        <v>603</v>
      </c>
      <c r="B250" s="49" t="s">
        <v>570</v>
      </c>
      <c r="C250" s="49" t="s">
        <v>541</v>
      </c>
      <c r="D250" s="51"/>
      <c r="E250" s="51"/>
      <c r="F250" s="51"/>
      <c r="G250" s="70">
        <v>0.67049923100257725</v>
      </c>
      <c r="H250" s="71">
        <v>32</v>
      </c>
      <c r="I250" s="70" t="s">
        <v>82</v>
      </c>
    </row>
    <row r="251" spans="1:275" s="49" customFormat="1" x14ac:dyDescent="0.25">
      <c r="A251" s="49" t="s">
        <v>283</v>
      </c>
      <c r="B251" s="49" t="s">
        <v>238</v>
      </c>
      <c r="C251" s="49" t="s">
        <v>239</v>
      </c>
      <c r="D251" s="52">
        <v>0.66509053909680005</v>
      </c>
      <c r="E251" s="52">
        <v>0.66509053909680005</v>
      </c>
      <c r="F251" s="52">
        <v>0.66509053909680005</v>
      </c>
      <c r="G251" s="74">
        <v>0.66509053909680005</v>
      </c>
      <c r="H251" s="71">
        <v>21</v>
      </c>
      <c r="I251" s="73" t="s">
        <v>80</v>
      </c>
    </row>
    <row r="252" spans="1:275" s="49" customFormat="1" x14ac:dyDescent="0.25">
      <c r="A252" s="49" t="s">
        <v>282</v>
      </c>
      <c r="B252" s="49" t="s">
        <v>204</v>
      </c>
      <c r="C252" s="49" t="s">
        <v>205</v>
      </c>
      <c r="D252" s="51">
        <v>0.65009211701715464</v>
      </c>
      <c r="E252" s="51">
        <v>0.66359211701715459</v>
      </c>
      <c r="F252" s="51">
        <v>0.66359211701715459</v>
      </c>
      <c r="G252" s="70">
        <v>0.66359211701715459</v>
      </c>
      <c r="H252" s="71">
        <v>44</v>
      </c>
      <c r="I252" s="72" t="s">
        <v>80</v>
      </c>
    </row>
    <row r="253" spans="1:275" s="49" customFormat="1" x14ac:dyDescent="0.25">
      <c r="A253" s="47" t="s">
        <v>971</v>
      </c>
      <c r="B253" s="47" t="s">
        <v>702</v>
      </c>
      <c r="C253" s="47" t="s">
        <v>66</v>
      </c>
      <c r="D253" s="50"/>
      <c r="E253" s="50"/>
      <c r="F253" s="50"/>
      <c r="G253" s="182">
        <v>0.66347201287722801</v>
      </c>
      <c r="H253" s="181">
        <v>38</v>
      </c>
      <c r="I253" s="67" t="s">
        <v>80</v>
      </c>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c r="BM253" s="47"/>
      <c r="BN253" s="47"/>
      <c r="BO253" s="47"/>
      <c r="BP253" s="47"/>
      <c r="BQ253" s="47"/>
      <c r="BR253" s="47"/>
      <c r="BS253" s="47"/>
      <c r="BT253" s="47"/>
      <c r="BU253" s="47"/>
      <c r="BV253" s="47"/>
      <c r="BW253" s="47"/>
      <c r="BX253" s="47"/>
      <c r="BY253" s="47"/>
      <c r="BZ253" s="47"/>
      <c r="CA253" s="47"/>
      <c r="CB253" s="47"/>
      <c r="CC253" s="47"/>
      <c r="CD253" s="47"/>
      <c r="CE253" s="47"/>
      <c r="CF253" s="47"/>
      <c r="CG253" s="47"/>
      <c r="CH253" s="47"/>
      <c r="CI253" s="47"/>
      <c r="CJ253" s="47"/>
      <c r="CK253" s="47"/>
      <c r="CL253" s="47"/>
      <c r="CM253" s="47"/>
      <c r="CN253" s="47"/>
      <c r="CO253" s="47"/>
      <c r="CP253" s="47"/>
      <c r="CQ253" s="47"/>
      <c r="CR253" s="47"/>
      <c r="CS253" s="47"/>
      <c r="CT253" s="47"/>
      <c r="CU253" s="47"/>
      <c r="CV253" s="47"/>
      <c r="CW253" s="47"/>
      <c r="CX253" s="47"/>
      <c r="CY253" s="47"/>
      <c r="CZ253" s="47"/>
      <c r="DA253" s="47"/>
      <c r="DB253" s="47"/>
      <c r="DC253" s="47"/>
      <c r="DD253" s="47"/>
      <c r="DE253" s="47"/>
      <c r="DF253" s="47"/>
      <c r="DG253" s="47"/>
      <c r="DH253" s="47"/>
      <c r="DI253" s="47"/>
      <c r="DJ253" s="47"/>
      <c r="DK253" s="47"/>
      <c r="DL253" s="47"/>
      <c r="DM253" s="47"/>
      <c r="DN253" s="47"/>
      <c r="DO253" s="47"/>
      <c r="DP253" s="47"/>
      <c r="DQ253" s="47"/>
      <c r="DR253" s="47"/>
      <c r="DS253" s="47"/>
      <c r="DT253" s="47"/>
      <c r="DU253" s="47"/>
      <c r="DV253" s="47"/>
      <c r="DW253" s="47"/>
      <c r="DX253" s="47"/>
      <c r="DY253" s="47"/>
      <c r="DZ253" s="47"/>
      <c r="EA253" s="47"/>
      <c r="EB253" s="47"/>
      <c r="EC253" s="47"/>
      <c r="ED253" s="47"/>
      <c r="EE253" s="47"/>
      <c r="EF253" s="47"/>
      <c r="EG253" s="47"/>
      <c r="EH253" s="47"/>
      <c r="EI253" s="47"/>
      <c r="EJ253" s="47"/>
      <c r="EK253" s="47"/>
      <c r="EL253" s="47"/>
      <c r="EM253" s="47"/>
      <c r="EN253" s="47"/>
      <c r="EO253" s="47"/>
      <c r="EP253" s="47"/>
      <c r="EQ253" s="47"/>
      <c r="ER253" s="47"/>
      <c r="ES253" s="47"/>
      <c r="ET253" s="47"/>
      <c r="EU253" s="47"/>
      <c r="EV253" s="47"/>
      <c r="EW253" s="47"/>
      <c r="EX253" s="47"/>
      <c r="EY253" s="47"/>
      <c r="EZ253" s="47"/>
      <c r="FA253" s="47"/>
      <c r="FB253" s="47"/>
      <c r="FC253" s="47"/>
      <c r="FD253" s="47"/>
      <c r="FE253" s="47"/>
      <c r="FF253" s="47"/>
      <c r="FG253" s="47"/>
      <c r="FH253" s="47"/>
      <c r="FI253" s="47"/>
      <c r="FJ253" s="47"/>
      <c r="FK253" s="47"/>
      <c r="FL253" s="47"/>
      <c r="FM253" s="47"/>
      <c r="FN253" s="47"/>
      <c r="FO253" s="47"/>
      <c r="FP253" s="47"/>
      <c r="FQ253" s="47"/>
      <c r="FR253" s="47"/>
      <c r="FS253" s="47"/>
      <c r="FT253" s="47"/>
      <c r="FU253" s="47"/>
      <c r="FV253" s="47"/>
      <c r="FW253" s="47"/>
      <c r="FX253" s="47"/>
      <c r="FY253" s="47"/>
      <c r="FZ253" s="47"/>
      <c r="GA253" s="47"/>
      <c r="GB253" s="47"/>
      <c r="GC253" s="47"/>
      <c r="GD253" s="47"/>
      <c r="GE253" s="47"/>
      <c r="GF253" s="47"/>
      <c r="GG253" s="47"/>
      <c r="GH253" s="47"/>
      <c r="GI253" s="47"/>
      <c r="GJ253" s="47"/>
      <c r="GK253" s="47"/>
      <c r="GL253" s="47"/>
      <c r="GM253" s="47"/>
      <c r="GN253" s="47"/>
      <c r="GO253" s="47"/>
      <c r="GP253" s="47"/>
      <c r="GQ253" s="47"/>
      <c r="GR253" s="47"/>
      <c r="GS253" s="47"/>
      <c r="GT253" s="47"/>
      <c r="GU253" s="47"/>
      <c r="GV253" s="47"/>
      <c r="GW253" s="47"/>
      <c r="GX253" s="47"/>
      <c r="GY253" s="47"/>
      <c r="GZ253" s="47"/>
      <c r="HA253" s="47"/>
      <c r="HB253" s="47"/>
      <c r="HC253" s="47"/>
      <c r="HD253" s="47"/>
      <c r="HE253" s="47"/>
      <c r="HF253" s="47"/>
      <c r="HG253" s="47"/>
      <c r="HH253" s="47"/>
      <c r="HI253" s="47"/>
      <c r="HJ253" s="47"/>
      <c r="HK253" s="47"/>
      <c r="HL253" s="47"/>
      <c r="HM253" s="47"/>
      <c r="HN253" s="47"/>
      <c r="HO253" s="47"/>
      <c r="HP253" s="47"/>
      <c r="HQ253" s="47"/>
      <c r="HR253" s="47"/>
      <c r="HS253" s="47"/>
      <c r="HT253" s="47"/>
      <c r="HU253" s="47"/>
      <c r="HV253" s="47"/>
      <c r="HW253" s="47"/>
      <c r="HX253" s="47"/>
      <c r="HY253" s="47"/>
      <c r="HZ253" s="47"/>
      <c r="IA253" s="47"/>
      <c r="IB253" s="47"/>
      <c r="IC253" s="47"/>
      <c r="ID253" s="47"/>
      <c r="IE253" s="47"/>
      <c r="IF253" s="47"/>
      <c r="IG253" s="47"/>
      <c r="IH253" s="47"/>
      <c r="II253" s="47"/>
      <c r="IJ253" s="47"/>
      <c r="IK253" s="47"/>
      <c r="IL253" s="47"/>
      <c r="IM253" s="47"/>
      <c r="IN253" s="47"/>
      <c r="IO253" s="47"/>
      <c r="IP253" s="47"/>
      <c r="IQ253" s="47"/>
      <c r="IR253" s="47"/>
      <c r="IS253" s="47"/>
      <c r="IT253" s="47"/>
      <c r="IU253" s="47"/>
      <c r="IV253" s="47"/>
      <c r="IW253" s="47"/>
      <c r="IX253" s="47"/>
      <c r="IY253" s="47"/>
      <c r="IZ253" s="47"/>
      <c r="JA253" s="47"/>
      <c r="JB253" s="47"/>
      <c r="JC253" s="47"/>
      <c r="JD253" s="47"/>
      <c r="JE253" s="47"/>
      <c r="JF253" s="47"/>
      <c r="JG253" s="47"/>
      <c r="JH253" s="47"/>
      <c r="JI253" s="47"/>
      <c r="JJ253" s="47"/>
      <c r="JK253" s="47"/>
      <c r="JL253" s="47"/>
      <c r="JM253" s="47"/>
      <c r="JN253" s="47"/>
      <c r="JO253" s="47"/>
    </row>
    <row r="254" spans="1:275" s="49" customFormat="1" x14ac:dyDescent="0.25">
      <c r="A254" s="49" t="s">
        <v>603</v>
      </c>
      <c r="B254" s="49" t="s">
        <v>540</v>
      </c>
      <c r="C254" s="49" t="s">
        <v>541</v>
      </c>
      <c r="D254" s="51"/>
      <c r="E254" s="51"/>
      <c r="F254" s="51"/>
      <c r="G254" s="70">
        <v>0.66104013987820276</v>
      </c>
      <c r="H254" s="71">
        <v>33</v>
      </c>
      <c r="I254" s="70" t="s">
        <v>80</v>
      </c>
    </row>
    <row r="255" spans="1:275" s="49" customFormat="1" x14ac:dyDescent="0.25">
      <c r="A255" s="49" t="s">
        <v>282</v>
      </c>
      <c r="B255" s="49" t="s">
        <v>186</v>
      </c>
      <c r="C255" s="49" t="s">
        <v>187</v>
      </c>
      <c r="D255" s="51">
        <v>0.63885706008829146</v>
      </c>
      <c r="E255" s="51">
        <v>0.66085706008829148</v>
      </c>
      <c r="F255" s="51">
        <v>0.66085706008829148</v>
      </c>
      <c r="G255" s="70">
        <v>0.66085706008829148</v>
      </c>
      <c r="H255" s="71">
        <v>45</v>
      </c>
      <c r="I255" s="72" t="s">
        <v>84</v>
      </c>
    </row>
    <row r="256" spans="1:275" s="49" customFormat="1" x14ac:dyDescent="0.3">
      <c r="A256" s="66" t="s">
        <v>661</v>
      </c>
      <c r="B256" t="s">
        <v>561</v>
      </c>
      <c r="C256" t="s">
        <v>203</v>
      </c>
      <c r="D256" s="31"/>
      <c r="E256" s="51"/>
      <c r="F256" s="51"/>
      <c r="G256" s="78">
        <v>0.66042449978904194</v>
      </c>
      <c r="H256" s="79">
        <v>14</v>
      </c>
      <c r="I256" s="79" t="s">
        <v>385</v>
      </c>
      <c r="J256" s="49" t="s">
        <v>604</v>
      </c>
    </row>
    <row r="257" spans="1:275" s="49" customFormat="1" x14ac:dyDescent="0.25">
      <c r="A257" s="49" t="s">
        <v>283</v>
      </c>
      <c r="B257" s="49" t="s">
        <v>257</v>
      </c>
      <c r="C257" s="49" t="s">
        <v>258</v>
      </c>
      <c r="D257" s="52">
        <v>0.64283822035253246</v>
      </c>
      <c r="E257" s="52">
        <v>0.65483822035253247</v>
      </c>
      <c r="F257" s="52">
        <v>0.65483822035253247</v>
      </c>
      <c r="G257" s="74">
        <v>0.65483822035253247</v>
      </c>
      <c r="H257" s="71">
        <v>22</v>
      </c>
      <c r="I257" s="73" t="s">
        <v>80</v>
      </c>
    </row>
    <row r="258" spans="1:275" s="49" customFormat="1" x14ac:dyDescent="0.25">
      <c r="A258" s="49" t="s">
        <v>282</v>
      </c>
      <c r="B258" s="49" t="s">
        <v>223</v>
      </c>
      <c r="C258" s="49" t="s">
        <v>37</v>
      </c>
      <c r="D258" s="51">
        <v>0.65073574495309028</v>
      </c>
      <c r="E258" s="51">
        <v>0.65373574495309028</v>
      </c>
      <c r="F258" s="51">
        <v>0.65373574495309028</v>
      </c>
      <c r="G258" s="70">
        <v>0.65373574495309028</v>
      </c>
      <c r="H258" s="71">
        <v>46</v>
      </c>
      <c r="I258" s="72" t="s">
        <v>80</v>
      </c>
    </row>
    <row r="259" spans="1:275" s="49" customFormat="1" x14ac:dyDescent="0.3">
      <c r="A259" s="66" t="s">
        <v>661</v>
      </c>
      <c r="B259" t="s">
        <v>605</v>
      </c>
      <c r="C259" t="s">
        <v>402</v>
      </c>
      <c r="D259" s="31"/>
      <c r="E259" s="51"/>
      <c r="F259" s="51"/>
      <c r="G259" s="78">
        <v>0.65289817171748121</v>
      </c>
      <c r="H259" s="79">
        <v>15</v>
      </c>
      <c r="I259" s="79" t="s">
        <v>385</v>
      </c>
    </row>
    <row r="260" spans="1:275" s="49" customFormat="1" x14ac:dyDescent="0.25">
      <c r="A260" s="49" t="s">
        <v>282</v>
      </c>
      <c r="B260" s="49" t="s">
        <v>210</v>
      </c>
      <c r="C260" s="49" t="s">
        <v>162</v>
      </c>
      <c r="D260" s="51">
        <v>0.63946473998067543</v>
      </c>
      <c r="E260" s="51">
        <v>0.65146473998067544</v>
      </c>
      <c r="F260" s="51">
        <v>0.65146473998067544</v>
      </c>
      <c r="G260" s="70">
        <v>0.65146473998067544</v>
      </c>
      <c r="H260" s="71">
        <v>47</v>
      </c>
      <c r="I260" s="72" t="s">
        <v>80</v>
      </c>
    </row>
    <row r="261" spans="1:275" s="49" customFormat="1" x14ac:dyDescent="0.25">
      <c r="A261" s="49" t="s">
        <v>386</v>
      </c>
      <c r="B261" s="49" t="s">
        <v>291</v>
      </c>
      <c r="C261" s="49" t="s">
        <v>292</v>
      </c>
      <c r="D261" s="52">
        <v>0.64412128535360569</v>
      </c>
      <c r="E261" s="52">
        <v>0.65112128535360569</v>
      </c>
      <c r="F261" s="52">
        <v>0.65112128535360569</v>
      </c>
      <c r="G261" s="74">
        <v>0.65112128535360569</v>
      </c>
      <c r="H261" s="71">
        <v>29</v>
      </c>
      <c r="I261" s="73" t="s">
        <v>385</v>
      </c>
    </row>
    <row r="262" spans="1:275" s="49" customFormat="1" x14ac:dyDescent="0.25">
      <c r="A262" s="49" t="s">
        <v>603</v>
      </c>
      <c r="B262" s="49" t="s">
        <v>525</v>
      </c>
      <c r="C262" s="49" t="s">
        <v>526</v>
      </c>
      <c r="D262" s="51"/>
      <c r="E262" s="51"/>
      <c r="F262" s="51"/>
      <c r="G262" s="70">
        <v>0.65084463851842467</v>
      </c>
      <c r="H262" s="71">
        <v>34</v>
      </c>
      <c r="I262" s="70" t="s">
        <v>385</v>
      </c>
      <c r="J262" s="49" t="s">
        <v>604</v>
      </c>
    </row>
    <row r="263" spans="1:275" s="49" customFormat="1" x14ac:dyDescent="0.3">
      <c r="A263" s="66" t="s">
        <v>661</v>
      </c>
      <c r="B263" t="s">
        <v>291</v>
      </c>
      <c r="C263" t="s">
        <v>430</v>
      </c>
      <c r="D263" s="31"/>
      <c r="E263" s="51"/>
      <c r="F263" s="51"/>
      <c r="G263" s="78">
        <v>0.64997024513244794</v>
      </c>
      <c r="H263" s="79">
        <v>16</v>
      </c>
      <c r="I263" s="79" t="s">
        <v>385</v>
      </c>
    </row>
    <row r="264" spans="1:275" s="49" customFormat="1" x14ac:dyDescent="0.25">
      <c r="A264" s="47" t="s">
        <v>971</v>
      </c>
      <c r="B264" s="47" t="s">
        <v>425</v>
      </c>
      <c r="C264" s="47" t="s">
        <v>840</v>
      </c>
      <c r="D264" s="50"/>
      <c r="E264" s="50"/>
      <c r="F264" s="50"/>
      <c r="G264" s="182">
        <v>0.64728450545423855</v>
      </c>
      <c r="H264" s="181">
        <v>39</v>
      </c>
      <c r="I264" s="67" t="s">
        <v>80</v>
      </c>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c r="BM264" s="47"/>
      <c r="BN264" s="47"/>
      <c r="BO264" s="47"/>
      <c r="BP264" s="47"/>
      <c r="BQ264" s="47"/>
      <c r="BR264" s="47"/>
      <c r="BS264" s="47"/>
      <c r="BT264" s="47"/>
      <c r="BU264" s="47"/>
      <c r="BV264" s="47"/>
      <c r="BW264" s="47"/>
      <c r="BX264" s="47"/>
      <c r="BY264" s="47"/>
      <c r="BZ264" s="47"/>
      <c r="CA264" s="47"/>
      <c r="CB264" s="47"/>
      <c r="CC264" s="47"/>
      <c r="CD264" s="47"/>
      <c r="CE264" s="47"/>
      <c r="CF264" s="47"/>
      <c r="CG264" s="47"/>
      <c r="CH264" s="47"/>
      <c r="CI264" s="47"/>
      <c r="CJ264" s="47"/>
      <c r="CK264" s="47"/>
      <c r="CL264" s="47"/>
      <c r="CM264" s="47"/>
      <c r="CN264" s="47"/>
      <c r="CO264" s="47"/>
      <c r="CP264" s="47"/>
      <c r="CQ264" s="47"/>
      <c r="CR264" s="47"/>
      <c r="CS264" s="47"/>
      <c r="CT264" s="47"/>
      <c r="CU264" s="47"/>
      <c r="CV264" s="47"/>
      <c r="CW264" s="47"/>
      <c r="CX264" s="47"/>
      <c r="CY264" s="47"/>
      <c r="CZ264" s="47"/>
      <c r="DA264" s="47"/>
      <c r="DB264" s="47"/>
      <c r="DC264" s="47"/>
      <c r="DD264" s="47"/>
      <c r="DE264" s="47"/>
      <c r="DF264" s="47"/>
      <c r="DG264" s="47"/>
      <c r="DH264" s="47"/>
      <c r="DI264" s="47"/>
      <c r="DJ264" s="47"/>
      <c r="DK264" s="47"/>
      <c r="DL264" s="47"/>
      <c r="DM264" s="47"/>
      <c r="DN264" s="47"/>
      <c r="DO264" s="47"/>
      <c r="DP264" s="47"/>
      <c r="DQ264" s="47"/>
      <c r="DR264" s="47"/>
      <c r="DS264" s="47"/>
      <c r="DT264" s="47"/>
      <c r="DU264" s="47"/>
      <c r="DV264" s="47"/>
      <c r="DW264" s="47"/>
      <c r="DX264" s="47"/>
      <c r="DY264" s="47"/>
      <c r="DZ264" s="47"/>
      <c r="EA264" s="47"/>
      <c r="EB264" s="47"/>
      <c r="EC264" s="47"/>
      <c r="ED264" s="47"/>
      <c r="EE264" s="47"/>
      <c r="EF264" s="47"/>
      <c r="EG264" s="47"/>
      <c r="EH264" s="47"/>
      <c r="EI264" s="47"/>
      <c r="EJ264" s="47"/>
      <c r="EK264" s="47"/>
      <c r="EL264" s="47"/>
      <c r="EM264" s="47"/>
      <c r="EN264" s="47"/>
      <c r="EO264" s="47"/>
      <c r="EP264" s="47"/>
      <c r="EQ264" s="47"/>
      <c r="ER264" s="47"/>
      <c r="ES264" s="47"/>
      <c r="ET264" s="47"/>
      <c r="EU264" s="47"/>
      <c r="EV264" s="47"/>
      <c r="EW264" s="47"/>
      <c r="EX264" s="47"/>
      <c r="EY264" s="47"/>
      <c r="EZ264" s="47"/>
      <c r="FA264" s="47"/>
      <c r="FB264" s="47"/>
      <c r="FC264" s="47"/>
      <c r="FD264" s="47"/>
      <c r="FE264" s="47"/>
      <c r="FF264" s="47"/>
      <c r="FG264" s="47"/>
      <c r="FH264" s="47"/>
      <c r="FI264" s="47"/>
      <c r="FJ264" s="47"/>
      <c r="FK264" s="47"/>
      <c r="FL264" s="47"/>
      <c r="FM264" s="47"/>
      <c r="FN264" s="47"/>
      <c r="FO264" s="47"/>
      <c r="FP264" s="47"/>
      <c r="FQ264" s="47"/>
      <c r="FR264" s="47"/>
      <c r="FS264" s="47"/>
      <c r="FT264" s="47"/>
      <c r="FU264" s="47"/>
      <c r="FV264" s="47"/>
      <c r="FW264" s="47"/>
      <c r="FX264" s="47"/>
      <c r="FY264" s="47"/>
      <c r="FZ264" s="47"/>
      <c r="GA264" s="47"/>
      <c r="GB264" s="47"/>
      <c r="GC264" s="47"/>
      <c r="GD264" s="47"/>
      <c r="GE264" s="47"/>
      <c r="GF264" s="47"/>
      <c r="GG264" s="47"/>
      <c r="GH264" s="47"/>
      <c r="GI264" s="47"/>
      <c r="GJ264" s="47"/>
      <c r="GK264" s="47"/>
      <c r="GL264" s="47"/>
      <c r="GM264" s="47"/>
      <c r="GN264" s="47"/>
      <c r="GO264" s="47"/>
      <c r="GP264" s="47"/>
      <c r="GQ264" s="47"/>
      <c r="GR264" s="47"/>
      <c r="GS264" s="47"/>
      <c r="GT264" s="47"/>
      <c r="GU264" s="47"/>
      <c r="GV264" s="47"/>
      <c r="GW264" s="47"/>
      <c r="GX264" s="47"/>
      <c r="GY264" s="47"/>
      <c r="GZ264" s="47"/>
      <c r="HA264" s="47"/>
      <c r="HB264" s="47"/>
      <c r="HC264" s="47"/>
      <c r="HD264" s="47"/>
      <c r="HE264" s="47"/>
      <c r="HF264" s="47"/>
      <c r="HG264" s="47"/>
      <c r="HH264" s="47"/>
      <c r="HI264" s="47"/>
      <c r="HJ264" s="47"/>
      <c r="HK264" s="47"/>
      <c r="HL264" s="47"/>
      <c r="HM264" s="47"/>
      <c r="HN264" s="47"/>
      <c r="HO264" s="47"/>
      <c r="HP264" s="47"/>
      <c r="HQ264" s="47"/>
      <c r="HR264" s="47"/>
      <c r="HS264" s="47"/>
      <c r="HT264" s="47"/>
      <c r="HU264" s="47"/>
      <c r="HV264" s="47"/>
      <c r="HW264" s="47"/>
      <c r="HX264" s="47"/>
      <c r="HY264" s="47"/>
      <c r="HZ264" s="47"/>
      <c r="IA264" s="47"/>
      <c r="IB264" s="47"/>
      <c r="IC264" s="47"/>
      <c r="ID264" s="47"/>
      <c r="IE264" s="47"/>
      <c r="IF264" s="47"/>
      <c r="IG264" s="47"/>
      <c r="IH264" s="47"/>
      <c r="II264" s="47"/>
      <c r="IJ264" s="47"/>
      <c r="IK264" s="47"/>
      <c r="IL264" s="47"/>
      <c r="IM264" s="47"/>
      <c r="IN264" s="47"/>
      <c r="IO264" s="47"/>
      <c r="IP264" s="47"/>
      <c r="IQ264" s="47"/>
      <c r="IR264" s="47"/>
      <c r="IS264" s="47"/>
      <c r="IT264" s="47"/>
      <c r="IU264" s="47"/>
      <c r="IV264" s="47"/>
      <c r="IW264" s="47"/>
      <c r="IX264" s="47"/>
      <c r="IY264" s="47"/>
      <c r="IZ264" s="47"/>
      <c r="JA264" s="47"/>
      <c r="JB264" s="47"/>
      <c r="JC264" s="47"/>
      <c r="JD264" s="47"/>
      <c r="JE264" s="47"/>
      <c r="JF264" s="47"/>
      <c r="JG264" s="47"/>
      <c r="JH264" s="47"/>
      <c r="JI264" s="47"/>
      <c r="JJ264" s="47"/>
      <c r="JK264" s="47"/>
      <c r="JL264" s="47"/>
      <c r="JM264" s="47"/>
      <c r="JN264" s="47"/>
      <c r="JO264" s="47"/>
    </row>
    <row r="265" spans="1:275" s="49" customFormat="1" x14ac:dyDescent="0.25">
      <c r="A265" s="49" t="s">
        <v>511</v>
      </c>
      <c r="B265" s="49" t="s">
        <v>449</v>
      </c>
      <c r="C265" s="49" t="s">
        <v>450</v>
      </c>
      <c r="D265" s="51"/>
      <c r="E265" s="51"/>
      <c r="F265" s="51"/>
      <c r="G265" s="70">
        <v>0.64686698250281605</v>
      </c>
      <c r="H265" s="71">
        <v>16</v>
      </c>
      <c r="I265" s="70" t="s">
        <v>385</v>
      </c>
    </row>
    <row r="266" spans="1:275" s="49" customFormat="1" x14ac:dyDescent="0.25">
      <c r="A266" s="49" t="s">
        <v>435</v>
      </c>
      <c r="B266" s="51" t="s">
        <v>405</v>
      </c>
      <c r="C266" s="51" t="s">
        <v>326</v>
      </c>
      <c r="D266" s="51">
        <v>0.63649566097895616</v>
      </c>
      <c r="E266" s="51">
        <v>0.64549566097895617</v>
      </c>
      <c r="F266" s="51">
        <v>0.64549566097895617</v>
      </c>
      <c r="G266" s="70">
        <v>0.64549566097895617</v>
      </c>
      <c r="H266" s="71">
        <v>21</v>
      </c>
      <c r="I266" s="73" t="s">
        <v>84</v>
      </c>
    </row>
    <row r="267" spans="1:275" s="49" customFormat="1" x14ac:dyDescent="0.25">
      <c r="A267" s="47" t="s">
        <v>971</v>
      </c>
      <c r="B267" s="47" t="s">
        <v>694</v>
      </c>
      <c r="C267" s="47" t="s">
        <v>790</v>
      </c>
      <c r="D267" s="50"/>
      <c r="E267" s="50"/>
      <c r="F267" s="50"/>
      <c r="G267" s="182">
        <v>0.64091914587914223</v>
      </c>
      <c r="H267" s="181">
        <v>40</v>
      </c>
      <c r="I267" s="67" t="s">
        <v>80</v>
      </c>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c r="BM267" s="47"/>
      <c r="BN267" s="47"/>
      <c r="BO267" s="47"/>
      <c r="BP267" s="47"/>
      <c r="BQ267" s="47"/>
      <c r="BR267" s="47"/>
      <c r="BS267" s="47"/>
      <c r="BT267" s="47"/>
      <c r="BU267" s="47"/>
      <c r="BV267" s="47"/>
      <c r="BW267" s="47"/>
      <c r="BX267" s="47"/>
      <c r="BY267" s="47"/>
      <c r="BZ267" s="47"/>
      <c r="CA267" s="47"/>
      <c r="CB267" s="47"/>
      <c r="CC267" s="47"/>
      <c r="CD267" s="47"/>
      <c r="CE267" s="47"/>
      <c r="CF267" s="47"/>
      <c r="CG267" s="47"/>
      <c r="CH267" s="47"/>
      <c r="CI267" s="47"/>
      <c r="CJ267" s="47"/>
      <c r="CK267" s="47"/>
      <c r="CL267" s="47"/>
      <c r="CM267" s="47"/>
      <c r="CN267" s="47"/>
      <c r="CO267" s="47"/>
      <c r="CP267" s="47"/>
      <c r="CQ267" s="47"/>
      <c r="CR267" s="47"/>
      <c r="CS267" s="47"/>
      <c r="CT267" s="47"/>
      <c r="CU267" s="47"/>
      <c r="CV267" s="47"/>
      <c r="CW267" s="47"/>
      <c r="CX267" s="47"/>
      <c r="CY267" s="47"/>
      <c r="CZ267" s="47"/>
      <c r="DA267" s="47"/>
      <c r="DB267" s="47"/>
      <c r="DC267" s="47"/>
      <c r="DD267" s="47"/>
      <c r="DE267" s="47"/>
      <c r="DF267" s="47"/>
      <c r="DG267" s="47"/>
      <c r="DH267" s="47"/>
      <c r="DI267" s="47"/>
      <c r="DJ267" s="47"/>
      <c r="DK267" s="47"/>
      <c r="DL267" s="47"/>
      <c r="DM267" s="47"/>
      <c r="DN267" s="47"/>
      <c r="DO267" s="47"/>
      <c r="DP267" s="47"/>
      <c r="DQ267" s="47"/>
      <c r="DR267" s="47"/>
      <c r="DS267" s="47"/>
      <c r="DT267" s="47"/>
      <c r="DU267" s="47"/>
      <c r="DV267" s="47"/>
      <c r="DW267" s="47"/>
      <c r="DX267" s="47"/>
      <c r="DY267" s="47"/>
      <c r="DZ267" s="47"/>
      <c r="EA267" s="47"/>
      <c r="EB267" s="47"/>
      <c r="EC267" s="47"/>
      <c r="ED267" s="47"/>
      <c r="EE267" s="47"/>
      <c r="EF267" s="47"/>
      <c r="EG267" s="47"/>
      <c r="EH267" s="47"/>
      <c r="EI267" s="47"/>
      <c r="EJ267" s="47"/>
      <c r="EK267" s="47"/>
      <c r="EL267" s="47"/>
      <c r="EM267" s="47"/>
      <c r="EN267" s="47"/>
      <c r="EO267" s="47"/>
      <c r="EP267" s="47"/>
      <c r="EQ267" s="47"/>
      <c r="ER267" s="47"/>
      <c r="ES267" s="47"/>
      <c r="ET267" s="47"/>
      <c r="EU267" s="47"/>
      <c r="EV267" s="47"/>
      <c r="EW267" s="47"/>
      <c r="EX267" s="47"/>
      <c r="EY267" s="47"/>
      <c r="EZ267" s="47"/>
      <c r="FA267" s="47"/>
      <c r="FB267" s="47"/>
      <c r="FC267" s="47"/>
      <c r="FD267" s="47"/>
      <c r="FE267" s="47"/>
      <c r="FF267" s="47"/>
      <c r="FG267" s="47"/>
      <c r="FH267" s="47"/>
      <c r="FI267" s="47"/>
      <c r="FJ267" s="47"/>
      <c r="FK267" s="47"/>
      <c r="FL267" s="47"/>
      <c r="FM267" s="47"/>
      <c r="FN267" s="47"/>
      <c r="FO267" s="47"/>
      <c r="FP267" s="47"/>
      <c r="FQ267" s="47"/>
      <c r="FR267" s="47"/>
      <c r="FS267" s="47"/>
      <c r="FT267" s="47"/>
      <c r="FU267" s="47"/>
      <c r="FV267" s="47"/>
      <c r="FW267" s="47"/>
      <c r="FX267" s="47"/>
      <c r="FY267" s="47"/>
      <c r="FZ267" s="47"/>
      <c r="GA267" s="47"/>
      <c r="GB267" s="47"/>
      <c r="GC267" s="47"/>
      <c r="GD267" s="47"/>
      <c r="GE267" s="47"/>
      <c r="GF267" s="47"/>
      <c r="GG267" s="47"/>
      <c r="GH267" s="47"/>
      <c r="GI267" s="47"/>
      <c r="GJ267" s="47"/>
      <c r="GK267" s="47"/>
      <c r="GL267" s="47"/>
      <c r="GM267" s="47"/>
      <c r="GN267" s="47"/>
      <c r="GO267" s="47"/>
      <c r="GP267" s="47"/>
      <c r="GQ267" s="47"/>
      <c r="GR267" s="47"/>
      <c r="GS267" s="47"/>
      <c r="GT267" s="47"/>
      <c r="GU267" s="47"/>
      <c r="GV267" s="47"/>
      <c r="GW267" s="47"/>
      <c r="GX267" s="47"/>
      <c r="GY267" s="47"/>
      <c r="GZ267" s="47"/>
      <c r="HA267" s="47"/>
      <c r="HB267" s="47"/>
      <c r="HC267" s="47"/>
      <c r="HD267" s="47"/>
      <c r="HE267" s="47"/>
      <c r="HF267" s="47"/>
      <c r="HG267" s="47"/>
      <c r="HH267" s="47"/>
      <c r="HI267" s="47"/>
      <c r="HJ267" s="47"/>
      <c r="HK267" s="47"/>
      <c r="HL267" s="47"/>
      <c r="HM267" s="47"/>
      <c r="HN267" s="47"/>
      <c r="HO267" s="47"/>
      <c r="HP267" s="47"/>
      <c r="HQ267" s="47"/>
      <c r="HR267" s="47"/>
      <c r="HS267" s="47"/>
      <c r="HT267" s="47"/>
      <c r="HU267" s="47"/>
      <c r="HV267" s="47"/>
      <c r="HW267" s="47"/>
      <c r="HX267" s="47"/>
      <c r="HY267" s="47"/>
      <c r="HZ267" s="47"/>
      <c r="IA267" s="47"/>
      <c r="IB267" s="47"/>
      <c r="IC267" s="47"/>
      <c r="ID267" s="47"/>
      <c r="IE267" s="47"/>
      <c r="IF267" s="47"/>
      <c r="IG267" s="47"/>
      <c r="IH267" s="47"/>
      <c r="II267" s="47"/>
      <c r="IJ267" s="47"/>
      <c r="IK267" s="47"/>
      <c r="IL267" s="47"/>
      <c r="IM267" s="47"/>
      <c r="IN267" s="47"/>
      <c r="IO267" s="47"/>
      <c r="IP267" s="47"/>
      <c r="IQ267" s="47"/>
      <c r="IR267" s="47"/>
      <c r="IS267" s="47"/>
      <c r="IT267" s="47"/>
      <c r="IU267" s="47"/>
      <c r="IV267" s="47"/>
      <c r="IW267" s="47"/>
      <c r="IX267" s="47"/>
      <c r="IY267" s="47"/>
      <c r="IZ267" s="47"/>
      <c r="JA267" s="47"/>
      <c r="JB267" s="47"/>
      <c r="JC267" s="47"/>
      <c r="JD267" s="47"/>
      <c r="JE267" s="47"/>
      <c r="JF267" s="47"/>
      <c r="JG267" s="47"/>
      <c r="JH267" s="47"/>
      <c r="JI267" s="47"/>
      <c r="JJ267" s="47"/>
      <c r="JK267" s="47"/>
      <c r="JL267" s="47"/>
      <c r="JM267" s="47"/>
      <c r="JN267" s="47"/>
      <c r="JO267" s="47"/>
    </row>
    <row r="268" spans="1:275" s="49" customFormat="1" x14ac:dyDescent="0.25">
      <c r="A268" s="49" t="s">
        <v>284</v>
      </c>
      <c r="B268" s="49" t="s">
        <v>123</v>
      </c>
      <c r="C268" s="49" t="s">
        <v>124</v>
      </c>
      <c r="D268" s="51">
        <v>0.62675307271015313</v>
      </c>
      <c r="E268" s="51">
        <v>0.64075307271015314</v>
      </c>
      <c r="F268" s="51">
        <v>0.64075307271015314</v>
      </c>
      <c r="G268" s="70">
        <v>0.64075307271015314</v>
      </c>
      <c r="H268" s="71">
        <v>21</v>
      </c>
      <c r="I268" s="73" t="s">
        <v>82</v>
      </c>
    </row>
    <row r="269" spans="1:275" s="49" customFormat="1" x14ac:dyDescent="0.25">
      <c r="A269" s="49" t="s">
        <v>386</v>
      </c>
      <c r="B269" s="49" t="s">
        <v>146</v>
      </c>
      <c r="C269" s="49" t="s">
        <v>338</v>
      </c>
      <c r="D269" s="52">
        <v>0.63762028138935989</v>
      </c>
      <c r="E269" s="52">
        <v>0.63762028138935989</v>
      </c>
      <c r="F269" s="52">
        <v>0.63762028138935989</v>
      </c>
      <c r="G269" s="74">
        <v>0.63762028138935989</v>
      </c>
      <c r="H269" s="71">
        <v>30</v>
      </c>
      <c r="I269" s="73" t="s">
        <v>80</v>
      </c>
    </row>
    <row r="270" spans="1:275" s="49" customFormat="1" x14ac:dyDescent="0.3">
      <c r="A270" s="66" t="s">
        <v>661</v>
      </c>
      <c r="B270" t="s">
        <v>626</v>
      </c>
      <c r="C270" t="s">
        <v>627</v>
      </c>
      <c r="D270" s="31"/>
      <c r="E270" s="51"/>
      <c r="F270" s="51"/>
      <c r="G270" s="78">
        <v>0.63736736724375664</v>
      </c>
      <c r="H270" s="79">
        <v>17</v>
      </c>
      <c r="I270" s="79" t="s">
        <v>80</v>
      </c>
    </row>
    <row r="271" spans="1:275" s="49" customFormat="1" x14ac:dyDescent="0.25">
      <c r="A271" s="49" t="s">
        <v>284</v>
      </c>
      <c r="B271" s="49" t="s">
        <v>93</v>
      </c>
      <c r="C271" s="49" t="s">
        <v>94</v>
      </c>
      <c r="D271" s="51">
        <v>0.63682921236290957</v>
      </c>
      <c r="E271" s="51">
        <v>0.63682921236290957</v>
      </c>
      <c r="F271" s="51">
        <v>0.63682921236290957</v>
      </c>
      <c r="G271" s="70">
        <v>0.63682921236290957</v>
      </c>
      <c r="H271" s="71">
        <v>22</v>
      </c>
      <c r="I271" s="73" t="s">
        <v>80</v>
      </c>
    </row>
    <row r="272" spans="1:275" s="49" customFormat="1" x14ac:dyDescent="0.25">
      <c r="A272" s="49" t="s">
        <v>284</v>
      </c>
      <c r="B272" s="49" t="s">
        <v>134</v>
      </c>
      <c r="C272" s="49" t="s">
        <v>135</v>
      </c>
      <c r="D272" s="51">
        <v>0.63448277137336062</v>
      </c>
      <c r="E272" s="51">
        <v>0.63448277137336062</v>
      </c>
      <c r="F272" s="51">
        <v>0.63448277137336062</v>
      </c>
      <c r="G272" s="70">
        <v>0.63448277137336062</v>
      </c>
      <c r="H272" s="71">
        <v>23</v>
      </c>
      <c r="I272" s="73" t="s">
        <v>80</v>
      </c>
    </row>
    <row r="273" spans="1:275" s="49" customFormat="1" x14ac:dyDescent="0.25">
      <c r="A273" s="47" t="s">
        <v>971</v>
      </c>
      <c r="B273" s="47" t="s">
        <v>685</v>
      </c>
      <c r="C273" s="47" t="s">
        <v>124</v>
      </c>
      <c r="D273" s="50"/>
      <c r="E273" s="50"/>
      <c r="F273" s="50"/>
      <c r="G273" s="182">
        <v>0.63446311593451998</v>
      </c>
      <c r="H273" s="181">
        <v>41</v>
      </c>
      <c r="I273" s="67" t="s">
        <v>80</v>
      </c>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c r="BM273" s="47"/>
      <c r="BN273" s="47"/>
      <c r="BO273" s="47"/>
      <c r="BP273" s="47"/>
      <c r="BQ273" s="47"/>
      <c r="BR273" s="47"/>
      <c r="BS273" s="47"/>
      <c r="BT273" s="47"/>
      <c r="BU273" s="47"/>
      <c r="BV273" s="47"/>
      <c r="BW273" s="47"/>
      <c r="BX273" s="47"/>
      <c r="BY273" s="47"/>
      <c r="BZ273" s="47"/>
      <c r="CA273" s="47"/>
      <c r="CB273" s="47"/>
      <c r="CC273" s="47"/>
      <c r="CD273" s="47"/>
      <c r="CE273" s="47"/>
      <c r="CF273" s="47"/>
      <c r="CG273" s="47"/>
      <c r="CH273" s="47"/>
      <c r="CI273" s="47"/>
      <c r="CJ273" s="47"/>
      <c r="CK273" s="47"/>
      <c r="CL273" s="47"/>
      <c r="CM273" s="47"/>
      <c r="CN273" s="47"/>
      <c r="CO273" s="47"/>
      <c r="CP273" s="47"/>
      <c r="CQ273" s="47"/>
      <c r="CR273" s="47"/>
      <c r="CS273" s="47"/>
      <c r="CT273" s="47"/>
      <c r="CU273" s="47"/>
      <c r="CV273" s="47"/>
      <c r="CW273" s="47"/>
      <c r="CX273" s="47"/>
      <c r="CY273" s="47"/>
      <c r="CZ273" s="47"/>
      <c r="DA273" s="47"/>
      <c r="DB273" s="47"/>
      <c r="DC273" s="47"/>
      <c r="DD273" s="47"/>
      <c r="DE273" s="47"/>
      <c r="DF273" s="47"/>
      <c r="DG273" s="47"/>
      <c r="DH273" s="47"/>
      <c r="DI273" s="47"/>
      <c r="DJ273" s="47"/>
      <c r="DK273" s="47"/>
      <c r="DL273" s="47"/>
      <c r="DM273" s="47"/>
      <c r="DN273" s="47"/>
      <c r="DO273" s="47"/>
      <c r="DP273" s="47"/>
      <c r="DQ273" s="47"/>
      <c r="DR273" s="47"/>
      <c r="DS273" s="47"/>
      <c r="DT273" s="47"/>
      <c r="DU273" s="47"/>
      <c r="DV273" s="47"/>
      <c r="DW273" s="47"/>
      <c r="DX273" s="47"/>
      <c r="DY273" s="47"/>
      <c r="DZ273" s="47"/>
      <c r="EA273" s="47"/>
      <c r="EB273" s="47"/>
      <c r="EC273" s="47"/>
      <c r="ED273" s="47"/>
      <c r="EE273" s="47"/>
      <c r="EF273" s="47"/>
      <c r="EG273" s="47"/>
      <c r="EH273" s="47"/>
      <c r="EI273" s="47"/>
      <c r="EJ273" s="47"/>
      <c r="EK273" s="47"/>
      <c r="EL273" s="47"/>
      <c r="EM273" s="47"/>
      <c r="EN273" s="47"/>
      <c r="EO273" s="47"/>
      <c r="EP273" s="47"/>
      <c r="EQ273" s="47"/>
      <c r="ER273" s="47"/>
      <c r="ES273" s="47"/>
      <c r="ET273" s="47"/>
      <c r="EU273" s="47"/>
      <c r="EV273" s="47"/>
      <c r="EW273" s="47"/>
      <c r="EX273" s="47"/>
      <c r="EY273" s="47"/>
      <c r="EZ273" s="47"/>
      <c r="FA273" s="47"/>
      <c r="FB273" s="47"/>
      <c r="FC273" s="47"/>
      <c r="FD273" s="47"/>
      <c r="FE273" s="47"/>
      <c r="FF273" s="47"/>
      <c r="FG273" s="47"/>
      <c r="FH273" s="47"/>
      <c r="FI273" s="47"/>
      <c r="FJ273" s="47"/>
      <c r="FK273" s="47"/>
      <c r="FL273" s="47"/>
      <c r="FM273" s="47"/>
      <c r="FN273" s="47"/>
      <c r="FO273" s="47"/>
      <c r="FP273" s="47"/>
      <c r="FQ273" s="47"/>
      <c r="FR273" s="47"/>
      <c r="FS273" s="47"/>
      <c r="FT273" s="47"/>
      <c r="FU273" s="47"/>
      <c r="FV273" s="47"/>
      <c r="FW273" s="47"/>
      <c r="FX273" s="47"/>
      <c r="FY273" s="47"/>
      <c r="FZ273" s="47"/>
      <c r="GA273" s="47"/>
      <c r="GB273" s="47"/>
      <c r="GC273" s="47"/>
      <c r="GD273" s="47"/>
      <c r="GE273" s="47"/>
      <c r="GF273" s="47"/>
      <c r="GG273" s="47"/>
      <c r="GH273" s="47"/>
      <c r="GI273" s="47"/>
      <c r="GJ273" s="47"/>
      <c r="GK273" s="47"/>
      <c r="GL273" s="47"/>
      <c r="GM273" s="47"/>
      <c r="GN273" s="47"/>
      <c r="GO273" s="47"/>
      <c r="GP273" s="47"/>
      <c r="GQ273" s="47"/>
      <c r="GR273" s="47"/>
      <c r="GS273" s="47"/>
      <c r="GT273" s="47"/>
      <c r="GU273" s="47"/>
      <c r="GV273" s="47"/>
      <c r="GW273" s="47"/>
      <c r="GX273" s="47"/>
      <c r="GY273" s="47"/>
      <c r="GZ273" s="47"/>
      <c r="HA273" s="47"/>
      <c r="HB273" s="47"/>
      <c r="HC273" s="47"/>
      <c r="HD273" s="47"/>
      <c r="HE273" s="47"/>
      <c r="HF273" s="47"/>
      <c r="HG273" s="47"/>
      <c r="HH273" s="47"/>
      <c r="HI273" s="47"/>
      <c r="HJ273" s="47"/>
      <c r="HK273" s="47"/>
      <c r="HL273" s="47"/>
      <c r="HM273" s="47"/>
      <c r="HN273" s="47"/>
      <c r="HO273" s="47"/>
      <c r="HP273" s="47"/>
      <c r="HQ273" s="47"/>
      <c r="HR273" s="47"/>
      <c r="HS273" s="47"/>
      <c r="HT273" s="47"/>
      <c r="HU273" s="47"/>
      <c r="HV273" s="47"/>
      <c r="HW273" s="47"/>
      <c r="HX273" s="47"/>
      <c r="HY273" s="47"/>
      <c r="HZ273" s="47"/>
      <c r="IA273" s="47"/>
      <c r="IB273" s="47"/>
      <c r="IC273" s="47"/>
      <c r="ID273" s="47"/>
      <c r="IE273" s="47"/>
      <c r="IF273" s="47"/>
      <c r="IG273" s="47"/>
      <c r="IH273" s="47"/>
      <c r="II273" s="47"/>
      <c r="IJ273" s="47"/>
      <c r="IK273" s="47"/>
      <c r="IL273" s="47"/>
      <c r="IM273" s="47"/>
      <c r="IN273" s="47"/>
      <c r="IO273" s="47"/>
      <c r="IP273" s="47"/>
      <c r="IQ273" s="47"/>
      <c r="IR273" s="47"/>
      <c r="IS273" s="47"/>
      <c r="IT273" s="47"/>
      <c r="IU273" s="47"/>
      <c r="IV273" s="47"/>
      <c r="IW273" s="47"/>
      <c r="IX273" s="47"/>
      <c r="IY273" s="47"/>
      <c r="IZ273" s="47"/>
      <c r="JA273" s="47"/>
      <c r="JB273" s="47"/>
      <c r="JC273" s="47"/>
      <c r="JD273" s="47"/>
      <c r="JE273" s="47"/>
      <c r="JF273" s="47"/>
      <c r="JG273" s="47"/>
      <c r="JH273" s="47"/>
      <c r="JI273" s="47"/>
      <c r="JJ273" s="47"/>
      <c r="JK273" s="47"/>
      <c r="JL273" s="47"/>
      <c r="JM273" s="47"/>
      <c r="JN273" s="47"/>
      <c r="JO273" s="47"/>
    </row>
    <row r="274" spans="1:275" s="49" customFormat="1" x14ac:dyDescent="0.25">
      <c r="A274" s="49" t="s">
        <v>282</v>
      </c>
      <c r="B274" s="49" t="s">
        <v>188</v>
      </c>
      <c r="C274" s="49" t="s">
        <v>189</v>
      </c>
      <c r="D274" s="51">
        <v>0.62818585973381003</v>
      </c>
      <c r="E274" s="51">
        <v>0.63318585973381003</v>
      </c>
      <c r="F274" s="51">
        <v>0.63318585973381003</v>
      </c>
      <c r="G274" s="70">
        <v>0.63318585973381003</v>
      </c>
      <c r="H274" s="71">
        <v>48</v>
      </c>
      <c r="I274" s="72" t="s">
        <v>80</v>
      </c>
    </row>
    <row r="275" spans="1:275" s="49" customFormat="1" x14ac:dyDescent="0.25">
      <c r="A275" s="47" t="s">
        <v>971</v>
      </c>
      <c r="B275" s="47" t="s">
        <v>691</v>
      </c>
      <c r="C275" s="47" t="s">
        <v>432</v>
      </c>
      <c r="D275" s="50"/>
      <c r="E275" s="50"/>
      <c r="F275" s="50"/>
      <c r="G275" s="182">
        <v>0.63223396943096455</v>
      </c>
      <c r="H275" s="181">
        <v>42</v>
      </c>
      <c r="I275" s="67" t="s">
        <v>385</v>
      </c>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c r="BM275" s="47"/>
      <c r="BN275" s="47"/>
      <c r="BO275" s="47"/>
      <c r="BP275" s="47"/>
      <c r="BQ275" s="47"/>
      <c r="BR275" s="47"/>
      <c r="BS275" s="47"/>
      <c r="BT275" s="47"/>
      <c r="BU275" s="47"/>
      <c r="BV275" s="47"/>
      <c r="BW275" s="47"/>
      <c r="BX275" s="47"/>
      <c r="BY275" s="47"/>
      <c r="BZ275" s="47"/>
      <c r="CA275" s="47"/>
      <c r="CB275" s="47"/>
      <c r="CC275" s="47"/>
      <c r="CD275" s="47"/>
      <c r="CE275" s="47"/>
      <c r="CF275" s="47"/>
      <c r="CG275" s="47"/>
      <c r="CH275" s="47"/>
      <c r="CI275" s="47"/>
      <c r="CJ275" s="47"/>
      <c r="CK275" s="47"/>
      <c r="CL275" s="47"/>
      <c r="CM275" s="47"/>
      <c r="CN275" s="47"/>
      <c r="CO275" s="47"/>
      <c r="CP275" s="47"/>
      <c r="CQ275" s="47"/>
      <c r="CR275" s="47"/>
      <c r="CS275" s="47"/>
      <c r="CT275" s="47"/>
      <c r="CU275" s="47"/>
      <c r="CV275" s="47"/>
      <c r="CW275" s="47"/>
      <c r="CX275" s="47"/>
      <c r="CY275" s="47"/>
      <c r="CZ275" s="47"/>
      <c r="DA275" s="47"/>
      <c r="DB275" s="47"/>
      <c r="DC275" s="47"/>
      <c r="DD275" s="47"/>
      <c r="DE275" s="47"/>
      <c r="DF275" s="47"/>
      <c r="DG275" s="47"/>
      <c r="DH275" s="47"/>
      <c r="DI275" s="47"/>
      <c r="DJ275" s="47"/>
      <c r="DK275" s="47"/>
      <c r="DL275" s="47"/>
      <c r="DM275" s="47"/>
      <c r="DN275" s="47"/>
      <c r="DO275" s="47"/>
      <c r="DP275" s="47"/>
      <c r="DQ275" s="47"/>
      <c r="DR275" s="47"/>
      <c r="DS275" s="47"/>
      <c r="DT275" s="47"/>
      <c r="DU275" s="47"/>
      <c r="DV275" s="47"/>
      <c r="DW275" s="47"/>
      <c r="DX275" s="47"/>
      <c r="DY275" s="47"/>
      <c r="DZ275" s="47"/>
      <c r="EA275" s="47"/>
      <c r="EB275" s="47"/>
      <c r="EC275" s="47"/>
      <c r="ED275" s="47"/>
      <c r="EE275" s="47"/>
      <c r="EF275" s="47"/>
      <c r="EG275" s="47"/>
      <c r="EH275" s="47"/>
      <c r="EI275" s="47"/>
      <c r="EJ275" s="47"/>
      <c r="EK275" s="47"/>
      <c r="EL275" s="47"/>
      <c r="EM275" s="47"/>
      <c r="EN275" s="47"/>
      <c r="EO275" s="47"/>
      <c r="EP275" s="47"/>
      <c r="EQ275" s="47"/>
      <c r="ER275" s="47"/>
      <c r="ES275" s="47"/>
      <c r="ET275" s="47"/>
      <c r="EU275" s="47"/>
      <c r="EV275" s="47"/>
      <c r="EW275" s="47"/>
      <c r="EX275" s="47"/>
      <c r="EY275" s="47"/>
      <c r="EZ275" s="47"/>
      <c r="FA275" s="47"/>
      <c r="FB275" s="47"/>
      <c r="FC275" s="47"/>
      <c r="FD275" s="47"/>
      <c r="FE275" s="47"/>
      <c r="FF275" s="47"/>
      <c r="FG275" s="47"/>
      <c r="FH275" s="47"/>
      <c r="FI275" s="47"/>
      <c r="FJ275" s="47"/>
      <c r="FK275" s="47"/>
      <c r="FL275" s="47"/>
      <c r="FM275" s="47"/>
      <c r="FN275" s="47"/>
      <c r="FO275" s="47"/>
      <c r="FP275" s="47"/>
      <c r="FQ275" s="47"/>
      <c r="FR275" s="47"/>
      <c r="FS275" s="47"/>
      <c r="FT275" s="47"/>
      <c r="FU275" s="47"/>
      <c r="FV275" s="47"/>
      <c r="FW275" s="47"/>
      <c r="FX275" s="47"/>
      <c r="FY275" s="47"/>
      <c r="FZ275" s="47"/>
      <c r="GA275" s="47"/>
      <c r="GB275" s="47"/>
      <c r="GC275" s="47"/>
      <c r="GD275" s="47"/>
      <c r="GE275" s="47"/>
      <c r="GF275" s="47"/>
      <c r="GG275" s="47"/>
      <c r="GH275" s="47"/>
      <c r="GI275" s="47"/>
      <c r="GJ275" s="47"/>
      <c r="GK275" s="47"/>
      <c r="GL275" s="47"/>
      <c r="GM275" s="47"/>
      <c r="GN275" s="47"/>
      <c r="GO275" s="47"/>
      <c r="GP275" s="47"/>
      <c r="GQ275" s="47"/>
      <c r="GR275" s="47"/>
      <c r="GS275" s="47"/>
      <c r="GT275" s="47"/>
      <c r="GU275" s="47"/>
      <c r="GV275" s="47"/>
      <c r="GW275" s="47"/>
      <c r="GX275" s="47"/>
      <c r="GY275" s="47"/>
      <c r="GZ275" s="47"/>
      <c r="HA275" s="47"/>
      <c r="HB275" s="47"/>
      <c r="HC275" s="47"/>
      <c r="HD275" s="47"/>
      <c r="HE275" s="47"/>
      <c r="HF275" s="47"/>
      <c r="HG275" s="47"/>
      <c r="HH275" s="47"/>
      <c r="HI275" s="47"/>
      <c r="HJ275" s="47"/>
      <c r="HK275" s="47"/>
      <c r="HL275" s="47"/>
      <c r="HM275" s="47"/>
      <c r="HN275" s="47"/>
      <c r="HO275" s="47"/>
      <c r="HP275" s="47"/>
      <c r="HQ275" s="47"/>
      <c r="HR275" s="47"/>
      <c r="HS275" s="47"/>
      <c r="HT275" s="47"/>
      <c r="HU275" s="47"/>
      <c r="HV275" s="47"/>
      <c r="HW275" s="47"/>
      <c r="HX275" s="47"/>
      <c r="HY275" s="47"/>
      <c r="HZ275" s="47"/>
      <c r="IA275" s="47"/>
      <c r="IB275" s="47"/>
      <c r="IC275" s="47"/>
      <c r="ID275" s="47"/>
      <c r="IE275" s="47"/>
      <c r="IF275" s="47"/>
      <c r="IG275" s="47"/>
      <c r="IH275" s="47"/>
      <c r="II275" s="47"/>
      <c r="IJ275" s="47"/>
      <c r="IK275" s="47"/>
      <c r="IL275" s="47"/>
      <c r="IM275" s="47"/>
      <c r="IN275" s="47"/>
      <c r="IO275" s="47"/>
      <c r="IP275" s="47"/>
      <c r="IQ275" s="47"/>
      <c r="IR275" s="47"/>
      <c r="IS275" s="47"/>
      <c r="IT275" s="47"/>
      <c r="IU275" s="47"/>
      <c r="IV275" s="47"/>
      <c r="IW275" s="47"/>
      <c r="IX275" s="47"/>
      <c r="IY275" s="47"/>
      <c r="IZ275" s="47"/>
      <c r="JA275" s="47"/>
      <c r="JB275" s="47"/>
      <c r="JC275" s="47"/>
      <c r="JD275" s="47"/>
      <c r="JE275" s="47"/>
      <c r="JF275" s="47"/>
      <c r="JG275" s="47"/>
      <c r="JH275" s="47"/>
      <c r="JI275" s="47"/>
      <c r="JJ275" s="47"/>
      <c r="JK275" s="47"/>
      <c r="JL275" s="47"/>
      <c r="JM275" s="47"/>
      <c r="JN275" s="47"/>
      <c r="JO275" s="47"/>
    </row>
    <row r="276" spans="1:275" s="49" customFormat="1" x14ac:dyDescent="0.25">
      <c r="A276" s="49" t="s">
        <v>511</v>
      </c>
      <c r="B276" s="49" t="s">
        <v>174</v>
      </c>
      <c r="C276" s="49" t="s">
        <v>478</v>
      </c>
      <c r="D276" s="51"/>
      <c r="E276" s="51"/>
      <c r="F276" s="51"/>
      <c r="G276" s="70">
        <v>0.63094451628082193</v>
      </c>
      <c r="H276" s="71">
        <v>17</v>
      </c>
      <c r="I276" s="70" t="s">
        <v>80</v>
      </c>
    </row>
    <row r="277" spans="1:275" s="49" customFormat="1" x14ac:dyDescent="0.25">
      <c r="A277" s="49" t="s">
        <v>386</v>
      </c>
      <c r="B277" s="49" t="s">
        <v>335</v>
      </c>
      <c r="C277" s="49" t="s">
        <v>336</v>
      </c>
      <c r="D277" s="52">
        <v>0.63077367176717092</v>
      </c>
      <c r="E277" s="52">
        <v>0.63077367176717092</v>
      </c>
      <c r="F277" s="52">
        <v>0.63077367176717092</v>
      </c>
      <c r="G277" s="74">
        <v>0.63077367176717092</v>
      </c>
      <c r="H277" s="71">
        <v>31</v>
      </c>
      <c r="I277" s="73" t="s">
        <v>80</v>
      </c>
    </row>
    <row r="278" spans="1:275" s="49" customFormat="1" x14ac:dyDescent="0.25">
      <c r="A278" s="49" t="s">
        <v>284</v>
      </c>
      <c r="B278" s="49" t="s">
        <v>102</v>
      </c>
      <c r="C278" s="49" t="s">
        <v>103</v>
      </c>
      <c r="D278" s="51">
        <v>0.61952602025700165</v>
      </c>
      <c r="E278" s="51">
        <v>0.63002602025700161</v>
      </c>
      <c r="F278" s="51">
        <v>0.63002602025700161</v>
      </c>
      <c r="G278" s="70">
        <v>0.63002602025700161</v>
      </c>
      <c r="H278" s="71">
        <v>24</v>
      </c>
      <c r="I278" s="73" t="s">
        <v>80</v>
      </c>
    </row>
    <row r="279" spans="1:275" s="49" customFormat="1" x14ac:dyDescent="0.25">
      <c r="A279" s="49" t="s">
        <v>282</v>
      </c>
      <c r="B279" s="49" t="s">
        <v>180</v>
      </c>
      <c r="C279" s="49" t="s">
        <v>181</v>
      </c>
      <c r="D279" s="51">
        <v>0.62931426343872021</v>
      </c>
      <c r="E279" s="51">
        <v>0.62931426343872021</v>
      </c>
      <c r="F279" s="51">
        <v>0.62931426343872021</v>
      </c>
      <c r="G279" s="70">
        <v>0.62931426343872021</v>
      </c>
      <c r="H279" s="71">
        <v>49</v>
      </c>
      <c r="I279" s="72" t="s">
        <v>80</v>
      </c>
    </row>
    <row r="280" spans="1:275" s="49" customFormat="1" x14ac:dyDescent="0.25">
      <c r="A280" s="49" t="s">
        <v>511</v>
      </c>
      <c r="B280" s="49" t="s">
        <v>460</v>
      </c>
      <c r="C280" s="49" t="s">
        <v>461</v>
      </c>
      <c r="D280" s="51"/>
      <c r="E280" s="51"/>
      <c r="F280" s="51"/>
      <c r="G280" s="70">
        <v>0.62706447207238147</v>
      </c>
      <c r="H280" s="71">
        <v>18</v>
      </c>
      <c r="I280" s="70" t="s">
        <v>80</v>
      </c>
    </row>
    <row r="281" spans="1:275" s="49" customFormat="1" x14ac:dyDescent="0.25">
      <c r="A281" s="49" t="s">
        <v>284</v>
      </c>
      <c r="B281" s="49" t="s">
        <v>92</v>
      </c>
      <c r="C281" s="49" t="s">
        <v>40</v>
      </c>
      <c r="D281" s="51">
        <v>0.62076840188573612</v>
      </c>
      <c r="E281" s="51">
        <v>0.62076840188573612</v>
      </c>
      <c r="F281" s="51">
        <v>0.62076840188573612</v>
      </c>
      <c r="G281" s="70">
        <v>0.62076840188573612</v>
      </c>
      <c r="H281" s="71">
        <v>25</v>
      </c>
      <c r="I281" s="73" t="s">
        <v>80</v>
      </c>
    </row>
    <row r="282" spans="1:275" s="49" customFormat="1" x14ac:dyDescent="0.25">
      <c r="A282" s="49" t="s">
        <v>386</v>
      </c>
      <c r="B282" s="49" t="s">
        <v>344</v>
      </c>
      <c r="C282" s="49" t="s">
        <v>151</v>
      </c>
      <c r="D282" s="52">
        <v>0.57276202290475886</v>
      </c>
      <c r="E282" s="52">
        <v>0.61719445533719131</v>
      </c>
      <c r="F282" s="52">
        <v>0.61719445533719131</v>
      </c>
      <c r="G282" s="74">
        <v>0.61719445533719131</v>
      </c>
      <c r="H282" s="71">
        <v>32</v>
      </c>
      <c r="I282" s="73" t="s">
        <v>80</v>
      </c>
    </row>
    <row r="283" spans="1:275" s="49" customFormat="1" x14ac:dyDescent="0.25">
      <c r="A283" s="49" t="s">
        <v>282</v>
      </c>
      <c r="B283" s="49" t="s">
        <v>190</v>
      </c>
      <c r="C283" s="49" t="s">
        <v>191</v>
      </c>
      <c r="D283" s="51">
        <v>0.60967719831486911</v>
      </c>
      <c r="E283" s="51">
        <v>0.61467719831486911</v>
      </c>
      <c r="F283" s="51">
        <v>0.61467719831486911</v>
      </c>
      <c r="G283" s="70">
        <v>0.61467719831486911</v>
      </c>
      <c r="H283" s="71">
        <v>50</v>
      </c>
      <c r="I283" s="72" t="s">
        <v>80</v>
      </c>
    </row>
    <row r="284" spans="1:275" s="49" customFormat="1" x14ac:dyDescent="0.3">
      <c r="A284" s="66" t="s">
        <v>661</v>
      </c>
      <c r="B284" t="s">
        <v>623</v>
      </c>
      <c r="C284" t="s">
        <v>624</v>
      </c>
      <c r="D284" s="31"/>
      <c r="E284" s="51"/>
      <c r="F284" s="51"/>
      <c r="G284" s="78">
        <v>0.61433581381480473</v>
      </c>
      <c r="H284" s="79">
        <v>18</v>
      </c>
      <c r="I284" s="79" t="s">
        <v>80</v>
      </c>
    </row>
    <row r="285" spans="1:275" s="49" customFormat="1" x14ac:dyDescent="0.25">
      <c r="A285" s="49" t="s">
        <v>282</v>
      </c>
      <c r="B285" s="49" t="s">
        <v>159</v>
      </c>
      <c r="C285" s="49" t="s">
        <v>160</v>
      </c>
      <c r="D285" s="51">
        <v>0.61104761519455664</v>
      </c>
      <c r="E285" s="51">
        <v>0.61404761519455664</v>
      </c>
      <c r="F285" s="51">
        <v>0.61404761519455664</v>
      </c>
      <c r="G285" s="70">
        <v>0.61404761519455664</v>
      </c>
      <c r="H285" s="71">
        <v>51</v>
      </c>
      <c r="I285" s="72" t="s">
        <v>80</v>
      </c>
    </row>
    <row r="286" spans="1:275" s="49" customFormat="1" x14ac:dyDescent="0.25">
      <c r="A286" s="47" t="s">
        <v>971</v>
      </c>
      <c r="B286" s="47" t="s">
        <v>666</v>
      </c>
      <c r="C286" s="47" t="s">
        <v>124</v>
      </c>
      <c r="D286" s="50"/>
      <c r="E286" s="50"/>
      <c r="F286" s="50"/>
      <c r="G286" s="182">
        <v>0.61331385020287932</v>
      </c>
      <c r="H286" s="181">
        <v>43</v>
      </c>
      <c r="I286" s="67" t="s">
        <v>80</v>
      </c>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c r="BM286" s="47"/>
      <c r="BN286" s="47"/>
      <c r="BO286" s="47"/>
      <c r="BP286" s="47"/>
      <c r="BQ286" s="47"/>
      <c r="BR286" s="47"/>
      <c r="BS286" s="47"/>
      <c r="BT286" s="47"/>
      <c r="BU286" s="47"/>
      <c r="BV286" s="47"/>
      <c r="BW286" s="47"/>
      <c r="BX286" s="47"/>
      <c r="BY286" s="47"/>
      <c r="BZ286" s="47"/>
      <c r="CA286" s="47"/>
      <c r="CB286" s="47"/>
      <c r="CC286" s="47"/>
      <c r="CD286" s="47"/>
      <c r="CE286" s="47"/>
      <c r="CF286" s="47"/>
      <c r="CG286" s="47"/>
      <c r="CH286" s="47"/>
      <c r="CI286" s="47"/>
      <c r="CJ286" s="47"/>
      <c r="CK286" s="47"/>
      <c r="CL286" s="47"/>
      <c r="CM286" s="47"/>
      <c r="CN286" s="47"/>
      <c r="CO286" s="47"/>
      <c r="CP286" s="47"/>
      <c r="CQ286" s="47"/>
      <c r="CR286" s="47"/>
      <c r="CS286" s="47"/>
      <c r="CT286" s="47"/>
      <c r="CU286" s="47"/>
      <c r="CV286" s="47"/>
      <c r="CW286" s="47"/>
      <c r="CX286" s="47"/>
      <c r="CY286" s="47"/>
      <c r="CZ286" s="47"/>
      <c r="DA286" s="47"/>
      <c r="DB286" s="47"/>
      <c r="DC286" s="47"/>
      <c r="DD286" s="47"/>
      <c r="DE286" s="47"/>
      <c r="DF286" s="47"/>
      <c r="DG286" s="47"/>
      <c r="DH286" s="47"/>
      <c r="DI286" s="47"/>
      <c r="DJ286" s="47"/>
      <c r="DK286" s="47"/>
      <c r="DL286" s="47"/>
      <c r="DM286" s="47"/>
      <c r="DN286" s="47"/>
      <c r="DO286" s="47"/>
      <c r="DP286" s="47"/>
      <c r="DQ286" s="47"/>
      <c r="DR286" s="47"/>
      <c r="DS286" s="47"/>
      <c r="DT286" s="47"/>
      <c r="DU286" s="47"/>
      <c r="DV286" s="47"/>
      <c r="DW286" s="47"/>
      <c r="DX286" s="47"/>
      <c r="DY286" s="47"/>
      <c r="DZ286" s="47"/>
      <c r="EA286" s="47"/>
      <c r="EB286" s="47"/>
      <c r="EC286" s="47"/>
      <c r="ED286" s="47"/>
      <c r="EE286" s="47"/>
      <c r="EF286" s="47"/>
      <c r="EG286" s="47"/>
      <c r="EH286" s="47"/>
      <c r="EI286" s="47"/>
      <c r="EJ286" s="47"/>
      <c r="EK286" s="47"/>
      <c r="EL286" s="47"/>
      <c r="EM286" s="47"/>
      <c r="EN286" s="47"/>
      <c r="EO286" s="47"/>
      <c r="EP286" s="47"/>
      <c r="EQ286" s="47"/>
      <c r="ER286" s="47"/>
      <c r="ES286" s="47"/>
      <c r="ET286" s="47"/>
      <c r="EU286" s="47"/>
      <c r="EV286" s="47"/>
      <c r="EW286" s="47"/>
      <c r="EX286" s="47"/>
      <c r="EY286" s="47"/>
      <c r="EZ286" s="47"/>
      <c r="FA286" s="47"/>
      <c r="FB286" s="47"/>
      <c r="FC286" s="47"/>
      <c r="FD286" s="47"/>
      <c r="FE286" s="47"/>
      <c r="FF286" s="47"/>
      <c r="FG286" s="47"/>
      <c r="FH286" s="47"/>
      <c r="FI286" s="47"/>
      <c r="FJ286" s="47"/>
      <c r="FK286" s="47"/>
      <c r="FL286" s="47"/>
      <c r="FM286" s="47"/>
      <c r="FN286" s="47"/>
      <c r="FO286" s="47"/>
      <c r="FP286" s="47"/>
      <c r="FQ286" s="47"/>
      <c r="FR286" s="47"/>
      <c r="FS286" s="47"/>
      <c r="FT286" s="47"/>
      <c r="FU286" s="47"/>
      <c r="FV286" s="47"/>
      <c r="FW286" s="47"/>
      <c r="FX286" s="47"/>
      <c r="FY286" s="47"/>
      <c r="FZ286" s="47"/>
      <c r="GA286" s="47"/>
      <c r="GB286" s="47"/>
      <c r="GC286" s="47"/>
      <c r="GD286" s="47"/>
      <c r="GE286" s="47"/>
      <c r="GF286" s="47"/>
      <c r="GG286" s="47"/>
      <c r="GH286" s="47"/>
      <c r="GI286" s="47"/>
      <c r="GJ286" s="47"/>
      <c r="GK286" s="47"/>
      <c r="GL286" s="47"/>
      <c r="GM286" s="47"/>
      <c r="GN286" s="47"/>
      <c r="GO286" s="47"/>
      <c r="GP286" s="47"/>
      <c r="GQ286" s="47"/>
      <c r="GR286" s="47"/>
      <c r="GS286" s="47"/>
      <c r="GT286" s="47"/>
      <c r="GU286" s="47"/>
      <c r="GV286" s="47"/>
      <c r="GW286" s="47"/>
      <c r="GX286" s="47"/>
      <c r="GY286" s="47"/>
      <c r="GZ286" s="47"/>
      <c r="HA286" s="47"/>
      <c r="HB286" s="47"/>
      <c r="HC286" s="47"/>
      <c r="HD286" s="47"/>
      <c r="HE286" s="47"/>
      <c r="HF286" s="47"/>
      <c r="HG286" s="47"/>
      <c r="HH286" s="47"/>
      <c r="HI286" s="47"/>
      <c r="HJ286" s="47"/>
      <c r="HK286" s="47"/>
      <c r="HL286" s="47"/>
      <c r="HM286" s="47"/>
      <c r="HN286" s="47"/>
      <c r="HO286" s="47"/>
      <c r="HP286" s="47"/>
      <c r="HQ286" s="47"/>
      <c r="HR286" s="47"/>
      <c r="HS286" s="47"/>
      <c r="HT286" s="47"/>
      <c r="HU286" s="47"/>
      <c r="HV286" s="47"/>
      <c r="HW286" s="47"/>
      <c r="HX286" s="47"/>
      <c r="HY286" s="47"/>
      <c r="HZ286" s="47"/>
      <c r="IA286" s="47"/>
      <c r="IB286" s="47"/>
      <c r="IC286" s="47"/>
      <c r="ID286" s="47"/>
      <c r="IE286" s="47"/>
      <c r="IF286" s="47"/>
      <c r="IG286" s="47"/>
      <c r="IH286" s="47"/>
      <c r="II286" s="47"/>
      <c r="IJ286" s="47"/>
      <c r="IK286" s="47"/>
      <c r="IL286" s="47"/>
      <c r="IM286" s="47"/>
      <c r="IN286" s="47"/>
      <c r="IO286" s="47"/>
      <c r="IP286" s="47"/>
      <c r="IQ286" s="47"/>
      <c r="IR286" s="47"/>
      <c r="IS286" s="47"/>
      <c r="IT286" s="47"/>
      <c r="IU286" s="47"/>
      <c r="IV286" s="47"/>
      <c r="IW286" s="47"/>
      <c r="IX286" s="47"/>
      <c r="IY286" s="47"/>
      <c r="IZ286" s="47"/>
      <c r="JA286" s="47"/>
      <c r="JB286" s="47"/>
      <c r="JC286" s="47"/>
      <c r="JD286" s="47"/>
      <c r="JE286" s="47"/>
      <c r="JF286" s="47"/>
      <c r="JG286" s="47"/>
      <c r="JH286" s="47"/>
      <c r="JI286" s="47"/>
      <c r="JJ286" s="47"/>
      <c r="JK286" s="47"/>
      <c r="JL286" s="47"/>
      <c r="JM286" s="47"/>
      <c r="JN286" s="47"/>
      <c r="JO286" s="47"/>
    </row>
    <row r="287" spans="1:275" s="49" customFormat="1" x14ac:dyDescent="0.25">
      <c r="A287" s="49" t="s">
        <v>511</v>
      </c>
      <c r="B287" s="49" t="s">
        <v>485</v>
      </c>
      <c r="C287" s="49" t="s">
        <v>320</v>
      </c>
      <c r="D287" s="51"/>
      <c r="E287" s="51"/>
      <c r="F287" s="51"/>
      <c r="G287" s="70">
        <v>0.61022700137461339</v>
      </c>
      <c r="H287" s="71">
        <v>19</v>
      </c>
      <c r="I287" s="70" t="s">
        <v>80</v>
      </c>
    </row>
    <row r="288" spans="1:275" s="49" customFormat="1" x14ac:dyDescent="0.25">
      <c r="A288" s="49" t="s">
        <v>283</v>
      </c>
      <c r="B288" s="49" t="s">
        <v>261</v>
      </c>
      <c r="C288" s="49" t="s">
        <v>262</v>
      </c>
      <c r="D288" s="52">
        <v>0.58248921991777547</v>
      </c>
      <c r="E288" s="52">
        <v>0.60348921991777549</v>
      </c>
      <c r="F288" s="52">
        <v>0.60348921991777549</v>
      </c>
      <c r="G288" s="74">
        <v>0.60348921991777549</v>
      </c>
      <c r="H288" s="71">
        <v>23</v>
      </c>
      <c r="I288" s="73" t="s">
        <v>80</v>
      </c>
    </row>
    <row r="289" spans="1:275" s="49" customFormat="1" x14ac:dyDescent="0.25">
      <c r="A289" s="49" t="s">
        <v>386</v>
      </c>
      <c r="B289" s="49" t="s">
        <v>289</v>
      </c>
      <c r="C289" s="49" t="s">
        <v>290</v>
      </c>
      <c r="D289" s="52">
        <v>0.5679932717562759</v>
      </c>
      <c r="E289" s="52">
        <v>0.60199327175627593</v>
      </c>
      <c r="F289" s="52">
        <v>0.60199327175627593</v>
      </c>
      <c r="G289" s="74">
        <v>0.60199327175627593</v>
      </c>
      <c r="H289" s="71">
        <v>33</v>
      </c>
      <c r="I289" s="73" t="s">
        <v>80</v>
      </c>
    </row>
    <row r="290" spans="1:275" x14ac:dyDescent="0.25">
      <c r="A290" s="49" t="s">
        <v>284</v>
      </c>
      <c r="B290" s="49" t="s">
        <v>42</v>
      </c>
      <c r="C290" s="49" t="s">
        <v>75</v>
      </c>
      <c r="D290" s="51">
        <v>0.58198941969056917</v>
      </c>
      <c r="E290" s="51">
        <v>0.60098941969056918</v>
      </c>
      <c r="F290" s="51">
        <v>0.60098941969056918</v>
      </c>
      <c r="G290" s="70">
        <v>0.60098941969056918</v>
      </c>
      <c r="H290" s="71">
        <v>22</v>
      </c>
      <c r="I290" s="73" t="s">
        <v>80</v>
      </c>
    </row>
    <row r="291" spans="1:275" x14ac:dyDescent="0.25">
      <c r="A291" s="49" t="s">
        <v>386</v>
      </c>
      <c r="B291" s="49" t="s">
        <v>309</v>
      </c>
      <c r="C291" s="49" t="s">
        <v>310</v>
      </c>
      <c r="D291" s="52">
        <v>0.57403987409696855</v>
      </c>
      <c r="E291" s="52">
        <v>0.59853987409696852</v>
      </c>
      <c r="F291" s="52">
        <v>0.59853987409696852</v>
      </c>
      <c r="G291" s="74">
        <v>0.59853987409696852</v>
      </c>
      <c r="H291" s="71">
        <v>34</v>
      </c>
      <c r="I291" s="73" t="s">
        <v>80</v>
      </c>
    </row>
    <row r="292" spans="1:275" x14ac:dyDescent="0.25">
      <c r="A292" s="47" t="s">
        <v>971</v>
      </c>
      <c r="B292" s="47" t="s">
        <v>690</v>
      </c>
      <c r="C292" s="47" t="s">
        <v>183</v>
      </c>
      <c r="D292" s="50"/>
      <c r="E292" s="50"/>
      <c r="F292" s="50"/>
      <c r="G292" s="182">
        <v>0.59767329793546375</v>
      </c>
      <c r="H292" s="181">
        <v>44</v>
      </c>
      <c r="I292" s="67" t="s">
        <v>80</v>
      </c>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c r="BM292" s="47"/>
      <c r="BN292" s="47"/>
      <c r="BO292" s="47"/>
      <c r="BP292" s="47"/>
      <c r="BQ292" s="47"/>
      <c r="BR292" s="47"/>
      <c r="BS292" s="47"/>
      <c r="BT292" s="47"/>
      <c r="BU292" s="47"/>
      <c r="BV292" s="47"/>
      <c r="BW292" s="47"/>
      <c r="BX292" s="47"/>
      <c r="BY292" s="47"/>
      <c r="BZ292" s="47"/>
      <c r="CA292" s="47"/>
      <c r="CB292" s="47"/>
      <c r="CC292" s="47"/>
      <c r="CD292" s="47"/>
      <c r="CE292" s="47"/>
      <c r="CF292" s="47"/>
      <c r="CG292" s="47"/>
      <c r="CH292" s="47"/>
      <c r="CI292" s="47"/>
      <c r="CJ292" s="47"/>
      <c r="CK292" s="47"/>
      <c r="CL292" s="47"/>
      <c r="CM292" s="47"/>
      <c r="CN292" s="47"/>
      <c r="CO292" s="47"/>
      <c r="CP292" s="47"/>
      <c r="CQ292" s="47"/>
      <c r="CR292" s="47"/>
      <c r="CS292" s="47"/>
      <c r="CT292" s="47"/>
      <c r="CU292" s="47"/>
      <c r="CV292" s="47"/>
      <c r="CW292" s="47"/>
      <c r="CX292" s="47"/>
      <c r="CY292" s="47"/>
      <c r="CZ292" s="47"/>
      <c r="DA292" s="47"/>
      <c r="DB292" s="47"/>
      <c r="DC292" s="47"/>
      <c r="DD292" s="47"/>
      <c r="DE292" s="47"/>
      <c r="DF292" s="47"/>
      <c r="DG292" s="47"/>
      <c r="DH292" s="47"/>
      <c r="DI292" s="47"/>
      <c r="DJ292" s="47"/>
      <c r="DK292" s="47"/>
      <c r="DL292" s="47"/>
      <c r="DM292" s="47"/>
      <c r="DN292" s="47"/>
      <c r="DO292" s="47"/>
      <c r="DP292" s="47"/>
      <c r="DQ292" s="47"/>
      <c r="DR292" s="47"/>
      <c r="DS292" s="47"/>
      <c r="DT292" s="47"/>
      <c r="DU292" s="47"/>
      <c r="DV292" s="47"/>
      <c r="DW292" s="47"/>
      <c r="DX292" s="47"/>
      <c r="DY292" s="47"/>
      <c r="DZ292" s="47"/>
      <c r="EA292" s="47"/>
      <c r="EB292" s="47"/>
      <c r="EC292" s="47"/>
      <c r="ED292" s="47"/>
      <c r="EE292" s="47"/>
      <c r="EF292" s="47"/>
      <c r="EG292" s="47"/>
      <c r="EH292" s="47"/>
      <c r="EI292" s="47"/>
      <c r="EJ292" s="47"/>
      <c r="EK292" s="47"/>
      <c r="EL292" s="47"/>
      <c r="EM292" s="47"/>
      <c r="EN292" s="47"/>
      <c r="EO292" s="47"/>
      <c r="EP292" s="47"/>
      <c r="EQ292" s="47"/>
      <c r="ER292" s="47"/>
      <c r="ES292" s="47"/>
      <c r="ET292" s="47"/>
      <c r="EU292" s="47"/>
      <c r="EV292" s="47"/>
      <c r="EW292" s="47"/>
      <c r="EX292" s="47"/>
      <c r="EY292" s="47"/>
      <c r="EZ292" s="47"/>
      <c r="FA292" s="47"/>
      <c r="FB292" s="47"/>
      <c r="FC292" s="47"/>
      <c r="FD292" s="47"/>
      <c r="FE292" s="47"/>
      <c r="FF292" s="47"/>
      <c r="FG292" s="47"/>
      <c r="FH292" s="47"/>
      <c r="FI292" s="47"/>
      <c r="FJ292" s="47"/>
      <c r="FK292" s="47"/>
      <c r="FL292" s="47"/>
      <c r="FM292" s="47"/>
      <c r="FN292" s="47"/>
      <c r="FO292" s="47"/>
      <c r="FP292" s="47"/>
      <c r="FQ292" s="47"/>
      <c r="FR292" s="47"/>
      <c r="FS292" s="47"/>
      <c r="FT292" s="47"/>
      <c r="FU292" s="47"/>
      <c r="FV292" s="47"/>
      <c r="FW292" s="47"/>
      <c r="FX292" s="47"/>
      <c r="FY292" s="47"/>
      <c r="FZ292" s="47"/>
      <c r="GA292" s="47"/>
      <c r="GB292" s="47"/>
      <c r="GC292" s="47"/>
      <c r="GD292" s="47"/>
      <c r="GE292" s="47"/>
      <c r="GF292" s="47"/>
      <c r="GG292" s="47"/>
      <c r="GH292" s="47"/>
      <c r="GI292" s="47"/>
      <c r="GJ292" s="47"/>
      <c r="GK292" s="47"/>
      <c r="GL292" s="47"/>
      <c r="GM292" s="47"/>
      <c r="GN292" s="47"/>
      <c r="GO292" s="47"/>
      <c r="GP292" s="47"/>
      <c r="GQ292" s="47"/>
      <c r="GR292" s="47"/>
      <c r="GS292" s="47"/>
      <c r="GT292" s="47"/>
      <c r="GU292" s="47"/>
      <c r="GV292" s="47"/>
      <c r="GW292" s="47"/>
      <c r="GX292" s="47"/>
      <c r="GY292" s="47"/>
      <c r="GZ292" s="47"/>
      <c r="HA292" s="47"/>
      <c r="HB292" s="47"/>
      <c r="HC292" s="47"/>
      <c r="HD292" s="47"/>
      <c r="HE292" s="47"/>
      <c r="HF292" s="47"/>
      <c r="HG292" s="47"/>
      <c r="HH292" s="47"/>
      <c r="HI292" s="47"/>
      <c r="HJ292" s="47"/>
      <c r="HK292" s="47"/>
      <c r="HL292" s="47"/>
      <c r="HM292" s="47"/>
      <c r="HN292" s="47"/>
      <c r="HO292" s="47"/>
      <c r="HP292" s="47"/>
      <c r="HQ292" s="47"/>
      <c r="HR292" s="47"/>
      <c r="HS292" s="47"/>
      <c r="HT292" s="47"/>
      <c r="HU292" s="47"/>
      <c r="HV292" s="47"/>
      <c r="HW292" s="47"/>
      <c r="HX292" s="47"/>
      <c r="HY292" s="47"/>
      <c r="HZ292" s="47"/>
      <c r="IA292" s="47"/>
      <c r="IB292" s="47"/>
      <c r="IC292" s="47"/>
      <c r="ID292" s="47"/>
      <c r="IE292" s="47"/>
      <c r="IF292" s="47"/>
      <c r="IG292" s="47"/>
      <c r="IH292" s="47"/>
      <c r="II292" s="47"/>
      <c r="IJ292" s="47"/>
      <c r="IK292" s="47"/>
      <c r="IL292" s="47"/>
      <c r="IM292" s="47"/>
      <c r="IN292" s="47"/>
      <c r="IO292" s="47"/>
      <c r="IP292" s="47"/>
      <c r="IQ292" s="47"/>
      <c r="IR292" s="47"/>
      <c r="IS292" s="47"/>
      <c r="IT292" s="47"/>
      <c r="IU292" s="47"/>
      <c r="IV292" s="47"/>
      <c r="IW292" s="47"/>
      <c r="IX292" s="47"/>
      <c r="IY292" s="47"/>
      <c r="IZ292" s="47"/>
      <c r="JA292" s="47"/>
      <c r="JB292" s="47"/>
      <c r="JC292" s="47"/>
      <c r="JD292" s="47"/>
      <c r="JE292" s="47"/>
      <c r="JF292" s="47"/>
      <c r="JG292" s="47"/>
      <c r="JH292" s="47"/>
      <c r="JI292" s="47"/>
      <c r="JJ292" s="47"/>
      <c r="JK292" s="47"/>
      <c r="JL292" s="47"/>
      <c r="JM292" s="47"/>
      <c r="JN292" s="47"/>
      <c r="JO292" s="47"/>
    </row>
    <row r="293" spans="1:275" x14ac:dyDescent="0.25">
      <c r="A293" s="49" t="s">
        <v>435</v>
      </c>
      <c r="B293" s="51" t="s">
        <v>393</v>
      </c>
      <c r="C293" s="51" t="s">
        <v>394</v>
      </c>
      <c r="D293" s="51">
        <v>0.58305106604183932</v>
      </c>
      <c r="E293" s="51">
        <v>0.59705106604183933</v>
      </c>
      <c r="F293" s="51">
        <v>0.59705106604183933</v>
      </c>
      <c r="G293" s="70">
        <v>0.59705106604183933</v>
      </c>
      <c r="H293" s="71">
        <v>22</v>
      </c>
      <c r="I293" s="73" t="s">
        <v>80</v>
      </c>
    </row>
    <row r="294" spans="1:275" x14ac:dyDescent="0.25">
      <c r="A294" s="47" t="s">
        <v>971</v>
      </c>
      <c r="B294" s="47" t="s">
        <v>734</v>
      </c>
      <c r="C294" s="47" t="s">
        <v>203</v>
      </c>
      <c r="D294" s="50"/>
      <c r="E294" s="50"/>
      <c r="F294" s="50"/>
      <c r="G294" s="182">
        <v>0.59652557696141462</v>
      </c>
      <c r="H294" s="181">
        <v>45</v>
      </c>
      <c r="I294" s="67" t="s">
        <v>80</v>
      </c>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c r="BM294" s="47"/>
      <c r="BN294" s="47"/>
      <c r="BO294" s="47"/>
      <c r="BP294" s="47"/>
      <c r="BQ294" s="47"/>
      <c r="BR294" s="47"/>
      <c r="BS294" s="47"/>
      <c r="BT294" s="47"/>
      <c r="BU294" s="47"/>
      <c r="BV294" s="47"/>
      <c r="BW294" s="47"/>
      <c r="BX294" s="47"/>
      <c r="BY294" s="47"/>
      <c r="BZ294" s="47"/>
      <c r="CA294" s="47"/>
      <c r="CB294" s="47"/>
      <c r="CC294" s="47"/>
      <c r="CD294" s="47"/>
      <c r="CE294" s="47"/>
      <c r="CF294" s="47"/>
      <c r="CG294" s="47"/>
      <c r="CH294" s="47"/>
      <c r="CI294" s="47"/>
      <c r="CJ294" s="47"/>
      <c r="CK294" s="47"/>
      <c r="CL294" s="47"/>
      <c r="CM294" s="47"/>
      <c r="CN294" s="47"/>
      <c r="CO294" s="47"/>
      <c r="CP294" s="47"/>
      <c r="CQ294" s="47"/>
      <c r="CR294" s="47"/>
      <c r="CS294" s="47"/>
      <c r="CT294" s="47"/>
      <c r="CU294" s="47"/>
      <c r="CV294" s="47"/>
      <c r="CW294" s="47"/>
      <c r="CX294" s="47"/>
      <c r="CY294" s="47"/>
      <c r="CZ294" s="47"/>
      <c r="DA294" s="47"/>
      <c r="DB294" s="47"/>
      <c r="DC294" s="47"/>
      <c r="DD294" s="47"/>
      <c r="DE294" s="47"/>
      <c r="DF294" s="47"/>
      <c r="DG294" s="47"/>
      <c r="DH294" s="47"/>
      <c r="DI294" s="47"/>
      <c r="DJ294" s="47"/>
      <c r="DK294" s="47"/>
      <c r="DL294" s="47"/>
      <c r="DM294" s="47"/>
      <c r="DN294" s="47"/>
      <c r="DO294" s="47"/>
      <c r="DP294" s="47"/>
      <c r="DQ294" s="47"/>
      <c r="DR294" s="47"/>
      <c r="DS294" s="47"/>
      <c r="DT294" s="47"/>
      <c r="DU294" s="47"/>
      <c r="DV294" s="47"/>
      <c r="DW294" s="47"/>
      <c r="DX294" s="47"/>
      <c r="DY294" s="47"/>
      <c r="DZ294" s="47"/>
      <c r="EA294" s="47"/>
      <c r="EB294" s="47"/>
      <c r="EC294" s="47"/>
      <c r="ED294" s="47"/>
      <c r="EE294" s="47"/>
      <c r="EF294" s="47"/>
      <c r="EG294" s="47"/>
      <c r="EH294" s="47"/>
      <c r="EI294" s="47"/>
      <c r="EJ294" s="47"/>
      <c r="EK294" s="47"/>
      <c r="EL294" s="47"/>
      <c r="EM294" s="47"/>
      <c r="EN294" s="47"/>
      <c r="EO294" s="47"/>
      <c r="EP294" s="47"/>
      <c r="EQ294" s="47"/>
      <c r="ER294" s="47"/>
      <c r="ES294" s="47"/>
      <c r="ET294" s="47"/>
      <c r="EU294" s="47"/>
      <c r="EV294" s="47"/>
      <c r="EW294" s="47"/>
      <c r="EX294" s="47"/>
      <c r="EY294" s="47"/>
      <c r="EZ294" s="47"/>
      <c r="FA294" s="47"/>
      <c r="FB294" s="47"/>
      <c r="FC294" s="47"/>
      <c r="FD294" s="47"/>
      <c r="FE294" s="47"/>
      <c r="FF294" s="47"/>
      <c r="FG294" s="47"/>
      <c r="FH294" s="47"/>
      <c r="FI294" s="47"/>
      <c r="FJ294" s="47"/>
      <c r="FK294" s="47"/>
      <c r="FL294" s="47"/>
      <c r="FM294" s="47"/>
      <c r="FN294" s="47"/>
      <c r="FO294" s="47"/>
      <c r="FP294" s="47"/>
      <c r="FQ294" s="47"/>
      <c r="FR294" s="47"/>
      <c r="FS294" s="47"/>
      <c r="FT294" s="47"/>
      <c r="FU294" s="47"/>
      <c r="FV294" s="47"/>
      <c r="FW294" s="47"/>
      <c r="FX294" s="47"/>
      <c r="FY294" s="47"/>
      <c r="FZ294" s="47"/>
      <c r="GA294" s="47"/>
      <c r="GB294" s="47"/>
      <c r="GC294" s="47"/>
      <c r="GD294" s="47"/>
      <c r="GE294" s="47"/>
      <c r="GF294" s="47"/>
      <c r="GG294" s="47"/>
      <c r="GH294" s="47"/>
      <c r="GI294" s="47"/>
      <c r="GJ294" s="47"/>
      <c r="GK294" s="47"/>
      <c r="GL294" s="47"/>
      <c r="GM294" s="47"/>
      <c r="GN294" s="47"/>
      <c r="GO294" s="47"/>
      <c r="GP294" s="47"/>
      <c r="GQ294" s="47"/>
      <c r="GR294" s="47"/>
      <c r="GS294" s="47"/>
      <c r="GT294" s="47"/>
      <c r="GU294" s="47"/>
      <c r="GV294" s="47"/>
      <c r="GW294" s="47"/>
      <c r="GX294" s="47"/>
      <c r="GY294" s="47"/>
      <c r="GZ294" s="47"/>
      <c r="HA294" s="47"/>
      <c r="HB294" s="47"/>
      <c r="HC294" s="47"/>
      <c r="HD294" s="47"/>
      <c r="HE294" s="47"/>
      <c r="HF294" s="47"/>
      <c r="HG294" s="47"/>
      <c r="HH294" s="47"/>
      <c r="HI294" s="47"/>
      <c r="HJ294" s="47"/>
      <c r="HK294" s="47"/>
      <c r="HL294" s="47"/>
      <c r="HM294" s="47"/>
      <c r="HN294" s="47"/>
      <c r="HO294" s="47"/>
      <c r="HP294" s="47"/>
      <c r="HQ294" s="47"/>
      <c r="HR294" s="47"/>
      <c r="HS294" s="47"/>
      <c r="HT294" s="47"/>
      <c r="HU294" s="47"/>
      <c r="HV294" s="47"/>
      <c r="HW294" s="47"/>
      <c r="HX294" s="47"/>
      <c r="HY294" s="47"/>
      <c r="HZ294" s="47"/>
      <c r="IA294" s="47"/>
      <c r="IB294" s="47"/>
      <c r="IC294" s="47"/>
      <c r="ID294" s="47"/>
      <c r="IE294" s="47"/>
      <c r="IF294" s="47"/>
      <c r="IG294" s="47"/>
      <c r="IH294" s="47"/>
      <c r="II294" s="47"/>
      <c r="IJ294" s="47"/>
      <c r="IK294" s="47"/>
      <c r="IL294" s="47"/>
      <c r="IM294" s="47"/>
      <c r="IN294" s="47"/>
      <c r="IO294" s="47"/>
      <c r="IP294" s="47"/>
      <c r="IQ294" s="47"/>
      <c r="IR294" s="47"/>
      <c r="IS294" s="47"/>
      <c r="IT294" s="47"/>
      <c r="IU294" s="47"/>
      <c r="IV294" s="47"/>
      <c r="IW294" s="47"/>
      <c r="IX294" s="47"/>
      <c r="IY294" s="47"/>
      <c r="IZ294" s="47"/>
      <c r="JA294" s="47"/>
      <c r="JB294" s="47"/>
      <c r="JC294" s="47"/>
      <c r="JD294" s="47"/>
      <c r="JE294" s="47"/>
      <c r="JF294" s="47"/>
      <c r="JG294" s="47"/>
      <c r="JH294" s="47"/>
      <c r="JI294" s="47"/>
      <c r="JJ294" s="47"/>
      <c r="JK294" s="47"/>
      <c r="JL294" s="47"/>
      <c r="JM294" s="47"/>
      <c r="JN294" s="47"/>
      <c r="JO294" s="47"/>
    </row>
    <row r="295" spans="1:275" x14ac:dyDescent="0.25">
      <c r="A295" s="47" t="s">
        <v>971</v>
      </c>
      <c r="B295" s="47" t="s">
        <v>467</v>
      </c>
      <c r="C295" s="47" t="s">
        <v>662</v>
      </c>
      <c r="D295" s="50"/>
      <c r="E295" s="50"/>
      <c r="F295" s="50"/>
      <c r="G295" s="182">
        <v>0.59548310763204138</v>
      </c>
      <c r="H295" s="181">
        <v>46</v>
      </c>
      <c r="I295" s="67" t="s">
        <v>80</v>
      </c>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c r="BM295" s="47"/>
      <c r="BN295" s="47"/>
      <c r="BO295" s="47"/>
      <c r="BP295" s="47"/>
      <c r="BQ295" s="47"/>
      <c r="BR295" s="47"/>
      <c r="BS295" s="47"/>
      <c r="BT295" s="47"/>
      <c r="BU295" s="47"/>
      <c r="BV295" s="47"/>
      <c r="BW295" s="47"/>
      <c r="BX295" s="47"/>
      <c r="BY295" s="47"/>
      <c r="BZ295" s="47"/>
      <c r="CA295" s="47"/>
      <c r="CB295" s="47"/>
      <c r="CC295" s="47"/>
      <c r="CD295" s="47"/>
      <c r="CE295" s="47"/>
      <c r="CF295" s="47"/>
      <c r="CG295" s="47"/>
      <c r="CH295" s="47"/>
      <c r="CI295" s="47"/>
      <c r="CJ295" s="47"/>
      <c r="CK295" s="47"/>
      <c r="CL295" s="47"/>
      <c r="CM295" s="47"/>
      <c r="CN295" s="47"/>
      <c r="CO295" s="47"/>
      <c r="CP295" s="47"/>
      <c r="CQ295" s="47"/>
      <c r="CR295" s="47"/>
      <c r="CS295" s="47"/>
      <c r="CT295" s="47"/>
      <c r="CU295" s="47"/>
      <c r="CV295" s="47"/>
      <c r="CW295" s="47"/>
      <c r="CX295" s="47"/>
      <c r="CY295" s="47"/>
      <c r="CZ295" s="47"/>
      <c r="DA295" s="47"/>
      <c r="DB295" s="47"/>
      <c r="DC295" s="47"/>
      <c r="DD295" s="47"/>
      <c r="DE295" s="47"/>
      <c r="DF295" s="47"/>
      <c r="DG295" s="47"/>
      <c r="DH295" s="47"/>
      <c r="DI295" s="47"/>
      <c r="DJ295" s="47"/>
      <c r="DK295" s="47"/>
      <c r="DL295" s="47"/>
      <c r="DM295" s="47"/>
      <c r="DN295" s="47"/>
      <c r="DO295" s="47"/>
      <c r="DP295" s="47"/>
      <c r="DQ295" s="47"/>
      <c r="DR295" s="47"/>
      <c r="DS295" s="47"/>
      <c r="DT295" s="47"/>
      <c r="DU295" s="47"/>
      <c r="DV295" s="47"/>
      <c r="DW295" s="47"/>
      <c r="DX295" s="47"/>
      <c r="DY295" s="47"/>
      <c r="DZ295" s="47"/>
      <c r="EA295" s="47"/>
      <c r="EB295" s="47"/>
      <c r="EC295" s="47"/>
      <c r="ED295" s="47"/>
      <c r="EE295" s="47"/>
      <c r="EF295" s="47"/>
      <c r="EG295" s="47"/>
      <c r="EH295" s="47"/>
      <c r="EI295" s="47"/>
      <c r="EJ295" s="47"/>
      <c r="EK295" s="47"/>
      <c r="EL295" s="47"/>
      <c r="EM295" s="47"/>
      <c r="EN295" s="47"/>
      <c r="EO295" s="47"/>
      <c r="EP295" s="47"/>
      <c r="EQ295" s="47"/>
      <c r="ER295" s="47"/>
      <c r="ES295" s="47"/>
      <c r="ET295" s="47"/>
      <c r="EU295" s="47"/>
      <c r="EV295" s="47"/>
      <c r="EW295" s="47"/>
      <c r="EX295" s="47"/>
      <c r="EY295" s="47"/>
      <c r="EZ295" s="47"/>
      <c r="FA295" s="47"/>
      <c r="FB295" s="47"/>
      <c r="FC295" s="47"/>
      <c r="FD295" s="47"/>
      <c r="FE295" s="47"/>
      <c r="FF295" s="47"/>
      <c r="FG295" s="47"/>
      <c r="FH295" s="47"/>
      <c r="FI295" s="47"/>
      <c r="FJ295" s="47"/>
      <c r="FK295" s="47"/>
      <c r="FL295" s="47"/>
      <c r="FM295" s="47"/>
      <c r="FN295" s="47"/>
      <c r="FO295" s="47"/>
      <c r="FP295" s="47"/>
      <c r="FQ295" s="47"/>
      <c r="FR295" s="47"/>
      <c r="FS295" s="47"/>
      <c r="FT295" s="47"/>
      <c r="FU295" s="47"/>
      <c r="FV295" s="47"/>
      <c r="FW295" s="47"/>
      <c r="FX295" s="47"/>
      <c r="FY295" s="47"/>
      <c r="FZ295" s="47"/>
      <c r="GA295" s="47"/>
      <c r="GB295" s="47"/>
      <c r="GC295" s="47"/>
      <c r="GD295" s="47"/>
      <c r="GE295" s="47"/>
      <c r="GF295" s="47"/>
      <c r="GG295" s="47"/>
      <c r="GH295" s="47"/>
      <c r="GI295" s="47"/>
      <c r="GJ295" s="47"/>
      <c r="GK295" s="47"/>
      <c r="GL295" s="47"/>
      <c r="GM295" s="47"/>
      <c r="GN295" s="47"/>
      <c r="GO295" s="47"/>
      <c r="GP295" s="47"/>
      <c r="GQ295" s="47"/>
      <c r="GR295" s="47"/>
      <c r="GS295" s="47"/>
      <c r="GT295" s="47"/>
      <c r="GU295" s="47"/>
      <c r="GV295" s="47"/>
      <c r="GW295" s="47"/>
      <c r="GX295" s="47"/>
      <c r="GY295" s="47"/>
      <c r="GZ295" s="47"/>
      <c r="HA295" s="47"/>
      <c r="HB295" s="47"/>
      <c r="HC295" s="47"/>
      <c r="HD295" s="47"/>
      <c r="HE295" s="47"/>
      <c r="HF295" s="47"/>
      <c r="HG295" s="47"/>
      <c r="HH295" s="47"/>
      <c r="HI295" s="47"/>
      <c r="HJ295" s="47"/>
      <c r="HK295" s="47"/>
      <c r="HL295" s="47"/>
      <c r="HM295" s="47"/>
      <c r="HN295" s="47"/>
      <c r="HO295" s="47"/>
      <c r="HP295" s="47"/>
      <c r="HQ295" s="47"/>
      <c r="HR295" s="47"/>
      <c r="HS295" s="47"/>
      <c r="HT295" s="47"/>
      <c r="HU295" s="47"/>
      <c r="HV295" s="47"/>
      <c r="HW295" s="47"/>
      <c r="HX295" s="47"/>
      <c r="HY295" s="47"/>
      <c r="HZ295" s="47"/>
      <c r="IA295" s="47"/>
      <c r="IB295" s="47"/>
      <c r="IC295" s="47"/>
      <c r="ID295" s="47"/>
      <c r="IE295" s="47"/>
      <c r="IF295" s="47"/>
      <c r="IG295" s="47"/>
      <c r="IH295" s="47"/>
      <c r="II295" s="47"/>
      <c r="IJ295" s="47"/>
      <c r="IK295" s="47"/>
      <c r="IL295" s="47"/>
      <c r="IM295" s="47"/>
      <c r="IN295" s="47"/>
      <c r="IO295" s="47"/>
      <c r="IP295" s="47"/>
      <c r="IQ295" s="47"/>
      <c r="IR295" s="47"/>
      <c r="IS295" s="47"/>
      <c r="IT295" s="47"/>
      <c r="IU295" s="47"/>
      <c r="IV295" s="47"/>
      <c r="IW295" s="47"/>
      <c r="IX295" s="47"/>
      <c r="IY295" s="47"/>
      <c r="IZ295" s="47"/>
      <c r="JA295" s="47"/>
      <c r="JB295" s="47"/>
      <c r="JC295" s="47"/>
      <c r="JD295" s="47"/>
      <c r="JE295" s="47"/>
      <c r="JF295" s="47"/>
      <c r="JG295" s="47"/>
      <c r="JH295" s="47"/>
      <c r="JI295" s="47"/>
      <c r="JJ295" s="47"/>
      <c r="JK295" s="47"/>
      <c r="JL295" s="47"/>
      <c r="JM295" s="47"/>
      <c r="JN295" s="47"/>
      <c r="JO295" s="47"/>
    </row>
    <row r="296" spans="1:275" x14ac:dyDescent="0.25">
      <c r="A296" s="49" t="s">
        <v>386</v>
      </c>
      <c r="B296" s="49" t="s">
        <v>339</v>
      </c>
      <c r="C296" s="49" t="s">
        <v>340</v>
      </c>
      <c r="D296" s="52">
        <v>0.58417871982089065</v>
      </c>
      <c r="E296" s="52">
        <v>0.59417871982089066</v>
      </c>
      <c r="F296" s="52">
        <v>0.59417871982089066</v>
      </c>
      <c r="G296" s="74">
        <v>0.59417871982089066</v>
      </c>
      <c r="H296" s="71">
        <v>35</v>
      </c>
      <c r="I296" s="73" t="s">
        <v>80</v>
      </c>
    </row>
    <row r="297" spans="1:275" x14ac:dyDescent="0.25">
      <c r="A297" s="49" t="s">
        <v>511</v>
      </c>
      <c r="B297" s="49" t="s">
        <v>455</v>
      </c>
      <c r="C297" s="49" t="s">
        <v>482</v>
      </c>
      <c r="G297" s="70">
        <v>0.59386504624022418</v>
      </c>
      <c r="H297" s="71">
        <v>20</v>
      </c>
      <c r="I297" s="70" t="s">
        <v>80</v>
      </c>
    </row>
    <row r="298" spans="1:275" x14ac:dyDescent="0.3">
      <c r="A298" s="66" t="s">
        <v>661</v>
      </c>
      <c r="B298" t="s">
        <v>628</v>
      </c>
      <c r="C298" t="s">
        <v>611</v>
      </c>
      <c r="D298" s="31"/>
      <c r="G298" s="78">
        <v>0.5904344183395992</v>
      </c>
      <c r="H298" s="79">
        <v>19</v>
      </c>
      <c r="I298" s="79" t="s">
        <v>80</v>
      </c>
    </row>
    <row r="299" spans="1:275" x14ac:dyDescent="0.3">
      <c r="A299" s="66" t="s">
        <v>661</v>
      </c>
      <c r="B299" t="s">
        <v>186</v>
      </c>
      <c r="C299" t="s">
        <v>606</v>
      </c>
      <c r="D299" s="31"/>
      <c r="G299" s="78">
        <v>0.58860482107537537</v>
      </c>
      <c r="H299" s="79">
        <v>20</v>
      </c>
      <c r="I299" s="79" t="s">
        <v>80</v>
      </c>
    </row>
    <row r="300" spans="1:275" x14ac:dyDescent="0.25">
      <c r="A300" s="49" t="s">
        <v>386</v>
      </c>
      <c r="B300" s="49" t="s">
        <v>321</v>
      </c>
      <c r="C300" s="49" t="s">
        <v>308</v>
      </c>
      <c r="D300" s="52">
        <v>0.53464985526411601</v>
      </c>
      <c r="E300" s="52">
        <v>0.57864985526411605</v>
      </c>
      <c r="F300" s="52">
        <v>0.57864985526411605</v>
      </c>
      <c r="G300" s="74">
        <v>0.57864985526411605</v>
      </c>
      <c r="H300" s="71">
        <v>36</v>
      </c>
      <c r="I300" s="73" t="s">
        <v>80</v>
      </c>
    </row>
    <row r="301" spans="1:275" x14ac:dyDescent="0.25">
      <c r="A301" s="49" t="s">
        <v>282</v>
      </c>
      <c r="B301" s="49" t="s">
        <v>114</v>
      </c>
      <c r="C301" s="49" t="s">
        <v>115</v>
      </c>
      <c r="D301" s="51">
        <v>0.55630302950676336</v>
      </c>
      <c r="E301" s="51">
        <v>0.57630302950676338</v>
      </c>
      <c r="F301" s="51">
        <v>0.57630302950676338</v>
      </c>
      <c r="G301" s="70">
        <v>0.57630302950676338</v>
      </c>
      <c r="H301" s="71">
        <v>52</v>
      </c>
      <c r="I301" s="72" t="s">
        <v>80</v>
      </c>
      <c r="J301" s="49" t="s">
        <v>604</v>
      </c>
    </row>
    <row r="302" spans="1:275" x14ac:dyDescent="0.25">
      <c r="A302" s="49" t="s">
        <v>603</v>
      </c>
      <c r="B302" s="49" t="s">
        <v>592</v>
      </c>
      <c r="C302" s="49" t="s">
        <v>593</v>
      </c>
      <c r="G302" s="70">
        <v>0.57589618959208588</v>
      </c>
      <c r="H302" s="71">
        <v>35</v>
      </c>
      <c r="I302" s="70" t="s">
        <v>80</v>
      </c>
    </row>
    <row r="303" spans="1:275" x14ac:dyDescent="0.25">
      <c r="A303" s="49" t="s">
        <v>386</v>
      </c>
      <c r="B303" s="49" t="s">
        <v>306</v>
      </c>
      <c r="C303" s="49" t="s">
        <v>43</v>
      </c>
      <c r="D303" s="52">
        <v>0.56652898265815166</v>
      </c>
      <c r="E303" s="52">
        <v>0.57552898265815167</v>
      </c>
      <c r="F303" s="52">
        <v>0.57552898265815167</v>
      </c>
      <c r="G303" s="74">
        <v>0.57552898265815167</v>
      </c>
      <c r="H303" s="71">
        <v>37</v>
      </c>
      <c r="I303" s="73" t="s">
        <v>80</v>
      </c>
    </row>
    <row r="304" spans="1:275" x14ac:dyDescent="0.25">
      <c r="A304" s="47" t="s">
        <v>971</v>
      </c>
      <c r="B304" s="47" t="s">
        <v>667</v>
      </c>
      <c r="C304" s="47" t="s">
        <v>575</v>
      </c>
      <c r="D304" s="50"/>
      <c r="E304" s="50"/>
      <c r="F304" s="50"/>
      <c r="G304" s="182">
        <v>0.57474027848830345</v>
      </c>
      <c r="H304" s="181">
        <v>47</v>
      </c>
      <c r="I304" s="67" t="s">
        <v>80</v>
      </c>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c r="BM304" s="47"/>
      <c r="BN304" s="47"/>
      <c r="BO304" s="47"/>
      <c r="BP304" s="47"/>
      <c r="BQ304" s="47"/>
      <c r="BR304" s="47"/>
      <c r="BS304" s="47"/>
      <c r="BT304" s="47"/>
      <c r="BU304" s="47"/>
      <c r="BV304" s="47"/>
      <c r="BW304" s="47"/>
      <c r="BX304" s="47"/>
      <c r="BY304" s="47"/>
      <c r="BZ304" s="47"/>
      <c r="CA304" s="47"/>
      <c r="CB304" s="47"/>
      <c r="CC304" s="47"/>
      <c r="CD304" s="47"/>
      <c r="CE304" s="47"/>
      <c r="CF304" s="47"/>
      <c r="CG304" s="47"/>
      <c r="CH304" s="47"/>
      <c r="CI304" s="47"/>
      <c r="CJ304" s="47"/>
      <c r="CK304" s="47"/>
      <c r="CL304" s="47"/>
      <c r="CM304" s="47"/>
      <c r="CN304" s="47"/>
      <c r="CO304" s="47"/>
      <c r="CP304" s="47"/>
      <c r="CQ304" s="47"/>
      <c r="CR304" s="47"/>
      <c r="CS304" s="47"/>
      <c r="CT304" s="47"/>
      <c r="CU304" s="47"/>
      <c r="CV304" s="47"/>
      <c r="CW304" s="47"/>
      <c r="CX304" s="47"/>
      <c r="CY304" s="47"/>
      <c r="CZ304" s="47"/>
      <c r="DA304" s="47"/>
      <c r="DB304" s="47"/>
      <c r="DC304" s="47"/>
      <c r="DD304" s="47"/>
      <c r="DE304" s="47"/>
      <c r="DF304" s="47"/>
      <c r="DG304" s="47"/>
      <c r="DH304" s="47"/>
      <c r="DI304" s="47"/>
      <c r="DJ304" s="47"/>
      <c r="DK304" s="47"/>
      <c r="DL304" s="47"/>
      <c r="DM304" s="47"/>
      <c r="DN304" s="47"/>
      <c r="DO304" s="47"/>
      <c r="DP304" s="47"/>
      <c r="DQ304" s="47"/>
      <c r="DR304" s="47"/>
      <c r="DS304" s="47"/>
      <c r="DT304" s="47"/>
      <c r="DU304" s="47"/>
      <c r="DV304" s="47"/>
      <c r="DW304" s="47"/>
      <c r="DX304" s="47"/>
      <c r="DY304" s="47"/>
      <c r="DZ304" s="47"/>
      <c r="EA304" s="47"/>
      <c r="EB304" s="47"/>
      <c r="EC304" s="47"/>
      <c r="ED304" s="47"/>
      <c r="EE304" s="47"/>
      <c r="EF304" s="47"/>
      <c r="EG304" s="47"/>
      <c r="EH304" s="47"/>
      <c r="EI304" s="47"/>
      <c r="EJ304" s="47"/>
      <c r="EK304" s="47"/>
      <c r="EL304" s="47"/>
      <c r="EM304" s="47"/>
      <c r="EN304" s="47"/>
      <c r="EO304" s="47"/>
      <c r="EP304" s="47"/>
      <c r="EQ304" s="47"/>
      <c r="ER304" s="47"/>
      <c r="ES304" s="47"/>
      <c r="ET304" s="47"/>
      <c r="EU304" s="47"/>
      <c r="EV304" s="47"/>
      <c r="EW304" s="47"/>
      <c r="EX304" s="47"/>
      <c r="EY304" s="47"/>
      <c r="EZ304" s="47"/>
      <c r="FA304" s="47"/>
      <c r="FB304" s="47"/>
      <c r="FC304" s="47"/>
      <c r="FD304" s="47"/>
      <c r="FE304" s="47"/>
      <c r="FF304" s="47"/>
      <c r="FG304" s="47"/>
      <c r="FH304" s="47"/>
      <c r="FI304" s="47"/>
      <c r="FJ304" s="47"/>
      <c r="FK304" s="47"/>
      <c r="FL304" s="47"/>
      <c r="FM304" s="47"/>
      <c r="FN304" s="47"/>
      <c r="FO304" s="47"/>
      <c r="FP304" s="47"/>
      <c r="FQ304" s="47"/>
      <c r="FR304" s="47"/>
      <c r="FS304" s="47"/>
      <c r="FT304" s="47"/>
      <c r="FU304" s="47"/>
      <c r="FV304" s="47"/>
      <c r="FW304" s="47"/>
      <c r="FX304" s="47"/>
      <c r="FY304" s="47"/>
      <c r="FZ304" s="47"/>
      <c r="GA304" s="47"/>
      <c r="GB304" s="47"/>
      <c r="GC304" s="47"/>
      <c r="GD304" s="47"/>
      <c r="GE304" s="47"/>
      <c r="GF304" s="47"/>
      <c r="GG304" s="47"/>
      <c r="GH304" s="47"/>
      <c r="GI304" s="47"/>
      <c r="GJ304" s="47"/>
      <c r="GK304" s="47"/>
      <c r="GL304" s="47"/>
      <c r="GM304" s="47"/>
      <c r="GN304" s="47"/>
      <c r="GO304" s="47"/>
      <c r="GP304" s="47"/>
      <c r="GQ304" s="47"/>
      <c r="GR304" s="47"/>
      <c r="GS304" s="47"/>
      <c r="GT304" s="47"/>
      <c r="GU304" s="47"/>
      <c r="GV304" s="47"/>
      <c r="GW304" s="47"/>
      <c r="GX304" s="47"/>
      <c r="GY304" s="47"/>
      <c r="GZ304" s="47"/>
      <c r="HA304" s="47"/>
      <c r="HB304" s="47"/>
      <c r="HC304" s="47"/>
      <c r="HD304" s="47"/>
      <c r="HE304" s="47"/>
      <c r="HF304" s="47"/>
      <c r="HG304" s="47"/>
      <c r="HH304" s="47"/>
      <c r="HI304" s="47"/>
      <c r="HJ304" s="47"/>
      <c r="HK304" s="47"/>
      <c r="HL304" s="47"/>
      <c r="HM304" s="47"/>
      <c r="HN304" s="47"/>
      <c r="HO304" s="47"/>
      <c r="HP304" s="47"/>
      <c r="HQ304" s="47"/>
      <c r="HR304" s="47"/>
      <c r="HS304" s="47"/>
      <c r="HT304" s="47"/>
      <c r="HU304" s="47"/>
      <c r="HV304" s="47"/>
      <c r="HW304" s="47"/>
      <c r="HX304" s="47"/>
      <c r="HY304" s="47"/>
      <c r="HZ304" s="47"/>
      <c r="IA304" s="47"/>
      <c r="IB304" s="47"/>
      <c r="IC304" s="47"/>
      <c r="ID304" s="47"/>
      <c r="IE304" s="47"/>
      <c r="IF304" s="47"/>
      <c r="IG304" s="47"/>
      <c r="IH304" s="47"/>
      <c r="II304" s="47"/>
      <c r="IJ304" s="47"/>
      <c r="IK304" s="47"/>
      <c r="IL304" s="47"/>
      <c r="IM304" s="47"/>
      <c r="IN304" s="47"/>
      <c r="IO304" s="47"/>
      <c r="IP304" s="47"/>
      <c r="IQ304" s="47"/>
      <c r="IR304" s="47"/>
      <c r="IS304" s="47"/>
      <c r="IT304" s="47"/>
      <c r="IU304" s="47"/>
      <c r="IV304" s="47"/>
      <c r="IW304" s="47"/>
      <c r="IX304" s="47"/>
      <c r="IY304" s="47"/>
      <c r="IZ304" s="47"/>
      <c r="JA304" s="47"/>
      <c r="JB304" s="47"/>
      <c r="JC304" s="47"/>
      <c r="JD304" s="47"/>
      <c r="JE304" s="47"/>
      <c r="JF304" s="47"/>
      <c r="JG304" s="47"/>
      <c r="JH304" s="47"/>
      <c r="JI304" s="47"/>
      <c r="JJ304" s="47"/>
      <c r="JK304" s="47"/>
      <c r="JL304" s="47"/>
      <c r="JM304" s="47"/>
      <c r="JN304" s="47"/>
      <c r="JO304" s="47"/>
    </row>
    <row r="305" spans="1:275" x14ac:dyDescent="0.25">
      <c r="A305" s="49" t="s">
        <v>386</v>
      </c>
      <c r="B305" s="49" t="s">
        <v>327</v>
      </c>
      <c r="C305" s="49" t="s">
        <v>109</v>
      </c>
      <c r="D305" s="52">
        <v>0.54219322683291127</v>
      </c>
      <c r="E305" s="52">
        <v>0.57469322683291124</v>
      </c>
      <c r="F305" s="52">
        <v>0.57469322683291124</v>
      </c>
      <c r="G305" s="74">
        <v>0.57469322683291124</v>
      </c>
      <c r="H305" s="71">
        <v>38</v>
      </c>
      <c r="I305" s="73" t="s">
        <v>80</v>
      </c>
    </row>
    <row r="306" spans="1:275" x14ac:dyDescent="0.25">
      <c r="A306" s="49" t="s">
        <v>282</v>
      </c>
      <c r="B306" s="49" t="s">
        <v>148</v>
      </c>
      <c r="C306" s="49" t="s">
        <v>149</v>
      </c>
      <c r="D306" s="51">
        <v>0.5728115302029495</v>
      </c>
      <c r="E306" s="51">
        <v>0.5728115302029495</v>
      </c>
      <c r="F306" s="51">
        <v>0.5728115302029495</v>
      </c>
      <c r="G306" s="70">
        <v>0.5728115302029495</v>
      </c>
      <c r="H306" s="71">
        <v>53</v>
      </c>
      <c r="I306" s="72" t="s">
        <v>80</v>
      </c>
    </row>
    <row r="307" spans="1:275" x14ac:dyDescent="0.25">
      <c r="A307" s="49" t="s">
        <v>511</v>
      </c>
      <c r="B307" s="49" t="s">
        <v>174</v>
      </c>
      <c r="C307" s="49" t="s">
        <v>481</v>
      </c>
      <c r="G307" s="70">
        <v>0.57112179862126311</v>
      </c>
      <c r="H307" s="71">
        <v>21</v>
      </c>
      <c r="I307" s="70" t="s">
        <v>80</v>
      </c>
    </row>
    <row r="308" spans="1:275" x14ac:dyDescent="0.25">
      <c r="A308" s="49" t="s">
        <v>603</v>
      </c>
      <c r="B308" s="49" t="s">
        <v>557</v>
      </c>
      <c r="C308" s="49" t="s">
        <v>558</v>
      </c>
      <c r="G308" s="70">
        <v>0.57010963828240224</v>
      </c>
      <c r="H308" s="71">
        <v>36</v>
      </c>
      <c r="I308" s="70" t="s">
        <v>80</v>
      </c>
    </row>
    <row r="309" spans="1:275" x14ac:dyDescent="0.25">
      <c r="A309" s="49" t="s">
        <v>435</v>
      </c>
      <c r="B309" s="51" t="s">
        <v>419</v>
      </c>
      <c r="C309" s="51" t="s">
        <v>162</v>
      </c>
      <c r="D309" s="51">
        <v>0.56696141561440361</v>
      </c>
      <c r="E309" s="51">
        <v>0.56696141561440361</v>
      </c>
      <c r="F309" s="51">
        <v>0.56696141561440361</v>
      </c>
      <c r="G309" s="70">
        <v>0.56696141561440361</v>
      </c>
      <c r="H309" s="71">
        <v>23</v>
      </c>
      <c r="I309" s="73" t="s">
        <v>80</v>
      </c>
    </row>
    <row r="310" spans="1:275" x14ac:dyDescent="0.25">
      <c r="A310" s="49" t="s">
        <v>284</v>
      </c>
      <c r="B310" s="49" t="s">
        <v>44</v>
      </c>
      <c r="C310" s="49" t="s">
        <v>76</v>
      </c>
      <c r="D310" s="51">
        <v>0.56192709664805562</v>
      </c>
      <c r="E310" s="51">
        <v>0.56692709664805563</v>
      </c>
      <c r="F310" s="51">
        <v>0.56692709664805563</v>
      </c>
      <c r="G310" s="70">
        <v>0.56692709664805563</v>
      </c>
      <c r="H310" s="71">
        <v>26</v>
      </c>
      <c r="I310" s="73" t="s">
        <v>80</v>
      </c>
      <c r="J310" s="49" t="s">
        <v>604</v>
      </c>
    </row>
    <row r="311" spans="1:275" x14ac:dyDescent="0.25">
      <c r="A311" s="49" t="s">
        <v>435</v>
      </c>
      <c r="B311" s="51" t="s">
        <v>416</v>
      </c>
      <c r="C311" s="51" t="s">
        <v>320</v>
      </c>
      <c r="D311" s="51">
        <v>0.56074184748288669</v>
      </c>
      <c r="E311" s="51">
        <v>0.56074184748288669</v>
      </c>
      <c r="F311" s="51">
        <v>0.56074184748288669</v>
      </c>
      <c r="G311" s="70">
        <v>0.56074184748288669</v>
      </c>
      <c r="H311" s="71">
        <v>24</v>
      </c>
      <c r="I311" s="73" t="s">
        <v>80</v>
      </c>
    </row>
    <row r="312" spans="1:275" x14ac:dyDescent="0.25">
      <c r="A312" s="49" t="s">
        <v>386</v>
      </c>
      <c r="B312" s="49" t="s">
        <v>300</v>
      </c>
      <c r="C312" s="49" t="s">
        <v>301</v>
      </c>
      <c r="D312" s="52">
        <v>0.53453827149757061</v>
      </c>
      <c r="E312" s="52">
        <v>0.55753827149757063</v>
      </c>
      <c r="F312" s="52">
        <v>0.55753827149757063</v>
      </c>
      <c r="G312" s="74">
        <v>0.55753827149757063</v>
      </c>
      <c r="H312" s="71">
        <v>39</v>
      </c>
      <c r="I312" s="73" t="s">
        <v>80</v>
      </c>
    </row>
    <row r="313" spans="1:275" x14ac:dyDescent="0.25">
      <c r="A313" s="49" t="s">
        <v>603</v>
      </c>
      <c r="B313" s="49" t="s">
        <v>520</v>
      </c>
      <c r="C313" s="49" t="s">
        <v>448</v>
      </c>
      <c r="G313" s="70">
        <v>0.5565109058383757</v>
      </c>
      <c r="H313" s="71">
        <v>37</v>
      </c>
      <c r="I313" s="70" t="s">
        <v>80</v>
      </c>
    </row>
    <row r="314" spans="1:275" x14ac:dyDescent="0.25">
      <c r="A314" s="49" t="s">
        <v>603</v>
      </c>
      <c r="B314" s="49" t="s">
        <v>414</v>
      </c>
      <c r="C314" s="49" t="s">
        <v>135</v>
      </c>
      <c r="G314" s="70">
        <v>0.55647358611253739</v>
      </c>
      <c r="H314" s="71">
        <v>38</v>
      </c>
      <c r="I314" s="70" t="s">
        <v>80</v>
      </c>
      <c r="J314" s="49" t="s">
        <v>604</v>
      </c>
    </row>
    <row r="315" spans="1:275" s="46" customFormat="1" x14ac:dyDescent="0.25">
      <c r="A315" s="47" t="s">
        <v>971</v>
      </c>
      <c r="B315" s="47" t="s">
        <v>750</v>
      </c>
      <c r="C315" s="47" t="s">
        <v>280</v>
      </c>
      <c r="D315" s="50"/>
      <c r="E315" s="50"/>
      <c r="F315" s="50"/>
      <c r="G315" s="182">
        <v>0.55553648191404914</v>
      </c>
      <c r="H315" s="181">
        <v>48</v>
      </c>
      <c r="I315" s="67" t="s">
        <v>80</v>
      </c>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c r="IF315" s="47"/>
      <c r="IG315" s="47"/>
      <c r="IH315" s="47"/>
      <c r="II315" s="47"/>
      <c r="IJ315" s="47"/>
      <c r="IK315" s="47"/>
      <c r="IL315" s="47"/>
      <c r="IM315" s="47"/>
      <c r="IN315" s="47"/>
      <c r="IO315" s="47"/>
      <c r="IP315" s="47"/>
      <c r="IQ315" s="47"/>
      <c r="IR315" s="47"/>
      <c r="IS315" s="47"/>
      <c r="IT315" s="47"/>
      <c r="IU315" s="47"/>
      <c r="IV315" s="47"/>
      <c r="IW315" s="47"/>
      <c r="IX315" s="47"/>
      <c r="IY315" s="47"/>
      <c r="IZ315" s="47"/>
      <c r="JA315" s="47"/>
      <c r="JB315" s="47"/>
      <c r="JC315" s="47"/>
      <c r="JD315" s="47"/>
      <c r="JE315" s="47"/>
      <c r="JF315" s="47"/>
      <c r="JG315" s="47"/>
      <c r="JH315" s="47"/>
      <c r="JI315" s="47"/>
      <c r="JJ315" s="47"/>
      <c r="JK315" s="47"/>
      <c r="JL315" s="47"/>
      <c r="JM315" s="47"/>
      <c r="JN315" s="47"/>
      <c r="JO315" s="47"/>
    </row>
    <row r="316" spans="1:275" s="46" customFormat="1" x14ac:dyDescent="0.25">
      <c r="A316" s="49" t="s">
        <v>386</v>
      </c>
      <c r="B316" s="49" t="s">
        <v>287</v>
      </c>
      <c r="C316" s="49" t="s">
        <v>288</v>
      </c>
      <c r="D316" s="52">
        <v>0.55000297029353007</v>
      </c>
      <c r="E316" s="52">
        <v>0.55500297029353007</v>
      </c>
      <c r="F316" s="52">
        <v>0.55500297029353007</v>
      </c>
      <c r="G316" s="74">
        <v>0.55500297029353007</v>
      </c>
      <c r="H316" s="71">
        <v>40</v>
      </c>
      <c r="I316" s="73" t="s">
        <v>80</v>
      </c>
      <c r="J316" s="49"/>
      <c r="K316" s="49"/>
      <c r="L316" s="49"/>
      <c r="M316" s="49"/>
      <c r="N316" s="49"/>
      <c r="O316" s="49"/>
      <c r="P316" s="49"/>
      <c r="Q316" s="49"/>
      <c r="R316" s="49"/>
      <c r="S316" s="49"/>
      <c r="T316" s="49"/>
      <c r="U316" s="49"/>
      <c r="V316" s="49"/>
      <c r="W316" s="49"/>
      <c r="X316" s="49"/>
      <c r="Y316" s="49"/>
      <c r="Z316" s="49"/>
      <c r="AA316" s="49"/>
      <c r="AB316" s="49"/>
      <c r="AC316" s="49"/>
      <c r="AD316" s="49"/>
      <c r="AE316" s="49"/>
      <c r="AF316" s="49"/>
      <c r="AG316" s="49"/>
      <c r="AH316" s="49"/>
      <c r="AI316" s="49"/>
      <c r="AJ316" s="49"/>
      <c r="AK316" s="49"/>
      <c r="AL316" s="49"/>
      <c r="AM316" s="49"/>
      <c r="AN316" s="49"/>
      <c r="AO316" s="49"/>
      <c r="AP316" s="49"/>
      <c r="AQ316" s="49"/>
      <c r="AR316" s="49"/>
      <c r="AS316" s="49"/>
      <c r="AT316" s="49"/>
      <c r="AU316" s="49"/>
      <c r="AV316" s="49"/>
      <c r="AW316" s="49"/>
      <c r="AX316" s="49"/>
      <c r="AY316" s="49"/>
      <c r="AZ316" s="49"/>
      <c r="BA316" s="49"/>
      <c r="BB316" s="49"/>
      <c r="BC316" s="49"/>
      <c r="BD316" s="49"/>
      <c r="BE316" s="49"/>
      <c r="BF316" s="49"/>
      <c r="BG316" s="49"/>
      <c r="BH316" s="49"/>
      <c r="BI316" s="49"/>
      <c r="BJ316" s="49"/>
      <c r="BK316" s="49"/>
      <c r="BL316" s="49"/>
      <c r="BM316" s="49"/>
      <c r="BN316" s="49"/>
      <c r="BO316" s="49"/>
      <c r="BP316" s="49"/>
      <c r="BQ316" s="49"/>
      <c r="BR316" s="49"/>
      <c r="BS316" s="49"/>
      <c r="BT316" s="49"/>
      <c r="BU316" s="49"/>
      <c r="BV316" s="49"/>
      <c r="BW316" s="49"/>
      <c r="BX316" s="49"/>
      <c r="BY316" s="49"/>
      <c r="BZ316" s="49"/>
      <c r="CA316" s="49"/>
      <c r="CB316" s="49"/>
      <c r="CC316" s="49"/>
      <c r="CD316" s="49"/>
      <c r="CE316" s="49"/>
      <c r="CF316" s="49"/>
      <c r="CG316" s="49"/>
      <c r="CH316" s="49"/>
      <c r="CI316" s="49"/>
      <c r="CJ316" s="49"/>
      <c r="CK316" s="49"/>
      <c r="CL316" s="49"/>
      <c r="CM316" s="49"/>
      <c r="CN316" s="49"/>
      <c r="CO316" s="49"/>
      <c r="CP316" s="49"/>
      <c r="CQ316" s="49"/>
      <c r="CR316" s="49"/>
      <c r="CS316" s="49"/>
      <c r="CT316" s="49"/>
      <c r="CU316" s="49"/>
      <c r="CV316" s="49"/>
      <c r="CW316" s="49"/>
      <c r="CX316" s="49"/>
      <c r="CY316" s="49"/>
      <c r="CZ316" s="49"/>
      <c r="DA316" s="49"/>
      <c r="DB316" s="49"/>
      <c r="DC316" s="49"/>
      <c r="DD316" s="49"/>
      <c r="DE316" s="49"/>
      <c r="DF316" s="49"/>
      <c r="DG316" s="49"/>
      <c r="DH316" s="49"/>
      <c r="DI316" s="49"/>
      <c r="DJ316" s="49"/>
      <c r="DK316" s="49"/>
      <c r="DL316" s="49"/>
      <c r="DM316" s="49"/>
      <c r="DN316" s="49"/>
      <c r="DO316" s="49"/>
      <c r="DP316" s="49"/>
      <c r="DQ316" s="49"/>
      <c r="DR316" s="49"/>
      <c r="DS316" s="49"/>
      <c r="DT316" s="49"/>
      <c r="DU316" s="49"/>
      <c r="DV316" s="49"/>
      <c r="DW316" s="49"/>
      <c r="DX316" s="49"/>
      <c r="DY316" s="49"/>
      <c r="DZ316" s="49"/>
      <c r="EA316" s="49"/>
      <c r="EB316" s="49"/>
      <c r="EC316" s="49"/>
      <c r="ED316" s="49"/>
      <c r="EE316" s="49"/>
      <c r="EF316" s="49"/>
      <c r="EG316" s="49"/>
      <c r="EH316" s="49"/>
      <c r="EI316" s="49"/>
      <c r="EJ316" s="49"/>
      <c r="EK316" s="49"/>
      <c r="EL316" s="49"/>
      <c r="EM316" s="49"/>
      <c r="EN316" s="49"/>
      <c r="EO316" s="49"/>
      <c r="EP316" s="49"/>
      <c r="EQ316" s="49"/>
      <c r="ER316" s="49"/>
      <c r="ES316" s="49"/>
      <c r="ET316" s="49"/>
      <c r="EU316" s="49"/>
      <c r="EV316" s="49"/>
      <c r="EW316" s="49"/>
      <c r="EX316" s="49"/>
      <c r="EY316" s="49"/>
      <c r="EZ316" s="49"/>
      <c r="FA316" s="49"/>
      <c r="FB316" s="49"/>
      <c r="FC316" s="49"/>
      <c r="FD316" s="49"/>
      <c r="FE316" s="49"/>
      <c r="FF316" s="49"/>
      <c r="FG316" s="49"/>
      <c r="FH316" s="49"/>
      <c r="FI316" s="49"/>
      <c r="FJ316" s="49"/>
      <c r="FK316" s="49"/>
      <c r="FL316" s="49"/>
      <c r="FM316" s="49"/>
      <c r="FN316" s="49"/>
      <c r="FO316" s="49"/>
      <c r="FP316" s="49"/>
      <c r="FQ316" s="49"/>
      <c r="FR316" s="49"/>
      <c r="FS316" s="49"/>
      <c r="FT316" s="49"/>
      <c r="FU316" s="49"/>
      <c r="FV316" s="49"/>
      <c r="FW316" s="49"/>
      <c r="FX316" s="49"/>
      <c r="FY316" s="49"/>
      <c r="FZ316" s="49"/>
      <c r="GA316" s="49"/>
      <c r="GB316" s="49"/>
      <c r="GC316" s="49"/>
      <c r="GD316" s="49"/>
      <c r="GE316" s="49"/>
      <c r="GF316" s="49"/>
      <c r="GG316" s="49"/>
      <c r="GH316" s="49"/>
      <c r="GI316" s="49"/>
      <c r="GJ316" s="49"/>
      <c r="GK316" s="49"/>
      <c r="GL316" s="49"/>
      <c r="GM316" s="49"/>
      <c r="GN316" s="49"/>
      <c r="GO316" s="49"/>
      <c r="GP316" s="49"/>
      <c r="GQ316" s="49"/>
      <c r="GR316" s="49"/>
      <c r="GS316" s="49"/>
      <c r="GT316" s="49"/>
      <c r="GU316" s="49"/>
      <c r="GV316" s="49"/>
      <c r="GW316" s="49"/>
      <c r="GX316" s="49"/>
      <c r="GY316" s="49"/>
      <c r="GZ316" s="49"/>
      <c r="HA316" s="49"/>
      <c r="HB316" s="49"/>
      <c r="HC316" s="49"/>
      <c r="HD316" s="49"/>
      <c r="HE316" s="49"/>
      <c r="HF316" s="49"/>
      <c r="HG316" s="49"/>
      <c r="HH316" s="49"/>
      <c r="HI316" s="49"/>
      <c r="HJ316" s="49"/>
      <c r="HK316" s="49"/>
      <c r="HL316" s="49"/>
      <c r="HM316" s="49"/>
      <c r="HN316" s="49"/>
      <c r="HO316" s="49"/>
      <c r="HP316" s="49"/>
      <c r="HQ316" s="49"/>
      <c r="HR316" s="49"/>
      <c r="HS316" s="49"/>
      <c r="HT316" s="49"/>
      <c r="HU316" s="49"/>
      <c r="HV316" s="49"/>
      <c r="HW316" s="49"/>
      <c r="HX316" s="49"/>
      <c r="HY316" s="49"/>
      <c r="HZ316" s="49"/>
      <c r="IA316" s="49"/>
      <c r="IB316" s="49"/>
      <c r="IC316" s="49"/>
      <c r="ID316" s="49"/>
      <c r="IE316" s="49"/>
      <c r="IF316" s="49"/>
      <c r="IG316" s="49"/>
      <c r="IH316" s="49"/>
      <c r="II316" s="49"/>
      <c r="IJ316" s="49"/>
      <c r="IK316" s="49"/>
      <c r="IL316" s="49"/>
      <c r="IM316" s="49"/>
      <c r="IN316" s="49"/>
      <c r="IO316" s="49"/>
      <c r="IP316" s="49"/>
      <c r="IQ316" s="49"/>
      <c r="IR316" s="49"/>
      <c r="IS316" s="49"/>
      <c r="IT316" s="49"/>
      <c r="IU316" s="49"/>
      <c r="IV316" s="49"/>
      <c r="IW316" s="49"/>
      <c r="IX316" s="49"/>
      <c r="IY316" s="49"/>
      <c r="IZ316" s="49"/>
      <c r="JA316" s="49"/>
      <c r="JB316" s="49"/>
      <c r="JC316" s="49"/>
      <c r="JD316" s="49"/>
      <c r="JE316" s="49"/>
      <c r="JF316" s="49"/>
      <c r="JG316" s="49"/>
      <c r="JH316" s="49"/>
      <c r="JI316" s="49"/>
      <c r="JJ316" s="49"/>
      <c r="JK316" s="49"/>
      <c r="JL316" s="49"/>
      <c r="JM316" s="49"/>
      <c r="JN316" s="49"/>
      <c r="JO316" s="49"/>
    </row>
    <row r="317" spans="1:275" s="46" customFormat="1" x14ac:dyDescent="0.25">
      <c r="A317" s="47" t="s">
        <v>971</v>
      </c>
      <c r="B317" s="47" t="s">
        <v>362</v>
      </c>
      <c r="C317" s="47" t="s">
        <v>890</v>
      </c>
      <c r="D317" s="50"/>
      <c r="E317" s="50"/>
      <c r="F317" s="50"/>
      <c r="G317" s="182">
        <v>0.55398780872929265</v>
      </c>
      <c r="H317" s="181">
        <v>49</v>
      </c>
      <c r="I317" s="67" t="s">
        <v>80</v>
      </c>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c r="BM317" s="47"/>
      <c r="BN317" s="47"/>
      <c r="BO317" s="47"/>
      <c r="BP317" s="47"/>
      <c r="BQ317" s="47"/>
      <c r="BR317" s="47"/>
      <c r="BS317" s="47"/>
      <c r="BT317" s="47"/>
      <c r="BU317" s="47"/>
      <c r="BV317" s="47"/>
      <c r="BW317" s="47"/>
      <c r="BX317" s="47"/>
      <c r="BY317" s="47"/>
      <c r="BZ317" s="47"/>
      <c r="CA317" s="47"/>
      <c r="CB317" s="47"/>
      <c r="CC317" s="47"/>
      <c r="CD317" s="47"/>
      <c r="CE317" s="47"/>
      <c r="CF317" s="47"/>
      <c r="CG317" s="47"/>
      <c r="CH317" s="47"/>
      <c r="CI317" s="47"/>
      <c r="CJ317" s="47"/>
      <c r="CK317" s="47"/>
      <c r="CL317" s="47"/>
      <c r="CM317" s="47"/>
      <c r="CN317" s="47"/>
      <c r="CO317" s="47"/>
      <c r="CP317" s="47"/>
      <c r="CQ317" s="47"/>
      <c r="CR317" s="47"/>
      <c r="CS317" s="47"/>
      <c r="CT317" s="47"/>
      <c r="CU317" s="47"/>
      <c r="CV317" s="47"/>
      <c r="CW317" s="47"/>
      <c r="CX317" s="47"/>
      <c r="CY317" s="47"/>
      <c r="CZ317" s="47"/>
      <c r="DA317" s="47"/>
      <c r="DB317" s="47"/>
      <c r="DC317" s="47"/>
      <c r="DD317" s="47"/>
      <c r="DE317" s="47"/>
      <c r="DF317" s="47"/>
      <c r="DG317" s="47"/>
      <c r="DH317" s="47"/>
      <c r="DI317" s="47"/>
      <c r="DJ317" s="47"/>
      <c r="DK317" s="47"/>
      <c r="DL317" s="47"/>
      <c r="DM317" s="47"/>
      <c r="DN317" s="47"/>
      <c r="DO317" s="47"/>
      <c r="DP317" s="47"/>
      <c r="DQ317" s="47"/>
      <c r="DR317" s="47"/>
      <c r="DS317" s="47"/>
      <c r="DT317" s="47"/>
      <c r="DU317" s="47"/>
      <c r="DV317" s="47"/>
      <c r="DW317" s="47"/>
      <c r="DX317" s="47"/>
      <c r="DY317" s="47"/>
      <c r="DZ317" s="47"/>
      <c r="EA317" s="47"/>
      <c r="EB317" s="47"/>
      <c r="EC317" s="47"/>
      <c r="ED317" s="47"/>
      <c r="EE317" s="47"/>
      <c r="EF317" s="47"/>
      <c r="EG317" s="47"/>
      <c r="EH317" s="47"/>
      <c r="EI317" s="47"/>
      <c r="EJ317" s="47"/>
      <c r="EK317" s="47"/>
      <c r="EL317" s="47"/>
      <c r="EM317" s="47"/>
      <c r="EN317" s="47"/>
      <c r="EO317" s="47"/>
      <c r="EP317" s="47"/>
      <c r="EQ317" s="47"/>
      <c r="ER317" s="47"/>
      <c r="ES317" s="47"/>
      <c r="ET317" s="47"/>
      <c r="EU317" s="47"/>
      <c r="EV317" s="47"/>
      <c r="EW317" s="47"/>
      <c r="EX317" s="47"/>
      <c r="EY317" s="47"/>
      <c r="EZ317" s="47"/>
      <c r="FA317" s="47"/>
      <c r="FB317" s="47"/>
      <c r="FC317" s="47"/>
      <c r="FD317" s="47"/>
      <c r="FE317" s="47"/>
      <c r="FF317" s="47"/>
      <c r="FG317" s="47"/>
      <c r="FH317" s="47"/>
      <c r="FI317" s="47"/>
      <c r="FJ317" s="47"/>
      <c r="FK317" s="47"/>
      <c r="FL317" s="47"/>
      <c r="FM317" s="47"/>
      <c r="FN317" s="47"/>
      <c r="FO317" s="47"/>
      <c r="FP317" s="47"/>
      <c r="FQ317" s="47"/>
      <c r="FR317" s="47"/>
      <c r="FS317" s="47"/>
      <c r="FT317" s="47"/>
      <c r="FU317" s="47"/>
      <c r="FV317" s="47"/>
      <c r="FW317" s="47"/>
      <c r="FX317" s="47"/>
      <c r="FY317" s="47"/>
      <c r="FZ317" s="47"/>
      <c r="GA317" s="47"/>
      <c r="GB317" s="47"/>
      <c r="GC317" s="47"/>
      <c r="GD317" s="47"/>
      <c r="GE317" s="47"/>
      <c r="GF317" s="47"/>
      <c r="GG317" s="47"/>
      <c r="GH317" s="47"/>
      <c r="GI317" s="47"/>
      <c r="GJ317" s="47"/>
      <c r="GK317" s="47"/>
      <c r="GL317" s="47"/>
      <c r="GM317" s="47"/>
      <c r="GN317" s="47"/>
      <c r="GO317" s="47"/>
      <c r="GP317" s="47"/>
      <c r="GQ317" s="47"/>
      <c r="GR317" s="47"/>
      <c r="GS317" s="47"/>
      <c r="GT317" s="47"/>
      <c r="GU317" s="47"/>
      <c r="GV317" s="47"/>
      <c r="GW317" s="47"/>
      <c r="GX317" s="47"/>
      <c r="GY317" s="47"/>
      <c r="GZ317" s="47"/>
      <c r="HA317" s="47"/>
      <c r="HB317" s="47"/>
      <c r="HC317" s="47"/>
      <c r="HD317" s="47"/>
      <c r="HE317" s="47"/>
      <c r="HF317" s="47"/>
      <c r="HG317" s="47"/>
      <c r="HH317" s="47"/>
      <c r="HI317" s="47"/>
      <c r="HJ317" s="47"/>
      <c r="HK317" s="47"/>
      <c r="HL317" s="47"/>
      <c r="HM317" s="47"/>
      <c r="HN317" s="47"/>
      <c r="HO317" s="47"/>
      <c r="HP317" s="47"/>
      <c r="HQ317" s="47"/>
      <c r="HR317" s="47"/>
      <c r="HS317" s="47"/>
      <c r="HT317" s="47"/>
      <c r="HU317" s="47"/>
      <c r="HV317" s="47"/>
      <c r="HW317" s="47"/>
      <c r="HX317" s="47"/>
      <c r="HY317" s="47"/>
      <c r="HZ317" s="47"/>
      <c r="IA317" s="47"/>
      <c r="IB317" s="47"/>
      <c r="IC317" s="47"/>
      <c r="ID317" s="47"/>
      <c r="IE317" s="47"/>
      <c r="IF317" s="47"/>
      <c r="IG317" s="47"/>
      <c r="IH317" s="47"/>
      <c r="II317" s="47"/>
      <c r="IJ317" s="47"/>
      <c r="IK317" s="47"/>
      <c r="IL317" s="47"/>
      <c r="IM317" s="47"/>
      <c r="IN317" s="47"/>
      <c r="IO317" s="47"/>
      <c r="IP317" s="47"/>
      <c r="IQ317" s="47"/>
      <c r="IR317" s="47"/>
      <c r="IS317" s="47"/>
      <c r="IT317" s="47"/>
      <c r="IU317" s="47"/>
      <c r="IV317" s="47"/>
      <c r="IW317" s="47"/>
      <c r="IX317" s="47"/>
      <c r="IY317" s="47"/>
      <c r="IZ317" s="47"/>
      <c r="JA317" s="47"/>
      <c r="JB317" s="47"/>
      <c r="JC317" s="47"/>
      <c r="JD317" s="47"/>
      <c r="JE317" s="47"/>
      <c r="JF317" s="47"/>
      <c r="JG317" s="47"/>
      <c r="JH317" s="47"/>
      <c r="JI317" s="47"/>
      <c r="JJ317" s="47"/>
      <c r="JK317" s="47"/>
      <c r="JL317" s="47"/>
      <c r="JM317" s="47"/>
      <c r="JN317" s="47"/>
      <c r="JO317" s="47"/>
    </row>
    <row r="318" spans="1:275" s="46" customFormat="1" x14ac:dyDescent="0.25">
      <c r="A318" s="49" t="s">
        <v>386</v>
      </c>
      <c r="B318" s="49" t="s">
        <v>362</v>
      </c>
      <c r="C318" s="49" t="s">
        <v>363</v>
      </c>
      <c r="D318" s="52">
        <v>0.49344492796923556</v>
      </c>
      <c r="E318" s="52">
        <v>0.5424449279692356</v>
      </c>
      <c r="F318" s="52">
        <v>0.55000000000000004</v>
      </c>
      <c r="G318" s="74">
        <v>0.55000000000000004</v>
      </c>
      <c r="H318" s="71">
        <v>41</v>
      </c>
      <c r="I318" s="73" t="s">
        <v>80</v>
      </c>
      <c r="J318" s="49"/>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c r="AM318" s="49"/>
      <c r="AN318" s="49"/>
      <c r="AO318" s="49"/>
      <c r="AP318" s="49"/>
      <c r="AQ318" s="49"/>
      <c r="AR318" s="49"/>
      <c r="AS318" s="49"/>
      <c r="AT318" s="49"/>
      <c r="AU318" s="49"/>
      <c r="AV318" s="49"/>
      <c r="AW318" s="49"/>
      <c r="AX318" s="49"/>
      <c r="AY318" s="49"/>
      <c r="AZ318" s="49"/>
      <c r="BA318" s="49"/>
      <c r="BB318" s="49"/>
      <c r="BC318" s="49"/>
      <c r="BD318" s="49"/>
      <c r="BE318" s="49"/>
      <c r="BF318" s="49"/>
      <c r="BG318" s="49"/>
      <c r="BH318" s="49"/>
      <c r="BI318" s="49"/>
      <c r="BJ318" s="49"/>
      <c r="BK318" s="49"/>
      <c r="BL318" s="49"/>
      <c r="BM318" s="49"/>
      <c r="BN318" s="49"/>
      <c r="BO318" s="49"/>
      <c r="BP318" s="49"/>
      <c r="BQ318" s="49"/>
      <c r="BR318" s="49"/>
      <c r="BS318" s="49"/>
      <c r="BT318" s="49"/>
      <c r="BU318" s="49"/>
      <c r="BV318" s="49"/>
      <c r="BW318" s="49"/>
      <c r="BX318" s="49"/>
      <c r="BY318" s="49"/>
      <c r="BZ318" s="49"/>
      <c r="CA318" s="49"/>
      <c r="CB318" s="49"/>
      <c r="CC318" s="49"/>
      <c r="CD318" s="49"/>
      <c r="CE318" s="49"/>
      <c r="CF318" s="49"/>
      <c r="CG318" s="49"/>
      <c r="CH318" s="49"/>
      <c r="CI318" s="49"/>
      <c r="CJ318" s="49"/>
      <c r="CK318" s="49"/>
      <c r="CL318" s="49"/>
      <c r="CM318" s="49"/>
      <c r="CN318" s="49"/>
      <c r="CO318" s="49"/>
      <c r="CP318" s="49"/>
      <c r="CQ318" s="49"/>
      <c r="CR318" s="49"/>
      <c r="CS318" s="49"/>
      <c r="CT318" s="49"/>
      <c r="CU318" s="49"/>
      <c r="CV318" s="49"/>
      <c r="CW318" s="49"/>
      <c r="CX318" s="49"/>
      <c r="CY318" s="49"/>
      <c r="CZ318" s="49"/>
      <c r="DA318" s="49"/>
      <c r="DB318" s="49"/>
      <c r="DC318" s="49"/>
      <c r="DD318" s="49"/>
      <c r="DE318" s="49"/>
      <c r="DF318" s="49"/>
      <c r="DG318" s="49"/>
      <c r="DH318" s="49"/>
      <c r="DI318" s="49"/>
      <c r="DJ318" s="49"/>
      <c r="DK318" s="49"/>
      <c r="DL318" s="49"/>
      <c r="DM318" s="49"/>
      <c r="DN318" s="49"/>
      <c r="DO318" s="49"/>
      <c r="DP318" s="49"/>
      <c r="DQ318" s="49"/>
      <c r="DR318" s="49"/>
      <c r="DS318" s="49"/>
      <c r="DT318" s="49"/>
      <c r="DU318" s="49"/>
      <c r="DV318" s="49"/>
      <c r="DW318" s="49"/>
      <c r="DX318" s="49"/>
      <c r="DY318" s="49"/>
      <c r="DZ318" s="49"/>
      <c r="EA318" s="49"/>
      <c r="EB318" s="49"/>
      <c r="EC318" s="49"/>
      <c r="ED318" s="49"/>
      <c r="EE318" s="49"/>
      <c r="EF318" s="49"/>
      <c r="EG318" s="49"/>
      <c r="EH318" s="49"/>
      <c r="EI318" s="49"/>
      <c r="EJ318" s="49"/>
      <c r="EK318" s="49"/>
      <c r="EL318" s="49"/>
      <c r="EM318" s="49"/>
      <c r="EN318" s="49"/>
      <c r="EO318" s="49"/>
      <c r="EP318" s="49"/>
      <c r="EQ318" s="49"/>
      <c r="ER318" s="49"/>
      <c r="ES318" s="49"/>
      <c r="ET318" s="49"/>
      <c r="EU318" s="49"/>
      <c r="EV318" s="49"/>
      <c r="EW318" s="49"/>
      <c r="EX318" s="49"/>
      <c r="EY318" s="49"/>
      <c r="EZ318" s="49"/>
      <c r="FA318" s="49"/>
      <c r="FB318" s="49"/>
      <c r="FC318" s="49"/>
      <c r="FD318" s="49"/>
      <c r="FE318" s="49"/>
      <c r="FF318" s="49"/>
      <c r="FG318" s="49"/>
      <c r="FH318" s="49"/>
      <c r="FI318" s="49"/>
      <c r="FJ318" s="49"/>
      <c r="FK318" s="49"/>
      <c r="FL318" s="49"/>
      <c r="FM318" s="49"/>
      <c r="FN318" s="49"/>
      <c r="FO318" s="49"/>
      <c r="FP318" s="49"/>
      <c r="FQ318" s="49"/>
      <c r="FR318" s="49"/>
      <c r="FS318" s="49"/>
      <c r="FT318" s="49"/>
      <c r="FU318" s="49"/>
      <c r="FV318" s="49"/>
      <c r="FW318" s="49"/>
      <c r="FX318" s="49"/>
      <c r="FY318" s="49"/>
      <c r="FZ318" s="49"/>
      <c r="GA318" s="49"/>
      <c r="GB318" s="49"/>
      <c r="GC318" s="49"/>
      <c r="GD318" s="49"/>
      <c r="GE318" s="49"/>
      <c r="GF318" s="49"/>
      <c r="GG318" s="49"/>
      <c r="GH318" s="49"/>
      <c r="GI318" s="49"/>
      <c r="GJ318" s="49"/>
      <c r="GK318" s="49"/>
      <c r="GL318" s="49"/>
      <c r="GM318" s="49"/>
      <c r="GN318" s="49"/>
      <c r="GO318" s="49"/>
      <c r="GP318" s="49"/>
      <c r="GQ318" s="49"/>
      <c r="GR318" s="49"/>
      <c r="GS318" s="49"/>
      <c r="GT318" s="49"/>
      <c r="GU318" s="49"/>
      <c r="GV318" s="49"/>
      <c r="GW318" s="49"/>
      <c r="GX318" s="49"/>
      <c r="GY318" s="49"/>
      <c r="GZ318" s="49"/>
      <c r="HA318" s="49"/>
      <c r="HB318" s="49"/>
      <c r="HC318" s="49"/>
      <c r="HD318" s="49"/>
      <c r="HE318" s="49"/>
      <c r="HF318" s="49"/>
      <c r="HG318" s="49"/>
      <c r="HH318" s="49"/>
      <c r="HI318" s="49"/>
      <c r="HJ318" s="49"/>
      <c r="HK318" s="49"/>
      <c r="HL318" s="49"/>
      <c r="HM318" s="49"/>
      <c r="HN318" s="49"/>
      <c r="HO318" s="49"/>
      <c r="HP318" s="49"/>
      <c r="HQ318" s="49"/>
      <c r="HR318" s="49"/>
      <c r="HS318" s="49"/>
      <c r="HT318" s="49"/>
      <c r="HU318" s="49"/>
      <c r="HV318" s="49"/>
      <c r="HW318" s="49"/>
      <c r="HX318" s="49"/>
      <c r="HY318" s="49"/>
      <c r="HZ318" s="49"/>
      <c r="IA318" s="49"/>
      <c r="IB318" s="49"/>
      <c r="IC318" s="49"/>
      <c r="ID318" s="49"/>
      <c r="IE318" s="49"/>
      <c r="IF318" s="49"/>
      <c r="IG318" s="49"/>
      <c r="IH318" s="49"/>
      <c r="II318" s="49"/>
      <c r="IJ318" s="49"/>
      <c r="IK318" s="49"/>
      <c r="IL318" s="49"/>
      <c r="IM318" s="49"/>
      <c r="IN318" s="49"/>
      <c r="IO318" s="49"/>
      <c r="IP318" s="49"/>
      <c r="IQ318" s="49"/>
      <c r="IR318" s="49"/>
      <c r="IS318" s="49"/>
      <c r="IT318" s="49"/>
      <c r="IU318" s="49"/>
      <c r="IV318" s="49"/>
      <c r="IW318" s="49"/>
      <c r="IX318" s="49"/>
      <c r="IY318" s="49"/>
      <c r="IZ318" s="49"/>
      <c r="JA318" s="49"/>
      <c r="JB318" s="49"/>
      <c r="JC318" s="49"/>
      <c r="JD318" s="49"/>
      <c r="JE318" s="49"/>
      <c r="JF318" s="49"/>
      <c r="JG318" s="49"/>
      <c r="JH318" s="49"/>
      <c r="JI318" s="49"/>
      <c r="JJ318" s="49"/>
      <c r="JK318" s="49"/>
      <c r="JL318" s="49"/>
      <c r="JM318" s="49"/>
      <c r="JN318" s="49"/>
      <c r="JO318" s="49"/>
    </row>
    <row r="319" spans="1:275" s="46" customFormat="1" x14ac:dyDescent="0.25">
      <c r="A319" s="49" t="s">
        <v>386</v>
      </c>
      <c r="B319" s="49" t="s">
        <v>102</v>
      </c>
      <c r="C319" s="49" t="s">
        <v>209</v>
      </c>
      <c r="D319" s="52">
        <v>0.52385296200433551</v>
      </c>
      <c r="E319" s="52">
        <v>0.54735296200433547</v>
      </c>
      <c r="F319" s="52">
        <v>0.54735296200433547</v>
      </c>
      <c r="G319" s="74">
        <v>0.54735296200433547</v>
      </c>
      <c r="H319" s="71">
        <v>42</v>
      </c>
      <c r="I319" s="73" t="s">
        <v>80</v>
      </c>
      <c r="J319" s="49"/>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c r="AM319" s="49"/>
      <c r="AN319" s="49"/>
      <c r="AO319" s="49"/>
      <c r="AP319" s="49"/>
      <c r="AQ319" s="49"/>
      <c r="AR319" s="49"/>
      <c r="AS319" s="49"/>
      <c r="AT319" s="49"/>
      <c r="AU319" s="49"/>
      <c r="AV319" s="49"/>
      <c r="AW319" s="49"/>
      <c r="AX319" s="49"/>
      <c r="AY319" s="49"/>
      <c r="AZ319" s="49"/>
      <c r="BA319" s="49"/>
      <c r="BB319" s="49"/>
      <c r="BC319" s="49"/>
      <c r="BD319" s="49"/>
      <c r="BE319" s="49"/>
      <c r="BF319" s="49"/>
      <c r="BG319" s="49"/>
      <c r="BH319" s="49"/>
      <c r="BI319" s="49"/>
      <c r="BJ319" s="49"/>
      <c r="BK319" s="49"/>
      <c r="BL319" s="49"/>
      <c r="BM319" s="49"/>
      <c r="BN319" s="49"/>
      <c r="BO319" s="49"/>
      <c r="BP319" s="49"/>
      <c r="BQ319" s="49"/>
      <c r="BR319" s="49"/>
      <c r="BS319" s="49"/>
      <c r="BT319" s="49"/>
      <c r="BU319" s="49"/>
      <c r="BV319" s="49"/>
      <c r="BW319" s="49"/>
      <c r="BX319" s="49"/>
      <c r="BY319" s="49"/>
      <c r="BZ319" s="49"/>
      <c r="CA319" s="49"/>
      <c r="CB319" s="49"/>
      <c r="CC319" s="49"/>
      <c r="CD319" s="49"/>
      <c r="CE319" s="49"/>
      <c r="CF319" s="49"/>
      <c r="CG319" s="49"/>
      <c r="CH319" s="49"/>
      <c r="CI319" s="49"/>
      <c r="CJ319" s="49"/>
      <c r="CK319" s="49"/>
      <c r="CL319" s="49"/>
      <c r="CM319" s="49"/>
      <c r="CN319" s="49"/>
      <c r="CO319" s="49"/>
      <c r="CP319" s="49"/>
      <c r="CQ319" s="49"/>
      <c r="CR319" s="49"/>
      <c r="CS319" s="49"/>
      <c r="CT319" s="49"/>
      <c r="CU319" s="49"/>
      <c r="CV319" s="49"/>
      <c r="CW319" s="49"/>
      <c r="CX319" s="49"/>
      <c r="CY319" s="49"/>
      <c r="CZ319" s="49"/>
      <c r="DA319" s="49"/>
      <c r="DB319" s="49"/>
      <c r="DC319" s="49"/>
      <c r="DD319" s="49"/>
      <c r="DE319" s="49"/>
      <c r="DF319" s="49"/>
      <c r="DG319" s="49"/>
      <c r="DH319" s="49"/>
      <c r="DI319" s="49"/>
      <c r="DJ319" s="49"/>
      <c r="DK319" s="49"/>
      <c r="DL319" s="49"/>
      <c r="DM319" s="49"/>
      <c r="DN319" s="49"/>
      <c r="DO319" s="49"/>
      <c r="DP319" s="49"/>
      <c r="DQ319" s="49"/>
      <c r="DR319" s="49"/>
      <c r="DS319" s="49"/>
      <c r="DT319" s="49"/>
      <c r="DU319" s="49"/>
      <c r="DV319" s="49"/>
      <c r="DW319" s="49"/>
      <c r="DX319" s="49"/>
      <c r="DY319" s="49"/>
      <c r="DZ319" s="49"/>
      <c r="EA319" s="49"/>
      <c r="EB319" s="49"/>
      <c r="EC319" s="49"/>
      <c r="ED319" s="49"/>
      <c r="EE319" s="49"/>
      <c r="EF319" s="49"/>
      <c r="EG319" s="49"/>
      <c r="EH319" s="49"/>
      <c r="EI319" s="49"/>
      <c r="EJ319" s="49"/>
      <c r="EK319" s="49"/>
      <c r="EL319" s="49"/>
      <c r="EM319" s="49"/>
      <c r="EN319" s="49"/>
      <c r="EO319" s="49"/>
      <c r="EP319" s="49"/>
      <c r="EQ319" s="49"/>
      <c r="ER319" s="49"/>
      <c r="ES319" s="49"/>
      <c r="ET319" s="49"/>
      <c r="EU319" s="49"/>
      <c r="EV319" s="49"/>
      <c r="EW319" s="49"/>
      <c r="EX319" s="49"/>
      <c r="EY319" s="49"/>
      <c r="EZ319" s="49"/>
      <c r="FA319" s="49"/>
      <c r="FB319" s="49"/>
      <c r="FC319" s="49"/>
      <c r="FD319" s="49"/>
      <c r="FE319" s="49"/>
      <c r="FF319" s="49"/>
      <c r="FG319" s="49"/>
      <c r="FH319" s="49"/>
      <c r="FI319" s="49"/>
      <c r="FJ319" s="49"/>
      <c r="FK319" s="49"/>
      <c r="FL319" s="49"/>
      <c r="FM319" s="49"/>
      <c r="FN319" s="49"/>
      <c r="FO319" s="49"/>
      <c r="FP319" s="49"/>
      <c r="FQ319" s="49"/>
      <c r="FR319" s="49"/>
      <c r="FS319" s="49"/>
      <c r="FT319" s="49"/>
      <c r="FU319" s="49"/>
      <c r="FV319" s="49"/>
      <c r="FW319" s="49"/>
      <c r="FX319" s="49"/>
      <c r="FY319" s="49"/>
      <c r="FZ319" s="49"/>
      <c r="GA319" s="49"/>
      <c r="GB319" s="49"/>
      <c r="GC319" s="49"/>
      <c r="GD319" s="49"/>
      <c r="GE319" s="49"/>
      <c r="GF319" s="49"/>
      <c r="GG319" s="49"/>
      <c r="GH319" s="49"/>
      <c r="GI319" s="49"/>
      <c r="GJ319" s="49"/>
      <c r="GK319" s="49"/>
      <c r="GL319" s="49"/>
      <c r="GM319" s="49"/>
      <c r="GN319" s="49"/>
      <c r="GO319" s="49"/>
      <c r="GP319" s="49"/>
      <c r="GQ319" s="49"/>
      <c r="GR319" s="49"/>
      <c r="GS319" s="49"/>
      <c r="GT319" s="49"/>
      <c r="GU319" s="49"/>
      <c r="GV319" s="49"/>
      <c r="GW319" s="49"/>
      <c r="GX319" s="49"/>
      <c r="GY319" s="49"/>
      <c r="GZ319" s="49"/>
      <c r="HA319" s="49"/>
      <c r="HB319" s="49"/>
      <c r="HC319" s="49"/>
      <c r="HD319" s="49"/>
      <c r="HE319" s="49"/>
      <c r="HF319" s="49"/>
      <c r="HG319" s="49"/>
      <c r="HH319" s="49"/>
      <c r="HI319" s="49"/>
      <c r="HJ319" s="49"/>
      <c r="HK319" s="49"/>
      <c r="HL319" s="49"/>
      <c r="HM319" s="49"/>
      <c r="HN319" s="49"/>
      <c r="HO319" s="49"/>
      <c r="HP319" s="49"/>
      <c r="HQ319" s="49"/>
      <c r="HR319" s="49"/>
      <c r="HS319" s="49"/>
      <c r="HT319" s="49"/>
      <c r="HU319" s="49"/>
      <c r="HV319" s="49"/>
      <c r="HW319" s="49"/>
      <c r="HX319" s="49"/>
      <c r="HY319" s="49"/>
      <c r="HZ319" s="49"/>
      <c r="IA319" s="49"/>
      <c r="IB319" s="49"/>
      <c r="IC319" s="49"/>
      <c r="ID319" s="49"/>
      <c r="IE319" s="49"/>
      <c r="IF319" s="49"/>
      <c r="IG319" s="49"/>
      <c r="IH319" s="49"/>
      <c r="II319" s="49"/>
      <c r="IJ319" s="49"/>
      <c r="IK319" s="49"/>
      <c r="IL319" s="49"/>
      <c r="IM319" s="49"/>
      <c r="IN319" s="49"/>
      <c r="IO319" s="49"/>
      <c r="IP319" s="49"/>
      <c r="IQ319" s="49"/>
      <c r="IR319" s="49"/>
      <c r="IS319" s="49"/>
      <c r="IT319" s="49"/>
      <c r="IU319" s="49"/>
      <c r="IV319" s="49"/>
      <c r="IW319" s="49"/>
      <c r="IX319" s="49"/>
      <c r="IY319" s="49"/>
      <c r="IZ319" s="49"/>
      <c r="JA319" s="49"/>
      <c r="JB319" s="49"/>
      <c r="JC319" s="49"/>
      <c r="JD319" s="49"/>
      <c r="JE319" s="49"/>
      <c r="JF319" s="49"/>
      <c r="JG319" s="49"/>
      <c r="JH319" s="49"/>
      <c r="JI319" s="49"/>
      <c r="JJ319" s="49"/>
      <c r="JK319" s="49"/>
      <c r="JL319" s="49"/>
      <c r="JM319" s="49"/>
      <c r="JN319" s="49"/>
      <c r="JO319" s="49"/>
    </row>
    <row r="320" spans="1:275" s="46" customFormat="1" x14ac:dyDescent="0.25">
      <c r="A320" s="49" t="s">
        <v>386</v>
      </c>
      <c r="B320" s="49" t="s">
        <v>313</v>
      </c>
      <c r="C320" s="49" t="s">
        <v>314</v>
      </c>
      <c r="D320" s="52">
        <v>0.52412121212121221</v>
      </c>
      <c r="E320" s="52">
        <v>0.54712121212121223</v>
      </c>
      <c r="F320" s="52">
        <v>0.54712121212121223</v>
      </c>
      <c r="G320" s="74">
        <v>0.54712121212121223</v>
      </c>
      <c r="H320" s="71">
        <v>43</v>
      </c>
      <c r="I320" s="73" t="s">
        <v>80</v>
      </c>
      <c r="J320" s="49"/>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c r="AJ320" s="49"/>
      <c r="AK320" s="49"/>
      <c r="AL320" s="49"/>
      <c r="AM320" s="49"/>
      <c r="AN320" s="49"/>
      <c r="AO320" s="49"/>
      <c r="AP320" s="49"/>
      <c r="AQ320" s="49"/>
      <c r="AR320" s="49"/>
      <c r="AS320" s="49"/>
      <c r="AT320" s="49"/>
      <c r="AU320" s="49"/>
      <c r="AV320" s="49"/>
      <c r="AW320" s="49"/>
      <c r="AX320" s="49"/>
      <c r="AY320" s="49"/>
      <c r="AZ320" s="49"/>
      <c r="BA320" s="49"/>
      <c r="BB320" s="49"/>
      <c r="BC320" s="49"/>
      <c r="BD320" s="49"/>
      <c r="BE320" s="49"/>
      <c r="BF320" s="49"/>
      <c r="BG320" s="49"/>
      <c r="BH320" s="49"/>
      <c r="BI320" s="49"/>
      <c r="BJ320" s="49"/>
      <c r="BK320" s="49"/>
      <c r="BL320" s="49"/>
      <c r="BM320" s="49"/>
      <c r="BN320" s="49"/>
      <c r="BO320" s="49"/>
      <c r="BP320" s="49"/>
      <c r="BQ320" s="49"/>
      <c r="BR320" s="49"/>
      <c r="BS320" s="49"/>
      <c r="BT320" s="49"/>
      <c r="BU320" s="49"/>
      <c r="BV320" s="49"/>
      <c r="BW320" s="49"/>
      <c r="BX320" s="49"/>
      <c r="BY320" s="49"/>
      <c r="BZ320" s="49"/>
      <c r="CA320" s="49"/>
      <c r="CB320" s="49"/>
      <c r="CC320" s="49"/>
      <c r="CD320" s="49"/>
      <c r="CE320" s="49"/>
      <c r="CF320" s="49"/>
      <c r="CG320" s="49"/>
      <c r="CH320" s="49"/>
      <c r="CI320" s="49"/>
      <c r="CJ320" s="49"/>
      <c r="CK320" s="49"/>
      <c r="CL320" s="49"/>
      <c r="CM320" s="49"/>
      <c r="CN320" s="49"/>
      <c r="CO320" s="49"/>
      <c r="CP320" s="49"/>
      <c r="CQ320" s="49"/>
      <c r="CR320" s="49"/>
      <c r="CS320" s="49"/>
      <c r="CT320" s="49"/>
      <c r="CU320" s="49"/>
      <c r="CV320" s="49"/>
      <c r="CW320" s="49"/>
      <c r="CX320" s="49"/>
      <c r="CY320" s="49"/>
      <c r="CZ320" s="49"/>
      <c r="DA320" s="49"/>
      <c r="DB320" s="49"/>
      <c r="DC320" s="49"/>
      <c r="DD320" s="49"/>
      <c r="DE320" s="49"/>
      <c r="DF320" s="49"/>
      <c r="DG320" s="49"/>
      <c r="DH320" s="49"/>
      <c r="DI320" s="49"/>
      <c r="DJ320" s="49"/>
      <c r="DK320" s="49"/>
      <c r="DL320" s="49"/>
      <c r="DM320" s="49"/>
      <c r="DN320" s="49"/>
      <c r="DO320" s="49"/>
      <c r="DP320" s="49"/>
      <c r="DQ320" s="49"/>
      <c r="DR320" s="49"/>
      <c r="DS320" s="49"/>
      <c r="DT320" s="49"/>
      <c r="DU320" s="49"/>
      <c r="DV320" s="49"/>
      <c r="DW320" s="49"/>
      <c r="DX320" s="49"/>
      <c r="DY320" s="49"/>
      <c r="DZ320" s="49"/>
      <c r="EA320" s="49"/>
      <c r="EB320" s="49"/>
      <c r="EC320" s="49"/>
      <c r="ED320" s="49"/>
      <c r="EE320" s="49"/>
      <c r="EF320" s="49"/>
      <c r="EG320" s="49"/>
      <c r="EH320" s="49"/>
      <c r="EI320" s="49"/>
      <c r="EJ320" s="49"/>
      <c r="EK320" s="49"/>
      <c r="EL320" s="49"/>
      <c r="EM320" s="49"/>
      <c r="EN320" s="49"/>
      <c r="EO320" s="49"/>
      <c r="EP320" s="49"/>
      <c r="EQ320" s="49"/>
      <c r="ER320" s="49"/>
      <c r="ES320" s="49"/>
      <c r="ET320" s="49"/>
      <c r="EU320" s="49"/>
      <c r="EV320" s="49"/>
      <c r="EW320" s="49"/>
      <c r="EX320" s="49"/>
      <c r="EY320" s="49"/>
      <c r="EZ320" s="49"/>
      <c r="FA320" s="49"/>
      <c r="FB320" s="49"/>
      <c r="FC320" s="49"/>
      <c r="FD320" s="49"/>
      <c r="FE320" s="49"/>
      <c r="FF320" s="49"/>
      <c r="FG320" s="49"/>
      <c r="FH320" s="49"/>
      <c r="FI320" s="49"/>
      <c r="FJ320" s="49"/>
      <c r="FK320" s="49"/>
      <c r="FL320" s="49"/>
      <c r="FM320" s="49"/>
      <c r="FN320" s="49"/>
      <c r="FO320" s="49"/>
      <c r="FP320" s="49"/>
      <c r="FQ320" s="49"/>
      <c r="FR320" s="49"/>
      <c r="FS320" s="49"/>
      <c r="FT320" s="49"/>
      <c r="FU320" s="49"/>
      <c r="FV320" s="49"/>
      <c r="FW320" s="49"/>
      <c r="FX320" s="49"/>
      <c r="FY320" s="49"/>
      <c r="FZ320" s="49"/>
      <c r="GA320" s="49"/>
      <c r="GB320" s="49"/>
      <c r="GC320" s="49"/>
      <c r="GD320" s="49"/>
      <c r="GE320" s="49"/>
      <c r="GF320" s="49"/>
      <c r="GG320" s="49"/>
      <c r="GH320" s="49"/>
      <c r="GI320" s="49"/>
      <c r="GJ320" s="49"/>
      <c r="GK320" s="49"/>
      <c r="GL320" s="49"/>
      <c r="GM320" s="49"/>
      <c r="GN320" s="49"/>
      <c r="GO320" s="49"/>
      <c r="GP320" s="49"/>
      <c r="GQ320" s="49"/>
      <c r="GR320" s="49"/>
      <c r="GS320" s="49"/>
      <c r="GT320" s="49"/>
      <c r="GU320" s="49"/>
      <c r="GV320" s="49"/>
      <c r="GW320" s="49"/>
      <c r="GX320" s="49"/>
      <c r="GY320" s="49"/>
      <c r="GZ320" s="49"/>
      <c r="HA320" s="49"/>
      <c r="HB320" s="49"/>
      <c r="HC320" s="49"/>
      <c r="HD320" s="49"/>
      <c r="HE320" s="49"/>
      <c r="HF320" s="49"/>
      <c r="HG320" s="49"/>
      <c r="HH320" s="49"/>
      <c r="HI320" s="49"/>
      <c r="HJ320" s="49"/>
      <c r="HK320" s="49"/>
      <c r="HL320" s="49"/>
      <c r="HM320" s="49"/>
      <c r="HN320" s="49"/>
      <c r="HO320" s="49"/>
      <c r="HP320" s="49"/>
      <c r="HQ320" s="49"/>
      <c r="HR320" s="49"/>
      <c r="HS320" s="49"/>
      <c r="HT320" s="49"/>
      <c r="HU320" s="49"/>
      <c r="HV320" s="49"/>
      <c r="HW320" s="49"/>
      <c r="HX320" s="49"/>
      <c r="HY320" s="49"/>
      <c r="HZ320" s="49"/>
      <c r="IA320" s="49"/>
      <c r="IB320" s="49"/>
      <c r="IC320" s="49"/>
      <c r="ID320" s="49"/>
      <c r="IE320" s="49"/>
      <c r="IF320" s="49"/>
      <c r="IG320" s="49"/>
      <c r="IH320" s="49"/>
      <c r="II320" s="49"/>
      <c r="IJ320" s="49"/>
      <c r="IK320" s="49"/>
      <c r="IL320" s="49"/>
      <c r="IM320" s="49"/>
      <c r="IN320" s="49"/>
      <c r="IO320" s="49"/>
      <c r="IP320" s="49"/>
      <c r="IQ320" s="49"/>
      <c r="IR320" s="49"/>
      <c r="IS320" s="49"/>
      <c r="IT320" s="49"/>
      <c r="IU320" s="49"/>
      <c r="IV320" s="49"/>
      <c r="IW320" s="49"/>
      <c r="IX320" s="49"/>
      <c r="IY320" s="49"/>
      <c r="IZ320" s="49"/>
      <c r="JA320" s="49"/>
      <c r="JB320" s="49"/>
      <c r="JC320" s="49"/>
      <c r="JD320" s="49"/>
      <c r="JE320" s="49"/>
      <c r="JF320" s="49"/>
      <c r="JG320" s="49"/>
      <c r="JH320" s="49"/>
      <c r="JI320" s="49"/>
      <c r="JJ320" s="49"/>
      <c r="JK320" s="49"/>
      <c r="JL320" s="49"/>
      <c r="JM320" s="49"/>
      <c r="JN320" s="49"/>
      <c r="JO320" s="49"/>
    </row>
    <row r="321" spans="1:275" s="46" customFormat="1" x14ac:dyDescent="0.25">
      <c r="A321" s="49" t="s">
        <v>435</v>
      </c>
      <c r="B321" s="51" t="s">
        <v>389</v>
      </c>
      <c r="C321" s="51" t="s">
        <v>390</v>
      </c>
      <c r="D321" s="51">
        <v>0.53204219430870026</v>
      </c>
      <c r="E321" s="51">
        <v>0.54304219430870027</v>
      </c>
      <c r="F321" s="51">
        <v>0.54304219430870027</v>
      </c>
      <c r="G321" s="70">
        <v>0.54304219430870027</v>
      </c>
      <c r="H321" s="71">
        <v>25</v>
      </c>
      <c r="I321" s="73" t="s">
        <v>80</v>
      </c>
      <c r="J321" s="49"/>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c r="AJ321" s="49"/>
      <c r="AK321" s="49"/>
      <c r="AL321" s="49"/>
      <c r="AM321" s="49"/>
      <c r="AN321" s="49"/>
      <c r="AO321" s="49"/>
      <c r="AP321" s="49"/>
      <c r="AQ321" s="49"/>
      <c r="AR321" s="49"/>
      <c r="AS321" s="49"/>
      <c r="AT321" s="49"/>
      <c r="AU321" s="49"/>
      <c r="AV321" s="49"/>
      <c r="AW321" s="49"/>
      <c r="AX321" s="49"/>
      <c r="AY321" s="49"/>
      <c r="AZ321" s="49"/>
      <c r="BA321" s="49"/>
      <c r="BB321" s="49"/>
      <c r="BC321" s="49"/>
      <c r="BD321" s="49"/>
      <c r="BE321" s="49"/>
      <c r="BF321" s="49"/>
      <c r="BG321" s="49"/>
      <c r="BH321" s="49"/>
      <c r="BI321" s="49"/>
      <c r="BJ321" s="49"/>
      <c r="BK321" s="49"/>
      <c r="BL321" s="49"/>
      <c r="BM321" s="49"/>
      <c r="BN321" s="49"/>
      <c r="BO321" s="49"/>
      <c r="BP321" s="49"/>
      <c r="BQ321" s="49"/>
      <c r="BR321" s="49"/>
      <c r="BS321" s="49"/>
      <c r="BT321" s="49"/>
      <c r="BU321" s="49"/>
      <c r="BV321" s="49"/>
      <c r="BW321" s="49"/>
      <c r="BX321" s="49"/>
      <c r="BY321" s="49"/>
      <c r="BZ321" s="49"/>
      <c r="CA321" s="49"/>
      <c r="CB321" s="49"/>
      <c r="CC321" s="49"/>
      <c r="CD321" s="49"/>
      <c r="CE321" s="49"/>
      <c r="CF321" s="49"/>
      <c r="CG321" s="49"/>
      <c r="CH321" s="49"/>
      <c r="CI321" s="49"/>
      <c r="CJ321" s="49"/>
      <c r="CK321" s="49"/>
      <c r="CL321" s="49"/>
      <c r="CM321" s="49"/>
      <c r="CN321" s="49"/>
      <c r="CO321" s="49"/>
      <c r="CP321" s="49"/>
      <c r="CQ321" s="49"/>
      <c r="CR321" s="49"/>
      <c r="CS321" s="49"/>
      <c r="CT321" s="49"/>
      <c r="CU321" s="49"/>
      <c r="CV321" s="49"/>
      <c r="CW321" s="49"/>
      <c r="CX321" s="49"/>
      <c r="CY321" s="49"/>
      <c r="CZ321" s="49"/>
      <c r="DA321" s="49"/>
      <c r="DB321" s="49"/>
      <c r="DC321" s="49"/>
      <c r="DD321" s="49"/>
      <c r="DE321" s="49"/>
      <c r="DF321" s="49"/>
      <c r="DG321" s="49"/>
      <c r="DH321" s="49"/>
      <c r="DI321" s="49"/>
      <c r="DJ321" s="49"/>
      <c r="DK321" s="49"/>
      <c r="DL321" s="49"/>
      <c r="DM321" s="49"/>
      <c r="DN321" s="49"/>
      <c r="DO321" s="49"/>
      <c r="DP321" s="49"/>
      <c r="DQ321" s="49"/>
      <c r="DR321" s="49"/>
      <c r="DS321" s="49"/>
      <c r="DT321" s="49"/>
      <c r="DU321" s="49"/>
      <c r="DV321" s="49"/>
      <c r="DW321" s="49"/>
      <c r="DX321" s="49"/>
      <c r="DY321" s="49"/>
      <c r="DZ321" s="49"/>
      <c r="EA321" s="49"/>
      <c r="EB321" s="49"/>
      <c r="EC321" s="49"/>
      <c r="ED321" s="49"/>
      <c r="EE321" s="49"/>
      <c r="EF321" s="49"/>
      <c r="EG321" s="49"/>
      <c r="EH321" s="49"/>
      <c r="EI321" s="49"/>
      <c r="EJ321" s="49"/>
      <c r="EK321" s="49"/>
      <c r="EL321" s="49"/>
      <c r="EM321" s="49"/>
      <c r="EN321" s="49"/>
      <c r="EO321" s="49"/>
      <c r="EP321" s="49"/>
      <c r="EQ321" s="49"/>
      <c r="ER321" s="49"/>
      <c r="ES321" s="49"/>
      <c r="ET321" s="49"/>
      <c r="EU321" s="49"/>
      <c r="EV321" s="49"/>
      <c r="EW321" s="49"/>
      <c r="EX321" s="49"/>
      <c r="EY321" s="49"/>
      <c r="EZ321" s="49"/>
      <c r="FA321" s="49"/>
      <c r="FB321" s="49"/>
      <c r="FC321" s="49"/>
      <c r="FD321" s="49"/>
      <c r="FE321" s="49"/>
      <c r="FF321" s="49"/>
      <c r="FG321" s="49"/>
      <c r="FH321" s="49"/>
      <c r="FI321" s="49"/>
      <c r="FJ321" s="49"/>
      <c r="FK321" s="49"/>
      <c r="FL321" s="49"/>
      <c r="FM321" s="49"/>
      <c r="FN321" s="49"/>
      <c r="FO321" s="49"/>
      <c r="FP321" s="49"/>
      <c r="FQ321" s="49"/>
      <c r="FR321" s="49"/>
      <c r="FS321" s="49"/>
      <c r="FT321" s="49"/>
      <c r="FU321" s="49"/>
      <c r="FV321" s="49"/>
      <c r="FW321" s="49"/>
      <c r="FX321" s="49"/>
      <c r="FY321" s="49"/>
      <c r="FZ321" s="49"/>
      <c r="GA321" s="49"/>
      <c r="GB321" s="49"/>
      <c r="GC321" s="49"/>
      <c r="GD321" s="49"/>
      <c r="GE321" s="49"/>
      <c r="GF321" s="49"/>
      <c r="GG321" s="49"/>
      <c r="GH321" s="49"/>
      <c r="GI321" s="49"/>
      <c r="GJ321" s="49"/>
      <c r="GK321" s="49"/>
      <c r="GL321" s="49"/>
      <c r="GM321" s="49"/>
      <c r="GN321" s="49"/>
      <c r="GO321" s="49"/>
      <c r="GP321" s="49"/>
      <c r="GQ321" s="49"/>
      <c r="GR321" s="49"/>
      <c r="GS321" s="49"/>
      <c r="GT321" s="49"/>
      <c r="GU321" s="49"/>
      <c r="GV321" s="49"/>
      <c r="GW321" s="49"/>
      <c r="GX321" s="49"/>
      <c r="GY321" s="49"/>
      <c r="GZ321" s="49"/>
      <c r="HA321" s="49"/>
      <c r="HB321" s="49"/>
      <c r="HC321" s="49"/>
      <c r="HD321" s="49"/>
      <c r="HE321" s="49"/>
      <c r="HF321" s="49"/>
      <c r="HG321" s="49"/>
      <c r="HH321" s="49"/>
      <c r="HI321" s="49"/>
      <c r="HJ321" s="49"/>
      <c r="HK321" s="49"/>
      <c r="HL321" s="49"/>
      <c r="HM321" s="49"/>
      <c r="HN321" s="49"/>
      <c r="HO321" s="49"/>
      <c r="HP321" s="49"/>
      <c r="HQ321" s="49"/>
      <c r="HR321" s="49"/>
      <c r="HS321" s="49"/>
      <c r="HT321" s="49"/>
      <c r="HU321" s="49"/>
      <c r="HV321" s="49"/>
      <c r="HW321" s="49"/>
      <c r="HX321" s="49"/>
      <c r="HY321" s="49"/>
      <c r="HZ321" s="49"/>
      <c r="IA321" s="49"/>
      <c r="IB321" s="49"/>
      <c r="IC321" s="49"/>
      <c r="ID321" s="49"/>
      <c r="IE321" s="49"/>
      <c r="IF321" s="49"/>
      <c r="IG321" s="49"/>
      <c r="IH321" s="49"/>
      <c r="II321" s="49"/>
      <c r="IJ321" s="49"/>
      <c r="IK321" s="49"/>
      <c r="IL321" s="49"/>
      <c r="IM321" s="49"/>
      <c r="IN321" s="49"/>
      <c r="IO321" s="49"/>
      <c r="IP321" s="49"/>
      <c r="IQ321" s="49"/>
      <c r="IR321" s="49"/>
      <c r="IS321" s="49"/>
      <c r="IT321" s="49"/>
      <c r="IU321" s="49"/>
      <c r="IV321" s="49"/>
      <c r="IW321" s="49"/>
      <c r="IX321" s="49"/>
      <c r="IY321" s="49"/>
      <c r="IZ321" s="49"/>
      <c r="JA321" s="49"/>
      <c r="JB321" s="49"/>
      <c r="JC321" s="49"/>
      <c r="JD321" s="49"/>
      <c r="JE321" s="49"/>
      <c r="JF321" s="49"/>
      <c r="JG321" s="49"/>
      <c r="JH321" s="49"/>
      <c r="JI321" s="49"/>
      <c r="JJ321" s="49"/>
      <c r="JK321" s="49"/>
      <c r="JL321" s="49"/>
      <c r="JM321" s="49"/>
      <c r="JN321" s="49"/>
      <c r="JO321" s="49"/>
    </row>
    <row r="322" spans="1:275" s="46" customFormat="1" x14ac:dyDescent="0.25">
      <c r="A322" s="49" t="s">
        <v>284</v>
      </c>
      <c r="B322" s="49" t="s">
        <v>48</v>
      </c>
      <c r="C322" s="49" t="s">
        <v>49</v>
      </c>
      <c r="D322" s="51">
        <v>0.53823810002876804</v>
      </c>
      <c r="E322" s="51">
        <v>0.54223810002876804</v>
      </c>
      <c r="F322" s="51">
        <v>0.54223810002876804</v>
      </c>
      <c r="G322" s="70">
        <v>0.54223810002876804</v>
      </c>
      <c r="H322" s="71">
        <v>23</v>
      </c>
      <c r="I322" s="73" t="s">
        <v>18</v>
      </c>
      <c r="J322" s="49"/>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c r="AM322" s="49"/>
      <c r="AN322" s="49"/>
      <c r="AO322" s="49"/>
      <c r="AP322" s="49"/>
      <c r="AQ322" s="49"/>
      <c r="AR322" s="49"/>
      <c r="AS322" s="49"/>
      <c r="AT322" s="49"/>
      <c r="AU322" s="49"/>
      <c r="AV322" s="49"/>
      <c r="AW322" s="49"/>
      <c r="AX322" s="49"/>
      <c r="AY322" s="49"/>
      <c r="AZ322" s="49"/>
      <c r="BA322" s="49"/>
      <c r="BB322" s="49"/>
      <c r="BC322" s="49"/>
      <c r="BD322" s="49"/>
      <c r="BE322" s="49"/>
      <c r="BF322" s="49"/>
      <c r="BG322" s="49"/>
      <c r="BH322" s="49"/>
      <c r="BI322" s="49"/>
      <c r="BJ322" s="49"/>
      <c r="BK322" s="49"/>
      <c r="BL322" s="49"/>
      <c r="BM322" s="49"/>
      <c r="BN322" s="49"/>
      <c r="BO322" s="49"/>
      <c r="BP322" s="49"/>
      <c r="BQ322" s="49"/>
      <c r="BR322" s="49"/>
      <c r="BS322" s="49"/>
      <c r="BT322" s="49"/>
      <c r="BU322" s="49"/>
      <c r="BV322" s="49"/>
      <c r="BW322" s="49"/>
      <c r="BX322" s="49"/>
      <c r="BY322" s="49"/>
      <c r="BZ322" s="49"/>
      <c r="CA322" s="49"/>
      <c r="CB322" s="49"/>
      <c r="CC322" s="49"/>
      <c r="CD322" s="49"/>
      <c r="CE322" s="49"/>
      <c r="CF322" s="49"/>
      <c r="CG322" s="49"/>
      <c r="CH322" s="49"/>
      <c r="CI322" s="49"/>
      <c r="CJ322" s="49"/>
      <c r="CK322" s="49"/>
      <c r="CL322" s="49"/>
      <c r="CM322" s="49"/>
      <c r="CN322" s="49"/>
      <c r="CO322" s="49"/>
      <c r="CP322" s="49"/>
      <c r="CQ322" s="49"/>
      <c r="CR322" s="49"/>
      <c r="CS322" s="49"/>
      <c r="CT322" s="49"/>
      <c r="CU322" s="49"/>
      <c r="CV322" s="49"/>
      <c r="CW322" s="49"/>
      <c r="CX322" s="49"/>
      <c r="CY322" s="49"/>
      <c r="CZ322" s="49"/>
      <c r="DA322" s="49"/>
      <c r="DB322" s="49"/>
      <c r="DC322" s="49"/>
      <c r="DD322" s="49"/>
      <c r="DE322" s="49"/>
      <c r="DF322" s="49"/>
      <c r="DG322" s="49"/>
      <c r="DH322" s="49"/>
      <c r="DI322" s="49"/>
      <c r="DJ322" s="49"/>
      <c r="DK322" s="49"/>
      <c r="DL322" s="49"/>
      <c r="DM322" s="49"/>
      <c r="DN322" s="49"/>
      <c r="DO322" s="49"/>
      <c r="DP322" s="49"/>
      <c r="DQ322" s="49"/>
      <c r="DR322" s="49"/>
      <c r="DS322" s="49"/>
      <c r="DT322" s="49"/>
      <c r="DU322" s="49"/>
      <c r="DV322" s="49"/>
      <c r="DW322" s="49"/>
      <c r="DX322" s="49"/>
      <c r="DY322" s="49"/>
      <c r="DZ322" s="49"/>
      <c r="EA322" s="49"/>
      <c r="EB322" s="49"/>
      <c r="EC322" s="49"/>
      <c r="ED322" s="49"/>
      <c r="EE322" s="49"/>
      <c r="EF322" s="49"/>
      <c r="EG322" s="49"/>
      <c r="EH322" s="49"/>
      <c r="EI322" s="49"/>
      <c r="EJ322" s="49"/>
      <c r="EK322" s="49"/>
      <c r="EL322" s="49"/>
      <c r="EM322" s="49"/>
      <c r="EN322" s="49"/>
      <c r="EO322" s="49"/>
      <c r="EP322" s="49"/>
      <c r="EQ322" s="49"/>
      <c r="ER322" s="49"/>
      <c r="ES322" s="49"/>
      <c r="ET322" s="49"/>
      <c r="EU322" s="49"/>
      <c r="EV322" s="49"/>
      <c r="EW322" s="49"/>
      <c r="EX322" s="49"/>
      <c r="EY322" s="49"/>
      <c r="EZ322" s="49"/>
      <c r="FA322" s="49"/>
      <c r="FB322" s="49"/>
      <c r="FC322" s="49"/>
      <c r="FD322" s="49"/>
      <c r="FE322" s="49"/>
      <c r="FF322" s="49"/>
      <c r="FG322" s="49"/>
      <c r="FH322" s="49"/>
      <c r="FI322" s="49"/>
      <c r="FJ322" s="49"/>
      <c r="FK322" s="49"/>
      <c r="FL322" s="49"/>
      <c r="FM322" s="49"/>
      <c r="FN322" s="49"/>
      <c r="FO322" s="49"/>
      <c r="FP322" s="49"/>
      <c r="FQ322" s="49"/>
      <c r="FR322" s="49"/>
      <c r="FS322" s="49"/>
      <c r="FT322" s="49"/>
      <c r="FU322" s="49"/>
      <c r="FV322" s="49"/>
      <c r="FW322" s="49"/>
      <c r="FX322" s="49"/>
      <c r="FY322" s="49"/>
      <c r="FZ322" s="49"/>
      <c r="GA322" s="49"/>
      <c r="GB322" s="49"/>
      <c r="GC322" s="49"/>
      <c r="GD322" s="49"/>
      <c r="GE322" s="49"/>
      <c r="GF322" s="49"/>
      <c r="GG322" s="49"/>
      <c r="GH322" s="49"/>
      <c r="GI322" s="49"/>
      <c r="GJ322" s="49"/>
      <c r="GK322" s="49"/>
      <c r="GL322" s="49"/>
      <c r="GM322" s="49"/>
      <c r="GN322" s="49"/>
      <c r="GO322" s="49"/>
      <c r="GP322" s="49"/>
      <c r="GQ322" s="49"/>
      <c r="GR322" s="49"/>
      <c r="GS322" s="49"/>
      <c r="GT322" s="49"/>
      <c r="GU322" s="49"/>
      <c r="GV322" s="49"/>
      <c r="GW322" s="49"/>
      <c r="GX322" s="49"/>
      <c r="GY322" s="49"/>
      <c r="GZ322" s="49"/>
      <c r="HA322" s="49"/>
      <c r="HB322" s="49"/>
      <c r="HC322" s="49"/>
      <c r="HD322" s="49"/>
      <c r="HE322" s="49"/>
      <c r="HF322" s="49"/>
      <c r="HG322" s="49"/>
      <c r="HH322" s="49"/>
      <c r="HI322" s="49"/>
      <c r="HJ322" s="49"/>
      <c r="HK322" s="49"/>
      <c r="HL322" s="49"/>
      <c r="HM322" s="49"/>
      <c r="HN322" s="49"/>
      <c r="HO322" s="49"/>
      <c r="HP322" s="49"/>
      <c r="HQ322" s="49"/>
      <c r="HR322" s="49"/>
      <c r="HS322" s="49"/>
      <c r="HT322" s="49"/>
      <c r="HU322" s="49"/>
      <c r="HV322" s="49"/>
      <c r="HW322" s="49"/>
      <c r="HX322" s="49"/>
      <c r="HY322" s="49"/>
      <c r="HZ322" s="49"/>
      <c r="IA322" s="49"/>
      <c r="IB322" s="49"/>
      <c r="IC322" s="49"/>
      <c r="ID322" s="49"/>
      <c r="IE322" s="49"/>
      <c r="IF322" s="49"/>
      <c r="IG322" s="49"/>
      <c r="IH322" s="49"/>
      <c r="II322" s="49"/>
      <c r="IJ322" s="49"/>
      <c r="IK322" s="49"/>
      <c r="IL322" s="49"/>
      <c r="IM322" s="49"/>
      <c r="IN322" s="49"/>
      <c r="IO322" s="49"/>
      <c r="IP322" s="49"/>
      <c r="IQ322" s="49"/>
      <c r="IR322" s="49"/>
      <c r="IS322" s="49"/>
      <c r="IT322" s="49"/>
      <c r="IU322" s="49"/>
      <c r="IV322" s="49"/>
      <c r="IW322" s="49"/>
      <c r="IX322" s="49"/>
      <c r="IY322" s="49"/>
      <c r="IZ322" s="49"/>
      <c r="JA322" s="49"/>
      <c r="JB322" s="49"/>
      <c r="JC322" s="49"/>
      <c r="JD322" s="49"/>
      <c r="JE322" s="49"/>
      <c r="JF322" s="49"/>
      <c r="JG322" s="49"/>
      <c r="JH322" s="49"/>
      <c r="JI322" s="49"/>
      <c r="JJ322" s="49"/>
      <c r="JK322" s="49"/>
      <c r="JL322" s="49"/>
      <c r="JM322" s="49"/>
      <c r="JN322" s="49"/>
      <c r="JO322" s="49"/>
    </row>
    <row r="323" spans="1:275" s="46" customFormat="1" x14ac:dyDescent="0.3">
      <c r="A323" s="66" t="s">
        <v>661</v>
      </c>
      <c r="B323" t="s">
        <v>638</v>
      </c>
      <c r="C323" t="s">
        <v>639</v>
      </c>
      <c r="D323" s="31"/>
      <c r="E323" s="51"/>
      <c r="F323" s="51"/>
      <c r="G323" s="78">
        <v>0.53579527084261436</v>
      </c>
      <c r="H323" s="79">
        <v>21</v>
      </c>
      <c r="I323" s="79" t="s">
        <v>80</v>
      </c>
      <c r="J323" s="49"/>
      <c r="K323" s="49"/>
      <c r="L323" s="49"/>
      <c r="M323" s="49"/>
      <c r="N323" s="49"/>
      <c r="O323" s="49"/>
      <c r="P323" s="49"/>
      <c r="Q323" s="49"/>
      <c r="R323" s="49"/>
      <c r="S323" s="49"/>
      <c r="T323" s="49"/>
      <c r="U323" s="49"/>
      <c r="V323" s="49"/>
      <c r="W323" s="49"/>
      <c r="X323" s="49"/>
      <c r="Y323" s="49"/>
      <c r="Z323" s="49"/>
      <c r="AA323" s="49"/>
      <c r="AB323" s="49"/>
      <c r="AC323" s="49"/>
      <c r="AD323" s="49"/>
      <c r="AE323" s="49"/>
      <c r="AF323" s="49"/>
      <c r="AG323" s="49"/>
      <c r="AH323" s="49"/>
      <c r="AI323" s="49"/>
      <c r="AJ323" s="49"/>
      <c r="AK323" s="49"/>
      <c r="AL323" s="49"/>
      <c r="AM323" s="49"/>
      <c r="AN323" s="49"/>
      <c r="AO323" s="49"/>
      <c r="AP323" s="49"/>
      <c r="AQ323" s="49"/>
      <c r="AR323" s="49"/>
      <c r="AS323" s="49"/>
      <c r="AT323" s="49"/>
      <c r="AU323" s="49"/>
      <c r="AV323" s="49"/>
      <c r="AW323" s="49"/>
      <c r="AX323" s="49"/>
      <c r="AY323" s="49"/>
      <c r="AZ323" s="49"/>
      <c r="BA323" s="49"/>
      <c r="BB323" s="49"/>
      <c r="BC323" s="49"/>
      <c r="BD323" s="49"/>
      <c r="BE323" s="49"/>
      <c r="BF323" s="49"/>
      <c r="BG323" s="49"/>
      <c r="BH323" s="49"/>
      <c r="BI323" s="49"/>
      <c r="BJ323" s="49"/>
      <c r="BK323" s="49"/>
      <c r="BL323" s="49"/>
      <c r="BM323" s="49"/>
      <c r="BN323" s="49"/>
      <c r="BO323" s="49"/>
      <c r="BP323" s="49"/>
      <c r="BQ323" s="49"/>
      <c r="BR323" s="49"/>
      <c r="BS323" s="49"/>
      <c r="BT323" s="49"/>
      <c r="BU323" s="49"/>
      <c r="BV323" s="49"/>
      <c r="BW323" s="49"/>
      <c r="BX323" s="49"/>
      <c r="BY323" s="49"/>
      <c r="BZ323" s="49"/>
      <c r="CA323" s="49"/>
      <c r="CB323" s="49"/>
      <c r="CC323" s="49"/>
      <c r="CD323" s="49"/>
      <c r="CE323" s="49"/>
      <c r="CF323" s="49"/>
      <c r="CG323" s="49"/>
      <c r="CH323" s="49"/>
      <c r="CI323" s="49"/>
      <c r="CJ323" s="49"/>
      <c r="CK323" s="49"/>
      <c r="CL323" s="49"/>
      <c r="CM323" s="49"/>
      <c r="CN323" s="49"/>
      <c r="CO323" s="49"/>
      <c r="CP323" s="49"/>
      <c r="CQ323" s="49"/>
      <c r="CR323" s="49"/>
      <c r="CS323" s="49"/>
      <c r="CT323" s="49"/>
      <c r="CU323" s="49"/>
      <c r="CV323" s="49"/>
      <c r="CW323" s="49"/>
      <c r="CX323" s="49"/>
      <c r="CY323" s="49"/>
      <c r="CZ323" s="49"/>
      <c r="DA323" s="49"/>
      <c r="DB323" s="49"/>
      <c r="DC323" s="49"/>
      <c r="DD323" s="49"/>
      <c r="DE323" s="49"/>
      <c r="DF323" s="49"/>
      <c r="DG323" s="49"/>
      <c r="DH323" s="49"/>
      <c r="DI323" s="49"/>
      <c r="DJ323" s="49"/>
      <c r="DK323" s="49"/>
      <c r="DL323" s="49"/>
      <c r="DM323" s="49"/>
      <c r="DN323" s="49"/>
      <c r="DO323" s="49"/>
      <c r="DP323" s="49"/>
      <c r="DQ323" s="49"/>
      <c r="DR323" s="49"/>
      <c r="DS323" s="49"/>
      <c r="DT323" s="49"/>
      <c r="DU323" s="49"/>
      <c r="DV323" s="49"/>
      <c r="DW323" s="49"/>
      <c r="DX323" s="49"/>
      <c r="DY323" s="49"/>
      <c r="DZ323" s="49"/>
      <c r="EA323" s="49"/>
      <c r="EB323" s="49"/>
      <c r="EC323" s="49"/>
      <c r="ED323" s="49"/>
      <c r="EE323" s="49"/>
      <c r="EF323" s="49"/>
      <c r="EG323" s="49"/>
      <c r="EH323" s="49"/>
      <c r="EI323" s="49"/>
      <c r="EJ323" s="49"/>
      <c r="EK323" s="49"/>
      <c r="EL323" s="49"/>
      <c r="EM323" s="49"/>
      <c r="EN323" s="49"/>
      <c r="EO323" s="49"/>
      <c r="EP323" s="49"/>
      <c r="EQ323" s="49"/>
      <c r="ER323" s="49"/>
      <c r="ES323" s="49"/>
      <c r="ET323" s="49"/>
      <c r="EU323" s="49"/>
      <c r="EV323" s="49"/>
      <c r="EW323" s="49"/>
      <c r="EX323" s="49"/>
      <c r="EY323" s="49"/>
      <c r="EZ323" s="49"/>
      <c r="FA323" s="49"/>
      <c r="FB323" s="49"/>
      <c r="FC323" s="49"/>
      <c r="FD323" s="49"/>
      <c r="FE323" s="49"/>
      <c r="FF323" s="49"/>
      <c r="FG323" s="49"/>
      <c r="FH323" s="49"/>
      <c r="FI323" s="49"/>
      <c r="FJ323" s="49"/>
      <c r="FK323" s="49"/>
      <c r="FL323" s="49"/>
      <c r="FM323" s="49"/>
      <c r="FN323" s="49"/>
      <c r="FO323" s="49"/>
      <c r="FP323" s="49"/>
      <c r="FQ323" s="49"/>
      <c r="FR323" s="49"/>
      <c r="FS323" s="49"/>
      <c r="FT323" s="49"/>
      <c r="FU323" s="49"/>
      <c r="FV323" s="49"/>
      <c r="FW323" s="49"/>
      <c r="FX323" s="49"/>
      <c r="FY323" s="49"/>
      <c r="FZ323" s="49"/>
      <c r="GA323" s="49"/>
      <c r="GB323" s="49"/>
      <c r="GC323" s="49"/>
      <c r="GD323" s="49"/>
      <c r="GE323" s="49"/>
      <c r="GF323" s="49"/>
      <c r="GG323" s="49"/>
      <c r="GH323" s="49"/>
      <c r="GI323" s="49"/>
      <c r="GJ323" s="49"/>
      <c r="GK323" s="49"/>
      <c r="GL323" s="49"/>
      <c r="GM323" s="49"/>
      <c r="GN323" s="49"/>
      <c r="GO323" s="49"/>
      <c r="GP323" s="49"/>
      <c r="GQ323" s="49"/>
      <c r="GR323" s="49"/>
      <c r="GS323" s="49"/>
      <c r="GT323" s="49"/>
      <c r="GU323" s="49"/>
      <c r="GV323" s="49"/>
      <c r="GW323" s="49"/>
      <c r="GX323" s="49"/>
      <c r="GY323" s="49"/>
      <c r="GZ323" s="49"/>
      <c r="HA323" s="49"/>
      <c r="HB323" s="49"/>
      <c r="HC323" s="49"/>
      <c r="HD323" s="49"/>
      <c r="HE323" s="49"/>
      <c r="HF323" s="49"/>
      <c r="HG323" s="49"/>
      <c r="HH323" s="49"/>
      <c r="HI323" s="49"/>
      <c r="HJ323" s="49"/>
      <c r="HK323" s="49"/>
      <c r="HL323" s="49"/>
      <c r="HM323" s="49"/>
      <c r="HN323" s="49"/>
      <c r="HO323" s="49"/>
      <c r="HP323" s="49"/>
      <c r="HQ323" s="49"/>
      <c r="HR323" s="49"/>
      <c r="HS323" s="49"/>
      <c r="HT323" s="49"/>
      <c r="HU323" s="49"/>
      <c r="HV323" s="49"/>
      <c r="HW323" s="49"/>
      <c r="HX323" s="49"/>
      <c r="HY323" s="49"/>
      <c r="HZ323" s="49"/>
      <c r="IA323" s="49"/>
      <c r="IB323" s="49"/>
      <c r="IC323" s="49"/>
      <c r="ID323" s="49"/>
      <c r="IE323" s="49"/>
      <c r="IF323" s="49"/>
      <c r="IG323" s="49"/>
      <c r="IH323" s="49"/>
      <c r="II323" s="49"/>
      <c r="IJ323" s="49"/>
      <c r="IK323" s="49"/>
      <c r="IL323" s="49"/>
      <c r="IM323" s="49"/>
      <c r="IN323" s="49"/>
      <c r="IO323" s="49"/>
      <c r="IP323" s="49"/>
      <c r="IQ323" s="49"/>
      <c r="IR323" s="49"/>
      <c r="IS323" s="49"/>
      <c r="IT323" s="49"/>
      <c r="IU323" s="49"/>
      <c r="IV323" s="49"/>
      <c r="IW323" s="49"/>
      <c r="IX323" s="49"/>
      <c r="IY323" s="49"/>
      <c r="IZ323" s="49"/>
      <c r="JA323" s="49"/>
      <c r="JB323" s="49"/>
      <c r="JC323" s="49"/>
      <c r="JD323" s="49"/>
      <c r="JE323" s="49"/>
      <c r="JF323" s="49"/>
      <c r="JG323" s="49"/>
      <c r="JH323" s="49"/>
      <c r="JI323" s="49"/>
      <c r="JJ323" s="49"/>
      <c r="JK323" s="49"/>
      <c r="JL323" s="49"/>
      <c r="JM323" s="49"/>
      <c r="JN323" s="49"/>
      <c r="JO323" s="49"/>
    </row>
    <row r="324" spans="1:275" s="46" customFormat="1" x14ac:dyDescent="0.25">
      <c r="A324" s="49" t="s">
        <v>511</v>
      </c>
      <c r="B324" s="49" t="s">
        <v>472</v>
      </c>
      <c r="C324" s="49" t="s">
        <v>96</v>
      </c>
      <c r="D324" s="51"/>
      <c r="E324" s="51"/>
      <c r="F324" s="51"/>
      <c r="G324" s="70">
        <v>0.53419533564156585</v>
      </c>
      <c r="H324" s="71">
        <v>22</v>
      </c>
      <c r="I324" s="70" t="s">
        <v>80</v>
      </c>
      <c r="J324" s="49"/>
      <c r="K324" s="49"/>
      <c r="L324" s="49"/>
      <c r="M324" s="49"/>
      <c r="N324" s="49"/>
      <c r="O324" s="49"/>
      <c r="P324" s="49"/>
      <c r="Q324" s="49"/>
      <c r="R324" s="49"/>
      <c r="S324" s="49"/>
      <c r="T324" s="49"/>
      <c r="U324" s="49"/>
      <c r="V324" s="49"/>
      <c r="W324" s="49"/>
      <c r="X324" s="49"/>
      <c r="Y324" s="49"/>
      <c r="Z324" s="49"/>
      <c r="AA324" s="49"/>
      <c r="AB324" s="49"/>
      <c r="AC324" s="49"/>
      <c r="AD324" s="49"/>
      <c r="AE324" s="49"/>
      <c r="AF324" s="49"/>
      <c r="AG324" s="49"/>
      <c r="AH324" s="49"/>
      <c r="AI324" s="49"/>
      <c r="AJ324" s="49"/>
      <c r="AK324" s="49"/>
      <c r="AL324" s="49"/>
      <c r="AM324" s="49"/>
      <c r="AN324" s="49"/>
      <c r="AO324" s="49"/>
      <c r="AP324" s="49"/>
      <c r="AQ324" s="49"/>
      <c r="AR324" s="49"/>
      <c r="AS324" s="49"/>
      <c r="AT324" s="49"/>
      <c r="AU324" s="49"/>
      <c r="AV324" s="49"/>
      <c r="AW324" s="49"/>
      <c r="AX324" s="49"/>
      <c r="AY324" s="49"/>
      <c r="AZ324" s="49"/>
      <c r="BA324" s="49"/>
      <c r="BB324" s="49"/>
      <c r="BC324" s="49"/>
      <c r="BD324" s="49"/>
      <c r="BE324" s="49"/>
      <c r="BF324" s="49"/>
      <c r="BG324" s="49"/>
      <c r="BH324" s="49"/>
      <c r="BI324" s="49"/>
      <c r="BJ324" s="49"/>
      <c r="BK324" s="49"/>
      <c r="BL324" s="49"/>
      <c r="BM324" s="49"/>
      <c r="BN324" s="49"/>
      <c r="BO324" s="49"/>
      <c r="BP324" s="49"/>
      <c r="BQ324" s="49"/>
      <c r="BR324" s="49"/>
      <c r="BS324" s="49"/>
      <c r="BT324" s="49"/>
      <c r="BU324" s="49"/>
      <c r="BV324" s="49"/>
      <c r="BW324" s="49"/>
      <c r="BX324" s="49"/>
      <c r="BY324" s="49"/>
      <c r="BZ324" s="49"/>
      <c r="CA324" s="49"/>
      <c r="CB324" s="49"/>
      <c r="CC324" s="49"/>
      <c r="CD324" s="49"/>
      <c r="CE324" s="49"/>
      <c r="CF324" s="49"/>
      <c r="CG324" s="49"/>
      <c r="CH324" s="49"/>
      <c r="CI324" s="49"/>
      <c r="CJ324" s="49"/>
      <c r="CK324" s="49"/>
      <c r="CL324" s="49"/>
      <c r="CM324" s="49"/>
      <c r="CN324" s="49"/>
      <c r="CO324" s="49"/>
      <c r="CP324" s="49"/>
      <c r="CQ324" s="49"/>
      <c r="CR324" s="49"/>
      <c r="CS324" s="49"/>
      <c r="CT324" s="49"/>
      <c r="CU324" s="49"/>
      <c r="CV324" s="49"/>
      <c r="CW324" s="49"/>
      <c r="CX324" s="49"/>
      <c r="CY324" s="49"/>
      <c r="CZ324" s="49"/>
      <c r="DA324" s="49"/>
      <c r="DB324" s="49"/>
      <c r="DC324" s="49"/>
      <c r="DD324" s="49"/>
      <c r="DE324" s="49"/>
      <c r="DF324" s="49"/>
      <c r="DG324" s="49"/>
      <c r="DH324" s="49"/>
      <c r="DI324" s="49"/>
      <c r="DJ324" s="49"/>
      <c r="DK324" s="49"/>
      <c r="DL324" s="49"/>
      <c r="DM324" s="49"/>
      <c r="DN324" s="49"/>
      <c r="DO324" s="49"/>
      <c r="DP324" s="49"/>
      <c r="DQ324" s="49"/>
      <c r="DR324" s="49"/>
      <c r="DS324" s="49"/>
      <c r="DT324" s="49"/>
      <c r="DU324" s="49"/>
      <c r="DV324" s="49"/>
      <c r="DW324" s="49"/>
      <c r="DX324" s="49"/>
      <c r="DY324" s="49"/>
      <c r="DZ324" s="49"/>
      <c r="EA324" s="49"/>
      <c r="EB324" s="49"/>
      <c r="EC324" s="49"/>
      <c r="ED324" s="49"/>
      <c r="EE324" s="49"/>
      <c r="EF324" s="49"/>
      <c r="EG324" s="49"/>
      <c r="EH324" s="49"/>
      <c r="EI324" s="49"/>
      <c r="EJ324" s="49"/>
      <c r="EK324" s="49"/>
      <c r="EL324" s="49"/>
      <c r="EM324" s="49"/>
      <c r="EN324" s="49"/>
      <c r="EO324" s="49"/>
      <c r="EP324" s="49"/>
      <c r="EQ324" s="49"/>
      <c r="ER324" s="49"/>
      <c r="ES324" s="49"/>
      <c r="ET324" s="49"/>
      <c r="EU324" s="49"/>
      <c r="EV324" s="49"/>
      <c r="EW324" s="49"/>
      <c r="EX324" s="49"/>
      <c r="EY324" s="49"/>
      <c r="EZ324" s="49"/>
      <c r="FA324" s="49"/>
      <c r="FB324" s="49"/>
      <c r="FC324" s="49"/>
      <c r="FD324" s="49"/>
      <c r="FE324" s="49"/>
      <c r="FF324" s="49"/>
      <c r="FG324" s="49"/>
      <c r="FH324" s="49"/>
      <c r="FI324" s="49"/>
      <c r="FJ324" s="49"/>
      <c r="FK324" s="49"/>
      <c r="FL324" s="49"/>
      <c r="FM324" s="49"/>
      <c r="FN324" s="49"/>
      <c r="FO324" s="49"/>
      <c r="FP324" s="49"/>
      <c r="FQ324" s="49"/>
      <c r="FR324" s="49"/>
      <c r="FS324" s="49"/>
      <c r="FT324" s="49"/>
      <c r="FU324" s="49"/>
      <c r="FV324" s="49"/>
      <c r="FW324" s="49"/>
      <c r="FX324" s="49"/>
      <c r="FY324" s="49"/>
      <c r="FZ324" s="49"/>
      <c r="GA324" s="49"/>
      <c r="GB324" s="49"/>
      <c r="GC324" s="49"/>
      <c r="GD324" s="49"/>
      <c r="GE324" s="49"/>
      <c r="GF324" s="49"/>
      <c r="GG324" s="49"/>
      <c r="GH324" s="49"/>
      <c r="GI324" s="49"/>
      <c r="GJ324" s="49"/>
      <c r="GK324" s="49"/>
      <c r="GL324" s="49"/>
      <c r="GM324" s="49"/>
      <c r="GN324" s="49"/>
      <c r="GO324" s="49"/>
      <c r="GP324" s="49"/>
      <c r="GQ324" s="49"/>
      <c r="GR324" s="49"/>
      <c r="GS324" s="49"/>
      <c r="GT324" s="49"/>
      <c r="GU324" s="49"/>
      <c r="GV324" s="49"/>
      <c r="GW324" s="49"/>
      <c r="GX324" s="49"/>
      <c r="GY324" s="49"/>
      <c r="GZ324" s="49"/>
      <c r="HA324" s="49"/>
      <c r="HB324" s="49"/>
      <c r="HC324" s="49"/>
      <c r="HD324" s="49"/>
      <c r="HE324" s="49"/>
      <c r="HF324" s="49"/>
      <c r="HG324" s="49"/>
      <c r="HH324" s="49"/>
      <c r="HI324" s="49"/>
      <c r="HJ324" s="49"/>
      <c r="HK324" s="49"/>
      <c r="HL324" s="49"/>
      <c r="HM324" s="49"/>
      <c r="HN324" s="49"/>
      <c r="HO324" s="49"/>
      <c r="HP324" s="49"/>
      <c r="HQ324" s="49"/>
      <c r="HR324" s="49"/>
      <c r="HS324" s="49"/>
      <c r="HT324" s="49"/>
      <c r="HU324" s="49"/>
      <c r="HV324" s="49"/>
      <c r="HW324" s="49"/>
      <c r="HX324" s="49"/>
      <c r="HY324" s="49"/>
      <c r="HZ324" s="49"/>
      <c r="IA324" s="49"/>
      <c r="IB324" s="49"/>
      <c r="IC324" s="49"/>
      <c r="ID324" s="49"/>
      <c r="IE324" s="49"/>
      <c r="IF324" s="49"/>
      <c r="IG324" s="49"/>
      <c r="IH324" s="49"/>
      <c r="II324" s="49"/>
      <c r="IJ324" s="49"/>
      <c r="IK324" s="49"/>
      <c r="IL324" s="49"/>
      <c r="IM324" s="49"/>
      <c r="IN324" s="49"/>
      <c r="IO324" s="49"/>
      <c r="IP324" s="49"/>
      <c r="IQ324" s="49"/>
      <c r="IR324" s="49"/>
      <c r="IS324" s="49"/>
      <c r="IT324" s="49"/>
      <c r="IU324" s="49"/>
      <c r="IV324" s="49"/>
      <c r="IW324" s="49"/>
      <c r="IX324" s="49"/>
      <c r="IY324" s="49"/>
      <c r="IZ324" s="49"/>
      <c r="JA324" s="49"/>
      <c r="JB324" s="49"/>
      <c r="JC324" s="49"/>
      <c r="JD324" s="49"/>
      <c r="JE324" s="49"/>
      <c r="JF324" s="49"/>
      <c r="JG324" s="49"/>
      <c r="JH324" s="49"/>
      <c r="JI324" s="49"/>
      <c r="JJ324" s="49"/>
      <c r="JK324" s="49"/>
      <c r="JL324" s="49"/>
      <c r="JM324" s="49"/>
      <c r="JN324" s="49"/>
      <c r="JO324" s="49"/>
    </row>
    <row r="325" spans="1:275" s="46" customFormat="1" x14ac:dyDescent="0.25">
      <c r="A325" s="49" t="s">
        <v>386</v>
      </c>
      <c r="B325" s="49" t="s">
        <v>315</v>
      </c>
      <c r="C325" s="49" t="s">
        <v>187</v>
      </c>
      <c r="D325" s="52">
        <v>0.48954160110350042</v>
      </c>
      <c r="E325" s="52">
        <v>0.53354160110350046</v>
      </c>
      <c r="F325" s="52">
        <v>0.53354160110350046</v>
      </c>
      <c r="G325" s="74">
        <v>0.53354160110350046</v>
      </c>
      <c r="H325" s="71">
        <v>44</v>
      </c>
      <c r="I325" s="73" t="s">
        <v>18</v>
      </c>
      <c r="J325" s="49"/>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c r="AM325" s="49"/>
      <c r="AN325" s="49"/>
      <c r="AO325" s="49"/>
      <c r="AP325" s="49"/>
      <c r="AQ325" s="49"/>
      <c r="AR325" s="49"/>
      <c r="AS325" s="49"/>
      <c r="AT325" s="49"/>
      <c r="AU325" s="49"/>
      <c r="AV325" s="49"/>
      <c r="AW325" s="49"/>
      <c r="AX325" s="49"/>
      <c r="AY325" s="49"/>
      <c r="AZ325" s="49"/>
      <c r="BA325" s="49"/>
      <c r="BB325" s="49"/>
      <c r="BC325" s="49"/>
      <c r="BD325" s="49"/>
      <c r="BE325" s="49"/>
      <c r="BF325" s="49"/>
      <c r="BG325" s="49"/>
      <c r="BH325" s="49"/>
      <c r="BI325" s="49"/>
      <c r="BJ325" s="49"/>
      <c r="BK325" s="49"/>
      <c r="BL325" s="49"/>
      <c r="BM325" s="49"/>
      <c r="BN325" s="49"/>
      <c r="BO325" s="49"/>
      <c r="BP325" s="49"/>
      <c r="BQ325" s="49"/>
      <c r="BR325" s="49"/>
      <c r="BS325" s="49"/>
      <c r="BT325" s="49"/>
      <c r="BU325" s="49"/>
      <c r="BV325" s="49"/>
      <c r="BW325" s="49"/>
      <c r="BX325" s="49"/>
      <c r="BY325" s="49"/>
      <c r="BZ325" s="49"/>
      <c r="CA325" s="49"/>
      <c r="CB325" s="49"/>
      <c r="CC325" s="49"/>
      <c r="CD325" s="49"/>
      <c r="CE325" s="49"/>
      <c r="CF325" s="49"/>
      <c r="CG325" s="49"/>
      <c r="CH325" s="49"/>
      <c r="CI325" s="49"/>
      <c r="CJ325" s="49"/>
      <c r="CK325" s="49"/>
      <c r="CL325" s="49"/>
      <c r="CM325" s="49"/>
      <c r="CN325" s="49"/>
      <c r="CO325" s="49"/>
      <c r="CP325" s="49"/>
      <c r="CQ325" s="49"/>
      <c r="CR325" s="49"/>
      <c r="CS325" s="49"/>
      <c r="CT325" s="49"/>
      <c r="CU325" s="49"/>
      <c r="CV325" s="49"/>
      <c r="CW325" s="49"/>
      <c r="CX325" s="49"/>
      <c r="CY325" s="49"/>
      <c r="CZ325" s="49"/>
      <c r="DA325" s="49"/>
      <c r="DB325" s="49"/>
      <c r="DC325" s="49"/>
      <c r="DD325" s="49"/>
      <c r="DE325" s="49"/>
      <c r="DF325" s="49"/>
      <c r="DG325" s="49"/>
      <c r="DH325" s="49"/>
      <c r="DI325" s="49"/>
      <c r="DJ325" s="49"/>
      <c r="DK325" s="49"/>
      <c r="DL325" s="49"/>
      <c r="DM325" s="49"/>
      <c r="DN325" s="49"/>
      <c r="DO325" s="49"/>
      <c r="DP325" s="49"/>
      <c r="DQ325" s="49"/>
      <c r="DR325" s="49"/>
      <c r="DS325" s="49"/>
      <c r="DT325" s="49"/>
      <c r="DU325" s="49"/>
      <c r="DV325" s="49"/>
      <c r="DW325" s="49"/>
      <c r="DX325" s="49"/>
      <c r="DY325" s="49"/>
      <c r="DZ325" s="49"/>
      <c r="EA325" s="49"/>
      <c r="EB325" s="49"/>
      <c r="EC325" s="49"/>
      <c r="ED325" s="49"/>
      <c r="EE325" s="49"/>
      <c r="EF325" s="49"/>
      <c r="EG325" s="49"/>
      <c r="EH325" s="49"/>
      <c r="EI325" s="49"/>
      <c r="EJ325" s="49"/>
      <c r="EK325" s="49"/>
      <c r="EL325" s="49"/>
      <c r="EM325" s="49"/>
      <c r="EN325" s="49"/>
      <c r="EO325" s="49"/>
      <c r="EP325" s="49"/>
      <c r="EQ325" s="49"/>
      <c r="ER325" s="49"/>
      <c r="ES325" s="49"/>
      <c r="ET325" s="49"/>
      <c r="EU325" s="49"/>
      <c r="EV325" s="49"/>
      <c r="EW325" s="49"/>
      <c r="EX325" s="49"/>
      <c r="EY325" s="49"/>
      <c r="EZ325" s="49"/>
      <c r="FA325" s="49"/>
      <c r="FB325" s="49"/>
      <c r="FC325" s="49"/>
      <c r="FD325" s="49"/>
      <c r="FE325" s="49"/>
      <c r="FF325" s="49"/>
      <c r="FG325" s="49"/>
      <c r="FH325" s="49"/>
      <c r="FI325" s="49"/>
      <c r="FJ325" s="49"/>
      <c r="FK325" s="49"/>
      <c r="FL325" s="49"/>
      <c r="FM325" s="49"/>
      <c r="FN325" s="49"/>
      <c r="FO325" s="49"/>
      <c r="FP325" s="49"/>
      <c r="FQ325" s="49"/>
      <c r="FR325" s="49"/>
      <c r="FS325" s="49"/>
      <c r="FT325" s="49"/>
      <c r="FU325" s="49"/>
      <c r="FV325" s="49"/>
      <c r="FW325" s="49"/>
      <c r="FX325" s="49"/>
      <c r="FY325" s="49"/>
      <c r="FZ325" s="49"/>
      <c r="GA325" s="49"/>
      <c r="GB325" s="49"/>
      <c r="GC325" s="49"/>
      <c r="GD325" s="49"/>
      <c r="GE325" s="49"/>
      <c r="GF325" s="49"/>
      <c r="GG325" s="49"/>
      <c r="GH325" s="49"/>
      <c r="GI325" s="49"/>
      <c r="GJ325" s="49"/>
      <c r="GK325" s="49"/>
      <c r="GL325" s="49"/>
      <c r="GM325" s="49"/>
      <c r="GN325" s="49"/>
      <c r="GO325" s="49"/>
      <c r="GP325" s="49"/>
      <c r="GQ325" s="49"/>
      <c r="GR325" s="49"/>
      <c r="GS325" s="49"/>
      <c r="GT325" s="49"/>
      <c r="GU325" s="49"/>
      <c r="GV325" s="49"/>
      <c r="GW325" s="49"/>
      <c r="GX325" s="49"/>
      <c r="GY325" s="49"/>
      <c r="GZ325" s="49"/>
      <c r="HA325" s="49"/>
      <c r="HB325" s="49"/>
      <c r="HC325" s="49"/>
      <c r="HD325" s="49"/>
      <c r="HE325" s="49"/>
      <c r="HF325" s="49"/>
      <c r="HG325" s="49"/>
      <c r="HH325" s="49"/>
      <c r="HI325" s="49"/>
      <c r="HJ325" s="49"/>
      <c r="HK325" s="49"/>
      <c r="HL325" s="49"/>
      <c r="HM325" s="49"/>
      <c r="HN325" s="49"/>
      <c r="HO325" s="49"/>
      <c r="HP325" s="49"/>
      <c r="HQ325" s="49"/>
      <c r="HR325" s="49"/>
      <c r="HS325" s="49"/>
      <c r="HT325" s="49"/>
      <c r="HU325" s="49"/>
      <c r="HV325" s="49"/>
      <c r="HW325" s="49"/>
      <c r="HX325" s="49"/>
      <c r="HY325" s="49"/>
      <c r="HZ325" s="49"/>
      <c r="IA325" s="49"/>
      <c r="IB325" s="49"/>
      <c r="IC325" s="49"/>
      <c r="ID325" s="49"/>
      <c r="IE325" s="49"/>
      <c r="IF325" s="49"/>
      <c r="IG325" s="49"/>
      <c r="IH325" s="49"/>
      <c r="II325" s="49"/>
      <c r="IJ325" s="49"/>
      <c r="IK325" s="49"/>
      <c r="IL325" s="49"/>
      <c r="IM325" s="49"/>
      <c r="IN325" s="49"/>
      <c r="IO325" s="49"/>
      <c r="IP325" s="49"/>
      <c r="IQ325" s="49"/>
      <c r="IR325" s="49"/>
      <c r="IS325" s="49"/>
      <c r="IT325" s="49"/>
      <c r="IU325" s="49"/>
      <c r="IV325" s="49"/>
      <c r="IW325" s="49"/>
      <c r="IX325" s="49"/>
      <c r="IY325" s="49"/>
      <c r="IZ325" s="49"/>
      <c r="JA325" s="49"/>
      <c r="JB325" s="49"/>
      <c r="JC325" s="49"/>
      <c r="JD325" s="49"/>
      <c r="JE325" s="49"/>
      <c r="JF325" s="49"/>
      <c r="JG325" s="49"/>
      <c r="JH325" s="49"/>
      <c r="JI325" s="49"/>
      <c r="JJ325" s="49"/>
      <c r="JK325" s="49"/>
      <c r="JL325" s="49"/>
      <c r="JM325" s="49"/>
      <c r="JN325" s="49"/>
      <c r="JO325" s="49"/>
    </row>
    <row r="326" spans="1:275" s="46" customFormat="1" x14ac:dyDescent="0.25">
      <c r="A326" s="49" t="s">
        <v>386</v>
      </c>
      <c r="B326" s="49" t="s">
        <v>315</v>
      </c>
      <c r="C326" s="49" t="s">
        <v>316</v>
      </c>
      <c r="D326" s="52">
        <v>0.50402438411526662</v>
      </c>
      <c r="E326" s="52">
        <v>0.53102438411526665</v>
      </c>
      <c r="F326" s="52">
        <v>0.53102438411526665</v>
      </c>
      <c r="G326" s="74">
        <v>0.53102438411526665</v>
      </c>
      <c r="H326" s="71">
        <v>45</v>
      </c>
      <c r="I326" s="73" t="s">
        <v>18</v>
      </c>
      <c r="J326" s="49"/>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c r="AM326" s="49"/>
      <c r="AN326" s="49"/>
      <c r="AO326" s="49"/>
      <c r="AP326" s="49"/>
      <c r="AQ326" s="49"/>
      <c r="AR326" s="49"/>
      <c r="AS326" s="49"/>
      <c r="AT326" s="49"/>
      <c r="AU326" s="49"/>
      <c r="AV326" s="49"/>
      <c r="AW326" s="49"/>
      <c r="AX326" s="49"/>
      <c r="AY326" s="49"/>
      <c r="AZ326" s="49"/>
      <c r="BA326" s="49"/>
      <c r="BB326" s="49"/>
      <c r="BC326" s="49"/>
      <c r="BD326" s="49"/>
      <c r="BE326" s="49"/>
      <c r="BF326" s="49"/>
      <c r="BG326" s="49"/>
      <c r="BH326" s="49"/>
      <c r="BI326" s="49"/>
      <c r="BJ326" s="49"/>
      <c r="BK326" s="49"/>
      <c r="BL326" s="49"/>
      <c r="BM326" s="49"/>
      <c r="BN326" s="49"/>
      <c r="BO326" s="49"/>
      <c r="BP326" s="49"/>
      <c r="BQ326" s="49"/>
      <c r="BR326" s="49"/>
      <c r="BS326" s="49"/>
      <c r="BT326" s="49"/>
      <c r="BU326" s="49"/>
      <c r="BV326" s="49"/>
      <c r="BW326" s="49"/>
      <c r="BX326" s="49"/>
      <c r="BY326" s="49"/>
      <c r="BZ326" s="49"/>
      <c r="CA326" s="49"/>
      <c r="CB326" s="49"/>
      <c r="CC326" s="49"/>
      <c r="CD326" s="49"/>
      <c r="CE326" s="49"/>
      <c r="CF326" s="49"/>
      <c r="CG326" s="49"/>
      <c r="CH326" s="49"/>
      <c r="CI326" s="49"/>
      <c r="CJ326" s="49"/>
      <c r="CK326" s="49"/>
      <c r="CL326" s="49"/>
      <c r="CM326" s="49"/>
      <c r="CN326" s="49"/>
      <c r="CO326" s="49"/>
      <c r="CP326" s="49"/>
      <c r="CQ326" s="49"/>
      <c r="CR326" s="49"/>
      <c r="CS326" s="49"/>
      <c r="CT326" s="49"/>
      <c r="CU326" s="49"/>
      <c r="CV326" s="49"/>
      <c r="CW326" s="49"/>
      <c r="CX326" s="49"/>
      <c r="CY326" s="49"/>
      <c r="CZ326" s="49"/>
      <c r="DA326" s="49"/>
      <c r="DB326" s="49"/>
      <c r="DC326" s="49"/>
      <c r="DD326" s="49"/>
      <c r="DE326" s="49"/>
      <c r="DF326" s="49"/>
      <c r="DG326" s="49"/>
      <c r="DH326" s="49"/>
      <c r="DI326" s="49"/>
      <c r="DJ326" s="49"/>
      <c r="DK326" s="49"/>
      <c r="DL326" s="49"/>
      <c r="DM326" s="49"/>
      <c r="DN326" s="49"/>
      <c r="DO326" s="49"/>
      <c r="DP326" s="49"/>
      <c r="DQ326" s="49"/>
      <c r="DR326" s="49"/>
      <c r="DS326" s="49"/>
      <c r="DT326" s="49"/>
      <c r="DU326" s="49"/>
      <c r="DV326" s="49"/>
      <c r="DW326" s="49"/>
      <c r="DX326" s="49"/>
      <c r="DY326" s="49"/>
      <c r="DZ326" s="49"/>
      <c r="EA326" s="49"/>
      <c r="EB326" s="49"/>
      <c r="EC326" s="49"/>
      <c r="ED326" s="49"/>
      <c r="EE326" s="49"/>
      <c r="EF326" s="49"/>
      <c r="EG326" s="49"/>
      <c r="EH326" s="49"/>
      <c r="EI326" s="49"/>
      <c r="EJ326" s="49"/>
      <c r="EK326" s="49"/>
      <c r="EL326" s="49"/>
      <c r="EM326" s="49"/>
      <c r="EN326" s="49"/>
      <c r="EO326" s="49"/>
      <c r="EP326" s="49"/>
      <c r="EQ326" s="49"/>
      <c r="ER326" s="49"/>
      <c r="ES326" s="49"/>
      <c r="ET326" s="49"/>
      <c r="EU326" s="49"/>
      <c r="EV326" s="49"/>
      <c r="EW326" s="49"/>
      <c r="EX326" s="49"/>
      <c r="EY326" s="49"/>
      <c r="EZ326" s="49"/>
      <c r="FA326" s="49"/>
      <c r="FB326" s="49"/>
      <c r="FC326" s="49"/>
      <c r="FD326" s="49"/>
      <c r="FE326" s="49"/>
      <c r="FF326" s="49"/>
      <c r="FG326" s="49"/>
      <c r="FH326" s="49"/>
      <c r="FI326" s="49"/>
      <c r="FJ326" s="49"/>
      <c r="FK326" s="49"/>
      <c r="FL326" s="49"/>
      <c r="FM326" s="49"/>
      <c r="FN326" s="49"/>
      <c r="FO326" s="49"/>
      <c r="FP326" s="49"/>
      <c r="FQ326" s="49"/>
      <c r="FR326" s="49"/>
      <c r="FS326" s="49"/>
      <c r="FT326" s="49"/>
      <c r="FU326" s="49"/>
      <c r="FV326" s="49"/>
      <c r="FW326" s="49"/>
      <c r="FX326" s="49"/>
      <c r="FY326" s="49"/>
      <c r="FZ326" s="49"/>
      <c r="GA326" s="49"/>
      <c r="GB326" s="49"/>
      <c r="GC326" s="49"/>
      <c r="GD326" s="49"/>
      <c r="GE326" s="49"/>
      <c r="GF326" s="49"/>
      <c r="GG326" s="49"/>
      <c r="GH326" s="49"/>
      <c r="GI326" s="49"/>
      <c r="GJ326" s="49"/>
      <c r="GK326" s="49"/>
      <c r="GL326" s="49"/>
      <c r="GM326" s="49"/>
      <c r="GN326" s="49"/>
      <c r="GO326" s="49"/>
      <c r="GP326" s="49"/>
      <c r="GQ326" s="49"/>
      <c r="GR326" s="49"/>
      <c r="GS326" s="49"/>
      <c r="GT326" s="49"/>
      <c r="GU326" s="49"/>
      <c r="GV326" s="49"/>
      <c r="GW326" s="49"/>
      <c r="GX326" s="49"/>
      <c r="GY326" s="49"/>
      <c r="GZ326" s="49"/>
      <c r="HA326" s="49"/>
      <c r="HB326" s="49"/>
      <c r="HC326" s="49"/>
      <c r="HD326" s="49"/>
      <c r="HE326" s="49"/>
      <c r="HF326" s="49"/>
      <c r="HG326" s="49"/>
      <c r="HH326" s="49"/>
      <c r="HI326" s="49"/>
      <c r="HJ326" s="49"/>
      <c r="HK326" s="49"/>
      <c r="HL326" s="49"/>
      <c r="HM326" s="49"/>
      <c r="HN326" s="49"/>
      <c r="HO326" s="49"/>
      <c r="HP326" s="49"/>
      <c r="HQ326" s="49"/>
      <c r="HR326" s="49"/>
      <c r="HS326" s="49"/>
      <c r="HT326" s="49"/>
      <c r="HU326" s="49"/>
      <c r="HV326" s="49"/>
      <c r="HW326" s="49"/>
      <c r="HX326" s="49"/>
      <c r="HY326" s="49"/>
      <c r="HZ326" s="49"/>
      <c r="IA326" s="49"/>
      <c r="IB326" s="49"/>
      <c r="IC326" s="49"/>
      <c r="ID326" s="49"/>
      <c r="IE326" s="49"/>
      <c r="IF326" s="49"/>
      <c r="IG326" s="49"/>
      <c r="IH326" s="49"/>
      <c r="II326" s="49"/>
      <c r="IJ326" s="49"/>
      <c r="IK326" s="49"/>
      <c r="IL326" s="49"/>
      <c r="IM326" s="49"/>
      <c r="IN326" s="49"/>
      <c r="IO326" s="49"/>
      <c r="IP326" s="49"/>
      <c r="IQ326" s="49"/>
      <c r="IR326" s="49"/>
      <c r="IS326" s="49"/>
      <c r="IT326" s="49"/>
      <c r="IU326" s="49"/>
      <c r="IV326" s="49"/>
      <c r="IW326" s="49"/>
      <c r="IX326" s="49"/>
      <c r="IY326" s="49"/>
      <c r="IZ326" s="49"/>
      <c r="JA326" s="49"/>
      <c r="JB326" s="49"/>
      <c r="JC326" s="49"/>
      <c r="JD326" s="49"/>
      <c r="JE326" s="49"/>
      <c r="JF326" s="49"/>
      <c r="JG326" s="49"/>
      <c r="JH326" s="49"/>
      <c r="JI326" s="49"/>
      <c r="JJ326" s="49"/>
      <c r="JK326" s="49"/>
      <c r="JL326" s="49"/>
      <c r="JM326" s="49"/>
      <c r="JN326" s="49"/>
      <c r="JO326" s="49"/>
    </row>
    <row r="327" spans="1:275" s="46" customFormat="1" x14ac:dyDescent="0.25">
      <c r="A327" s="47" t="s">
        <v>971</v>
      </c>
      <c r="B327" s="47" t="s">
        <v>547</v>
      </c>
      <c r="C327" s="47" t="s">
        <v>672</v>
      </c>
      <c r="D327" s="50"/>
      <c r="E327" s="50"/>
      <c r="F327" s="50"/>
      <c r="G327" s="182">
        <v>0.5282947268240743</v>
      </c>
      <c r="H327" s="181">
        <v>50</v>
      </c>
      <c r="I327" s="67" t="s">
        <v>18</v>
      </c>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c r="BM327" s="47"/>
      <c r="BN327" s="47"/>
      <c r="BO327" s="47"/>
      <c r="BP327" s="47"/>
      <c r="BQ327" s="47"/>
      <c r="BR327" s="47"/>
      <c r="BS327" s="47"/>
      <c r="BT327" s="47"/>
      <c r="BU327" s="47"/>
      <c r="BV327" s="47"/>
      <c r="BW327" s="47"/>
      <c r="BX327" s="47"/>
      <c r="BY327" s="47"/>
      <c r="BZ327" s="47"/>
      <c r="CA327" s="47"/>
      <c r="CB327" s="47"/>
      <c r="CC327" s="47"/>
      <c r="CD327" s="47"/>
      <c r="CE327" s="47"/>
      <c r="CF327" s="47"/>
      <c r="CG327" s="47"/>
      <c r="CH327" s="47"/>
      <c r="CI327" s="47"/>
      <c r="CJ327" s="47"/>
      <c r="CK327" s="47"/>
      <c r="CL327" s="47"/>
      <c r="CM327" s="47"/>
      <c r="CN327" s="47"/>
      <c r="CO327" s="47"/>
      <c r="CP327" s="47"/>
      <c r="CQ327" s="47"/>
      <c r="CR327" s="47"/>
      <c r="CS327" s="47"/>
      <c r="CT327" s="47"/>
      <c r="CU327" s="47"/>
      <c r="CV327" s="47"/>
      <c r="CW327" s="47"/>
      <c r="CX327" s="47"/>
      <c r="CY327" s="47"/>
      <c r="CZ327" s="47"/>
      <c r="DA327" s="47"/>
      <c r="DB327" s="47"/>
      <c r="DC327" s="47"/>
      <c r="DD327" s="47"/>
      <c r="DE327" s="47"/>
      <c r="DF327" s="47"/>
      <c r="DG327" s="47"/>
      <c r="DH327" s="47"/>
      <c r="DI327" s="47"/>
      <c r="DJ327" s="47"/>
      <c r="DK327" s="47"/>
      <c r="DL327" s="47"/>
      <c r="DM327" s="47"/>
      <c r="DN327" s="47"/>
      <c r="DO327" s="47"/>
      <c r="DP327" s="47"/>
      <c r="DQ327" s="47"/>
      <c r="DR327" s="47"/>
      <c r="DS327" s="47"/>
      <c r="DT327" s="47"/>
      <c r="DU327" s="47"/>
      <c r="DV327" s="47"/>
      <c r="DW327" s="47"/>
      <c r="DX327" s="47"/>
      <c r="DY327" s="47"/>
      <c r="DZ327" s="47"/>
      <c r="EA327" s="47"/>
      <c r="EB327" s="47"/>
      <c r="EC327" s="47"/>
      <c r="ED327" s="47"/>
      <c r="EE327" s="47"/>
      <c r="EF327" s="47"/>
      <c r="EG327" s="47"/>
      <c r="EH327" s="47"/>
      <c r="EI327" s="47"/>
      <c r="EJ327" s="47"/>
      <c r="EK327" s="47"/>
      <c r="EL327" s="47"/>
      <c r="EM327" s="47"/>
      <c r="EN327" s="47"/>
      <c r="EO327" s="47"/>
      <c r="EP327" s="47"/>
      <c r="EQ327" s="47"/>
      <c r="ER327" s="47"/>
      <c r="ES327" s="47"/>
      <c r="ET327" s="47"/>
      <c r="EU327" s="47"/>
      <c r="EV327" s="47"/>
      <c r="EW327" s="47"/>
      <c r="EX327" s="47"/>
      <c r="EY327" s="47"/>
      <c r="EZ327" s="47"/>
      <c r="FA327" s="47"/>
      <c r="FB327" s="47"/>
      <c r="FC327" s="47"/>
      <c r="FD327" s="47"/>
      <c r="FE327" s="47"/>
      <c r="FF327" s="47"/>
      <c r="FG327" s="47"/>
      <c r="FH327" s="47"/>
      <c r="FI327" s="47"/>
      <c r="FJ327" s="47"/>
      <c r="FK327" s="47"/>
      <c r="FL327" s="47"/>
      <c r="FM327" s="47"/>
      <c r="FN327" s="47"/>
      <c r="FO327" s="47"/>
      <c r="FP327" s="47"/>
      <c r="FQ327" s="47"/>
      <c r="FR327" s="47"/>
      <c r="FS327" s="47"/>
      <c r="FT327" s="47"/>
      <c r="FU327" s="47"/>
      <c r="FV327" s="47"/>
      <c r="FW327" s="47"/>
      <c r="FX327" s="47"/>
      <c r="FY327" s="47"/>
      <c r="FZ327" s="47"/>
      <c r="GA327" s="47"/>
      <c r="GB327" s="47"/>
      <c r="GC327" s="47"/>
      <c r="GD327" s="47"/>
      <c r="GE327" s="47"/>
      <c r="GF327" s="47"/>
      <c r="GG327" s="47"/>
      <c r="GH327" s="47"/>
      <c r="GI327" s="47"/>
      <c r="GJ327" s="47"/>
      <c r="GK327" s="47"/>
      <c r="GL327" s="47"/>
      <c r="GM327" s="47"/>
      <c r="GN327" s="47"/>
      <c r="GO327" s="47"/>
      <c r="GP327" s="47"/>
      <c r="GQ327" s="47"/>
      <c r="GR327" s="47"/>
      <c r="GS327" s="47"/>
      <c r="GT327" s="47"/>
      <c r="GU327" s="47"/>
      <c r="GV327" s="47"/>
      <c r="GW327" s="47"/>
      <c r="GX327" s="47"/>
      <c r="GY327" s="47"/>
      <c r="GZ327" s="47"/>
      <c r="HA327" s="47"/>
      <c r="HB327" s="47"/>
      <c r="HC327" s="47"/>
      <c r="HD327" s="47"/>
      <c r="HE327" s="47"/>
      <c r="HF327" s="47"/>
      <c r="HG327" s="47"/>
      <c r="HH327" s="47"/>
      <c r="HI327" s="47"/>
      <c r="HJ327" s="47"/>
      <c r="HK327" s="47"/>
      <c r="HL327" s="47"/>
      <c r="HM327" s="47"/>
      <c r="HN327" s="47"/>
      <c r="HO327" s="47"/>
      <c r="HP327" s="47"/>
      <c r="HQ327" s="47"/>
      <c r="HR327" s="47"/>
      <c r="HS327" s="47"/>
      <c r="HT327" s="47"/>
      <c r="HU327" s="47"/>
      <c r="HV327" s="47"/>
      <c r="HW327" s="47"/>
      <c r="HX327" s="47"/>
      <c r="HY327" s="47"/>
      <c r="HZ327" s="47"/>
      <c r="IA327" s="47"/>
      <c r="IB327" s="47"/>
      <c r="IC327" s="47"/>
      <c r="ID327" s="47"/>
      <c r="IE327" s="47"/>
      <c r="IF327" s="47"/>
      <c r="IG327" s="47"/>
      <c r="IH327" s="47"/>
      <c r="II327" s="47"/>
      <c r="IJ327" s="47"/>
      <c r="IK327" s="47"/>
      <c r="IL327" s="47"/>
      <c r="IM327" s="47"/>
      <c r="IN327" s="47"/>
      <c r="IO327" s="47"/>
      <c r="IP327" s="47"/>
      <c r="IQ327" s="47"/>
      <c r="IR327" s="47"/>
      <c r="IS327" s="47"/>
      <c r="IT327" s="47"/>
      <c r="IU327" s="47"/>
      <c r="IV327" s="47"/>
      <c r="IW327" s="47"/>
      <c r="IX327" s="47"/>
      <c r="IY327" s="47"/>
      <c r="IZ327" s="47"/>
      <c r="JA327" s="47"/>
      <c r="JB327" s="47"/>
      <c r="JC327" s="47"/>
      <c r="JD327" s="47"/>
      <c r="JE327" s="47"/>
      <c r="JF327" s="47"/>
      <c r="JG327" s="47"/>
      <c r="JH327" s="47"/>
      <c r="JI327" s="47"/>
      <c r="JJ327" s="47"/>
      <c r="JK327" s="47"/>
      <c r="JL327" s="47"/>
      <c r="JM327" s="47"/>
      <c r="JN327" s="47"/>
      <c r="JO327" s="47"/>
    </row>
    <row r="328" spans="1:275" s="46" customFormat="1" x14ac:dyDescent="0.25">
      <c r="A328" s="49" t="s">
        <v>511</v>
      </c>
      <c r="B328" s="49" t="s">
        <v>468</v>
      </c>
      <c r="C328" s="49" t="s">
        <v>469</v>
      </c>
      <c r="D328" s="51"/>
      <c r="E328" s="51"/>
      <c r="F328" s="51"/>
      <c r="G328" s="70">
        <v>0.52825215806585912</v>
      </c>
      <c r="H328" s="71">
        <v>23</v>
      </c>
      <c r="I328" s="70" t="s">
        <v>18</v>
      </c>
      <c r="J328" s="49"/>
      <c r="K328" s="49"/>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49"/>
      <c r="AJ328" s="49"/>
      <c r="AK328" s="49"/>
      <c r="AL328" s="49"/>
      <c r="AM328" s="49"/>
      <c r="AN328" s="49"/>
      <c r="AO328" s="49"/>
      <c r="AP328" s="49"/>
      <c r="AQ328" s="49"/>
      <c r="AR328" s="49"/>
      <c r="AS328" s="49"/>
      <c r="AT328" s="49"/>
      <c r="AU328" s="49"/>
      <c r="AV328" s="49"/>
      <c r="AW328" s="49"/>
      <c r="AX328" s="49"/>
      <c r="AY328" s="49"/>
      <c r="AZ328" s="49"/>
      <c r="BA328" s="49"/>
      <c r="BB328" s="49"/>
      <c r="BC328" s="49"/>
      <c r="BD328" s="49"/>
      <c r="BE328" s="49"/>
      <c r="BF328" s="49"/>
      <c r="BG328" s="49"/>
      <c r="BH328" s="49"/>
      <c r="BI328" s="49"/>
      <c r="BJ328" s="49"/>
      <c r="BK328" s="49"/>
      <c r="BL328" s="49"/>
      <c r="BM328" s="49"/>
      <c r="BN328" s="49"/>
      <c r="BO328" s="49"/>
      <c r="BP328" s="49"/>
      <c r="BQ328" s="49"/>
      <c r="BR328" s="49"/>
      <c r="BS328" s="49"/>
      <c r="BT328" s="49"/>
      <c r="BU328" s="49"/>
      <c r="BV328" s="49"/>
      <c r="BW328" s="49"/>
      <c r="BX328" s="49"/>
      <c r="BY328" s="49"/>
      <c r="BZ328" s="49"/>
      <c r="CA328" s="49"/>
      <c r="CB328" s="49"/>
      <c r="CC328" s="49"/>
      <c r="CD328" s="49"/>
      <c r="CE328" s="49"/>
      <c r="CF328" s="49"/>
      <c r="CG328" s="49"/>
      <c r="CH328" s="49"/>
      <c r="CI328" s="49"/>
      <c r="CJ328" s="49"/>
      <c r="CK328" s="49"/>
      <c r="CL328" s="49"/>
      <c r="CM328" s="49"/>
      <c r="CN328" s="49"/>
      <c r="CO328" s="49"/>
      <c r="CP328" s="49"/>
      <c r="CQ328" s="49"/>
      <c r="CR328" s="49"/>
      <c r="CS328" s="49"/>
      <c r="CT328" s="49"/>
      <c r="CU328" s="49"/>
      <c r="CV328" s="49"/>
      <c r="CW328" s="49"/>
      <c r="CX328" s="49"/>
      <c r="CY328" s="49"/>
      <c r="CZ328" s="49"/>
      <c r="DA328" s="49"/>
      <c r="DB328" s="49"/>
      <c r="DC328" s="49"/>
      <c r="DD328" s="49"/>
      <c r="DE328" s="49"/>
      <c r="DF328" s="49"/>
      <c r="DG328" s="49"/>
      <c r="DH328" s="49"/>
      <c r="DI328" s="49"/>
      <c r="DJ328" s="49"/>
      <c r="DK328" s="49"/>
      <c r="DL328" s="49"/>
      <c r="DM328" s="49"/>
      <c r="DN328" s="49"/>
      <c r="DO328" s="49"/>
      <c r="DP328" s="49"/>
      <c r="DQ328" s="49"/>
      <c r="DR328" s="49"/>
      <c r="DS328" s="49"/>
      <c r="DT328" s="49"/>
      <c r="DU328" s="49"/>
      <c r="DV328" s="49"/>
      <c r="DW328" s="49"/>
      <c r="DX328" s="49"/>
      <c r="DY328" s="49"/>
      <c r="DZ328" s="49"/>
      <c r="EA328" s="49"/>
      <c r="EB328" s="49"/>
      <c r="EC328" s="49"/>
      <c r="ED328" s="49"/>
      <c r="EE328" s="49"/>
      <c r="EF328" s="49"/>
      <c r="EG328" s="49"/>
      <c r="EH328" s="49"/>
      <c r="EI328" s="49"/>
      <c r="EJ328" s="49"/>
      <c r="EK328" s="49"/>
      <c r="EL328" s="49"/>
      <c r="EM328" s="49"/>
      <c r="EN328" s="49"/>
      <c r="EO328" s="49"/>
      <c r="EP328" s="49"/>
      <c r="EQ328" s="49"/>
      <c r="ER328" s="49"/>
      <c r="ES328" s="49"/>
      <c r="ET328" s="49"/>
      <c r="EU328" s="49"/>
      <c r="EV328" s="49"/>
      <c r="EW328" s="49"/>
      <c r="EX328" s="49"/>
      <c r="EY328" s="49"/>
      <c r="EZ328" s="49"/>
      <c r="FA328" s="49"/>
      <c r="FB328" s="49"/>
      <c r="FC328" s="49"/>
      <c r="FD328" s="49"/>
      <c r="FE328" s="49"/>
      <c r="FF328" s="49"/>
      <c r="FG328" s="49"/>
      <c r="FH328" s="49"/>
      <c r="FI328" s="49"/>
      <c r="FJ328" s="49"/>
      <c r="FK328" s="49"/>
      <c r="FL328" s="49"/>
      <c r="FM328" s="49"/>
      <c r="FN328" s="49"/>
      <c r="FO328" s="49"/>
      <c r="FP328" s="49"/>
      <c r="FQ328" s="49"/>
      <c r="FR328" s="49"/>
      <c r="FS328" s="49"/>
      <c r="FT328" s="49"/>
      <c r="FU328" s="49"/>
      <c r="FV328" s="49"/>
      <c r="FW328" s="49"/>
      <c r="FX328" s="49"/>
      <c r="FY328" s="49"/>
      <c r="FZ328" s="49"/>
      <c r="GA328" s="49"/>
      <c r="GB328" s="49"/>
      <c r="GC328" s="49"/>
      <c r="GD328" s="49"/>
      <c r="GE328" s="49"/>
      <c r="GF328" s="49"/>
      <c r="GG328" s="49"/>
      <c r="GH328" s="49"/>
      <c r="GI328" s="49"/>
      <c r="GJ328" s="49"/>
      <c r="GK328" s="49"/>
      <c r="GL328" s="49"/>
      <c r="GM328" s="49"/>
      <c r="GN328" s="49"/>
      <c r="GO328" s="49"/>
      <c r="GP328" s="49"/>
      <c r="GQ328" s="49"/>
      <c r="GR328" s="49"/>
      <c r="GS328" s="49"/>
      <c r="GT328" s="49"/>
      <c r="GU328" s="49"/>
      <c r="GV328" s="49"/>
      <c r="GW328" s="49"/>
      <c r="GX328" s="49"/>
      <c r="GY328" s="49"/>
      <c r="GZ328" s="49"/>
      <c r="HA328" s="49"/>
      <c r="HB328" s="49"/>
      <c r="HC328" s="49"/>
      <c r="HD328" s="49"/>
      <c r="HE328" s="49"/>
      <c r="HF328" s="49"/>
      <c r="HG328" s="49"/>
      <c r="HH328" s="49"/>
      <c r="HI328" s="49"/>
      <c r="HJ328" s="49"/>
      <c r="HK328" s="49"/>
      <c r="HL328" s="49"/>
      <c r="HM328" s="49"/>
      <c r="HN328" s="49"/>
      <c r="HO328" s="49"/>
      <c r="HP328" s="49"/>
      <c r="HQ328" s="49"/>
      <c r="HR328" s="49"/>
      <c r="HS328" s="49"/>
      <c r="HT328" s="49"/>
      <c r="HU328" s="49"/>
      <c r="HV328" s="49"/>
      <c r="HW328" s="49"/>
      <c r="HX328" s="49"/>
      <c r="HY328" s="49"/>
      <c r="HZ328" s="49"/>
      <c r="IA328" s="49"/>
      <c r="IB328" s="49"/>
      <c r="IC328" s="49"/>
      <c r="ID328" s="49"/>
      <c r="IE328" s="49"/>
      <c r="IF328" s="49"/>
      <c r="IG328" s="49"/>
      <c r="IH328" s="49"/>
      <c r="II328" s="49"/>
      <c r="IJ328" s="49"/>
      <c r="IK328" s="49"/>
      <c r="IL328" s="49"/>
      <c r="IM328" s="49"/>
      <c r="IN328" s="49"/>
      <c r="IO328" s="49"/>
      <c r="IP328" s="49"/>
      <c r="IQ328" s="49"/>
      <c r="IR328" s="49"/>
      <c r="IS328" s="49"/>
      <c r="IT328" s="49"/>
      <c r="IU328" s="49"/>
      <c r="IV328" s="49"/>
      <c r="IW328" s="49"/>
      <c r="IX328" s="49"/>
      <c r="IY328" s="49"/>
      <c r="IZ328" s="49"/>
      <c r="JA328" s="49"/>
      <c r="JB328" s="49"/>
      <c r="JC328" s="49"/>
      <c r="JD328" s="49"/>
      <c r="JE328" s="49"/>
      <c r="JF328" s="49"/>
      <c r="JG328" s="49"/>
      <c r="JH328" s="49"/>
      <c r="JI328" s="49"/>
      <c r="JJ328" s="49"/>
      <c r="JK328" s="49"/>
      <c r="JL328" s="49"/>
      <c r="JM328" s="49"/>
      <c r="JN328" s="49"/>
      <c r="JO328" s="49"/>
    </row>
    <row r="329" spans="1:275" s="46" customFormat="1" x14ac:dyDescent="0.25">
      <c r="A329" s="49" t="s">
        <v>282</v>
      </c>
      <c r="B329" s="49" t="s">
        <v>158</v>
      </c>
      <c r="C329" s="49" t="s">
        <v>151</v>
      </c>
      <c r="D329" s="51">
        <v>0.52525224315840047</v>
      </c>
      <c r="E329" s="51">
        <v>0.52525224315840047</v>
      </c>
      <c r="F329" s="51">
        <v>0.52525224315840047</v>
      </c>
      <c r="G329" s="70">
        <v>0.52525224315840047</v>
      </c>
      <c r="H329" s="71">
        <v>54</v>
      </c>
      <c r="I329" s="72" t="s">
        <v>18</v>
      </c>
      <c r="J329" s="49"/>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c r="AM329" s="49"/>
      <c r="AN329" s="49"/>
      <c r="AO329" s="49"/>
      <c r="AP329" s="49"/>
      <c r="AQ329" s="49"/>
      <c r="AR329" s="49"/>
      <c r="AS329" s="49"/>
      <c r="AT329" s="49"/>
      <c r="AU329" s="49"/>
      <c r="AV329" s="49"/>
      <c r="AW329" s="49"/>
      <c r="AX329" s="49"/>
      <c r="AY329" s="49"/>
      <c r="AZ329" s="49"/>
      <c r="BA329" s="49"/>
      <c r="BB329" s="49"/>
      <c r="BC329" s="49"/>
      <c r="BD329" s="49"/>
      <c r="BE329" s="49"/>
      <c r="BF329" s="49"/>
      <c r="BG329" s="49"/>
      <c r="BH329" s="49"/>
      <c r="BI329" s="49"/>
      <c r="BJ329" s="49"/>
      <c r="BK329" s="49"/>
      <c r="BL329" s="49"/>
      <c r="BM329" s="49"/>
      <c r="BN329" s="49"/>
      <c r="BO329" s="49"/>
      <c r="BP329" s="49"/>
      <c r="BQ329" s="49"/>
      <c r="BR329" s="49"/>
      <c r="BS329" s="49"/>
      <c r="BT329" s="49"/>
      <c r="BU329" s="49"/>
      <c r="BV329" s="49"/>
      <c r="BW329" s="49"/>
      <c r="BX329" s="49"/>
      <c r="BY329" s="49"/>
      <c r="BZ329" s="49"/>
      <c r="CA329" s="49"/>
      <c r="CB329" s="49"/>
      <c r="CC329" s="49"/>
      <c r="CD329" s="49"/>
      <c r="CE329" s="49"/>
      <c r="CF329" s="49"/>
      <c r="CG329" s="49"/>
      <c r="CH329" s="49"/>
      <c r="CI329" s="49"/>
      <c r="CJ329" s="49"/>
      <c r="CK329" s="49"/>
      <c r="CL329" s="49"/>
      <c r="CM329" s="49"/>
      <c r="CN329" s="49"/>
      <c r="CO329" s="49"/>
      <c r="CP329" s="49"/>
      <c r="CQ329" s="49"/>
      <c r="CR329" s="49"/>
      <c r="CS329" s="49"/>
      <c r="CT329" s="49"/>
      <c r="CU329" s="49"/>
      <c r="CV329" s="49"/>
      <c r="CW329" s="49"/>
      <c r="CX329" s="49"/>
      <c r="CY329" s="49"/>
      <c r="CZ329" s="49"/>
      <c r="DA329" s="49"/>
      <c r="DB329" s="49"/>
      <c r="DC329" s="49"/>
      <c r="DD329" s="49"/>
      <c r="DE329" s="49"/>
      <c r="DF329" s="49"/>
      <c r="DG329" s="49"/>
      <c r="DH329" s="49"/>
      <c r="DI329" s="49"/>
      <c r="DJ329" s="49"/>
      <c r="DK329" s="49"/>
      <c r="DL329" s="49"/>
      <c r="DM329" s="49"/>
      <c r="DN329" s="49"/>
      <c r="DO329" s="49"/>
      <c r="DP329" s="49"/>
      <c r="DQ329" s="49"/>
      <c r="DR329" s="49"/>
      <c r="DS329" s="49"/>
      <c r="DT329" s="49"/>
      <c r="DU329" s="49"/>
      <c r="DV329" s="49"/>
      <c r="DW329" s="49"/>
      <c r="DX329" s="49"/>
      <c r="DY329" s="49"/>
      <c r="DZ329" s="49"/>
      <c r="EA329" s="49"/>
      <c r="EB329" s="49"/>
      <c r="EC329" s="49"/>
      <c r="ED329" s="49"/>
      <c r="EE329" s="49"/>
      <c r="EF329" s="49"/>
      <c r="EG329" s="49"/>
      <c r="EH329" s="49"/>
      <c r="EI329" s="49"/>
      <c r="EJ329" s="49"/>
      <c r="EK329" s="49"/>
      <c r="EL329" s="49"/>
      <c r="EM329" s="49"/>
      <c r="EN329" s="49"/>
      <c r="EO329" s="49"/>
      <c r="EP329" s="49"/>
      <c r="EQ329" s="49"/>
      <c r="ER329" s="49"/>
      <c r="ES329" s="49"/>
      <c r="ET329" s="49"/>
      <c r="EU329" s="49"/>
      <c r="EV329" s="49"/>
      <c r="EW329" s="49"/>
      <c r="EX329" s="49"/>
      <c r="EY329" s="49"/>
      <c r="EZ329" s="49"/>
      <c r="FA329" s="49"/>
      <c r="FB329" s="49"/>
      <c r="FC329" s="49"/>
      <c r="FD329" s="49"/>
      <c r="FE329" s="49"/>
      <c r="FF329" s="49"/>
      <c r="FG329" s="49"/>
      <c r="FH329" s="49"/>
      <c r="FI329" s="49"/>
      <c r="FJ329" s="49"/>
      <c r="FK329" s="49"/>
      <c r="FL329" s="49"/>
      <c r="FM329" s="49"/>
      <c r="FN329" s="49"/>
      <c r="FO329" s="49"/>
      <c r="FP329" s="49"/>
      <c r="FQ329" s="49"/>
      <c r="FR329" s="49"/>
      <c r="FS329" s="49"/>
      <c r="FT329" s="49"/>
      <c r="FU329" s="49"/>
      <c r="FV329" s="49"/>
      <c r="FW329" s="49"/>
      <c r="FX329" s="49"/>
      <c r="FY329" s="49"/>
      <c r="FZ329" s="49"/>
      <c r="GA329" s="49"/>
      <c r="GB329" s="49"/>
      <c r="GC329" s="49"/>
      <c r="GD329" s="49"/>
      <c r="GE329" s="49"/>
      <c r="GF329" s="49"/>
      <c r="GG329" s="49"/>
      <c r="GH329" s="49"/>
      <c r="GI329" s="49"/>
      <c r="GJ329" s="49"/>
      <c r="GK329" s="49"/>
      <c r="GL329" s="49"/>
      <c r="GM329" s="49"/>
      <c r="GN329" s="49"/>
      <c r="GO329" s="49"/>
      <c r="GP329" s="49"/>
      <c r="GQ329" s="49"/>
      <c r="GR329" s="49"/>
      <c r="GS329" s="49"/>
      <c r="GT329" s="49"/>
      <c r="GU329" s="49"/>
      <c r="GV329" s="49"/>
      <c r="GW329" s="49"/>
      <c r="GX329" s="49"/>
      <c r="GY329" s="49"/>
      <c r="GZ329" s="49"/>
      <c r="HA329" s="49"/>
      <c r="HB329" s="49"/>
      <c r="HC329" s="49"/>
      <c r="HD329" s="49"/>
      <c r="HE329" s="49"/>
      <c r="HF329" s="49"/>
      <c r="HG329" s="49"/>
      <c r="HH329" s="49"/>
      <c r="HI329" s="49"/>
      <c r="HJ329" s="49"/>
      <c r="HK329" s="49"/>
      <c r="HL329" s="49"/>
      <c r="HM329" s="49"/>
      <c r="HN329" s="49"/>
      <c r="HO329" s="49"/>
      <c r="HP329" s="49"/>
      <c r="HQ329" s="49"/>
      <c r="HR329" s="49"/>
      <c r="HS329" s="49"/>
      <c r="HT329" s="49"/>
      <c r="HU329" s="49"/>
      <c r="HV329" s="49"/>
      <c r="HW329" s="49"/>
      <c r="HX329" s="49"/>
      <c r="HY329" s="49"/>
      <c r="HZ329" s="49"/>
      <c r="IA329" s="49"/>
      <c r="IB329" s="49"/>
      <c r="IC329" s="49"/>
      <c r="ID329" s="49"/>
      <c r="IE329" s="49"/>
      <c r="IF329" s="49"/>
      <c r="IG329" s="49"/>
      <c r="IH329" s="49"/>
      <c r="II329" s="49"/>
      <c r="IJ329" s="49"/>
      <c r="IK329" s="49"/>
      <c r="IL329" s="49"/>
      <c r="IM329" s="49"/>
      <c r="IN329" s="49"/>
      <c r="IO329" s="49"/>
      <c r="IP329" s="49"/>
      <c r="IQ329" s="49"/>
      <c r="IR329" s="49"/>
      <c r="IS329" s="49"/>
      <c r="IT329" s="49"/>
      <c r="IU329" s="49"/>
      <c r="IV329" s="49"/>
      <c r="IW329" s="49"/>
      <c r="IX329" s="49"/>
      <c r="IY329" s="49"/>
      <c r="IZ329" s="49"/>
      <c r="JA329" s="49"/>
      <c r="JB329" s="49"/>
      <c r="JC329" s="49"/>
      <c r="JD329" s="49"/>
      <c r="JE329" s="49"/>
      <c r="JF329" s="49"/>
      <c r="JG329" s="49"/>
      <c r="JH329" s="49"/>
      <c r="JI329" s="49"/>
      <c r="JJ329" s="49"/>
      <c r="JK329" s="49"/>
      <c r="JL329" s="49"/>
      <c r="JM329" s="49"/>
      <c r="JN329" s="49"/>
      <c r="JO329" s="49"/>
    </row>
    <row r="330" spans="1:275" s="46" customFormat="1" x14ac:dyDescent="0.25">
      <c r="A330" s="49" t="s">
        <v>435</v>
      </c>
      <c r="B330" s="51" t="s">
        <v>391</v>
      </c>
      <c r="C330" s="51" t="s">
        <v>392</v>
      </c>
      <c r="D330" s="51">
        <v>0.49872676160521445</v>
      </c>
      <c r="E330" s="51">
        <v>0.52272676160521447</v>
      </c>
      <c r="F330" s="51">
        <v>0.52272676160521447</v>
      </c>
      <c r="G330" s="70">
        <v>0.52272676160521447</v>
      </c>
      <c r="H330" s="71">
        <v>26</v>
      </c>
      <c r="I330" s="73" t="s">
        <v>80</v>
      </c>
      <c r="J330" s="49"/>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49"/>
      <c r="BL330" s="49"/>
      <c r="BM330" s="49"/>
      <c r="BN330" s="49"/>
      <c r="BO330" s="49"/>
      <c r="BP330" s="49"/>
      <c r="BQ330" s="49"/>
      <c r="BR330" s="49"/>
      <c r="BS330" s="49"/>
      <c r="BT330" s="49"/>
      <c r="BU330" s="49"/>
      <c r="BV330" s="49"/>
      <c r="BW330" s="49"/>
      <c r="BX330" s="49"/>
      <c r="BY330" s="49"/>
      <c r="BZ330" s="49"/>
      <c r="CA330" s="49"/>
      <c r="CB330" s="49"/>
      <c r="CC330" s="49"/>
      <c r="CD330" s="49"/>
      <c r="CE330" s="49"/>
      <c r="CF330" s="49"/>
      <c r="CG330" s="49"/>
      <c r="CH330" s="49"/>
      <c r="CI330" s="49"/>
      <c r="CJ330" s="49"/>
      <c r="CK330" s="49"/>
      <c r="CL330" s="49"/>
      <c r="CM330" s="49"/>
      <c r="CN330" s="49"/>
      <c r="CO330" s="49"/>
      <c r="CP330" s="49"/>
      <c r="CQ330" s="49"/>
      <c r="CR330" s="49"/>
      <c r="CS330" s="49"/>
      <c r="CT330" s="49"/>
      <c r="CU330" s="49"/>
      <c r="CV330" s="49"/>
      <c r="CW330" s="49"/>
      <c r="CX330" s="49"/>
      <c r="CY330" s="49"/>
      <c r="CZ330" s="49"/>
      <c r="DA330" s="49"/>
      <c r="DB330" s="49"/>
      <c r="DC330" s="49"/>
      <c r="DD330" s="49"/>
      <c r="DE330" s="49"/>
      <c r="DF330" s="49"/>
      <c r="DG330" s="49"/>
      <c r="DH330" s="49"/>
      <c r="DI330" s="49"/>
      <c r="DJ330" s="49"/>
      <c r="DK330" s="49"/>
      <c r="DL330" s="49"/>
      <c r="DM330" s="49"/>
      <c r="DN330" s="49"/>
      <c r="DO330" s="49"/>
      <c r="DP330" s="49"/>
      <c r="DQ330" s="49"/>
      <c r="DR330" s="49"/>
      <c r="DS330" s="49"/>
      <c r="DT330" s="49"/>
      <c r="DU330" s="49"/>
      <c r="DV330" s="49"/>
      <c r="DW330" s="49"/>
      <c r="DX330" s="49"/>
      <c r="DY330" s="49"/>
      <c r="DZ330" s="49"/>
      <c r="EA330" s="49"/>
      <c r="EB330" s="49"/>
      <c r="EC330" s="49"/>
      <c r="ED330" s="49"/>
      <c r="EE330" s="49"/>
      <c r="EF330" s="49"/>
      <c r="EG330" s="49"/>
      <c r="EH330" s="49"/>
      <c r="EI330" s="49"/>
      <c r="EJ330" s="49"/>
      <c r="EK330" s="49"/>
      <c r="EL330" s="49"/>
      <c r="EM330" s="49"/>
      <c r="EN330" s="49"/>
      <c r="EO330" s="49"/>
      <c r="EP330" s="49"/>
      <c r="EQ330" s="49"/>
      <c r="ER330" s="49"/>
      <c r="ES330" s="49"/>
      <c r="ET330" s="49"/>
      <c r="EU330" s="49"/>
      <c r="EV330" s="49"/>
      <c r="EW330" s="49"/>
      <c r="EX330" s="49"/>
      <c r="EY330" s="49"/>
      <c r="EZ330" s="49"/>
      <c r="FA330" s="49"/>
      <c r="FB330" s="49"/>
      <c r="FC330" s="49"/>
      <c r="FD330" s="49"/>
      <c r="FE330" s="49"/>
      <c r="FF330" s="49"/>
      <c r="FG330" s="49"/>
      <c r="FH330" s="49"/>
      <c r="FI330" s="49"/>
      <c r="FJ330" s="49"/>
      <c r="FK330" s="49"/>
      <c r="FL330" s="49"/>
      <c r="FM330" s="49"/>
      <c r="FN330" s="49"/>
      <c r="FO330" s="49"/>
      <c r="FP330" s="49"/>
      <c r="FQ330" s="49"/>
      <c r="FR330" s="49"/>
      <c r="FS330" s="49"/>
      <c r="FT330" s="49"/>
      <c r="FU330" s="49"/>
      <c r="FV330" s="49"/>
      <c r="FW330" s="49"/>
      <c r="FX330" s="49"/>
      <c r="FY330" s="49"/>
      <c r="FZ330" s="49"/>
      <c r="GA330" s="49"/>
      <c r="GB330" s="49"/>
      <c r="GC330" s="49"/>
      <c r="GD330" s="49"/>
      <c r="GE330" s="49"/>
      <c r="GF330" s="49"/>
      <c r="GG330" s="49"/>
      <c r="GH330" s="49"/>
      <c r="GI330" s="49"/>
      <c r="GJ330" s="49"/>
      <c r="GK330" s="49"/>
      <c r="GL330" s="49"/>
      <c r="GM330" s="49"/>
      <c r="GN330" s="49"/>
      <c r="GO330" s="49"/>
      <c r="GP330" s="49"/>
      <c r="GQ330" s="49"/>
      <c r="GR330" s="49"/>
      <c r="GS330" s="49"/>
      <c r="GT330" s="49"/>
      <c r="GU330" s="49"/>
      <c r="GV330" s="49"/>
      <c r="GW330" s="49"/>
      <c r="GX330" s="49"/>
      <c r="GY330" s="49"/>
      <c r="GZ330" s="49"/>
      <c r="HA330" s="49"/>
      <c r="HB330" s="49"/>
      <c r="HC330" s="49"/>
      <c r="HD330" s="49"/>
      <c r="HE330" s="49"/>
      <c r="HF330" s="49"/>
      <c r="HG330" s="49"/>
      <c r="HH330" s="49"/>
      <c r="HI330" s="49"/>
      <c r="HJ330" s="49"/>
      <c r="HK330" s="49"/>
      <c r="HL330" s="49"/>
      <c r="HM330" s="49"/>
      <c r="HN330" s="49"/>
      <c r="HO330" s="49"/>
      <c r="HP330" s="49"/>
      <c r="HQ330" s="49"/>
      <c r="HR330" s="49"/>
      <c r="HS330" s="49"/>
      <c r="HT330" s="49"/>
      <c r="HU330" s="49"/>
      <c r="HV330" s="49"/>
      <c r="HW330" s="49"/>
      <c r="HX330" s="49"/>
      <c r="HY330" s="49"/>
      <c r="HZ330" s="49"/>
      <c r="IA330" s="49"/>
      <c r="IB330" s="49"/>
      <c r="IC330" s="49"/>
      <c r="ID330" s="49"/>
      <c r="IE330" s="49"/>
      <c r="IF330" s="49"/>
      <c r="IG330" s="49"/>
      <c r="IH330" s="49"/>
      <c r="II330" s="49"/>
      <c r="IJ330" s="49"/>
      <c r="IK330" s="49"/>
      <c r="IL330" s="49"/>
      <c r="IM330" s="49"/>
      <c r="IN330" s="49"/>
      <c r="IO330" s="49"/>
      <c r="IP330" s="49"/>
      <c r="IQ330" s="49"/>
      <c r="IR330" s="49"/>
      <c r="IS330" s="49"/>
      <c r="IT330" s="49"/>
      <c r="IU330" s="49"/>
      <c r="IV330" s="49"/>
      <c r="IW330" s="49"/>
      <c r="IX330" s="49"/>
      <c r="IY330" s="49"/>
      <c r="IZ330" s="49"/>
      <c r="JA330" s="49"/>
      <c r="JB330" s="49"/>
      <c r="JC330" s="49"/>
      <c r="JD330" s="49"/>
      <c r="JE330" s="49"/>
      <c r="JF330" s="49"/>
      <c r="JG330" s="49"/>
      <c r="JH330" s="49"/>
      <c r="JI330" s="49"/>
      <c r="JJ330" s="49"/>
      <c r="JK330" s="49"/>
      <c r="JL330" s="49"/>
      <c r="JM330" s="49"/>
      <c r="JN330" s="49"/>
      <c r="JO330" s="49"/>
    </row>
    <row r="331" spans="1:275" s="46" customFormat="1" x14ac:dyDescent="0.25">
      <c r="A331" s="49" t="s">
        <v>386</v>
      </c>
      <c r="B331" s="49" t="s">
        <v>341</v>
      </c>
      <c r="C331" s="49" t="s">
        <v>175</v>
      </c>
      <c r="D331" s="52">
        <v>0.4814259940382043</v>
      </c>
      <c r="E331" s="52">
        <v>0.52242599403820433</v>
      </c>
      <c r="F331" s="52">
        <v>0.52242599403820433</v>
      </c>
      <c r="G331" s="74">
        <v>0.52242599403820433</v>
      </c>
      <c r="H331" s="71">
        <v>46</v>
      </c>
      <c r="I331" s="73" t="s">
        <v>18</v>
      </c>
      <c r="J331" s="49"/>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9"/>
      <c r="AY331" s="49"/>
      <c r="AZ331" s="49"/>
      <c r="BA331" s="49"/>
      <c r="BB331" s="49"/>
      <c r="BC331" s="49"/>
      <c r="BD331" s="49"/>
      <c r="BE331" s="49"/>
      <c r="BF331" s="49"/>
      <c r="BG331" s="49"/>
      <c r="BH331" s="49"/>
      <c r="BI331" s="49"/>
      <c r="BJ331" s="49"/>
      <c r="BK331" s="49"/>
      <c r="BL331" s="49"/>
      <c r="BM331" s="49"/>
      <c r="BN331" s="49"/>
      <c r="BO331" s="49"/>
      <c r="BP331" s="49"/>
      <c r="BQ331" s="49"/>
      <c r="BR331" s="49"/>
      <c r="BS331" s="49"/>
      <c r="BT331" s="49"/>
      <c r="BU331" s="49"/>
      <c r="BV331" s="49"/>
      <c r="BW331" s="49"/>
      <c r="BX331" s="49"/>
      <c r="BY331" s="49"/>
      <c r="BZ331" s="49"/>
      <c r="CA331" s="49"/>
      <c r="CB331" s="49"/>
      <c r="CC331" s="49"/>
      <c r="CD331" s="49"/>
      <c r="CE331" s="49"/>
      <c r="CF331" s="49"/>
      <c r="CG331" s="49"/>
      <c r="CH331" s="49"/>
      <c r="CI331" s="49"/>
      <c r="CJ331" s="49"/>
      <c r="CK331" s="49"/>
      <c r="CL331" s="49"/>
      <c r="CM331" s="49"/>
      <c r="CN331" s="49"/>
      <c r="CO331" s="49"/>
      <c r="CP331" s="49"/>
      <c r="CQ331" s="49"/>
      <c r="CR331" s="49"/>
      <c r="CS331" s="49"/>
      <c r="CT331" s="49"/>
      <c r="CU331" s="49"/>
      <c r="CV331" s="49"/>
      <c r="CW331" s="49"/>
      <c r="CX331" s="49"/>
      <c r="CY331" s="49"/>
      <c r="CZ331" s="49"/>
      <c r="DA331" s="49"/>
      <c r="DB331" s="49"/>
      <c r="DC331" s="49"/>
      <c r="DD331" s="49"/>
      <c r="DE331" s="49"/>
      <c r="DF331" s="49"/>
      <c r="DG331" s="49"/>
      <c r="DH331" s="49"/>
      <c r="DI331" s="49"/>
      <c r="DJ331" s="49"/>
      <c r="DK331" s="49"/>
      <c r="DL331" s="49"/>
      <c r="DM331" s="49"/>
      <c r="DN331" s="49"/>
      <c r="DO331" s="49"/>
      <c r="DP331" s="49"/>
      <c r="DQ331" s="49"/>
      <c r="DR331" s="49"/>
      <c r="DS331" s="49"/>
      <c r="DT331" s="49"/>
      <c r="DU331" s="49"/>
      <c r="DV331" s="49"/>
      <c r="DW331" s="49"/>
      <c r="DX331" s="49"/>
      <c r="DY331" s="49"/>
      <c r="DZ331" s="49"/>
      <c r="EA331" s="49"/>
      <c r="EB331" s="49"/>
      <c r="EC331" s="49"/>
      <c r="ED331" s="49"/>
      <c r="EE331" s="49"/>
      <c r="EF331" s="49"/>
      <c r="EG331" s="49"/>
      <c r="EH331" s="49"/>
      <c r="EI331" s="49"/>
      <c r="EJ331" s="49"/>
      <c r="EK331" s="49"/>
      <c r="EL331" s="49"/>
      <c r="EM331" s="49"/>
      <c r="EN331" s="49"/>
      <c r="EO331" s="49"/>
      <c r="EP331" s="49"/>
      <c r="EQ331" s="49"/>
      <c r="ER331" s="49"/>
      <c r="ES331" s="49"/>
      <c r="ET331" s="49"/>
      <c r="EU331" s="49"/>
      <c r="EV331" s="49"/>
      <c r="EW331" s="49"/>
      <c r="EX331" s="49"/>
      <c r="EY331" s="49"/>
      <c r="EZ331" s="49"/>
      <c r="FA331" s="49"/>
      <c r="FB331" s="49"/>
      <c r="FC331" s="49"/>
      <c r="FD331" s="49"/>
      <c r="FE331" s="49"/>
      <c r="FF331" s="49"/>
      <c r="FG331" s="49"/>
      <c r="FH331" s="49"/>
      <c r="FI331" s="49"/>
      <c r="FJ331" s="49"/>
      <c r="FK331" s="49"/>
      <c r="FL331" s="49"/>
      <c r="FM331" s="49"/>
      <c r="FN331" s="49"/>
      <c r="FO331" s="49"/>
      <c r="FP331" s="49"/>
      <c r="FQ331" s="49"/>
      <c r="FR331" s="49"/>
      <c r="FS331" s="49"/>
      <c r="FT331" s="49"/>
      <c r="FU331" s="49"/>
      <c r="FV331" s="49"/>
      <c r="FW331" s="49"/>
      <c r="FX331" s="49"/>
      <c r="FY331" s="49"/>
      <c r="FZ331" s="49"/>
      <c r="GA331" s="49"/>
      <c r="GB331" s="49"/>
      <c r="GC331" s="49"/>
      <c r="GD331" s="49"/>
      <c r="GE331" s="49"/>
      <c r="GF331" s="49"/>
      <c r="GG331" s="49"/>
      <c r="GH331" s="49"/>
      <c r="GI331" s="49"/>
      <c r="GJ331" s="49"/>
      <c r="GK331" s="49"/>
      <c r="GL331" s="49"/>
      <c r="GM331" s="49"/>
      <c r="GN331" s="49"/>
      <c r="GO331" s="49"/>
      <c r="GP331" s="49"/>
      <c r="GQ331" s="49"/>
      <c r="GR331" s="49"/>
      <c r="GS331" s="49"/>
      <c r="GT331" s="49"/>
      <c r="GU331" s="49"/>
      <c r="GV331" s="49"/>
      <c r="GW331" s="49"/>
      <c r="GX331" s="49"/>
      <c r="GY331" s="49"/>
      <c r="GZ331" s="49"/>
      <c r="HA331" s="49"/>
      <c r="HB331" s="49"/>
      <c r="HC331" s="49"/>
      <c r="HD331" s="49"/>
      <c r="HE331" s="49"/>
      <c r="HF331" s="49"/>
      <c r="HG331" s="49"/>
      <c r="HH331" s="49"/>
      <c r="HI331" s="49"/>
      <c r="HJ331" s="49"/>
      <c r="HK331" s="49"/>
      <c r="HL331" s="49"/>
      <c r="HM331" s="49"/>
      <c r="HN331" s="49"/>
      <c r="HO331" s="49"/>
      <c r="HP331" s="49"/>
      <c r="HQ331" s="49"/>
      <c r="HR331" s="49"/>
      <c r="HS331" s="49"/>
      <c r="HT331" s="49"/>
      <c r="HU331" s="49"/>
      <c r="HV331" s="49"/>
      <c r="HW331" s="49"/>
      <c r="HX331" s="49"/>
      <c r="HY331" s="49"/>
      <c r="HZ331" s="49"/>
      <c r="IA331" s="49"/>
      <c r="IB331" s="49"/>
      <c r="IC331" s="49"/>
      <c r="ID331" s="49"/>
      <c r="IE331" s="49"/>
      <c r="IF331" s="49"/>
      <c r="IG331" s="49"/>
      <c r="IH331" s="49"/>
      <c r="II331" s="49"/>
      <c r="IJ331" s="49"/>
      <c r="IK331" s="49"/>
      <c r="IL331" s="49"/>
      <c r="IM331" s="49"/>
      <c r="IN331" s="49"/>
      <c r="IO331" s="49"/>
      <c r="IP331" s="49"/>
      <c r="IQ331" s="49"/>
      <c r="IR331" s="49"/>
      <c r="IS331" s="49"/>
      <c r="IT331" s="49"/>
      <c r="IU331" s="49"/>
      <c r="IV331" s="49"/>
      <c r="IW331" s="49"/>
      <c r="IX331" s="49"/>
      <c r="IY331" s="49"/>
      <c r="IZ331" s="49"/>
      <c r="JA331" s="49"/>
      <c r="JB331" s="49"/>
      <c r="JC331" s="49"/>
      <c r="JD331" s="49"/>
      <c r="JE331" s="49"/>
      <c r="JF331" s="49"/>
      <c r="JG331" s="49"/>
      <c r="JH331" s="49"/>
      <c r="JI331" s="49"/>
      <c r="JJ331" s="49"/>
      <c r="JK331" s="49"/>
      <c r="JL331" s="49"/>
      <c r="JM331" s="49"/>
      <c r="JN331" s="49"/>
      <c r="JO331" s="49"/>
    </row>
    <row r="332" spans="1:275" s="46" customFormat="1" x14ac:dyDescent="0.25">
      <c r="A332" s="49" t="s">
        <v>603</v>
      </c>
      <c r="B332" s="49" t="s">
        <v>527</v>
      </c>
      <c r="C332" s="49" t="s">
        <v>209</v>
      </c>
      <c r="D332" s="51"/>
      <c r="E332" s="51"/>
      <c r="F332" s="51"/>
      <c r="G332" s="70">
        <v>0.52148861936761404</v>
      </c>
      <c r="H332" s="71">
        <v>39</v>
      </c>
      <c r="I332" s="70" t="s">
        <v>18</v>
      </c>
      <c r="J332" s="49"/>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9"/>
      <c r="AY332" s="49"/>
      <c r="AZ332" s="49"/>
      <c r="BA332" s="49"/>
      <c r="BB332" s="49"/>
      <c r="BC332" s="49"/>
      <c r="BD332" s="49"/>
      <c r="BE332" s="49"/>
      <c r="BF332" s="49"/>
      <c r="BG332" s="49"/>
      <c r="BH332" s="49"/>
      <c r="BI332" s="49"/>
      <c r="BJ332" s="49"/>
      <c r="BK332" s="49"/>
      <c r="BL332" s="49"/>
      <c r="BM332" s="49"/>
      <c r="BN332" s="49"/>
      <c r="BO332" s="49"/>
      <c r="BP332" s="49"/>
      <c r="BQ332" s="49"/>
      <c r="BR332" s="49"/>
      <c r="BS332" s="49"/>
      <c r="BT332" s="49"/>
      <c r="BU332" s="49"/>
      <c r="BV332" s="49"/>
      <c r="BW332" s="49"/>
      <c r="BX332" s="49"/>
      <c r="BY332" s="49"/>
      <c r="BZ332" s="49"/>
      <c r="CA332" s="49"/>
      <c r="CB332" s="49"/>
      <c r="CC332" s="49"/>
      <c r="CD332" s="49"/>
      <c r="CE332" s="49"/>
      <c r="CF332" s="49"/>
      <c r="CG332" s="49"/>
      <c r="CH332" s="49"/>
      <c r="CI332" s="49"/>
      <c r="CJ332" s="49"/>
      <c r="CK332" s="49"/>
      <c r="CL332" s="49"/>
      <c r="CM332" s="49"/>
      <c r="CN332" s="49"/>
      <c r="CO332" s="49"/>
      <c r="CP332" s="49"/>
      <c r="CQ332" s="49"/>
      <c r="CR332" s="49"/>
      <c r="CS332" s="49"/>
      <c r="CT332" s="49"/>
      <c r="CU332" s="49"/>
      <c r="CV332" s="49"/>
      <c r="CW332" s="49"/>
      <c r="CX332" s="49"/>
      <c r="CY332" s="49"/>
      <c r="CZ332" s="49"/>
      <c r="DA332" s="49"/>
      <c r="DB332" s="49"/>
      <c r="DC332" s="49"/>
      <c r="DD332" s="49"/>
      <c r="DE332" s="49"/>
      <c r="DF332" s="49"/>
      <c r="DG332" s="49"/>
      <c r="DH332" s="49"/>
      <c r="DI332" s="49"/>
      <c r="DJ332" s="49"/>
      <c r="DK332" s="49"/>
      <c r="DL332" s="49"/>
      <c r="DM332" s="49"/>
      <c r="DN332" s="49"/>
      <c r="DO332" s="49"/>
      <c r="DP332" s="49"/>
      <c r="DQ332" s="49"/>
      <c r="DR332" s="49"/>
      <c r="DS332" s="49"/>
      <c r="DT332" s="49"/>
      <c r="DU332" s="49"/>
      <c r="DV332" s="49"/>
      <c r="DW332" s="49"/>
      <c r="DX332" s="49"/>
      <c r="DY332" s="49"/>
      <c r="DZ332" s="49"/>
      <c r="EA332" s="49"/>
      <c r="EB332" s="49"/>
      <c r="EC332" s="49"/>
      <c r="ED332" s="49"/>
      <c r="EE332" s="49"/>
      <c r="EF332" s="49"/>
      <c r="EG332" s="49"/>
      <c r="EH332" s="49"/>
      <c r="EI332" s="49"/>
      <c r="EJ332" s="49"/>
      <c r="EK332" s="49"/>
      <c r="EL332" s="49"/>
      <c r="EM332" s="49"/>
      <c r="EN332" s="49"/>
      <c r="EO332" s="49"/>
      <c r="EP332" s="49"/>
      <c r="EQ332" s="49"/>
      <c r="ER332" s="49"/>
      <c r="ES332" s="49"/>
      <c r="ET332" s="49"/>
      <c r="EU332" s="49"/>
      <c r="EV332" s="49"/>
      <c r="EW332" s="49"/>
      <c r="EX332" s="49"/>
      <c r="EY332" s="49"/>
      <c r="EZ332" s="49"/>
      <c r="FA332" s="49"/>
      <c r="FB332" s="49"/>
      <c r="FC332" s="49"/>
      <c r="FD332" s="49"/>
      <c r="FE332" s="49"/>
      <c r="FF332" s="49"/>
      <c r="FG332" s="49"/>
      <c r="FH332" s="49"/>
      <c r="FI332" s="49"/>
      <c r="FJ332" s="49"/>
      <c r="FK332" s="49"/>
      <c r="FL332" s="49"/>
      <c r="FM332" s="49"/>
      <c r="FN332" s="49"/>
      <c r="FO332" s="49"/>
      <c r="FP332" s="49"/>
      <c r="FQ332" s="49"/>
      <c r="FR332" s="49"/>
      <c r="FS332" s="49"/>
      <c r="FT332" s="49"/>
      <c r="FU332" s="49"/>
      <c r="FV332" s="49"/>
      <c r="FW332" s="49"/>
      <c r="FX332" s="49"/>
      <c r="FY332" s="49"/>
      <c r="FZ332" s="49"/>
      <c r="GA332" s="49"/>
      <c r="GB332" s="49"/>
      <c r="GC332" s="49"/>
      <c r="GD332" s="49"/>
      <c r="GE332" s="49"/>
      <c r="GF332" s="49"/>
      <c r="GG332" s="49"/>
      <c r="GH332" s="49"/>
      <c r="GI332" s="49"/>
      <c r="GJ332" s="49"/>
      <c r="GK332" s="49"/>
      <c r="GL332" s="49"/>
      <c r="GM332" s="49"/>
      <c r="GN332" s="49"/>
      <c r="GO332" s="49"/>
      <c r="GP332" s="49"/>
      <c r="GQ332" s="49"/>
      <c r="GR332" s="49"/>
      <c r="GS332" s="49"/>
      <c r="GT332" s="49"/>
      <c r="GU332" s="49"/>
      <c r="GV332" s="49"/>
      <c r="GW332" s="49"/>
      <c r="GX332" s="49"/>
      <c r="GY332" s="49"/>
      <c r="GZ332" s="49"/>
      <c r="HA332" s="49"/>
      <c r="HB332" s="49"/>
      <c r="HC332" s="49"/>
      <c r="HD332" s="49"/>
      <c r="HE332" s="49"/>
      <c r="HF332" s="49"/>
      <c r="HG332" s="49"/>
      <c r="HH332" s="49"/>
      <c r="HI332" s="49"/>
      <c r="HJ332" s="49"/>
      <c r="HK332" s="49"/>
      <c r="HL332" s="49"/>
      <c r="HM332" s="49"/>
      <c r="HN332" s="49"/>
      <c r="HO332" s="49"/>
      <c r="HP332" s="49"/>
      <c r="HQ332" s="49"/>
      <c r="HR332" s="49"/>
      <c r="HS332" s="49"/>
      <c r="HT332" s="49"/>
      <c r="HU332" s="49"/>
      <c r="HV332" s="49"/>
      <c r="HW332" s="49"/>
      <c r="HX332" s="49"/>
      <c r="HY332" s="49"/>
      <c r="HZ332" s="49"/>
      <c r="IA332" s="49"/>
      <c r="IB332" s="49"/>
      <c r="IC332" s="49"/>
      <c r="ID332" s="49"/>
      <c r="IE332" s="49"/>
      <c r="IF332" s="49"/>
      <c r="IG332" s="49"/>
      <c r="IH332" s="49"/>
      <c r="II332" s="49"/>
      <c r="IJ332" s="49"/>
      <c r="IK332" s="49"/>
      <c r="IL332" s="49"/>
      <c r="IM332" s="49"/>
      <c r="IN332" s="49"/>
      <c r="IO332" s="49"/>
      <c r="IP332" s="49"/>
      <c r="IQ332" s="49"/>
      <c r="IR332" s="49"/>
      <c r="IS332" s="49"/>
      <c r="IT332" s="49"/>
      <c r="IU332" s="49"/>
      <c r="IV332" s="49"/>
      <c r="IW332" s="49"/>
      <c r="IX332" s="49"/>
      <c r="IY332" s="49"/>
      <c r="IZ332" s="49"/>
      <c r="JA332" s="49"/>
      <c r="JB332" s="49"/>
      <c r="JC332" s="49"/>
      <c r="JD332" s="49"/>
      <c r="JE332" s="49"/>
      <c r="JF332" s="49"/>
      <c r="JG332" s="49"/>
      <c r="JH332" s="49"/>
      <c r="JI332" s="49"/>
      <c r="JJ332" s="49"/>
      <c r="JK332" s="49"/>
      <c r="JL332" s="49"/>
      <c r="JM332" s="49"/>
      <c r="JN332" s="49"/>
      <c r="JO332" s="49"/>
    </row>
    <row r="333" spans="1:275" s="46" customFormat="1" x14ac:dyDescent="0.3">
      <c r="A333" s="66" t="s">
        <v>661</v>
      </c>
      <c r="B333" t="s">
        <v>617</v>
      </c>
      <c r="C333" t="s">
        <v>649</v>
      </c>
      <c r="D333" s="31"/>
      <c r="E333" s="51"/>
      <c r="F333" s="51"/>
      <c r="G333" s="78">
        <v>0.51609567495020692</v>
      </c>
      <c r="H333" s="79">
        <v>22</v>
      </c>
      <c r="I333" s="81" t="s">
        <v>18</v>
      </c>
      <c r="J333" s="49"/>
      <c r="K333" s="49"/>
      <c r="L333" s="49"/>
      <c r="M333" s="49"/>
      <c r="N333" s="49"/>
      <c r="O333" s="49"/>
      <c r="P333" s="49"/>
      <c r="Q333" s="49"/>
      <c r="R333" s="49"/>
      <c r="S333" s="49"/>
      <c r="T333" s="49"/>
      <c r="U333" s="49"/>
      <c r="V333" s="49"/>
      <c r="W333" s="49"/>
      <c r="X333" s="49"/>
      <c r="Y333" s="49"/>
      <c r="Z333" s="49"/>
      <c r="AA333" s="49"/>
      <c r="AB333" s="49"/>
      <c r="AC333" s="49"/>
      <c r="AD333" s="49"/>
      <c r="AE333" s="49"/>
      <c r="AF333" s="49"/>
      <c r="AG333" s="49"/>
      <c r="AH333" s="49"/>
      <c r="AI333" s="49"/>
      <c r="AJ333" s="49"/>
      <c r="AK333" s="49"/>
      <c r="AL333" s="49"/>
      <c r="AM333" s="49"/>
      <c r="AN333" s="49"/>
      <c r="AO333" s="49"/>
      <c r="AP333" s="49"/>
      <c r="AQ333" s="49"/>
      <c r="AR333" s="49"/>
      <c r="AS333" s="49"/>
      <c r="AT333" s="49"/>
      <c r="AU333" s="49"/>
      <c r="AV333" s="49"/>
      <c r="AW333" s="49"/>
      <c r="AX333" s="49"/>
      <c r="AY333" s="49"/>
      <c r="AZ333" s="49"/>
      <c r="BA333" s="49"/>
      <c r="BB333" s="49"/>
      <c r="BC333" s="49"/>
      <c r="BD333" s="49"/>
      <c r="BE333" s="49"/>
      <c r="BF333" s="49"/>
      <c r="BG333" s="49"/>
      <c r="BH333" s="49"/>
      <c r="BI333" s="49"/>
      <c r="BJ333" s="49"/>
      <c r="BK333" s="49"/>
      <c r="BL333" s="49"/>
      <c r="BM333" s="49"/>
      <c r="BN333" s="49"/>
      <c r="BO333" s="49"/>
      <c r="BP333" s="49"/>
      <c r="BQ333" s="49"/>
      <c r="BR333" s="49"/>
      <c r="BS333" s="49"/>
      <c r="BT333" s="49"/>
      <c r="BU333" s="49"/>
      <c r="BV333" s="49"/>
      <c r="BW333" s="49"/>
      <c r="BX333" s="49"/>
      <c r="BY333" s="49"/>
      <c r="BZ333" s="49"/>
      <c r="CA333" s="49"/>
      <c r="CB333" s="49"/>
      <c r="CC333" s="49"/>
      <c r="CD333" s="49"/>
      <c r="CE333" s="49"/>
      <c r="CF333" s="49"/>
      <c r="CG333" s="49"/>
      <c r="CH333" s="49"/>
      <c r="CI333" s="49"/>
      <c r="CJ333" s="49"/>
      <c r="CK333" s="49"/>
      <c r="CL333" s="49"/>
      <c r="CM333" s="49"/>
      <c r="CN333" s="49"/>
      <c r="CO333" s="49"/>
      <c r="CP333" s="49"/>
      <c r="CQ333" s="49"/>
      <c r="CR333" s="49"/>
      <c r="CS333" s="49"/>
      <c r="CT333" s="49"/>
      <c r="CU333" s="49"/>
      <c r="CV333" s="49"/>
      <c r="CW333" s="49"/>
      <c r="CX333" s="49"/>
      <c r="CY333" s="49"/>
      <c r="CZ333" s="49"/>
      <c r="DA333" s="49"/>
      <c r="DB333" s="49"/>
      <c r="DC333" s="49"/>
      <c r="DD333" s="49"/>
      <c r="DE333" s="49"/>
      <c r="DF333" s="49"/>
      <c r="DG333" s="49"/>
      <c r="DH333" s="49"/>
      <c r="DI333" s="49"/>
      <c r="DJ333" s="49"/>
      <c r="DK333" s="49"/>
      <c r="DL333" s="49"/>
      <c r="DM333" s="49"/>
      <c r="DN333" s="49"/>
      <c r="DO333" s="49"/>
      <c r="DP333" s="49"/>
      <c r="DQ333" s="49"/>
      <c r="DR333" s="49"/>
      <c r="DS333" s="49"/>
      <c r="DT333" s="49"/>
      <c r="DU333" s="49"/>
      <c r="DV333" s="49"/>
      <c r="DW333" s="49"/>
      <c r="DX333" s="49"/>
      <c r="DY333" s="49"/>
      <c r="DZ333" s="49"/>
      <c r="EA333" s="49"/>
      <c r="EB333" s="49"/>
      <c r="EC333" s="49"/>
      <c r="ED333" s="49"/>
      <c r="EE333" s="49"/>
      <c r="EF333" s="49"/>
      <c r="EG333" s="49"/>
      <c r="EH333" s="49"/>
      <c r="EI333" s="49"/>
      <c r="EJ333" s="49"/>
      <c r="EK333" s="49"/>
      <c r="EL333" s="49"/>
      <c r="EM333" s="49"/>
      <c r="EN333" s="49"/>
      <c r="EO333" s="49"/>
      <c r="EP333" s="49"/>
      <c r="EQ333" s="49"/>
      <c r="ER333" s="49"/>
      <c r="ES333" s="49"/>
      <c r="ET333" s="49"/>
      <c r="EU333" s="49"/>
      <c r="EV333" s="49"/>
      <c r="EW333" s="49"/>
      <c r="EX333" s="49"/>
      <c r="EY333" s="49"/>
      <c r="EZ333" s="49"/>
      <c r="FA333" s="49"/>
      <c r="FB333" s="49"/>
      <c r="FC333" s="49"/>
      <c r="FD333" s="49"/>
      <c r="FE333" s="49"/>
      <c r="FF333" s="49"/>
      <c r="FG333" s="49"/>
      <c r="FH333" s="49"/>
      <c r="FI333" s="49"/>
      <c r="FJ333" s="49"/>
      <c r="FK333" s="49"/>
      <c r="FL333" s="49"/>
      <c r="FM333" s="49"/>
      <c r="FN333" s="49"/>
      <c r="FO333" s="49"/>
      <c r="FP333" s="49"/>
      <c r="FQ333" s="49"/>
      <c r="FR333" s="49"/>
      <c r="FS333" s="49"/>
      <c r="FT333" s="49"/>
      <c r="FU333" s="49"/>
      <c r="FV333" s="49"/>
      <c r="FW333" s="49"/>
      <c r="FX333" s="49"/>
      <c r="FY333" s="49"/>
      <c r="FZ333" s="49"/>
      <c r="GA333" s="49"/>
      <c r="GB333" s="49"/>
      <c r="GC333" s="49"/>
      <c r="GD333" s="49"/>
      <c r="GE333" s="49"/>
      <c r="GF333" s="49"/>
      <c r="GG333" s="49"/>
      <c r="GH333" s="49"/>
      <c r="GI333" s="49"/>
      <c r="GJ333" s="49"/>
      <c r="GK333" s="49"/>
      <c r="GL333" s="49"/>
      <c r="GM333" s="49"/>
      <c r="GN333" s="49"/>
      <c r="GO333" s="49"/>
      <c r="GP333" s="49"/>
      <c r="GQ333" s="49"/>
      <c r="GR333" s="49"/>
      <c r="GS333" s="49"/>
      <c r="GT333" s="49"/>
      <c r="GU333" s="49"/>
      <c r="GV333" s="49"/>
      <c r="GW333" s="49"/>
      <c r="GX333" s="49"/>
      <c r="GY333" s="49"/>
      <c r="GZ333" s="49"/>
      <c r="HA333" s="49"/>
      <c r="HB333" s="49"/>
      <c r="HC333" s="49"/>
      <c r="HD333" s="49"/>
      <c r="HE333" s="49"/>
      <c r="HF333" s="49"/>
      <c r="HG333" s="49"/>
      <c r="HH333" s="49"/>
      <c r="HI333" s="49"/>
      <c r="HJ333" s="49"/>
      <c r="HK333" s="49"/>
      <c r="HL333" s="49"/>
      <c r="HM333" s="49"/>
      <c r="HN333" s="49"/>
      <c r="HO333" s="49"/>
      <c r="HP333" s="49"/>
      <c r="HQ333" s="49"/>
      <c r="HR333" s="49"/>
      <c r="HS333" s="49"/>
      <c r="HT333" s="49"/>
      <c r="HU333" s="49"/>
      <c r="HV333" s="49"/>
      <c r="HW333" s="49"/>
      <c r="HX333" s="49"/>
      <c r="HY333" s="49"/>
      <c r="HZ333" s="49"/>
      <c r="IA333" s="49"/>
      <c r="IB333" s="49"/>
      <c r="IC333" s="49"/>
      <c r="ID333" s="49"/>
      <c r="IE333" s="49"/>
      <c r="IF333" s="49"/>
      <c r="IG333" s="49"/>
      <c r="IH333" s="49"/>
      <c r="II333" s="49"/>
      <c r="IJ333" s="49"/>
      <c r="IK333" s="49"/>
      <c r="IL333" s="49"/>
      <c r="IM333" s="49"/>
      <c r="IN333" s="49"/>
      <c r="IO333" s="49"/>
      <c r="IP333" s="49"/>
      <c r="IQ333" s="49"/>
      <c r="IR333" s="49"/>
      <c r="IS333" s="49"/>
      <c r="IT333" s="49"/>
      <c r="IU333" s="49"/>
      <c r="IV333" s="49"/>
      <c r="IW333" s="49"/>
      <c r="IX333" s="49"/>
      <c r="IY333" s="49"/>
      <c r="IZ333" s="49"/>
      <c r="JA333" s="49"/>
      <c r="JB333" s="49"/>
      <c r="JC333" s="49"/>
      <c r="JD333" s="49"/>
      <c r="JE333" s="49"/>
      <c r="JF333" s="49"/>
      <c r="JG333" s="49"/>
      <c r="JH333" s="49"/>
      <c r="JI333" s="49"/>
      <c r="JJ333" s="49"/>
      <c r="JK333" s="49"/>
      <c r="JL333" s="49"/>
      <c r="JM333" s="49"/>
      <c r="JN333" s="49"/>
      <c r="JO333" s="49"/>
    </row>
    <row r="334" spans="1:275" s="46" customFormat="1" x14ac:dyDescent="0.25">
      <c r="A334" s="49" t="s">
        <v>284</v>
      </c>
      <c r="B334" s="49" t="s">
        <v>114</v>
      </c>
      <c r="C334" s="49" t="s">
        <v>115</v>
      </c>
      <c r="D334" s="51">
        <v>0.50534098024934193</v>
      </c>
      <c r="E334" s="51">
        <v>0.51334098024934194</v>
      </c>
      <c r="F334" s="51">
        <v>0.51334098024934194</v>
      </c>
      <c r="G334" s="70">
        <v>0.51334098024934194</v>
      </c>
      <c r="H334" s="71">
        <v>27</v>
      </c>
      <c r="I334" s="73" t="s">
        <v>18</v>
      </c>
      <c r="J334" s="49"/>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c r="AM334" s="49"/>
      <c r="AN334" s="49"/>
      <c r="AO334" s="49"/>
      <c r="AP334" s="49"/>
      <c r="AQ334" s="49"/>
      <c r="AR334" s="49"/>
      <c r="AS334" s="49"/>
      <c r="AT334" s="49"/>
      <c r="AU334" s="49"/>
      <c r="AV334" s="49"/>
      <c r="AW334" s="49"/>
      <c r="AX334" s="49"/>
      <c r="AY334" s="49"/>
      <c r="AZ334" s="49"/>
      <c r="BA334" s="49"/>
      <c r="BB334" s="49"/>
      <c r="BC334" s="49"/>
      <c r="BD334" s="49"/>
      <c r="BE334" s="49"/>
      <c r="BF334" s="49"/>
      <c r="BG334" s="49"/>
      <c r="BH334" s="49"/>
      <c r="BI334" s="49"/>
      <c r="BJ334" s="49"/>
      <c r="BK334" s="49"/>
      <c r="BL334" s="49"/>
      <c r="BM334" s="49"/>
      <c r="BN334" s="49"/>
      <c r="BO334" s="49"/>
      <c r="BP334" s="49"/>
      <c r="BQ334" s="49"/>
      <c r="BR334" s="49"/>
      <c r="BS334" s="49"/>
      <c r="BT334" s="49"/>
      <c r="BU334" s="49"/>
      <c r="BV334" s="49"/>
      <c r="BW334" s="49"/>
      <c r="BX334" s="49"/>
      <c r="BY334" s="49"/>
      <c r="BZ334" s="49"/>
      <c r="CA334" s="49"/>
      <c r="CB334" s="49"/>
      <c r="CC334" s="49"/>
      <c r="CD334" s="49"/>
      <c r="CE334" s="49"/>
      <c r="CF334" s="49"/>
      <c r="CG334" s="49"/>
      <c r="CH334" s="49"/>
      <c r="CI334" s="49"/>
      <c r="CJ334" s="49"/>
      <c r="CK334" s="49"/>
      <c r="CL334" s="49"/>
      <c r="CM334" s="49"/>
      <c r="CN334" s="49"/>
      <c r="CO334" s="49"/>
      <c r="CP334" s="49"/>
      <c r="CQ334" s="49"/>
      <c r="CR334" s="49"/>
      <c r="CS334" s="49"/>
      <c r="CT334" s="49"/>
      <c r="CU334" s="49"/>
      <c r="CV334" s="49"/>
      <c r="CW334" s="49"/>
      <c r="CX334" s="49"/>
      <c r="CY334" s="49"/>
      <c r="CZ334" s="49"/>
      <c r="DA334" s="49"/>
      <c r="DB334" s="49"/>
      <c r="DC334" s="49"/>
      <c r="DD334" s="49"/>
      <c r="DE334" s="49"/>
      <c r="DF334" s="49"/>
      <c r="DG334" s="49"/>
      <c r="DH334" s="49"/>
      <c r="DI334" s="49"/>
      <c r="DJ334" s="49"/>
      <c r="DK334" s="49"/>
      <c r="DL334" s="49"/>
      <c r="DM334" s="49"/>
      <c r="DN334" s="49"/>
      <c r="DO334" s="49"/>
      <c r="DP334" s="49"/>
      <c r="DQ334" s="49"/>
      <c r="DR334" s="49"/>
      <c r="DS334" s="49"/>
      <c r="DT334" s="49"/>
      <c r="DU334" s="49"/>
      <c r="DV334" s="49"/>
      <c r="DW334" s="49"/>
      <c r="DX334" s="49"/>
      <c r="DY334" s="49"/>
      <c r="DZ334" s="49"/>
      <c r="EA334" s="49"/>
      <c r="EB334" s="49"/>
      <c r="EC334" s="49"/>
      <c r="ED334" s="49"/>
      <c r="EE334" s="49"/>
      <c r="EF334" s="49"/>
      <c r="EG334" s="49"/>
      <c r="EH334" s="49"/>
      <c r="EI334" s="49"/>
      <c r="EJ334" s="49"/>
      <c r="EK334" s="49"/>
      <c r="EL334" s="49"/>
      <c r="EM334" s="49"/>
      <c r="EN334" s="49"/>
      <c r="EO334" s="49"/>
      <c r="EP334" s="49"/>
      <c r="EQ334" s="49"/>
      <c r="ER334" s="49"/>
      <c r="ES334" s="49"/>
      <c r="ET334" s="49"/>
      <c r="EU334" s="49"/>
      <c r="EV334" s="49"/>
      <c r="EW334" s="49"/>
      <c r="EX334" s="49"/>
      <c r="EY334" s="49"/>
      <c r="EZ334" s="49"/>
      <c r="FA334" s="49"/>
      <c r="FB334" s="49"/>
      <c r="FC334" s="49"/>
      <c r="FD334" s="49"/>
      <c r="FE334" s="49"/>
      <c r="FF334" s="49"/>
      <c r="FG334" s="49"/>
      <c r="FH334" s="49"/>
      <c r="FI334" s="49"/>
      <c r="FJ334" s="49"/>
      <c r="FK334" s="49"/>
      <c r="FL334" s="49"/>
      <c r="FM334" s="49"/>
      <c r="FN334" s="49"/>
      <c r="FO334" s="49"/>
      <c r="FP334" s="49"/>
      <c r="FQ334" s="49"/>
      <c r="FR334" s="49"/>
      <c r="FS334" s="49"/>
      <c r="FT334" s="49"/>
      <c r="FU334" s="49"/>
      <c r="FV334" s="49"/>
      <c r="FW334" s="49"/>
      <c r="FX334" s="49"/>
      <c r="FY334" s="49"/>
      <c r="FZ334" s="49"/>
      <c r="GA334" s="49"/>
      <c r="GB334" s="49"/>
      <c r="GC334" s="49"/>
      <c r="GD334" s="49"/>
      <c r="GE334" s="49"/>
      <c r="GF334" s="49"/>
      <c r="GG334" s="49"/>
      <c r="GH334" s="49"/>
      <c r="GI334" s="49"/>
      <c r="GJ334" s="49"/>
      <c r="GK334" s="49"/>
      <c r="GL334" s="49"/>
      <c r="GM334" s="49"/>
      <c r="GN334" s="49"/>
      <c r="GO334" s="49"/>
      <c r="GP334" s="49"/>
      <c r="GQ334" s="49"/>
      <c r="GR334" s="49"/>
      <c r="GS334" s="49"/>
      <c r="GT334" s="49"/>
      <c r="GU334" s="49"/>
      <c r="GV334" s="49"/>
      <c r="GW334" s="49"/>
      <c r="GX334" s="49"/>
      <c r="GY334" s="49"/>
      <c r="GZ334" s="49"/>
      <c r="HA334" s="49"/>
      <c r="HB334" s="49"/>
      <c r="HC334" s="49"/>
      <c r="HD334" s="49"/>
      <c r="HE334" s="49"/>
      <c r="HF334" s="49"/>
      <c r="HG334" s="49"/>
      <c r="HH334" s="49"/>
      <c r="HI334" s="49"/>
      <c r="HJ334" s="49"/>
      <c r="HK334" s="49"/>
      <c r="HL334" s="49"/>
      <c r="HM334" s="49"/>
      <c r="HN334" s="49"/>
      <c r="HO334" s="49"/>
      <c r="HP334" s="49"/>
      <c r="HQ334" s="49"/>
      <c r="HR334" s="49"/>
      <c r="HS334" s="49"/>
      <c r="HT334" s="49"/>
      <c r="HU334" s="49"/>
      <c r="HV334" s="49"/>
      <c r="HW334" s="49"/>
      <c r="HX334" s="49"/>
      <c r="HY334" s="49"/>
      <c r="HZ334" s="49"/>
      <c r="IA334" s="49"/>
      <c r="IB334" s="49"/>
      <c r="IC334" s="49"/>
      <c r="ID334" s="49"/>
      <c r="IE334" s="49"/>
      <c r="IF334" s="49"/>
      <c r="IG334" s="49"/>
      <c r="IH334" s="49"/>
      <c r="II334" s="49"/>
      <c r="IJ334" s="49"/>
      <c r="IK334" s="49"/>
      <c r="IL334" s="49"/>
      <c r="IM334" s="49"/>
      <c r="IN334" s="49"/>
      <c r="IO334" s="49"/>
      <c r="IP334" s="49"/>
      <c r="IQ334" s="49"/>
      <c r="IR334" s="49"/>
      <c r="IS334" s="49"/>
      <c r="IT334" s="49"/>
      <c r="IU334" s="49"/>
      <c r="IV334" s="49"/>
      <c r="IW334" s="49"/>
      <c r="IX334" s="49"/>
      <c r="IY334" s="49"/>
      <c r="IZ334" s="49"/>
      <c r="JA334" s="49"/>
      <c r="JB334" s="49"/>
      <c r="JC334" s="49"/>
      <c r="JD334" s="49"/>
      <c r="JE334" s="49"/>
      <c r="JF334" s="49"/>
      <c r="JG334" s="49"/>
      <c r="JH334" s="49"/>
      <c r="JI334" s="49"/>
      <c r="JJ334" s="49"/>
      <c r="JK334" s="49"/>
      <c r="JL334" s="49"/>
      <c r="JM334" s="49"/>
      <c r="JN334" s="49"/>
      <c r="JO334" s="49"/>
    </row>
    <row r="335" spans="1:275" s="46" customFormat="1" x14ac:dyDescent="0.25">
      <c r="A335" s="49" t="s">
        <v>511</v>
      </c>
      <c r="B335" s="49" t="s">
        <v>470</v>
      </c>
      <c r="C335" s="49" t="s">
        <v>471</v>
      </c>
      <c r="D335" s="51"/>
      <c r="E335" s="51"/>
      <c r="F335" s="51"/>
      <c r="G335" s="70">
        <v>0.51332882433031291</v>
      </c>
      <c r="H335" s="71">
        <v>24</v>
      </c>
      <c r="I335" s="70" t="s">
        <v>18</v>
      </c>
      <c r="J335" s="49"/>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c r="AM335" s="49"/>
      <c r="AN335" s="49"/>
      <c r="AO335" s="49"/>
      <c r="AP335" s="49"/>
      <c r="AQ335" s="49"/>
      <c r="AR335" s="49"/>
      <c r="AS335" s="49"/>
      <c r="AT335" s="49"/>
      <c r="AU335" s="49"/>
      <c r="AV335" s="49"/>
      <c r="AW335" s="49"/>
      <c r="AX335" s="49"/>
      <c r="AY335" s="49"/>
      <c r="AZ335" s="49"/>
      <c r="BA335" s="49"/>
      <c r="BB335" s="49"/>
      <c r="BC335" s="49"/>
      <c r="BD335" s="49"/>
      <c r="BE335" s="49"/>
      <c r="BF335" s="49"/>
      <c r="BG335" s="49"/>
      <c r="BH335" s="49"/>
      <c r="BI335" s="49"/>
      <c r="BJ335" s="49"/>
      <c r="BK335" s="49"/>
      <c r="BL335" s="49"/>
      <c r="BM335" s="49"/>
      <c r="BN335" s="49"/>
      <c r="BO335" s="49"/>
      <c r="BP335" s="49"/>
      <c r="BQ335" s="49"/>
      <c r="BR335" s="49"/>
      <c r="BS335" s="49"/>
      <c r="BT335" s="49"/>
      <c r="BU335" s="49"/>
      <c r="BV335" s="49"/>
      <c r="BW335" s="49"/>
      <c r="BX335" s="49"/>
      <c r="BY335" s="49"/>
      <c r="BZ335" s="49"/>
      <c r="CA335" s="49"/>
      <c r="CB335" s="49"/>
      <c r="CC335" s="49"/>
      <c r="CD335" s="49"/>
      <c r="CE335" s="49"/>
      <c r="CF335" s="49"/>
      <c r="CG335" s="49"/>
      <c r="CH335" s="49"/>
      <c r="CI335" s="49"/>
      <c r="CJ335" s="49"/>
      <c r="CK335" s="49"/>
      <c r="CL335" s="49"/>
      <c r="CM335" s="49"/>
      <c r="CN335" s="49"/>
      <c r="CO335" s="49"/>
      <c r="CP335" s="49"/>
      <c r="CQ335" s="49"/>
      <c r="CR335" s="49"/>
      <c r="CS335" s="49"/>
      <c r="CT335" s="49"/>
      <c r="CU335" s="49"/>
      <c r="CV335" s="49"/>
      <c r="CW335" s="49"/>
      <c r="CX335" s="49"/>
      <c r="CY335" s="49"/>
      <c r="CZ335" s="49"/>
      <c r="DA335" s="49"/>
      <c r="DB335" s="49"/>
      <c r="DC335" s="49"/>
      <c r="DD335" s="49"/>
      <c r="DE335" s="49"/>
      <c r="DF335" s="49"/>
      <c r="DG335" s="49"/>
      <c r="DH335" s="49"/>
      <c r="DI335" s="49"/>
      <c r="DJ335" s="49"/>
      <c r="DK335" s="49"/>
      <c r="DL335" s="49"/>
      <c r="DM335" s="49"/>
      <c r="DN335" s="49"/>
      <c r="DO335" s="49"/>
      <c r="DP335" s="49"/>
      <c r="DQ335" s="49"/>
      <c r="DR335" s="49"/>
      <c r="DS335" s="49"/>
      <c r="DT335" s="49"/>
      <c r="DU335" s="49"/>
      <c r="DV335" s="49"/>
      <c r="DW335" s="49"/>
      <c r="DX335" s="49"/>
      <c r="DY335" s="49"/>
      <c r="DZ335" s="49"/>
      <c r="EA335" s="49"/>
      <c r="EB335" s="49"/>
      <c r="EC335" s="49"/>
      <c r="ED335" s="49"/>
      <c r="EE335" s="49"/>
      <c r="EF335" s="49"/>
      <c r="EG335" s="49"/>
      <c r="EH335" s="49"/>
      <c r="EI335" s="49"/>
      <c r="EJ335" s="49"/>
      <c r="EK335" s="49"/>
      <c r="EL335" s="49"/>
      <c r="EM335" s="49"/>
      <c r="EN335" s="49"/>
      <c r="EO335" s="49"/>
      <c r="EP335" s="49"/>
      <c r="EQ335" s="49"/>
      <c r="ER335" s="49"/>
      <c r="ES335" s="49"/>
      <c r="ET335" s="49"/>
      <c r="EU335" s="49"/>
      <c r="EV335" s="49"/>
      <c r="EW335" s="49"/>
      <c r="EX335" s="49"/>
      <c r="EY335" s="49"/>
      <c r="EZ335" s="49"/>
      <c r="FA335" s="49"/>
      <c r="FB335" s="49"/>
      <c r="FC335" s="49"/>
      <c r="FD335" s="49"/>
      <c r="FE335" s="49"/>
      <c r="FF335" s="49"/>
      <c r="FG335" s="49"/>
      <c r="FH335" s="49"/>
      <c r="FI335" s="49"/>
      <c r="FJ335" s="49"/>
      <c r="FK335" s="49"/>
      <c r="FL335" s="49"/>
      <c r="FM335" s="49"/>
      <c r="FN335" s="49"/>
      <c r="FO335" s="49"/>
      <c r="FP335" s="49"/>
      <c r="FQ335" s="49"/>
      <c r="FR335" s="49"/>
      <c r="FS335" s="49"/>
      <c r="FT335" s="49"/>
      <c r="FU335" s="49"/>
      <c r="FV335" s="49"/>
      <c r="FW335" s="49"/>
      <c r="FX335" s="49"/>
      <c r="FY335" s="49"/>
      <c r="FZ335" s="49"/>
      <c r="GA335" s="49"/>
      <c r="GB335" s="49"/>
      <c r="GC335" s="49"/>
      <c r="GD335" s="49"/>
      <c r="GE335" s="49"/>
      <c r="GF335" s="49"/>
      <c r="GG335" s="49"/>
      <c r="GH335" s="49"/>
      <c r="GI335" s="49"/>
      <c r="GJ335" s="49"/>
      <c r="GK335" s="49"/>
      <c r="GL335" s="49"/>
      <c r="GM335" s="49"/>
      <c r="GN335" s="49"/>
      <c r="GO335" s="49"/>
      <c r="GP335" s="49"/>
      <c r="GQ335" s="49"/>
      <c r="GR335" s="49"/>
      <c r="GS335" s="49"/>
      <c r="GT335" s="49"/>
      <c r="GU335" s="49"/>
      <c r="GV335" s="49"/>
      <c r="GW335" s="49"/>
      <c r="GX335" s="49"/>
      <c r="GY335" s="49"/>
      <c r="GZ335" s="49"/>
      <c r="HA335" s="49"/>
      <c r="HB335" s="49"/>
      <c r="HC335" s="49"/>
      <c r="HD335" s="49"/>
      <c r="HE335" s="49"/>
      <c r="HF335" s="49"/>
      <c r="HG335" s="49"/>
      <c r="HH335" s="49"/>
      <c r="HI335" s="49"/>
      <c r="HJ335" s="49"/>
      <c r="HK335" s="49"/>
      <c r="HL335" s="49"/>
      <c r="HM335" s="49"/>
      <c r="HN335" s="49"/>
      <c r="HO335" s="49"/>
      <c r="HP335" s="49"/>
      <c r="HQ335" s="49"/>
      <c r="HR335" s="49"/>
      <c r="HS335" s="49"/>
      <c r="HT335" s="49"/>
      <c r="HU335" s="49"/>
      <c r="HV335" s="49"/>
      <c r="HW335" s="49"/>
      <c r="HX335" s="49"/>
      <c r="HY335" s="49"/>
      <c r="HZ335" s="49"/>
      <c r="IA335" s="49"/>
      <c r="IB335" s="49"/>
      <c r="IC335" s="49"/>
      <c r="ID335" s="49"/>
      <c r="IE335" s="49"/>
      <c r="IF335" s="49"/>
      <c r="IG335" s="49"/>
      <c r="IH335" s="49"/>
      <c r="II335" s="49"/>
      <c r="IJ335" s="49"/>
      <c r="IK335" s="49"/>
      <c r="IL335" s="49"/>
      <c r="IM335" s="49"/>
      <c r="IN335" s="49"/>
      <c r="IO335" s="49"/>
      <c r="IP335" s="49"/>
      <c r="IQ335" s="49"/>
      <c r="IR335" s="49"/>
      <c r="IS335" s="49"/>
      <c r="IT335" s="49"/>
      <c r="IU335" s="49"/>
      <c r="IV335" s="49"/>
      <c r="IW335" s="49"/>
      <c r="IX335" s="49"/>
      <c r="IY335" s="49"/>
      <c r="IZ335" s="49"/>
      <c r="JA335" s="49"/>
      <c r="JB335" s="49"/>
      <c r="JC335" s="49"/>
      <c r="JD335" s="49"/>
      <c r="JE335" s="49"/>
      <c r="JF335" s="49"/>
      <c r="JG335" s="49"/>
      <c r="JH335" s="49"/>
      <c r="JI335" s="49"/>
      <c r="JJ335" s="49"/>
      <c r="JK335" s="49"/>
      <c r="JL335" s="49"/>
      <c r="JM335" s="49"/>
      <c r="JN335" s="49"/>
      <c r="JO335" s="49"/>
    </row>
    <row r="336" spans="1:275" s="46" customFormat="1" x14ac:dyDescent="0.3">
      <c r="A336" s="66" t="s">
        <v>661</v>
      </c>
      <c r="B336" t="s">
        <v>609</v>
      </c>
      <c r="C336" t="s">
        <v>527</v>
      </c>
      <c r="D336" s="31"/>
      <c r="E336" s="51"/>
      <c r="F336" s="51"/>
      <c r="G336" s="78">
        <v>0.50673004571307356</v>
      </c>
      <c r="H336" s="79">
        <v>23</v>
      </c>
      <c r="I336" s="81" t="s">
        <v>18</v>
      </c>
      <c r="J336" s="49"/>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c r="AJ336" s="49"/>
      <c r="AK336" s="49"/>
      <c r="AL336" s="49"/>
      <c r="AM336" s="49"/>
      <c r="AN336" s="49"/>
      <c r="AO336" s="49"/>
      <c r="AP336" s="49"/>
      <c r="AQ336" s="49"/>
      <c r="AR336" s="49"/>
      <c r="AS336" s="49"/>
      <c r="AT336" s="49"/>
      <c r="AU336" s="49"/>
      <c r="AV336" s="49"/>
      <c r="AW336" s="49"/>
      <c r="AX336" s="49"/>
      <c r="AY336" s="49"/>
      <c r="AZ336" s="49"/>
      <c r="BA336" s="49"/>
      <c r="BB336" s="49"/>
      <c r="BC336" s="49"/>
      <c r="BD336" s="49"/>
      <c r="BE336" s="49"/>
      <c r="BF336" s="49"/>
      <c r="BG336" s="49"/>
      <c r="BH336" s="49"/>
      <c r="BI336" s="49"/>
      <c r="BJ336" s="49"/>
      <c r="BK336" s="49"/>
      <c r="BL336" s="49"/>
      <c r="BM336" s="49"/>
      <c r="BN336" s="49"/>
      <c r="BO336" s="49"/>
      <c r="BP336" s="49"/>
      <c r="BQ336" s="49"/>
      <c r="BR336" s="49"/>
      <c r="BS336" s="49"/>
      <c r="BT336" s="49"/>
      <c r="BU336" s="49"/>
      <c r="BV336" s="49"/>
      <c r="BW336" s="49"/>
      <c r="BX336" s="49"/>
      <c r="BY336" s="49"/>
      <c r="BZ336" s="49"/>
      <c r="CA336" s="49"/>
      <c r="CB336" s="49"/>
      <c r="CC336" s="49"/>
      <c r="CD336" s="49"/>
      <c r="CE336" s="49"/>
      <c r="CF336" s="49"/>
      <c r="CG336" s="49"/>
      <c r="CH336" s="49"/>
      <c r="CI336" s="49"/>
      <c r="CJ336" s="49"/>
      <c r="CK336" s="49"/>
      <c r="CL336" s="49"/>
      <c r="CM336" s="49"/>
      <c r="CN336" s="49"/>
      <c r="CO336" s="49"/>
      <c r="CP336" s="49"/>
      <c r="CQ336" s="49"/>
      <c r="CR336" s="49"/>
      <c r="CS336" s="49"/>
      <c r="CT336" s="49"/>
      <c r="CU336" s="49"/>
      <c r="CV336" s="49"/>
      <c r="CW336" s="49"/>
      <c r="CX336" s="49"/>
      <c r="CY336" s="49"/>
      <c r="CZ336" s="49"/>
      <c r="DA336" s="49"/>
      <c r="DB336" s="49"/>
      <c r="DC336" s="49"/>
      <c r="DD336" s="49"/>
      <c r="DE336" s="49"/>
      <c r="DF336" s="49"/>
      <c r="DG336" s="49"/>
      <c r="DH336" s="49"/>
      <c r="DI336" s="49"/>
      <c r="DJ336" s="49"/>
      <c r="DK336" s="49"/>
      <c r="DL336" s="49"/>
      <c r="DM336" s="49"/>
      <c r="DN336" s="49"/>
      <c r="DO336" s="49"/>
      <c r="DP336" s="49"/>
      <c r="DQ336" s="49"/>
      <c r="DR336" s="49"/>
      <c r="DS336" s="49"/>
      <c r="DT336" s="49"/>
      <c r="DU336" s="49"/>
      <c r="DV336" s="49"/>
      <c r="DW336" s="49"/>
      <c r="DX336" s="49"/>
      <c r="DY336" s="49"/>
      <c r="DZ336" s="49"/>
      <c r="EA336" s="49"/>
      <c r="EB336" s="49"/>
      <c r="EC336" s="49"/>
      <c r="ED336" s="49"/>
      <c r="EE336" s="49"/>
      <c r="EF336" s="49"/>
      <c r="EG336" s="49"/>
      <c r="EH336" s="49"/>
      <c r="EI336" s="49"/>
      <c r="EJ336" s="49"/>
      <c r="EK336" s="49"/>
      <c r="EL336" s="49"/>
      <c r="EM336" s="49"/>
      <c r="EN336" s="49"/>
      <c r="EO336" s="49"/>
      <c r="EP336" s="49"/>
      <c r="EQ336" s="49"/>
      <c r="ER336" s="49"/>
      <c r="ES336" s="49"/>
      <c r="ET336" s="49"/>
      <c r="EU336" s="49"/>
      <c r="EV336" s="49"/>
      <c r="EW336" s="49"/>
      <c r="EX336" s="49"/>
      <c r="EY336" s="49"/>
      <c r="EZ336" s="49"/>
      <c r="FA336" s="49"/>
      <c r="FB336" s="49"/>
      <c r="FC336" s="49"/>
      <c r="FD336" s="49"/>
      <c r="FE336" s="49"/>
      <c r="FF336" s="49"/>
      <c r="FG336" s="49"/>
      <c r="FH336" s="49"/>
      <c r="FI336" s="49"/>
      <c r="FJ336" s="49"/>
      <c r="FK336" s="49"/>
      <c r="FL336" s="49"/>
      <c r="FM336" s="49"/>
      <c r="FN336" s="49"/>
      <c r="FO336" s="49"/>
      <c r="FP336" s="49"/>
      <c r="FQ336" s="49"/>
      <c r="FR336" s="49"/>
      <c r="FS336" s="49"/>
      <c r="FT336" s="49"/>
      <c r="FU336" s="49"/>
      <c r="FV336" s="49"/>
      <c r="FW336" s="49"/>
      <c r="FX336" s="49"/>
      <c r="FY336" s="49"/>
      <c r="FZ336" s="49"/>
      <c r="GA336" s="49"/>
      <c r="GB336" s="49"/>
      <c r="GC336" s="49"/>
      <c r="GD336" s="49"/>
      <c r="GE336" s="49"/>
      <c r="GF336" s="49"/>
      <c r="GG336" s="49"/>
      <c r="GH336" s="49"/>
      <c r="GI336" s="49"/>
      <c r="GJ336" s="49"/>
      <c r="GK336" s="49"/>
      <c r="GL336" s="49"/>
      <c r="GM336" s="49"/>
      <c r="GN336" s="49"/>
      <c r="GO336" s="49"/>
      <c r="GP336" s="49"/>
      <c r="GQ336" s="49"/>
      <c r="GR336" s="49"/>
      <c r="GS336" s="49"/>
      <c r="GT336" s="49"/>
      <c r="GU336" s="49"/>
      <c r="GV336" s="49"/>
      <c r="GW336" s="49"/>
      <c r="GX336" s="49"/>
      <c r="GY336" s="49"/>
      <c r="GZ336" s="49"/>
      <c r="HA336" s="49"/>
      <c r="HB336" s="49"/>
      <c r="HC336" s="49"/>
      <c r="HD336" s="49"/>
      <c r="HE336" s="49"/>
      <c r="HF336" s="49"/>
      <c r="HG336" s="49"/>
      <c r="HH336" s="49"/>
      <c r="HI336" s="49"/>
      <c r="HJ336" s="49"/>
      <c r="HK336" s="49"/>
      <c r="HL336" s="49"/>
      <c r="HM336" s="49"/>
      <c r="HN336" s="49"/>
      <c r="HO336" s="49"/>
      <c r="HP336" s="49"/>
      <c r="HQ336" s="49"/>
      <c r="HR336" s="49"/>
      <c r="HS336" s="49"/>
      <c r="HT336" s="49"/>
      <c r="HU336" s="49"/>
      <c r="HV336" s="49"/>
      <c r="HW336" s="49"/>
      <c r="HX336" s="49"/>
      <c r="HY336" s="49"/>
      <c r="HZ336" s="49"/>
      <c r="IA336" s="49"/>
      <c r="IB336" s="49"/>
      <c r="IC336" s="49"/>
      <c r="ID336" s="49"/>
      <c r="IE336" s="49"/>
      <c r="IF336" s="49"/>
      <c r="IG336" s="49"/>
      <c r="IH336" s="49"/>
      <c r="II336" s="49"/>
      <c r="IJ336" s="49"/>
      <c r="IK336" s="49"/>
      <c r="IL336" s="49"/>
      <c r="IM336" s="49"/>
      <c r="IN336" s="49"/>
      <c r="IO336" s="49"/>
      <c r="IP336" s="49"/>
      <c r="IQ336" s="49"/>
      <c r="IR336" s="49"/>
      <c r="IS336" s="49"/>
      <c r="IT336" s="49"/>
      <c r="IU336" s="49"/>
      <c r="IV336" s="49"/>
      <c r="IW336" s="49"/>
      <c r="IX336" s="49"/>
      <c r="IY336" s="49"/>
      <c r="IZ336" s="49"/>
      <c r="JA336" s="49"/>
      <c r="JB336" s="49"/>
      <c r="JC336" s="49"/>
      <c r="JD336" s="49"/>
      <c r="JE336" s="49"/>
      <c r="JF336" s="49"/>
      <c r="JG336" s="49"/>
      <c r="JH336" s="49"/>
      <c r="JI336" s="49"/>
      <c r="JJ336" s="49"/>
      <c r="JK336" s="49"/>
      <c r="JL336" s="49"/>
      <c r="JM336" s="49"/>
      <c r="JN336" s="49"/>
      <c r="JO336" s="49"/>
    </row>
    <row r="337" spans="1:275" s="46" customFormat="1" x14ac:dyDescent="0.25">
      <c r="A337" s="47" t="s">
        <v>971</v>
      </c>
      <c r="B337" s="47" t="s">
        <v>676</v>
      </c>
      <c r="C337" s="47" t="s">
        <v>675</v>
      </c>
      <c r="D337" s="50"/>
      <c r="E337" s="50"/>
      <c r="F337" s="50"/>
      <c r="G337" s="182">
        <v>0.50585146625252786</v>
      </c>
      <c r="H337" s="181">
        <v>51</v>
      </c>
      <c r="I337" s="67" t="s">
        <v>18</v>
      </c>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c r="BM337" s="47"/>
      <c r="BN337" s="47"/>
      <c r="BO337" s="47"/>
      <c r="BP337" s="47"/>
      <c r="BQ337" s="47"/>
      <c r="BR337" s="47"/>
      <c r="BS337" s="47"/>
      <c r="BT337" s="47"/>
      <c r="BU337" s="47"/>
      <c r="BV337" s="47"/>
      <c r="BW337" s="47"/>
      <c r="BX337" s="47"/>
      <c r="BY337" s="47"/>
      <c r="BZ337" s="47"/>
      <c r="CA337" s="47"/>
      <c r="CB337" s="47"/>
      <c r="CC337" s="47"/>
      <c r="CD337" s="47"/>
      <c r="CE337" s="47"/>
      <c r="CF337" s="47"/>
      <c r="CG337" s="47"/>
      <c r="CH337" s="47"/>
      <c r="CI337" s="47"/>
      <c r="CJ337" s="47"/>
      <c r="CK337" s="47"/>
      <c r="CL337" s="47"/>
      <c r="CM337" s="47"/>
      <c r="CN337" s="47"/>
      <c r="CO337" s="47"/>
      <c r="CP337" s="47"/>
      <c r="CQ337" s="47"/>
      <c r="CR337" s="47"/>
      <c r="CS337" s="47"/>
      <c r="CT337" s="47"/>
      <c r="CU337" s="47"/>
      <c r="CV337" s="47"/>
      <c r="CW337" s="47"/>
      <c r="CX337" s="47"/>
      <c r="CY337" s="47"/>
      <c r="CZ337" s="47"/>
      <c r="DA337" s="47"/>
      <c r="DB337" s="47"/>
      <c r="DC337" s="47"/>
      <c r="DD337" s="47"/>
      <c r="DE337" s="47"/>
      <c r="DF337" s="47"/>
      <c r="DG337" s="47"/>
      <c r="DH337" s="47"/>
      <c r="DI337" s="47"/>
      <c r="DJ337" s="47"/>
      <c r="DK337" s="47"/>
      <c r="DL337" s="47"/>
      <c r="DM337" s="47"/>
      <c r="DN337" s="47"/>
      <c r="DO337" s="47"/>
      <c r="DP337" s="47"/>
      <c r="DQ337" s="47"/>
      <c r="DR337" s="47"/>
      <c r="DS337" s="47"/>
      <c r="DT337" s="47"/>
      <c r="DU337" s="47"/>
      <c r="DV337" s="47"/>
      <c r="DW337" s="47"/>
      <c r="DX337" s="47"/>
      <c r="DY337" s="47"/>
      <c r="DZ337" s="47"/>
      <c r="EA337" s="47"/>
      <c r="EB337" s="47"/>
      <c r="EC337" s="47"/>
      <c r="ED337" s="47"/>
      <c r="EE337" s="47"/>
      <c r="EF337" s="47"/>
      <c r="EG337" s="47"/>
      <c r="EH337" s="47"/>
      <c r="EI337" s="47"/>
      <c r="EJ337" s="47"/>
      <c r="EK337" s="47"/>
      <c r="EL337" s="47"/>
      <c r="EM337" s="47"/>
      <c r="EN337" s="47"/>
      <c r="EO337" s="47"/>
      <c r="EP337" s="47"/>
      <c r="EQ337" s="47"/>
      <c r="ER337" s="47"/>
      <c r="ES337" s="47"/>
      <c r="ET337" s="47"/>
      <c r="EU337" s="47"/>
      <c r="EV337" s="47"/>
      <c r="EW337" s="47"/>
      <c r="EX337" s="47"/>
      <c r="EY337" s="47"/>
      <c r="EZ337" s="47"/>
      <c r="FA337" s="47"/>
      <c r="FB337" s="47"/>
      <c r="FC337" s="47"/>
      <c r="FD337" s="47"/>
      <c r="FE337" s="47"/>
      <c r="FF337" s="47"/>
      <c r="FG337" s="47"/>
      <c r="FH337" s="47"/>
      <c r="FI337" s="47"/>
      <c r="FJ337" s="47"/>
      <c r="FK337" s="47"/>
      <c r="FL337" s="47"/>
      <c r="FM337" s="47"/>
      <c r="FN337" s="47"/>
      <c r="FO337" s="47"/>
      <c r="FP337" s="47"/>
      <c r="FQ337" s="47"/>
      <c r="FR337" s="47"/>
      <c r="FS337" s="47"/>
      <c r="FT337" s="47"/>
      <c r="FU337" s="47"/>
      <c r="FV337" s="47"/>
      <c r="FW337" s="47"/>
      <c r="FX337" s="47"/>
      <c r="FY337" s="47"/>
      <c r="FZ337" s="47"/>
      <c r="GA337" s="47"/>
      <c r="GB337" s="47"/>
      <c r="GC337" s="47"/>
      <c r="GD337" s="47"/>
      <c r="GE337" s="47"/>
      <c r="GF337" s="47"/>
      <c r="GG337" s="47"/>
      <c r="GH337" s="47"/>
      <c r="GI337" s="47"/>
      <c r="GJ337" s="47"/>
      <c r="GK337" s="47"/>
      <c r="GL337" s="47"/>
      <c r="GM337" s="47"/>
      <c r="GN337" s="47"/>
      <c r="GO337" s="47"/>
      <c r="GP337" s="47"/>
      <c r="GQ337" s="47"/>
      <c r="GR337" s="47"/>
      <c r="GS337" s="47"/>
      <c r="GT337" s="47"/>
      <c r="GU337" s="47"/>
      <c r="GV337" s="47"/>
      <c r="GW337" s="47"/>
      <c r="GX337" s="47"/>
      <c r="GY337" s="47"/>
      <c r="GZ337" s="47"/>
      <c r="HA337" s="47"/>
      <c r="HB337" s="47"/>
      <c r="HC337" s="47"/>
      <c r="HD337" s="47"/>
      <c r="HE337" s="47"/>
      <c r="HF337" s="47"/>
      <c r="HG337" s="47"/>
      <c r="HH337" s="47"/>
      <c r="HI337" s="47"/>
      <c r="HJ337" s="47"/>
      <c r="HK337" s="47"/>
      <c r="HL337" s="47"/>
      <c r="HM337" s="47"/>
      <c r="HN337" s="47"/>
      <c r="HO337" s="47"/>
      <c r="HP337" s="47"/>
      <c r="HQ337" s="47"/>
      <c r="HR337" s="47"/>
      <c r="HS337" s="47"/>
      <c r="HT337" s="47"/>
      <c r="HU337" s="47"/>
      <c r="HV337" s="47"/>
      <c r="HW337" s="47"/>
      <c r="HX337" s="47"/>
      <c r="HY337" s="47"/>
      <c r="HZ337" s="47"/>
      <c r="IA337" s="47"/>
      <c r="IB337" s="47"/>
      <c r="IC337" s="47"/>
      <c r="ID337" s="47"/>
      <c r="IE337" s="47"/>
      <c r="IF337" s="47"/>
      <c r="IG337" s="47"/>
      <c r="IH337" s="47"/>
      <c r="II337" s="47"/>
      <c r="IJ337" s="47"/>
      <c r="IK337" s="47"/>
      <c r="IL337" s="47"/>
      <c r="IM337" s="47"/>
      <c r="IN337" s="47"/>
      <c r="IO337" s="47"/>
      <c r="IP337" s="47"/>
      <c r="IQ337" s="47"/>
      <c r="IR337" s="47"/>
      <c r="IS337" s="47"/>
      <c r="IT337" s="47"/>
      <c r="IU337" s="47"/>
      <c r="IV337" s="47"/>
      <c r="IW337" s="47"/>
      <c r="IX337" s="47"/>
      <c r="IY337" s="47"/>
      <c r="IZ337" s="47"/>
      <c r="JA337" s="47"/>
      <c r="JB337" s="47"/>
      <c r="JC337" s="47"/>
      <c r="JD337" s="47"/>
      <c r="JE337" s="47"/>
      <c r="JF337" s="47"/>
      <c r="JG337" s="47"/>
      <c r="JH337" s="47"/>
      <c r="JI337" s="47"/>
      <c r="JJ337" s="47"/>
      <c r="JK337" s="47"/>
      <c r="JL337" s="47"/>
      <c r="JM337" s="47"/>
      <c r="JN337" s="47"/>
      <c r="JO337" s="47"/>
    </row>
    <row r="338" spans="1:275" s="46" customFormat="1" x14ac:dyDescent="0.25">
      <c r="A338" s="49" t="s">
        <v>435</v>
      </c>
      <c r="B338" s="51" t="s">
        <v>356</v>
      </c>
      <c r="C338" s="51" t="s">
        <v>357</v>
      </c>
      <c r="D338" s="51">
        <v>0.49151647206242832</v>
      </c>
      <c r="E338" s="51">
        <v>0.50551647206242833</v>
      </c>
      <c r="F338" s="51">
        <v>0.50551647206242833</v>
      </c>
      <c r="G338" s="70">
        <v>0.50551647206242833</v>
      </c>
      <c r="H338" s="71">
        <v>27</v>
      </c>
      <c r="I338" s="73" t="s">
        <v>80</v>
      </c>
      <c r="J338" s="49"/>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c r="AJ338" s="49"/>
      <c r="AK338" s="49"/>
      <c r="AL338" s="49"/>
      <c r="AM338" s="49"/>
      <c r="AN338" s="49"/>
      <c r="AO338" s="49"/>
      <c r="AP338" s="49"/>
      <c r="AQ338" s="49"/>
      <c r="AR338" s="49"/>
      <c r="AS338" s="49"/>
      <c r="AT338" s="49"/>
      <c r="AU338" s="49"/>
      <c r="AV338" s="49"/>
      <c r="AW338" s="49"/>
      <c r="AX338" s="49"/>
      <c r="AY338" s="49"/>
      <c r="AZ338" s="49"/>
      <c r="BA338" s="49"/>
      <c r="BB338" s="49"/>
      <c r="BC338" s="49"/>
      <c r="BD338" s="49"/>
      <c r="BE338" s="49"/>
      <c r="BF338" s="49"/>
      <c r="BG338" s="49"/>
      <c r="BH338" s="49"/>
      <c r="BI338" s="49"/>
      <c r="BJ338" s="49"/>
      <c r="BK338" s="49"/>
      <c r="BL338" s="49"/>
      <c r="BM338" s="49"/>
      <c r="BN338" s="49"/>
      <c r="BO338" s="49"/>
      <c r="BP338" s="49"/>
      <c r="BQ338" s="49"/>
      <c r="BR338" s="49"/>
      <c r="BS338" s="49"/>
      <c r="BT338" s="49"/>
      <c r="BU338" s="49"/>
      <c r="BV338" s="49"/>
      <c r="BW338" s="49"/>
      <c r="BX338" s="49"/>
      <c r="BY338" s="49"/>
      <c r="BZ338" s="49"/>
      <c r="CA338" s="49"/>
      <c r="CB338" s="49"/>
      <c r="CC338" s="49"/>
      <c r="CD338" s="49"/>
      <c r="CE338" s="49"/>
      <c r="CF338" s="49"/>
      <c r="CG338" s="49"/>
      <c r="CH338" s="49"/>
      <c r="CI338" s="49"/>
      <c r="CJ338" s="49"/>
      <c r="CK338" s="49"/>
      <c r="CL338" s="49"/>
      <c r="CM338" s="49"/>
      <c r="CN338" s="49"/>
      <c r="CO338" s="49"/>
      <c r="CP338" s="49"/>
      <c r="CQ338" s="49"/>
      <c r="CR338" s="49"/>
      <c r="CS338" s="49"/>
      <c r="CT338" s="49"/>
      <c r="CU338" s="49"/>
      <c r="CV338" s="49"/>
      <c r="CW338" s="49"/>
      <c r="CX338" s="49"/>
      <c r="CY338" s="49"/>
      <c r="CZ338" s="49"/>
      <c r="DA338" s="49"/>
      <c r="DB338" s="49"/>
      <c r="DC338" s="49"/>
      <c r="DD338" s="49"/>
      <c r="DE338" s="49"/>
      <c r="DF338" s="49"/>
      <c r="DG338" s="49"/>
      <c r="DH338" s="49"/>
      <c r="DI338" s="49"/>
      <c r="DJ338" s="49"/>
      <c r="DK338" s="49"/>
      <c r="DL338" s="49"/>
      <c r="DM338" s="49"/>
      <c r="DN338" s="49"/>
      <c r="DO338" s="49"/>
      <c r="DP338" s="49"/>
      <c r="DQ338" s="49"/>
      <c r="DR338" s="49"/>
      <c r="DS338" s="49"/>
      <c r="DT338" s="49"/>
      <c r="DU338" s="49"/>
      <c r="DV338" s="49"/>
      <c r="DW338" s="49"/>
      <c r="DX338" s="49"/>
      <c r="DY338" s="49"/>
      <c r="DZ338" s="49"/>
      <c r="EA338" s="49"/>
      <c r="EB338" s="49"/>
      <c r="EC338" s="49"/>
      <c r="ED338" s="49"/>
      <c r="EE338" s="49"/>
      <c r="EF338" s="49"/>
      <c r="EG338" s="49"/>
      <c r="EH338" s="49"/>
      <c r="EI338" s="49"/>
      <c r="EJ338" s="49"/>
      <c r="EK338" s="49"/>
      <c r="EL338" s="49"/>
      <c r="EM338" s="49"/>
      <c r="EN338" s="49"/>
      <c r="EO338" s="49"/>
      <c r="EP338" s="49"/>
      <c r="EQ338" s="49"/>
      <c r="ER338" s="49"/>
      <c r="ES338" s="49"/>
      <c r="ET338" s="49"/>
      <c r="EU338" s="49"/>
      <c r="EV338" s="49"/>
      <c r="EW338" s="49"/>
      <c r="EX338" s="49"/>
      <c r="EY338" s="49"/>
      <c r="EZ338" s="49"/>
      <c r="FA338" s="49"/>
      <c r="FB338" s="49"/>
      <c r="FC338" s="49"/>
      <c r="FD338" s="49"/>
      <c r="FE338" s="49"/>
      <c r="FF338" s="49"/>
      <c r="FG338" s="49"/>
      <c r="FH338" s="49"/>
      <c r="FI338" s="49"/>
      <c r="FJ338" s="49"/>
      <c r="FK338" s="49"/>
      <c r="FL338" s="49"/>
      <c r="FM338" s="49"/>
      <c r="FN338" s="49"/>
      <c r="FO338" s="49"/>
      <c r="FP338" s="49"/>
      <c r="FQ338" s="49"/>
      <c r="FR338" s="49"/>
      <c r="FS338" s="49"/>
      <c r="FT338" s="49"/>
      <c r="FU338" s="49"/>
      <c r="FV338" s="49"/>
      <c r="FW338" s="49"/>
      <c r="FX338" s="49"/>
      <c r="FY338" s="49"/>
      <c r="FZ338" s="49"/>
      <c r="GA338" s="49"/>
      <c r="GB338" s="49"/>
      <c r="GC338" s="49"/>
      <c r="GD338" s="49"/>
      <c r="GE338" s="49"/>
      <c r="GF338" s="49"/>
      <c r="GG338" s="49"/>
      <c r="GH338" s="49"/>
      <c r="GI338" s="49"/>
      <c r="GJ338" s="49"/>
      <c r="GK338" s="49"/>
      <c r="GL338" s="49"/>
      <c r="GM338" s="49"/>
      <c r="GN338" s="49"/>
      <c r="GO338" s="49"/>
      <c r="GP338" s="49"/>
      <c r="GQ338" s="49"/>
      <c r="GR338" s="49"/>
      <c r="GS338" s="49"/>
      <c r="GT338" s="49"/>
      <c r="GU338" s="49"/>
      <c r="GV338" s="49"/>
      <c r="GW338" s="49"/>
      <c r="GX338" s="49"/>
      <c r="GY338" s="49"/>
      <c r="GZ338" s="49"/>
      <c r="HA338" s="49"/>
      <c r="HB338" s="49"/>
      <c r="HC338" s="49"/>
      <c r="HD338" s="49"/>
      <c r="HE338" s="49"/>
      <c r="HF338" s="49"/>
      <c r="HG338" s="49"/>
      <c r="HH338" s="49"/>
      <c r="HI338" s="49"/>
      <c r="HJ338" s="49"/>
      <c r="HK338" s="49"/>
      <c r="HL338" s="49"/>
      <c r="HM338" s="49"/>
      <c r="HN338" s="49"/>
      <c r="HO338" s="49"/>
      <c r="HP338" s="49"/>
      <c r="HQ338" s="49"/>
      <c r="HR338" s="49"/>
      <c r="HS338" s="49"/>
      <c r="HT338" s="49"/>
      <c r="HU338" s="49"/>
      <c r="HV338" s="49"/>
      <c r="HW338" s="49"/>
      <c r="HX338" s="49"/>
      <c r="HY338" s="49"/>
      <c r="HZ338" s="49"/>
      <c r="IA338" s="49"/>
      <c r="IB338" s="49"/>
      <c r="IC338" s="49"/>
      <c r="ID338" s="49"/>
      <c r="IE338" s="49"/>
      <c r="IF338" s="49"/>
      <c r="IG338" s="49"/>
      <c r="IH338" s="49"/>
      <c r="II338" s="49"/>
      <c r="IJ338" s="49"/>
      <c r="IK338" s="49"/>
      <c r="IL338" s="49"/>
      <c r="IM338" s="49"/>
      <c r="IN338" s="49"/>
      <c r="IO338" s="49"/>
      <c r="IP338" s="49"/>
      <c r="IQ338" s="49"/>
      <c r="IR338" s="49"/>
      <c r="IS338" s="49"/>
      <c r="IT338" s="49"/>
      <c r="IU338" s="49"/>
      <c r="IV338" s="49"/>
      <c r="IW338" s="49"/>
      <c r="IX338" s="49"/>
      <c r="IY338" s="49"/>
      <c r="IZ338" s="49"/>
      <c r="JA338" s="49"/>
      <c r="JB338" s="49"/>
      <c r="JC338" s="49"/>
      <c r="JD338" s="49"/>
      <c r="JE338" s="49"/>
      <c r="JF338" s="49"/>
      <c r="JG338" s="49"/>
      <c r="JH338" s="49"/>
      <c r="JI338" s="49"/>
      <c r="JJ338" s="49"/>
      <c r="JK338" s="49"/>
      <c r="JL338" s="49"/>
      <c r="JM338" s="49"/>
      <c r="JN338" s="49"/>
      <c r="JO338" s="49"/>
    </row>
    <row r="339" spans="1:275" s="46" customFormat="1" x14ac:dyDescent="0.25">
      <c r="A339" s="49" t="s">
        <v>603</v>
      </c>
      <c r="B339" s="49" t="s">
        <v>549</v>
      </c>
      <c r="C339" s="49" t="s">
        <v>137</v>
      </c>
      <c r="D339" s="51"/>
      <c r="E339" s="51"/>
      <c r="F339" s="51"/>
      <c r="G339" s="70">
        <v>0.49117634635374263</v>
      </c>
      <c r="H339" s="71">
        <v>40</v>
      </c>
      <c r="I339" s="70" t="s">
        <v>18</v>
      </c>
      <c r="J339" s="49"/>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c r="AM339" s="49"/>
      <c r="AN339" s="49"/>
      <c r="AO339" s="49"/>
      <c r="AP339" s="49"/>
      <c r="AQ339" s="49"/>
      <c r="AR339" s="49"/>
      <c r="AS339" s="49"/>
      <c r="AT339" s="49"/>
      <c r="AU339" s="49"/>
      <c r="AV339" s="49"/>
      <c r="AW339" s="49"/>
      <c r="AX339" s="49"/>
      <c r="AY339" s="49"/>
      <c r="AZ339" s="49"/>
      <c r="BA339" s="49"/>
      <c r="BB339" s="49"/>
      <c r="BC339" s="49"/>
      <c r="BD339" s="49"/>
      <c r="BE339" s="49"/>
      <c r="BF339" s="49"/>
      <c r="BG339" s="49"/>
      <c r="BH339" s="49"/>
      <c r="BI339" s="49"/>
      <c r="BJ339" s="49"/>
      <c r="BK339" s="49"/>
      <c r="BL339" s="49"/>
      <c r="BM339" s="49"/>
      <c r="BN339" s="49"/>
      <c r="BO339" s="49"/>
      <c r="BP339" s="49"/>
      <c r="BQ339" s="49"/>
      <c r="BR339" s="49"/>
      <c r="BS339" s="49"/>
      <c r="BT339" s="49"/>
      <c r="BU339" s="49"/>
      <c r="BV339" s="49"/>
      <c r="BW339" s="49"/>
      <c r="BX339" s="49"/>
      <c r="BY339" s="49"/>
      <c r="BZ339" s="49"/>
      <c r="CA339" s="49"/>
      <c r="CB339" s="49"/>
      <c r="CC339" s="49"/>
      <c r="CD339" s="49"/>
      <c r="CE339" s="49"/>
      <c r="CF339" s="49"/>
      <c r="CG339" s="49"/>
      <c r="CH339" s="49"/>
      <c r="CI339" s="49"/>
      <c r="CJ339" s="49"/>
      <c r="CK339" s="49"/>
      <c r="CL339" s="49"/>
      <c r="CM339" s="49"/>
      <c r="CN339" s="49"/>
      <c r="CO339" s="49"/>
      <c r="CP339" s="49"/>
      <c r="CQ339" s="49"/>
      <c r="CR339" s="49"/>
      <c r="CS339" s="49"/>
      <c r="CT339" s="49"/>
      <c r="CU339" s="49"/>
      <c r="CV339" s="49"/>
      <c r="CW339" s="49"/>
      <c r="CX339" s="49"/>
      <c r="CY339" s="49"/>
      <c r="CZ339" s="49"/>
      <c r="DA339" s="49"/>
      <c r="DB339" s="49"/>
      <c r="DC339" s="49"/>
      <c r="DD339" s="49"/>
      <c r="DE339" s="49"/>
      <c r="DF339" s="49"/>
      <c r="DG339" s="49"/>
      <c r="DH339" s="49"/>
      <c r="DI339" s="49"/>
      <c r="DJ339" s="49"/>
      <c r="DK339" s="49"/>
      <c r="DL339" s="49"/>
      <c r="DM339" s="49"/>
      <c r="DN339" s="49"/>
      <c r="DO339" s="49"/>
      <c r="DP339" s="49"/>
      <c r="DQ339" s="49"/>
      <c r="DR339" s="49"/>
      <c r="DS339" s="49"/>
      <c r="DT339" s="49"/>
      <c r="DU339" s="49"/>
      <c r="DV339" s="49"/>
      <c r="DW339" s="49"/>
      <c r="DX339" s="49"/>
      <c r="DY339" s="49"/>
      <c r="DZ339" s="49"/>
      <c r="EA339" s="49"/>
      <c r="EB339" s="49"/>
      <c r="EC339" s="49"/>
      <c r="ED339" s="49"/>
      <c r="EE339" s="49"/>
      <c r="EF339" s="49"/>
      <c r="EG339" s="49"/>
      <c r="EH339" s="49"/>
      <c r="EI339" s="49"/>
      <c r="EJ339" s="49"/>
      <c r="EK339" s="49"/>
      <c r="EL339" s="49"/>
      <c r="EM339" s="49"/>
      <c r="EN339" s="49"/>
      <c r="EO339" s="49"/>
      <c r="EP339" s="49"/>
      <c r="EQ339" s="49"/>
      <c r="ER339" s="49"/>
      <c r="ES339" s="49"/>
      <c r="ET339" s="49"/>
      <c r="EU339" s="49"/>
      <c r="EV339" s="49"/>
      <c r="EW339" s="49"/>
      <c r="EX339" s="49"/>
      <c r="EY339" s="49"/>
      <c r="EZ339" s="49"/>
      <c r="FA339" s="49"/>
      <c r="FB339" s="49"/>
      <c r="FC339" s="49"/>
      <c r="FD339" s="49"/>
      <c r="FE339" s="49"/>
      <c r="FF339" s="49"/>
      <c r="FG339" s="49"/>
      <c r="FH339" s="49"/>
      <c r="FI339" s="49"/>
      <c r="FJ339" s="49"/>
      <c r="FK339" s="49"/>
      <c r="FL339" s="49"/>
      <c r="FM339" s="49"/>
      <c r="FN339" s="49"/>
      <c r="FO339" s="49"/>
      <c r="FP339" s="49"/>
      <c r="FQ339" s="49"/>
      <c r="FR339" s="49"/>
      <c r="FS339" s="49"/>
      <c r="FT339" s="49"/>
      <c r="FU339" s="49"/>
      <c r="FV339" s="49"/>
      <c r="FW339" s="49"/>
      <c r="FX339" s="49"/>
      <c r="FY339" s="49"/>
      <c r="FZ339" s="49"/>
      <c r="GA339" s="49"/>
      <c r="GB339" s="49"/>
      <c r="GC339" s="49"/>
      <c r="GD339" s="49"/>
      <c r="GE339" s="49"/>
      <c r="GF339" s="49"/>
      <c r="GG339" s="49"/>
      <c r="GH339" s="49"/>
      <c r="GI339" s="49"/>
      <c r="GJ339" s="49"/>
      <c r="GK339" s="49"/>
      <c r="GL339" s="49"/>
      <c r="GM339" s="49"/>
      <c r="GN339" s="49"/>
      <c r="GO339" s="49"/>
      <c r="GP339" s="49"/>
      <c r="GQ339" s="49"/>
      <c r="GR339" s="49"/>
      <c r="GS339" s="49"/>
      <c r="GT339" s="49"/>
      <c r="GU339" s="49"/>
      <c r="GV339" s="49"/>
      <c r="GW339" s="49"/>
      <c r="GX339" s="49"/>
      <c r="GY339" s="49"/>
      <c r="GZ339" s="49"/>
      <c r="HA339" s="49"/>
      <c r="HB339" s="49"/>
      <c r="HC339" s="49"/>
      <c r="HD339" s="49"/>
      <c r="HE339" s="49"/>
      <c r="HF339" s="49"/>
      <c r="HG339" s="49"/>
      <c r="HH339" s="49"/>
      <c r="HI339" s="49"/>
      <c r="HJ339" s="49"/>
      <c r="HK339" s="49"/>
      <c r="HL339" s="49"/>
      <c r="HM339" s="49"/>
      <c r="HN339" s="49"/>
      <c r="HO339" s="49"/>
      <c r="HP339" s="49"/>
      <c r="HQ339" s="49"/>
      <c r="HR339" s="49"/>
      <c r="HS339" s="49"/>
      <c r="HT339" s="49"/>
      <c r="HU339" s="49"/>
      <c r="HV339" s="49"/>
      <c r="HW339" s="49"/>
      <c r="HX339" s="49"/>
      <c r="HY339" s="49"/>
      <c r="HZ339" s="49"/>
      <c r="IA339" s="49"/>
      <c r="IB339" s="49"/>
      <c r="IC339" s="49"/>
      <c r="ID339" s="49"/>
      <c r="IE339" s="49"/>
      <c r="IF339" s="49"/>
      <c r="IG339" s="49"/>
      <c r="IH339" s="49"/>
      <c r="II339" s="49"/>
      <c r="IJ339" s="49"/>
      <c r="IK339" s="49"/>
      <c r="IL339" s="49"/>
      <c r="IM339" s="49"/>
      <c r="IN339" s="49"/>
      <c r="IO339" s="49"/>
      <c r="IP339" s="49"/>
      <c r="IQ339" s="49"/>
      <c r="IR339" s="49"/>
      <c r="IS339" s="49"/>
      <c r="IT339" s="49"/>
      <c r="IU339" s="49"/>
      <c r="IV339" s="49"/>
      <c r="IW339" s="49"/>
      <c r="IX339" s="49"/>
      <c r="IY339" s="49"/>
      <c r="IZ339" s="49"/>
      <c r="JA339" s="49"/>
      <c r="JB339" s="49"/>
      <c r="JC339" s="49"/>
      <c r="JD339" s="49"/>
      <c r="JE339" s="49"/>
      <c r="JF339" s="49"/>
      <c r="JG339" s="49"/>
      <c r="JH339" s="49"/>
      <c r="JI339" s="49"/>
      <c r="JJ339" s="49"/>
      <c r="JK339" s="49"/>
      <c r="JL339" s="49"/>
      <c r="JM339" s="49"/>
      <c r="JN339" s="49"/>
      <c r="JO339" s="49"/>
    </row>
    <row r="340" spans="1:275" s="46" customFormat="1" x14ac:dyDescent="0.25">
      <c r="A340" s="49" t="s">
        <v>284</v>
      </c>
      <c r="B340" s="49" t="s">
        <v>90</v>
      </c>
      <c r="C340" s="49" t="s">
        <v>91</v>
      </c>
      <c r="D340" s="51">
        <v>0.46458968557996505</v>
      </c>
      <c r="E340" s="51">
        <v>0.48758968557996507</v>
      </c>
      <c r="F340" s="51">
        <v>0.48758968557996507</v>
      </c>
      <c r="G340" s="70">
        <v>0.48758968557996507</v>
      </c>
      <c r="H340" s="71">
        <v>28</v>
      </c>
      <c r="I340" s="73" t="s">
        <v>18</v>
      </c>
      <c r="J340" s="49"/>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c r="AM340" s="49"/>
      <c r="AN340" s="49"/>
      <c r="AO340" s="49"/>
      <c r="AP340" s="49"/>
      <c r="AQ340" s="49"/>
      <c r="AR340" s="49"/>
      <c r="AS340" s="49"/>
      <c r="AT340" s="49"/>
      <c r="AU340" s="49"/>
      <c r="AV340" s="49"/>
      <c r="AW340" s="49"/>
      <c r="AX340" s="49"/>
      <c r="AY340" s="49"/>
      <c r="AZ340" s="49"/>
      <c r="BA340" s="49"/>
      <c r="BB340" s="49"/>
      <c r="BC340" s="49"/>
      <c r="BD340" s="49"/>
      <c r="BE340" s="49"/>
      <c r="BF340" s="49"/>
      <c r="BG340" s="49"/>
      <c r="BH340" s="49"/>
      <c r="BI340" s="49"/>
      <c r="BJ340" s="49"/>
      <c r="BK340" s="49"/>
      <c r="BL340" s="49"/>
      <c r="BM340" s="49"/>
      <c r="BN340" s="49"/>
      <c r="BO340" s="49"/>
      <c r="BP340" s="49"/>
      <c r="BQ340" s="49"/>
      <c r="BR340" s="49"/>
      <c r="BS340" s="49"/>
      <c r="BT340" s="49"/>
      <c r="BU340" s="49"/>
      <c r="BV340" s="49"/>
      <c r="BW340" s="49"/>
      <c r="BX340" s="49"/>
      <c r="BY340" s="49"/>
      <c r="BZ340" s="49"/>
      <c r="CA340" s="49"/>
      <c r="CB340" s="49"/>
      <c r="CC340" s="49"/>
      <c r="CD340" s="49"/>
      <c r="CE340" s="49"/>
      <c r="CF340" s="49"/>
      <c r="CG340" s="49"/>
      <c r="CH340" s="49"/>
      <c r="CI340" s="49"/>
      <c r="CJ340" s="49"/>
      <c r="CK340" s="49"/>
      <c r="CL340" s="49"/>
      <c r="CM340" s="49"/>
      <c r="CN340" s="49"/>
      <c r="CO340" s="49"/>
      <c r="CP340" s="49"/>
      <c r="CQ340" s="49"/>
      <c r="CR340" s="49"/>
      <c r="CS340" s="49"/>
      <c r="CT340" s="49"/>
      <c r="CU340" s="49"/>
      <c r="CV340" s="49"/>
      <c r="CW340" s="49"/>
      <c r="CX340" s="49"/>
      <c r="CY340" s="49"/>
      <c r="CZ340" s="49"/>
      <c r="DA340" s="49"/>
      <c r="DB340" s="49"/>
      <c r="DC340" s="49"/>
      <c r="DD340" s="49"/>
      <c r="DE340" s="49"/>
      <c r="DF340" s="49"/>
      <c r="DG340" s="49"/>
      <c r="DH340" s="49"/>
      <c r="DI340" s="49"/>
      <c r="DJ340" s="49"/>
      <c r="DK340" s="49"/>
      <c r="DL340" s="49"/>
      <c r="DM340" s="49"/>
      <c r="DN340" s="49"/>
      <c r="DO340" s="49"/>
      <c r="DP340" s="49"/>
      <c r="DQ340" s="49"/>
      <c r="DR340" s="49"/>
      <c r="DS340" s="49"/>
      <c r="DT340" s="49"/>
      <c r="DU340" s="49"/>
      <c r="DV340" s="49"/>
      <c r="DW340" s="49"/>
      <c r="DX340" s="49"/>
      <c r="DY340" s="49"/>
      <c r="DZ340" s="49"/>
      <c r="EA340" s="49"/>
      <c r="EB340" s="49"/>
      <c r="EC340" s="49"/>
      <c r="ED340" s="49"/>
      <c r="EE340" s="49"/>
      <c r="EF340" s="49"/>
      <c r="EG340" s="49"/>
      <c r="EH340" s="49"/>
      <c r="EI340" s="49"/>
      <c r="EJ340" s="49"/>
      <c r="EK340" s="49"/>
      <c r="EL340" s="49"/>
      <c r="EM340" s="49"/>
      <c r="EN340" s="49"/>
      <c r="EO340" s="49"/>
      <c r="EP340" s="49"/>
      <c r="EQ340" s="49"/>
      <c r="ER340" s="49"/>
      <c r="ES340" s="49"/>
      <c r="ET340" s="49"/>
      <c r="EU340" s="49"/>
      <c r="EV340" s="49"/>
      <c r="EW340" s="49"/>
      <c r="EX340" s="49"/>
      <c r="EY340" s="49"/>
      <c r="EZ340" s="49"/>
      <c r="FA340" s="49"/>
      <c r="FB340" s="49"/>
      <c r="FC340" s="49"/>
      <c r="FD340" s="49"/>
      <c r="FE340" s="49"/>
      <c r="FF340" s="49"/>
      <c r="FG340" s="49"/>
      <c r="FH340" s="49"/>
      <c r="FI340" s="49"/>
      <c r="FJ340" s="49"/>
      <c r="FK340" s="49"/>
      <c r="FL340" s="49"/>
      <c r="FM340" s="49"/>
      <c r="FN340" s="49"/>
      <c r="FO340" s="49"/>
      <c r="FP340" s="49"/>
      <c r="FQ340" s="49"/>
      <c r="FR340" s="49"/>
      <c r="FS340" s="49"/>
      <c r="FT340" s="49"/>
      <c r="FU340" s="49"/>
      <c r="FV340" s="49"/>
      <c r="FW340" s="49"/>
      <c r="FX340" s="49"/>
      <c r="FY340" s="49"/>
      <c r="FZ340" s="49"/>
      <c r="GA340" s="49"/>
      <c r="GB340" s="49"/>
      <c r="GC340" s="49"/>
      <c r="GD340" s="49"/>
      <c r="GE340" s="49"/>
      <c r="GF340" s="49"/>
      <c r="GG340" s="49"/>
      <c r="GH340" s="49"/>
      <c r="GI340" s="49"/>
      <c r="GJ340" s="49"/>
      <c r="GK340" s="49"/>
      <c r="GL340" s="49"/>
      <c r="GM340" s="49"/>
      <c r="GN340" s="49"/>
      <c r="GO340" s="49"/>
      <c r="GP340" s="49"/>
      <c r="GQ340" s="49"/>
      <c r="GR340" s="49"/>
      <c r="GS340" s="49"/>
      <c r="GT340" s="49"/>
      <c r="GU340" s="49"/>
      <c r="GV340" s="49"/>
      <c r="GW340" s="49"/>
      <c r="GX340" s="49"/>
      <c r="GY340" s="49"/>
      <c r="GZ340" s="49"/>
      <c r="HA340" s="49"/>
      <c r="HB340" s="49"/>
      <c r="HC340" s="49"/>
      <c r="HD340" s="49"/>
      <c r="HE340" s="49"/>
      <c r="HF340" s="49"/>
      <c r="HG340" s="49"/>
      <c r="HH340" s="49"/>
      <c r="HI340" s="49"/>
      <c r="HJ340" s="49"/>
      <c r="HK340" s="49"/>
      <c r="HL340" s="49"/>
      <c r="HM340" s="49"/>
      <c r="HN340" s="49"/>
      <c r="HO340" s="49"/>
      <c r="HP340" s="49"/>
      <c r="HQ340" s="49"/>
      <c r="HR340" s="49"/>
      <c r="HS340" s="49"/>
      <c r="HT340" s="49"/>
      <c r="HU340" s="49"/>
      <c r="HV340" s="49"/>
      <c r="HW340" s="49"/>
      <c r="HX340" s="49"/>
      <c r="HY340" s="49"/>
      <c r="HZ340" s="49"/>
      <c r="IA340" s="49"/>
      <c r="IB340" s="49"/>
      <c r="IC340" s="49"/>
      <c r="ID340" s="49"/>
      <c r="IE340" s="49"/>
      <c r="IF340" s="49"/>
      <c r="IG340" s="49"/>
      <c r="IH340" s="49"/>
      <c r="II340" s="49"/>
      <c r="IJ340" s="49"/>
      <c r="IK340" s="49"/>
      <c r="IL340" s="49"/>
      <c r="IM340" s="49"/>
      <c r="IN340" s="49"/>
      <c r="IO340" s="49"/>
      <c r="IP340" s="49"/>
      <c r="IQ340" s="49"/>
      <c r="IR340" s="49"/>
      <c r="IS340" s="49"/>
      <c r="IT340" s="49"/>
      <c r="IU340" s="49"/>
      <c r="IV340" s="49"/>
      <c r="IW340" s="49"/>
      <c r="IX340" s="49"/>
      <c r="IY340" s="49"/>
      <c r="IZ340" s="49"/>
      <c r="JA340" s="49"/>
      <c r="JB340" s="49"/>
      <c r="JC340" s="49"/>
      <c r="JD340" s="49"/>
      <c r="JE340" s="49"/>
      <c r="JF340" s="49"/>
      <c r="JG340" s="49"/>
      <c r="JH340" s="49"/>
      <c r="JI340" s="49"/>
      <c r="JJ340" s="49"/>
      <c r="JK340" s="49"/>
      <c r="JL340" s="49"/>
      <c r="JM340" s="49"/>
      <c r="JN340" s="49"/>
      <c r="JO340" s="49"/>
    </row>
    <row r="341" spans="1:275" s="46" customFormat="1" x14ac:dyDescent="0.25">
      <c r="A341" s="49" t="s">
        <v>603</v>
      </c>
      <c r="B341" s="49" t="s">
        <v>531</v>
      </c>
      <c r="C341" s="49" t="s">
        <v>527</v>
      </c>
      <c r="D341" s="51"/>
      <c r="E341" s="51"/>
      <c r="F341" s="51"/>
      <c r="G341" s="70">
        <v>0.4815301658695692</v>
      </c>
      <c r="H341" s="71">
        <v>41</v>
      </c>
      <c r="I341" s="70" t="s">
        <v>18</v>
      </c>
      <c r="J341" s="4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49"/>
      <c r="AJ341" s="49"/>
      <c r="AK341" s="49"/>
      <c r="AL341" s="49"/>
      <c r="AM341" s="49"/>
      <c r="AN341" s="49"/>
      <c r="AO341" s="49"/>
      <c r="AP341" s="49"/>
      <c r="AQ341" s="49"/>
      <c r="AR341" s="49"/>
      <c r="AS341" s="49"/>
      <c r="AT341" s="49"/>
      <c r="AU341" s="49"/>
      <c r="AV341" s="49"/>
      <c r="AW341" s="49"/>
      <c r="AX341" s="49"/>
      <c r="AY341" s="49"/>
      <c r="AZ341" s="49"/>
      <c r="BA341" s="49"/>
      <c r="BB341" s="49"/>
      <c r="BC341" s="49"/>
      <c r="BD341" s="49"/>
      <c r="BE341" s="49"/>
      <c r="BF341" s="49"/>
      <c r="BG341" s="49"/>
      <c r="BH341" s="49"/>
      <c r="BI341" s="49"/>
      <c r="BJ341" s="49"/>
      <c r="BK341" s="49"/>
      <c r="BL341" s="49"/>
      <c r="BM341" s="49"/>
      <c r="BN341" s="49"/>
      <c r="BO341" s="49"/>
      <c r="BP341" s="49"/>
      <c r="BQ341" s="49"/>
      <c r="BR341" s="49"/>
      <c r="BS341" s="49"/>
      <c r="BT341" s="49"/>
      <c r="BU341" s="49"/>
      <c r="BV341" s="49"/>
      <c r="BW341" s="49"/>
      <c r="BX341" s="49"/>
      <c r="BY341" s="49"/>
      <c r="BZ341" s="49"/>
      <c r="CA341" s="49"/>
      <c r="CB341" s="49"/>
      <c r="CC341" s="49"/>
      <c r="CD341" s="49"/>
      <c r="CE341" s="49"/>
      <c r="CF341" s="49"/>
      <c r="CG341" s="49"/>
      <c r="CH341" s="49"/>
      <c r="CI341" s="49"/>
      <c r="CJ341" s="49"/>
      <c r="CK341" s="49"/>
      <c r="CL341" s="49"/>
      <c r="CM341" s="49"/>
      <c r="CN341" s="49"/>
      <c r="CO341" s="49"/>
      <c r="CP341" s="49"/>
      <c r="CQ341" s="49"/>
      <c r="CR341" s="49"/>
      <c r="CS341" s="49"/>
      <c r="CT341" s="49"/>
      <c r="CU341" s="49"/>
      <c r="CV341" s="49"/>
      <c r="CW341" s="49"/>
      <c r="CX341" s="49"/>
      <c r="CY341" s="49"/>
      <c r="CZ341" s="49"/>
      <c r="DA341" s="49"/>
      <c r="DB341" s="49"/>
      <c r="DC341" s="49"/>
      <c r="DD341" s="49"/>
      <c r="DE341" s="49"/>
      <c r="DF341" s="49"/>
      <c r="DG341" s="49"/>
      <c r="DH341" s="49"/>
      <c r="DI341" s="49"/>
      <c r="DJ341" s="49"/>
      <c r="DK341" s="49"/>
      <c r="DL341" s="49"/>
      <c r="DM341" s="49"/>
      <c r="DN341" s="49"/>
      <c r="DO341" s="49"/>
      <c r="DP341" s="49"/>
      <c r="DQ341" s="49"/>
      <c r="DR341" s="49"/>
      <c r="DS341" s="49"/>
      <c r="DT341" s="49"/>
      <c r="DU341" s="49"/>
      <c r="DV341" s="49"/>
      <c r="DW341" s="49"/>
      <c r="DX341" s="49"/>
      <c r="DY341" s="49"/>
      <c r="DZ341" s="49"/>
      <c r="EA341" s="49"/>
      <c r="EB341" s="49"/>
      <c r="EC341" s="49"/>
      <c r="ED341" s="49"/>
      <c r="EE341" s="49"/>
      <c r="EF341" s="49"/>
      <c r="EG341" s="49"/>
      <c r="EH341" s="49"/>
      <c r="EI341" s="49"/>
      <c r="EJ341" s="49"/>
      <c r="EK341" s="49"/>
      <c r="EL341" s="49"/>
      <c r="EM341" s="49"/>
      <c r="EN341" s="49"/>
      <c r="EO341" s="49"/>
      <c r="EP341" s="49"/>
      <c r="EQ341" s="49"/>
      <c r="ER341" s="49"/>
      <c r="ES341" s="49"/>
      <c r="ET341" s="49"/>
      <c r="EU341" s="49"/>
      <c r="EV341" s="49"/>
      <c r="EW341" s="49"/>
      <c r="EX341" s="49"/>
      <c r="EY341" s="49"/>
      <c r="EZ341" s="49"/>
      <c r="FA341" s="49"/>
      <c r="FB341" s="49"/>
      <c r="FC341" s="49"/>
      <c r="FD341" s="49"/>
      <c r="FE341" s="49"/>
      <c r="FF341" s="49"/>
      <c r="FG341" s="49"/>
      <c r="FH341" s="49"/>
      <c r="FI341" s="49"/>
      <c r="FJ341" s="49"/>
      <c r="FK341" s="49"/>
      <c r="FL341" s="49"/>
      <c r="FM341" s="49"/>
      <c r="FN341" s="49"/>
      <c r="FO341" s="49"/>
      <c r="FP341" s="49"/>
      <c r="FQ341" s="49"/>
      <c r="FR341" s="49"/>
      <c r="FS341" s="49"/>
      <c r="FT341" s="49"/>
      <c r="FU341" s="49"/>
      <c r="FV341" s="49"/>
      <c r="FW341" s="49"/>
      <c r="FX341" s="49"/>
      <c r="FY341" s="49"/>
      <c r="FZ341" s="49"/>
      <c r="GA341" s="49"/>
      <c r="GB341" s="49"/>
      <c r="GC341" s="49"/>
      <c r="GD341" s="49"/>
      <c r="GE341" s="49"/>
      <c r="GF341" s="49"/>
      <c r="GG341" s="49"/>
      <c r="GH341" s="49"/>
      <c r="GI341" s="49"/>
      <c r="GJ341" s="49"/>
      <c r="GK341" s="49"/>
      <c r="GL341" s="49"/>
      <c r="GM341" s="49"/>
      <c r="GN341" s="49"/>
      <c r="GO341" s="49"/>
      <c r="GP341" s="49"/>
      <c r="GQ341" s="49"/>
      <c r="GR341" s="49"/>
      <c r="GS341" s="49"/>
      <c r="GT341" s="49"/>
      <c r="GU341" s="49"/>
      <c r="GV341" s="49"/>
      <c r="GW341" s="49"/>
      <c r="GX341" s="49"/>
      <c r="GY341" s="49"/>
      <c r="GZ341" s="49"/>
      <c r="HA341" s="49"/>
      <c r="HB341" s="49"/>
      <c r="HC341" s="49"/>
      <c r="HD341" s="49"/>
      <c r="HE341" s="49"/>
      <c r="HF341" s="49"/>
      <c r="HG341" s="49"/>
      <c r="HH341" s="49"/>
      <c r="HI341" s="49"/>
      <c r="HJ341" s="49"/>
      <c r="HK341" s="49"/>
      <c r="HL341" s="49"/>
      <c r="HM341" s="49"/>
      <c r="HN341" s="49"/>
      <c r="HO341" s="49"/>
      <c r="HP341" s="49"/>
      <c r="HQ341" s="49"/>
      <c r="HR341" s="49"/>
      <c r="HS341" s="49"/>
      <c r="HT341" s="49"/>
      <c r="HU341" s="49"/>
      <c r="HV341" s="49"/>
      <c r="HW341" s="49"/>
      <c r="HX341" s="49"/>
      <c r="HY341" s="49"/>
      <c r="HZ341" s="49"/>
      <c r="IA341" s="49"/>
      <c r="IB341" s="49"/>
      <c r="IC341" s="49"/>
      <c r="ID341" s="49"/>
      <c r="IE341" s="49"/>
      <c r="IF341" s="49"/>
      <c r="IG341" s="49"/>
      <c r="IH341" s="49"/>
      <c r="II341" s="49"/>
      <c r="IJ341" s="49"/>
      <c r="IK341" s="49"/>
      <c r="IL341" s="49"/>
      <c r="IM341" s="49"/>
      <c r="IN341" s="49"/>
      <c r="IO341" s="49"/>
      <c r="IP341" s="49"/>
      <c r="IQ341" s="49"/>
      <c r="IR341" s="49"/>
      <c r="IS341" s="49"/>
      <c r="IT341" s="49"/>
      <c r="IU341" s="49"/>
      <c r="IV341" s="49"/>
      <c r="IW341" s="49"/>
      <c r="IX341" s="49"/>
      <c r="IY341" s="49"/>
      <c r="IZ341" s="49"/>
      <c r="JA341" s="49"/>
      <c r="JB341" s="49"/>
      <c r="JC341" s="49"/>
      <c r="JD341" s="49"/>
      <c r="JE341" s="49"/>
      <c r="JF341" s="49"/>
      <c r="JG341" s="49"/>
      <c r="JH341" s="49"/>
      <c r="JI341" s="49"/>
      <c r="JJ341" s="49"/>
      <c r="JK341" s="49"/>
      <c r="JL341" s="49"/>
      <c r="JM341" s="49"/>
      <c r="JN341" s="49"/>
      <c r="JO341" s="49"/>
    </row>
    <row r="342" spans="1:275" s="46" customFormat="1" x14ac:dyDescent="0.25">
      <c r="A342" s="49" t="s">
        <v>283</v>
      </c>
      <c r="B342" s="55" t="s">
        <v>252</v>
      </c>
      <c r="C342" s="55" t="s">
        <v>253</v>
      </c>
      <c r="D342" s="56">
        <v>0.47076371510328452</v>
      </c>
      <c r="E342" s="56">
        <v>0.47976371510328453</v>
      </c>
      <c r="F342" s="56">
        <v>0.47976371510328453</v>
      </c>
      <c r="G342" s="82">
        <v>0.47976371510328453</v>
      </c>
      <c r="H342" s="83">
        <v>24</v>
      </c>
      <c r="I342" s="84" t="s">
        <v>18</v>
      </c>
      <c r="J342" s="49"/>
      <c r="K342" s="49"/>
      <c r="L342" s="49"/>
      <c r="M342" s="49"/>
      <c r="N342" s="49"/>
      <c r="O342" s="49"/>
      <c r="P342" s="49"/>
      <c r="Q342" s="49"/>
      <c r="R342" s="49"/>
      <c r="S342" s="49"/>
      <c r="T342" s="49"/>
      <c r="U342" s="49"/>
      <c r="V342" s="49"/>
      <c r="W342" s="49"/>
      <c r="X342" s="49"/>
      <c r="Y342" s="49"/>
      <c r="Z342" s="49"/>
      <c r="AA342" s="49"/>
      <c r="AB342" s="49"/>
      <c r="AC342" s="49"/>
      <c r="AD342" s="49"/>
      <c r="AE342" s="49"/>
      <c r="AF342" s="49"/>
      <c r="AG342" s="49"/>
      <c r="AH342" s="49"/>
      <c r="AI342" s="49"/>
      <c r="AJ342" s="49"/>
      <c r="AK342" s="49"/>
      <c r="AL342" s="49"/>
      <c r="AM342" s="49"/>
      <c r="AN342" s="49"/>
      <c r="AO342" s="49"/>
      <c r="AP342" s="49"/>
      <c r="AQ342" s="49"/>
      <c r="AR342" s="49"/>
      <c r="AS342" s="49"/>
      <c r="AT342" s="49"/>
      <c r="AU342" s="49"/>
      <c r="AV342" s="49"/>
      <c r="AW342" s="49"/>
      <c r="AX342" s="49"/>
      <c r="AY342" s="49"/>
      <c r="AZ342" s="49"/>
      <c r="BA342" s="49"/>
      <c r="BB342" s="49"/>
      <c r="BC342" s="49"/>
      <c r="BD342" s="49"/>
      <c r="BE342" s="49"/>
      <c r="BF342" s="49"/>
      <c r="BG342" s="49"/>
      <c r="BH342" s="49"/>
      <c r="BI342" s="49"/>
      <c r="BJ342" s="49"/>
      <c r="BK342" s="49"/>
      <c r="BL342" s="49"/>
      <c r="BM342" s="49"/>
      <c r="BN342" s="49"/>
      <c r="BO342" s="49"/>
      <c r="BP342" s="49"/>
      <c r="BQ342" s="49"/>
      <c r="BR342" s="49"/>
      <c r="BS342" s="49"/>
      <c r="BT342" s="49"/>
      <c r="BU342" s="49"/>
      <c r="BV342" s="49"/>
      <c r="BW342" s="49"/>
      <c r="BX342" s="49"/>
      <c r="BY342" s="49"/>
      <c r="BZ342" s="49"/>
      <c r="CA342" s="49"/>
      <c r="CB342" s="49"/>
      <c r="CC342" s="49"/>
      <c r="CD342" s="49"/>
      <c r="CE342" s="49"/>
      <c r="CF342" s="49"/>
      <c r="CG342" s="49"/>
      <c r="CH342" s="49"/>
      <c r="CI342" s="49"/>
      <c r="CJ342" s="49"/>
      <c r="CK342" s="49"/>
      <c r="CL342" s="49"/>
      <c r="CM342" s="49"/>
      <c r="CN342" s="49"/>
      <c r="CO342" s="49"/>
      <c r="CP342" s="49"/>
      <c r="CQ342" s="49"/>
      <c r="CR342" s="49"/>
      <c r="CS342" s="49"/>
      <c r="CT342" s="49"/>
      <c r="CU342" s="49"/>
      <c r="CV342" s="49"/>
      <c r="CW342" s="49"/>
      <c r="CX342" s="49"/>
      <c r="CY342" s="49"/>
      <c r="CZ342" s="49"/>
      <c r="DA342" s="49"/>
      <c r="DB342" s="49"/>
      <c r="DC342" s="49"/>
      <c r="DD342" s="49"/>
      <c r="DE342" s="49"/>
      <c r="DF342" s="49"/>
      <c r="DG342" s="49"/>
      <c r="DH342" s="49"/>
      <c r="DI342" s="49"/>
      <c r="DJ342" s="49"/>
      <c r="DK342" s="49"/>
      <c r="DL342" s="49"/>
      <c r="DM342" s="49"/>
      <c r="DN342" s="49"/>
      <c r="DO342" s="49"/>
      <c r="DP342" s="49"/>
      <c r="DQ342" s="49"/>
      <c r="DR342" s="49"/>
      <c r="DS342" s="49"/>
      <c r="DT342" s="49"/>
      <c r="DU342" s="49"/>
      <c r="DV342" s="49"/>
      <c r="DW342" s="49"/>
      <c r="DX342" s="49"/>
      <c r="DY342" s="49"/>
      <c r="DZ342" s="49"/>
      <c r="EA342" s="49"/>
      <c r="EB342" s="49"/>
      <c r="EC342" s="49"/>
      <c r="ED342" s="49"/>
      <c r="EE342" s="49"/>
      <c r="EF342" s="49"/>
      <c r="EG342" s="49"/>
      <c r="EH342" s="49"/>
      <c r="EI342" s="49"/>
      <c r="EJ342" s="49"/>
      <c r="EK342" s="49"/>
      <c r="EL342" s="49"/>
      <c r="EM342" s="49"/>
      <c r="EN342" s="49"/>
      <c r="EO342" s="49"/>
      <c r="EP342" s="49"/>
      <c r="EQ342" s="49"/>
      <c r="ER342" s="49"/>
      <c r="ES342" s="49"/>
      <c r="ET342" s="49"/>
      <c r="EU342" s="49"/>
      <c r="EV342" s="49"/>
      <c r="EW342" s="49"/>
      <c r="EX342" s="49"/>
      <c r="EY342" s="49"/>
      <c r="EZ342" s="49"/>
      <c r="FA342" s="49"/>
      <c r="FB342" s="49"/>
      <c r="FC342" s="49"/>
      <c r="FD342" s="49"/>
      <c r="FE342" s="49"/>
      <c r="FF342" s="49"/>
      <c r="FG342" s="49"/>
      <c r="FH342" s="49"/>
      <c r="FI342" s="49"/>
      <c r="FJ342" s="49"/>
      <c r="FK342" s="49"/>
      <c r="FL342" s="49"/>
      <c r="FM342" s="49"/>
      <c r="FN342" s="49"/>
      <c r="FO342" s="49"/>
      <c r="FP342" s="49"/>
      <c r="FQ342" s="49"/>
      <c r="FR342" s="49"/>
      <c r="FS342" s="49"/>
      <c r="FT342" s="49"/>
      <c r="FU342" s="49"/>
      <c r="FV342" s="49"/>
      <c r="FW342" s="49"/>
      <c r="FX342" s="49"/>
      <c r="FY342" s="49"/>
      <c r="FZ342" s="49"/>
      <c r="GA342" s="49"/>
      <c r="GB342" s="49"/>
      <c r="GC342" s="49"/>
      <c r="GD342" s="49"/>
      <c r="GE342" s="49"/>
      <c r="GF342" s="49"/>
      <c r="GG342" s="49"/>
      <c r="GH342" s="49"/>
      <c r="GI342" s="49"/>
      <c r="GJ342" s="49"/>
      <c r="GK342" s="49"/>
      <c r="GL342" s="49"/>
      <c r="GM342" s="49"/>
      <c r="GN342" s="49"/>
      <c r="GO342" s="49"/>
      <c r="GP342" s="49"/>
      <c r="GQ342" s="49"/>
      <c r="GR342" s="49"/>
      <c r="GS342" s="49"/>
      <c r="GT342" s="49"/>
      <c r="GU342" s="49"/>
      <c r="GV342" s="49"/>
      <c r="GW342" s="49"/>
      <c r="GX342" s="49"/>
      <c r="GY342" s="49"/>
      <c r="GZ342" s="49"/>
      <c r="HA342" s="49"/>
      <c r="HB342" s="49"/>
      <c r="HC342" s="49"/>
      <c r="HD342" s="49"/>
      <c r="HE342" s="49"/>
      <c r="HF342" s="49"/>
      <c r="HG342" s="49"/>
      <c r="HH342" s="49"/>
      <c r="HI342" s="49"/>
      <c r="HJ342" s="49"/>
      <c r="HK342" s="49"/>
      <c r="HL342" s="49"/>
      <c r="HM342" s="49"/>
      <c r="HN342" s="49"/>
      <c r="HO342" s="49"/>
      <c r="HP342" s="49"/>
      <c r="HQ342" s="49"/>
      <c r="HR342" s="49"/>
      <c r="HS342" s="49"/>
      <c r="HT342" s="49"/>
      <c r="HU342" s="49"/>
      <c r="HV342" s="49"/>
      <c r="HW342" s="49"/>
      <c r="HX342" s="49"/>
      <c r="HY342" s="49"/>
      <c r="HZ342" s="49"/>
      <c r="IA342" s="49"/>
      <c r="IB342" s="49"/>
      <c r="IC342" s="49"/>
      <c r="ID342" s="49"/>
      <c r="IE342" s="49"/>
      <c r="IF342" s="49"/>
      <c r="IG342" s="49"/>
      <c r="IH342" s="49"/>
      <c r="II342" s="49"/>
      <c r="IJ342" s="49"/>
      <c r="IK342" s="49"/>
      <c r="IL342" s="49"/>
      <c r="IM342" s="49"/>
      <c r="IN342" s="49"/>
      <c r="IO342" s="49"/>
      <c r="IP342" s="49"/>
      <c r="IQ342" s="49"/>
      <c r="IR342" s="49"/>
      <c r="IS342" s="49"/>
      <c r="IT342" s="49"/>
      <c r="IU342" s="49"/>
      <c r="IV342" s="49"/>
      <c r="IW342" s="49"/>
      <c r="IX342" s="49"/>
      <c r="IY342" s="49"/>
      <c r="IZ342" s="49"/>
      <c r="JA342" s="49"/>
      <c r="JB342" s="49"/>
      <c r="JC342" s="49"/>
      <c r="JD342" s="49"/>
      <c r="JE342" s="49"/>
      <c r="JF342" s="49"/>
      <c r="JG342" s="49"/>
      <c r="JH342" s="49"/>
      <c r="JI342" s="49"/>
      <c r="JJ342" s="49"/>
      <c r="JK342" s="49"/>
      <c r="JL342" s="49"/>
      <c r="JM342" s="49"/>
      <c r="JN342" s="49"/>
      <c r="JO342" s="49"/>
    </row>
    <row r="343" spans="1:275" s="46" customFormat="1" x14ac:dyDescent="0.25">
      <c r="A343" s="49" t="s">
        <v>284</v>
      </c>
      <c r="B343" s="49" t="s">
        <v>44</v>
      </c>
      <c r="C343" s="49" t="s">
        <v>76</v>
      </c>
      <c r="D343" s="51">
        <v>0.45039846607041456</v>
      </c>
      <c r="E343" s="51">
        <v>0.46439846607041457</v>
      </c>
      <c r="F343" s="51">
        <v>0.46439846607041457</v>
      </c>
      <c r="G343" s="70">
        <v>0.46439846607041457</v>
      </c>
      <c r="H343" s="71">
        <v>24</v>
      </c>
      <c r="I343" s="73" t="s">
        <v>18</v>
      </c>
      <c r="J343" s="49"/>
      <c r="K343" s="49"/>
      <c r="L343" s="49"/>
      <c r="M343" s="49"/>
      <c r="N343" s="49"/>
      <c r="O343" s="49"/>
      <c r="P343" s="49"/>
      <c r="Q343" s="49"/>
      <c r="R343" s="49"/>
      <c r="S343" s="49"/>
      <c r="T343" s="49"/>
      <c r="U343" s="49"/>
      <c r="V343" s="49"/>
      <c r="W343" s="49"/>
      <c r="X343" s="49"/>
      <c r="Y343" s="49"/>
      <c r="Z343" s="49"/>
      <c r="AA343" s="49"/>
      <c r="AB343" s="49"/>
      <c r="AC343" s="49"/>
      <c r="AD343" s="49"/>
      <c r="AE343" s="49"/>
      <c r="AF343" s="49"/>
      <c r="AG343" s="49"/>
      <c r="AH343" s="49"/>
      <c r="AI343" s="49"/>
      <c r="AJ343" s="49"/>
      <c r="AK343" s="49"/>
      <c r="AL343" s="49"/>
      <c r="AM343" s="49"/>
      <c r="AN343" s="49"/>
      <c r="AO343" s="49"/>
      <c r="AP343" s="49"/>
      <c r="AQ343" s="49"/>
      <c r="AR343" s="49"/>
      <c r="AS343" s="49"/>
      <c r="AT343" s="49"/>
      <c r="AU343" s="49"/>
      <c r="AV343" s="49"/>
      <c r="AW343" s="49"/>
      <c r="AX343" s="49"/>
      <c r="AY343" s="49"/>
      <c r="AZ343" s="49"/>
      <c r="BA343" s="49"/>
      <c r="BB343" s="49"/>
      <c r="BC343" s="49"/>
      <c r="BD343" s="49"/>
      <c r="BE343" s="49"/>
      <c r="BF343" s="49"/>
      <c r="BG343" s="49"/>
      <c r="BH343" s="49"/>
      <c r="BI343" s="49"/>
      <c r="BJ343" s="49"/>
      <c r="BK343" s="49"/>
      <c r="BL343" s="49"/>
      <c r="BM343" s="49"/>
      <c r="BN343" s="49"/>
      <c r="BO343" s="49"/>
      <c r="BP343" s="49"/>
      <c r="BQ343" s="49"/>
      <c r="BR343" s="49"/>
      <c r="BS343" s="49"/>
      <c r="BT343" s="49"/>
      <c r="BU343" s="49"/>
      <c r="BV343" s="49"/>
      <c r="BW343" s="49"/>
      <c r="BX343" s="49"/>
      <c r="BY343" s="49"/>
      <c r="BZ343" s="49"/>
      <c r="CA343" s="49"/>
      <c r="CB343" s="49"/>
      <c r="CC343" s="49"/>
      <c r="CD343" s="49"/>
      <c r="CE343" s="49"/>
      <c r="CF343" s="49"/>
      <c r="CG343" s="49"/>
      <c r="CH343" s="49"/>
      <c r="CI343" s="49"/>
      <c r="CJ343" s="49"/>
      <c r="CK343" s="49"/>
      <c r="CL343" s="49"/>
      <c r="CM343" s="49"/>
      <c r="CN343" s="49"/>
      <c r="CO343" s="49"/>
      <c r="CP343" s="49"/>
      <c r="CQ343" s="49"/>
      <c r="CR343" s="49"/>
      <c r="CS343" s="49"/>
      <c r="CT343" s="49"/>
      <c r="CU343" s="49"/>
      <c r="CV343" s="49"/>
      <c r="CW343" s="49"/>
      <c r="CX343" s="49"/>
      <c r="CY343" s="49"/>
      <c r="CZ343" s="49"/>
      <c r="DA343" s="49"/>
      <c r="DB343" s="49"/>
      <c r="DC343" s="49"/>
      <c r="DD343" s="49"/>
      <c r="DE343" s="49"/>
      <c r="DF343" s="49"/>
      <c r="DG343" s="49"/>
      <c r="DH343" s="49"/>
      <c r="DI343" s="49"/>
      <c r="DJ343" s="49"/>
      <c r="DK343" s="49"/>
      <c r="DL343" s="49"/>
      <c r="DM343" s="49"/>
      <c r="DN343" s="49"/>
      <c r="DO343" s="49"/>
      <c r="DP343" s="49"/>
      <c r="DQ343" s="49"/>
      <c r="DR343" s="49"/>
      <c r="DS343" s="49"/>
      <c r="DT343" s="49"/>
      <c r="DU343" s="49"/>
      <c r="DV343" s="49"/>
      <c r="DW343" s="49"/>
      <c r="DX343" s="49"/>
      <c r="DY343" s="49"/>
      <c r="DZ343" s="49"/>
      <c r="EA343" s="49"/>
      <c r="EB343" s="49"/>
      <c r="EC343" s="49"/>
      <c r="ED343" s="49"/>
      <c r="EE343" s="49"/>
      <c r="EF343" s="49"/>
      <c r="EG343" s="49"/>
      <c r="EH343" s="49"/>
      <c r="EI343" s="49"/>
      <c r="EJ343" s="49"/>
      <c r="EK343" s="49"/>
      <c r="EL343" s="49"/>
      <c r="EM343" s="49"/>
      <c r="EN343" s="49"/>
      <c r="EO343" s="49"/>
      <c r="EP343" s="49"/>
      <c r="EQ343" s="49"/>
      <c r="ER343" s="49"/>
      <c r="ES343" s="49"/>
      <c r="ET343" s="49"/>
      <c r="EU343" s="49"/>
      <c r="EV343" s="49"/>
      <c r="EW343" s="49"/>
      <c r="EX343" s="49"/>
      <c r="EY343" s="49"/>
      <c r="EZ343" s="49"/>
      <c r="FA343" s="49"/>
      <c r="FB343" s="49"/>
      <c r="FC343" s="49"/>
      <c r="FD343" s="49"/>
      <c r="FE343" s="49"/>
      <c r="FF343" s="49"/>
      <c r="FG343" s="49"/>
      <c r="FH343" s="49"/>
      <c r="FI343" s="49"/>
      <c r="FJ343" s="49"/>
      <c r="FK343" s="49"/>
      <c r="FL343" s="49"/>
      <c r="FM343" s="49"/>
      <c r="FN343" s="49"/>
      <c r="FO343" s="49"/>
      <c r="FP343" s="49"/>
      <c r="FQ343" s="49"/>
      <c r="FR343" s="49"/>
      <c r="FS343" s="49"/>
      <c r="FT343" s="49"/>
      <c r="FU343" s="49"/>
      <c r="FV343" s="49"/>
      <c r="FW343" s="49"/>
      <c r="FX343" s="49"/>
      <c r="FY343" s="49"/>
      <c r="FZ343" s="49"/>
      <c r="GA343" s="49"/>
      <c r="GB343" s="49"/>
      <c r="GC343" s="49"/>
      <c r="GD343" s="49"/>
      <c r="GE343" s="49"/>
      <c r="GF343" s="49"/>
      <c r="GG343" s="49"/>
      <c r="GH343" s="49"/>
      <c r="GI343" s="49"/>
      <c r="GJ343" s="49"/>
      <c r="GK343" s="49"/>
      <c r="GL343" s="49"/>
      <c r="GM343" s="49"/>
      <c r="GN343" s="49"/>
      <c r="GO343" s="49"/>
      <c r="GP343" s="49"/>
      <c r="GQ343" s="49"/>
      <c r="GR343" s="49"/>
      <c r="GS343" s="49"/>
      <c r="GT343" s="49"/>
      <c r="GU343" s="49"/>
      <c r="GV343" s="49"/>
      <c r="GW343" s="49"/>
      <c r="GX343" s="49"/>
      <c r="GY343" s="49"/>
      <c r="GZ343" s="49"/>
      <c r="HA343" s="49"/>
      <c r="HB343" s="49"/>
      <c r="HC343" s="49"/>
      <c r="HD343" s="49"/>
      <c r="HE343" s="49"/>
      <c r="HF343" s="49"/>
      <c r="HG343" s="49"/>
      <c r="HH343" s="49"/>
      <c r="HI343" s="49"/>
      <c r="HJ343" s="49"/>
      <c r="HK343" s="49"/>
      <c r="HL343" s="49"/>
      <c r="HM343" s="49"/>
      <c r="HN343" s="49"/>
      <c r="HO343" s="49"/>
      <c r="HP343" s="49"/>
      <c r="HQ343" s="49"/>
      <c r="HR343" s="49"/>
      <c r="HS343" s="49"/>
      <c r="HT343" s="49"/>
      <c r="HU343" s="49"/>
      <c r="HV343" s="49"/>
      <c r="HW343" s="49"/>
      <c r="HX343" s="49"/>
      <c r="HY343" s="49"/>
      <c r="HZ343" s="49"/>
      <c r="IA343" s="49"/>
      <c r="IB343" s="49"/>
      <c r="IC343" s="49"/>
      <c r="ID343" s="49"/>
      <c r="IE343" s="49"/>
      <c r="IF343" s="49"/>
      <c r="IG343" s="49"/>
      <c r="IH343" s="49"/>
      <c r="II343" s="49"/>
      <c r="IJ343" s="49"/>
      <c r="IK343" s="49"/>
      <c r="IL343" s="49"/>
      <c r="IM343" s="49"/>
      <c r="IN343" s="49"/>
      <c r="IO343" s="49"/>
      <c r="IP343" s="49"/>
      <c r="IQ343" s="49"/>
      <c r="IR343" s="49"/>
      <c r="IS343" s="49"/>
      <c r="IT343" s="49"/>
      <c r="IU343" s="49"/>
      <c r="IV343" s="49"/>
      <c r="IW343" s="49"/>
      <c r="IX343" s="49"/>
      <c r="IY343" s="49"/>
      <c r="IZ343" s="49"/>
      <c r="JA343" s="49"/>
      <c r="JB343" s="49"/>
      <c r="JC343" s="49"/>
      <c r="JD343" s="49"/>
      <c r="JE343" s="49"/>
      <c r="JF343" s="49"/>
      <c r="JG343" s="49"/>
      <c r="JH343" s="49"/>
      <c r="JI343" s="49"/>
      <c r="JJ343" s="49"/>
      <c r="JK343" s="49"/>
      <c r="JL343" s="49"/>
      <c r="JM343" s="49"/>
      <c r="JN343" s="49"/>
      <c r="JO343" s="49"/>
    </row>
    <row r="344" spans="1:275" s="46" customFormat="1" x14ac:dyDescent="0.25">
      <c r="A344" s="49" t="s">
        <v>386</v>
      </c>
      <c r="B344" s="49" t="s">
        <v>330</v>
      </c>
      <c r="C344" s="49" t="s">
        <v>331</v>
      </c>
      <c r="D344" s="52">
        <v>0.44998555584649425</v>
      </c>
      <c r="E344" s="52">
        <v>0.46198555584649426</v>
      </c>
      <c r="F344" s="52">
        <v>0.46198555584649426</v>
      </c>
      <c r="G344" s="74">
        <v>0.46198555584649426</v>
      </c>
      <c r="H344" s="71">
        <v>47</v>
      </c>
      <c r="I344" s="73" t="s">
        <v>18</v>
      </c>
      <c r="J344" s="49"/>
      <c r="K344" s="49"/>
      <c r="L344" s="49"/>
      <c r="M344" s="49"/>
      <c r="N344" s="49"/>
      <c r="O344" s="49"/>
      <c r="P344" s="49"/>
      <c r="Q344" s="49"/>
      <c r="R344" s="49"/>
      <c r="S344" s="49"/>
      <c r="T344" s="49"/>
      <c r="U344" s="49"/>
      <c r="V344" s="49"/>
      <c r="W344" s="49"/>
      <c r="X344" s="49"/>
      <c r="Y344" s="49"/>
      <c r="Z344" s="49"/>
      <c r="AA344" s="49"/>
      <c r="AB344" s="49"/>
      <c r="AC344" s="49"/>
      <c r="AD344" s="49"/>
      <c r="AE344" s="49"/>
      <c r="AF344" s="49"/>
      <c r="AG344" s="49"/>
      <c r="AH344" s="49"/>
      <c r="AI344" s="49"/>
      <c r="AJ344" s="49"/>
      <c r="AK344" s="49"/>
      <c r="AL344" s="49"/>
      <c r="AM344" s="49"/>
      <c r="AN344" s="49"/>
      <c r="AO344" s="49"/>
      <c r="AP344" s="49"/>
      <c r="AQ344" s="49"/>
      <c r="AR344" s="49"/>
      <c r="AS344" s="49"/>
      <c r="AT344" s="49"/>
      <c r="AU344" s="49"/>
      <c r="AV344" s="49"/>
      <c r="AW344" s="49"/>
      <c r="AX344" s="49"/>
      <c r="AY344" s="49"/>
      <c r="AZ344" s="49"/>
      <c r="BA344" s="49"/>
      <c r="BB344" s="49"/>
      <c r="BC344" s="49"/>
      <c r="BD344" s="49"/>
      <c r="BE344" s="49"/>
      <c r="BF344" s="49"/>
      <c r="BG344" s="49"/>
      <c r="BH344" s="49"/>
      <c r="BI344" s="49"/>
      <c r="BJ344" s="49"/>
      <c r="BK344" s="49"/>
      <c r="BL344" s="49"/>
      <c r="BM344" s="49"/>
      <c r="BN344" s="49"/>
      <c r="BO344" s="49"/>
      <c r="BP344" s="49"/>
      <c r="BQ344" s="49"/>
      <c r="BR344" s="49"/>
      <c r="BS344" s="49"/>
      <c r="BT344" s="49"/>
      <c r="BU344" s="49"/>
      <c r="BV344" s="49"/>
      <c r="BW344" s="49"/>
      <c r="BX344" s="49"/>
      <c r="BY344" s="49"/>
      <c r="BZ344" s="49"/>
      <c r="CA344" s="49"/>
      <c r="CB344" s="49"/>
      <c r="CC344" s="49"/>
      <c r="CD344" s="49"/>
      <c r="CE344" s="49"/>
      <c r="CF344" s="49"/>
      <c r="CG344" s="49"/>
      <c r="CH344" s="49"/>
      <c r="CI344" s="49"/>
      <c r="CJ344" s="49"/>
      <c r="CK344" s="49"/>
      <c r="CL344" s="49"/>
      <c r="CM344" s="49"/>
      <c r="CN344" s="49"/>
      <c r="CO344" s="49"/>
      <c r="CP344" s="49"/>
      <c r="CQ344" s="49"/>
      <c r="CR344" s="49"/>
      <c r="CS344" s="49"/>
      <c r="CT344" s="49"/>
      <c r="CU344" s="49"/>
      <c r="CV344" s="49"/>
      <c r="CW344" s="49"/>
      <c r="CX344" s="49"/>
      <c r="CY344" s="49"/>
      <c r="CZ344" s="49"/>
      <c r="DA344" s="49"/>
      <c r="DB344" s="49"/>
      <c r="DC344" s="49"/>
      <c r="DD344" s="49"/>
      <c r="DE344" s="49"/>
      <c r="DF344" s="49"/>
      <c r="DG344" s="49"/>
      <c r="DH344" s="49"/>
      <c r="DI344" s="49"/>
      <c r="DJ344" s="49"/>
      <c r="DK344" s="49"/>
      <c r="DL344" s="49"/>
      <c r="DM344" s="49"/>
      <c r="DN344" s="49"/>
      <c r="DO344" s="49"/>
      <c r="DP344" s="49"/>
      <c r="DQ344" s="49"/>
      <c r="DR344" s="49"/>
      <c r="DS344" s="49"/>
      <c r="DT344" s="49"/>
      <c r="DU344" s="49"/>
      <c r="DV344" s="49"/>
      <c r="DW344" s="49"/>
      <c r="DX344" s="49"/>
      <c r="DY344" s="49"/>
      <c r="DZ344" s="49"/>
      <c r="EA344" s="49"/>
      <c r="EB344" s="49"/>
      <c r="EC344" s="49"/>
      <c r="ED344" s="49"/>
      <c r="EE344" s="49"/>
      <c r="EF344" s="49"/>
      <c r="EG344" s="49"/>
      <c r="EH344" s="49"/>
      <c r="EI344" s="49"/>
      <c r="EJ344" s="49"/>
      <c r="EK344" s="49"/>
      <c r="EL344" s="49"/>
      <c r="EM344" s="49"/>
      <c r="EN344" s="49"/>
      <c r="EO344" s="49"/>
      <c r="EP344" s="49"/>
      <c r="EQ344" s="49"/>
      <c r="ER344" s="49"/>
      <c r="ES344" s="49"/>
      <c r="ET344" s="49"/>
      <c r="EU344" s="49"/>
      <c r="EV344" s="49"/>
      <c r="EW344" s="49"/>
      <c r="EX344" s="49"/>
      <c r="EY344" s="49"/>
      <c r="EZ344" s="49"/>
      <c r="FA344" s="49"/>
      <c r="FB344" s="49"/>
      <c r="FC344" s="49"/>
      <c r="FD344" s="49"/>
      <c r="FE344" s="49"/>
      <c r="FF344" s="49"/>
      <c r="FG344" s="49"/>
      <c r="FH344" s="49"/>
      <c r="FI344" s="49"/>
      <c r="FJ344" s="49"/>
      <c r="FK344" s="49"/>
      <c r="FL344" s="49"/>
      <c r="FM344" s="49"/>
      <c r="FN344" s="49"/>
      <c r="FO344" s="49"/>
      <c r="FP344" s="49"/>
      <c r="FQ344" s="49"/>
      <c r="FR344" s="49"/>
      <c r="FS344" s="49"/>
      <c r="FT344" s="49"/>
      <c r="FU344" s="49"/>
      <c r="FV344" s="49"/>
      <c r="FW344" s="49"/>
      <c r="FX344" s="49"/>
      <c r="FY344" s="49"/>
      <c r="FZ344" s="49"/>
      <c r="GA344" s="49"/>
      <c r="GB344" s="49"/>
      <c r="GC344" s="49"/>
      <c r="GD344" s="49"/>
      <c r="GE344" s="49"/>
      <c r="GF344" s="49"/>
      <c r="GG344" s="49"/>
      <c r="GH344" s="49"/>
      <c r="GI344" s="49"/>
      <c r="GJ344" s="49"/>
      <c r="GK344" s="49"/>
      <c r="GL344" s="49"/>
      <c r="GM344" s="49"/>
      <c r="GN344" s="49"/>
      <c r="GO344" s="49"/>
      <c r="GP344" s="49"/>
      <c r="GQ344" s="49"/>
      <c r="GR344" s="49"/>
      <c r="GS344" s="49"/>
      <c r="GT344" s="49"/>
      <c r="GU344" s="49"/>
      <c r="GV344" s="49"/>
      <c r="GW344" s="49"/>
      <c r="GX344" s="49"/>
      <c r="GY344" s="49"/>
      <c r="GZ344" s="49"/>
      <c r="HA344" s="49"/>
      <c r="HB344" s="49"/>
      <c r="HC344" s="49"/>
      <c r="HD344" s="49"/>
      <c r="HE344" s="49"/>
      <c r="HF344" s="49"/>
      <c r="HG344" s="49"/>
      <c r="HH344" s="49"/>
      <c r="HI344" s="49"/>
      <c r="HJ344" s="49"/>
      <c r="HK344" s="49"/>
      <c r="HL344" s="49"/>
      <c r="HM344" s="49"/>
      <c r="HN344" s="49"/>
      <c r="HO344" s="49"/>
      <c r="HP344" s="49"/>
      <c r="HQ344" s="49"/>
      <c r="HR344" s="49"/>
      <c r="HS344" s="49"/>
      <c r="HT344" s="49"/>
      <c r="HU344" s="49"/>
      <c r="HV344" s="49"/>
      <c r="HW344" s="49"/>
      <c r="HX344" s="49"/>
      <c r="HY344" s="49"/>
      <c r="HZ344" s="49"/>
      <c r="IA344" s="49"/>
      <c r="IB344" s="49"/>
      <c r="IC344" s="49"/>
      <c r="ID344" s="49"/>
      <c r="IE344" s="49"/>
      <c r="IF344" s="49"/>
      <c r="IG344" s="49"/>
      <c r="IH344" s="49"/>
      <c r="II344" s="49"/>
      <c r="IJ344" s="49"/>
      <c r="IK344" s="49"/>
      <c r="IL344" s="49"/>
      <c r="IM344" s="49"/>
      <c r="IN344" s="49"/>
      <c r="IO344" s="49"/>
      <c r="IP344" s="49"/>
      <c r="IQ344" s="49"/>
      <c r="IR344" s="49"/>
      <c r="IS344" s="49"/>
      <c r="IT344" s="49"/>
      <c r="IU344" s="49"/>
      <c r="IV344" s="49"/>
      <c r="IW344" s="49"/>
      <c r="IX344" s="49"/>
      <c r="IY344" s="49"/>
      <c r="IZ344" s="49"/>
      <c r="JA344" s="49"/>
      <c r="JB344" s="49"/>
      <c r="JC344" s="49"/>
      <c r="JD344" s="49"/>
      <c r="JE344" s="49"/>
      <c r="JF344" s="49"/>
      <c r="JG344" s="49"/>
      <c r="JH344" s="49"/>
      <c r="JI344" s="49"/>
      <c r="JJ344" s="49"/>
      <c r="JK344" s="49"/>
      <c r="JL344" s="49"/>
      <c r="JM344" s="49"/>
      <c r="JN344" s="49"/>
      <c r="JO344" s="49"/>
    </row>
    <row r="345" spans="1:275" s="46" customFormat="1" x14ac:dyDescent="0.25">
      <c r="A345" s="49" t="s">
        <v>511</v>
      </c>
      <c r="B345" s="49" t="s">
        <v>480</v>
      </c>
      <c r="C345" s="49" t="s">
        <v>479</v>
      </c>
      <c r="D345" s="51"/>
      <c r="E345" s="51"/>
      <c r="F345" s="51"/>
      <c r="G345" s="70">
        <v>0.45406417672690369</v>
      </c>
      <c r="H345" s="71">
        <v>25</v>
      </c>
      <c r="I345" s="70" t="s">
        <v>18</v>
      </c>
      <c r="J345" s="49"/>
      <c r="K345" s="49"/>
      <c r="L345" s="49"/>
      <c r="M345" s="49"/>
      <c r="N345" s="49"/>
      <c r="O345" s="49"/>
      <c r="P345" s="49"/>
      <c r="Q345" s="49"/>
      <c r="R345" s="49"/>
      <c r="S345" s="49"/>
      <c r="T345" s="49"/>
      <c r="U345" s="49"/>
      <c r="V345" s="49"/>
      <c r="W345" s="49"/>
      <c r="X345" s="49"/>
      <c r="Y345" s="49"/>
      <c r="Z345" s="49"/>
      <c r="AA345" s="49"/>
      <c r="AB345" s="49"/>
      <c r="AC345" s="49"/>
      <c r="AD345" s="49"/>
      <c r="AE345" s="49"/>
      <c r="AF345" s="49"/>
      <c r="AG345" s="49"/>
      <c r="AH345" s="49"/>
      <c r="AI345" s="49"/>
      <c r="AJ345" s="49"/>
      <c r="AK345" s="49"/>
      <c r="AL345" s="49"/>
      <c r="AM345" s="49"/>
      <c r="AN345" s="49"/>
      <c r="AO345" s="49"/>
      <c r="AP345" s="49"/>
      <c r="AQ345" s="49"/>
      <c r="AR345" s="49"/>
      <c r="AS345" s="49"/>
      <c r="AT345" s="49"/>
      <c r="AU345" s="49"/>
      <c r="AV345" s="49"/>
      <c r="AW345" s="49"/>
      <c r="AX345" s="49"/>
      <c r="AY345" s="49"/>
      <c r="AZ345" s="49"/>
      <c r="BA345" s="49"/>
      <c r="BB345" s="49"/>
      <c r="BC345" s="49"/>
      <c r="BD345" s="49"/>
      <c r="BE345" s="49"/>
      <c r="BF345" s="49"/>
      <c r="BG345" s="49"/>
      <c r="BH345" s="49"/>
      <c r="BI345" s="49"/>
      <c r="BJ345" s="49"/>
      <c r="BK345" s="49"/>
      <c r="BL345" s="49"/>
      <c r="BM345" s="49"/>
      <c r="BN345" s="49"/>
      <c r="BO345" s="49"/>
      <c r="BP345" s="49"/>
      <c r="BQ345" s="49"/>
      <c r="BR345" s="49"/>
      <c r="BS345" s="49"/>
      <c r="BT345" s="49"/>
      <c r="BU345" s="49"/>
      <c r="BV345" s="49"/>
      <c r="BW345" s="49"/>
      <c r="BX345" s="49"/>
      <c r="BY345" s="49"/>
      <c r="BZ345" s="49"/>
      <c r="CA345" s="49"/>
      <c r="CB345" s="49"/>
      <c r="CC345" s="49"/>
      <c r="CD345" s="49"/>
      <c r="CE345" s="49"/>
      <c r="CF345" s="49"/>
      <c r="CG345" s="49"/>
      <c r="CH345" s="49"/>
      <c r="CI345" s="49"/>
      <c r="CJ345" s="49"/>
      <c r="CK345" s="49"/>
      <c r="CL345" s="49"/>
      <c r="CM345" s="49"/>
      <c r="CN345" s="49"/>
      <c r="CO345" s="49"/>
      <c r="CP345" s="49"/>
      <c r="CQ345" s="49"/>
      <c r="CR345" s="49"/>
      <c r="CS345" s="49"/>
      <c r="CT345" s="49"/>
      <c r="CU345" s="49"/>
      <c r="CV345" s="49"/>
      <c r="CW345" s="49"/>
      <c r="CX345" s="49"/>
      <c r="CY345" s="49"/>
      <c r="CZ345" s="49"/>
      <c r="DA345" s="49"/>
      <c r="DB345" s="49"/>
      <c r="DC345" s="49"/>
      <c r="DD345" s="49"/>
      <c r="DE345" s="49"/>
      <c r="DF345" s="49"/>
      <c r="DG345" s="49"/>
      <c r="DH345" s="49"/>
      <c r="DI345" s="49"/>
      <c r="DJ345" s="49"/>
      <c r="DK345" s="49"/>
      <c r="DL345" s="49"/>
      <c r="DM345" s="49"/>
      <c r="DN345" s="49"/>
      <c r="DO345" s="49"/>
      <c r="DP345" s="49"/>
      <c r="DQ345" s="49"/>
      <c r="DR345" s="49"/>
      <c r="DS345" s="49"/>
      <c r="DT345" s="49"/>
      <c r="DU345" s="49"/>
      <c r="DV345" s="49"/>
      <c r="DW345" s="49"/>
      <c r="DX345" s="49"/>
      <c r="DY345" s="49"/>
      <c r="DZ345" s="49"/>
      <c r="EA345" s="49"/>
      <c r="EB345" s="49"/>
      <c r="EC345" s="49"/>
      <c r="ED345" s="49"/>
      <c r="EE345" s="49"/>
      <c r="EF345" s="49"/>
      <c r="EG345" s="49"/>
      <c r="EH345" s="49"/>
      <c r="EI345" s="49"/>
      <c r="EJ345" s="49"/>
      <c r="EK345" s="49"/>
      <c r="EL345" s="49"/>
      <c r="EM345" s="49"/>
      <c r="EN345" s="49"/>
      <c r="EO345" s="49"/>
      <c r="EP345" s="49"/>
      <c r="EQ345" s="49"/>
      <c r="ER345" s="49"/>
      <c r="ES345" s="49"/>
      <c r="ET345" s="49"/>
      <c r="EU345" s="49"/>
      <c r="EV345" s="49"/>
      <c r="EW345" s="49"/>
      <c r="EX345" s="49"/>
      <c r="EY345" s="49"/>
      <c r="EZ345" s="49"/>
      <c r="FA345" s="49"/>
      <c r="FB345" s="49"/>
      <c r="FC345" s="49"/>
      <c r="FD345" s="49"/>
      <c r="FE345" s="49"/>
      <c r="FF345" s="49"/>
      <c r="FG345" s="49"/>
      <c r="FH345" s="49"/>
      <c r="FI345" s="49"/>
      <c r="FJ345" s="49"/>
      <c r="FK345" s="49"/>
      <c r="FL345" s="49"/>
      <c r="FM345" s="49"/>
      <c r="FN345" s="49"/>
      <c r="FO345" s="49"/>
      <c r="FP345" s="49"/>
      <c r="FQ345" s="49"/>
      <c r="FR345" s="49"/>
      <c r="FS345" s="49"/>
      <c r="FT345" s="49"/>
      <c r="FU345" s="49"/>
      <c r="FV345" s="49"/>
      <c r="FW345" s="49"/>
      <c r="FX345" s="49"/>
      <c r="FY345" s="49"/>
      <c r="FZ345" s="49"/>
      <c r="GA345" s="49"/>
      <c r="GB345" s="49"/>
      <c r="GC345" s="49"/>
      <c r="GD345" s="49"/>
      <c r="GE345" s="49"/>
      <c r="GF345" s="49"/>
      <c r="GG345" s="49"/>
      <c r="GH345" s="49"/>
      <c r="GI345" s="49"/>
      <c r="GJ345" s="49"/>
      <c r="GK345" s="49"/>
      <c r="GL345" s="49"/>
      <c r="GM345" s="49"/>
      <c r="GN345" s="49"/>
      <c r="GO345" s="49"/>
      <c r="GP345" s="49"/>
      <c r="GQ345" s="49"/>
      <c r="GR345" s="49"/>
      <c r="GS345" s="49"/>
      <c r="GT345" s="49"/>
      <c r="GU345" s="49"/>
      <c r="GV345" s="49"/>
      <c r="GW345" s="49"/>
      <c r="GX345" s="49"/>
      <c r="GY345" s="49"/>
      <c r="GZ345" s="49"/>
      <c r="HA345" s="49"/>
      <c r="HB345" s="49"/>
      <c r="HC345" s="49"/>
      <c r="HD345" s="49"/>
      <c r="HE345" s="49"/>
      <c r="HF345" s="49"/>
      <c r="HG345" s="49"/>
      <c r="HH345" s="49"/>
      <c r="HI345" s="49"/>
      <c r="HJ345" s="49"/>
      <c r="HK345" s="49"/>
      <c r="HL345" s="49"/>
      <c r="HM345" s="49"/>
      <c r="HN345" s="49"/>
      <c r="HO345" s="49"/>
      <c r="HP345" s="49"/>
      <c r="HQ345" s="49"/>
      <c r="HR345" s="49"/>
      <c r="HS345" s="49"/>
      <c r="HT345" s="49"/>
      <c r="HU345" s="49"/>
      <c r="HV345" s="49"/>
      <c r="HW345" s="49"/>
      <c r="HX345" s="49"/>
      <c r="HY345" s="49"/>
      <c r="HZ345" s="49"/>
      <c r="IA345" s="49"/>
      <c r="IB345" s="49"/>
      <c r="IC345" s="49"/>
      <c r="ID345" s="49"/>
      <c r="IE345" s="49"/>
      <c r="IF345" s="49"/>
      <c r="IG345" s="49"/>
      <c r="IH345" s="49"/>
      <c r="II345" s="49"/>
      <c r="IJ345" s="49"/>
      <c r="IK345" s="49"/>
      <c r="IL345" s="49"/>
      <c r="IM345" s="49"/>
      <c r="IN345" s="49"/>
      <c r="IO345" s="49"/>
      <c r="IP345" s="49"/>
      <c r="IQ345" s="49"/>
      <c r="IR345" s="49"/>
      <c r="IS345" s="49"/>
      <c r="IT345" s="49"/>
      <c r="IU345" s="49"/>
      <c r="IV345" s="49"/>
      <c r="IW345" s="49"/>
      <c r="IX345" s="49"/>
      <c r="IY345" s="49"/>
      <c r="IZ345" s="49"/>
      <c r="JA345" s="49"/>
      <c r="JB345" s="49"/>
      <c r="JC345" s="49"/>
      <c r="JD345" s="49"/>
      <c r="JE345" s="49"/>
      <c r="JF345" s="49"/>
      <c r="JG345" s="49"/>
      <c r="JH345" s="49"/>
      <c r="JI345" s="49"/>
      <c r="JJ345" s="49"/>
      <c r="JK345" s="49"/>
      <c r="JL345" s="49"/>
      <c r="JM345" s="49"/>
      <c r="JN345" s="49"/>
      <c r="JO345" s="49"/>
    </row>
    <row r="346" spans="1:275" s="46" customFormat="1" x14ac:dyDescent="0.25">
      <c r="A346" s="49" t="s">
        <v>603</v>
      </c>
      <c r="B346" s="49" t="s">
        <v>544</v>
      </c>
      <c r="C346" s="49" t="s">
        <v>545</v>
      </c>
      <c r="D346" s="51"/>
      <c r="E346" s="51"/>
      <c r="F346" s="51"/>
      <c r="G346" s="70">
        <v>0.44268518262475232</v>
      </c>
      <c r="H346" s="71">
        <v>42</v>
      </c>
      <c r="I346" s="70" t="s">
        <v>18</v>
      </c>
      <c r="J346" s="49"/>
      <c r="K346" s="49"/>
      <c r="L346" s="49"/>
      <c r="M346" s="49"/>
      <c r="N346" s="49"/>
      <c r="O346" s="49"/>
      <c r="P346" s="49"/>
      <c r="Q346" s="49"/>
      <c r="R346" s="49"/>
      <c r="S346" s="49"/>
      <c r="T346" s="49"/>
      <c r="U346" s="49"/>
      <c r="V346" s="49"/>
      <c r="W346" s="49"/>
      <c r="X346" s="49"/>
      <c r="Y346" s="49"/>
      <c r="Z346" s="49"/>
      <c r="AA346" s="49"/>
      <c r="AB346" s="49"/>
      <c r="AC346" s="49"/>
      <c r="AD346" s="49"/>
      <c r="AE346" s="49"/>
      <c r="AF346" s="49"/>
      <c r="AG346" s="49"/>
      <c r="AH346" s="49"/>
      <c r="AI346" s="49"/>
      <c r="AJ346" s="49"/>
      <c r="AK346" s="49"/>
      <c r="AL346" s="49"/>
      <c r="AM346" s="49"/>
      <c r="AN346" s="49"/>
      <c r="AO346" s="49"/>
      <c r="AP346" s="49"/>
      <c r="AQ346" s="49"/>
      <c r="AR346" s="49"/>
      <c r="AS346" s="49"/>
      <c r="AT346" s="49"/>
      <c r="AU346" s="49"/>
      <c r="AV346" s="49"/>
      <c r="AW346" s="49"/>
      <c r="AX346" s="49"/>
      <c r="AY346" s="49"/>
      <c r="AZ346" s="49"/>
      <c r="BA346" s="49"/>
      <c r="BB346" s="49"/>
      <c r="BC346" s="49"/>
      <c r="BD346" s="49"/>
      <c r="BE346" s="49"/>
      <c r="BF346" s="49"/>
      <c r="BG346" s="49"/>
      <c r="BH346" s="49"/>
      <c r="BI346" s="49"/>
      <c r="BJ346" s="49"/>
      <c r="BK346" s="49"/>
      <c r="BL346" s="49"/>
      <c r="BM346" s="49"/>
      <c r="BN346" s="49"/>
      <c r="BO346" s="49"/>
      <c r="BP346" s="49"/>
      <c r="BQ346" s="49"/>
      <c r="BR346" s="49"/>
      <c r="BS346" s="49"/>
      <c r="BT346" s="49"/>
      <c r="BU346" s="49"/>
      <c r="BV346" s="49"/>
      <c r="BW346" s="49"/>
      <c r="BX346" s="49"/>
      <c r="BY346" s="49"/>
      <c r="BZ346" s="49"/>
      <c r="CA346" s="49"/>
      <c r="CB346" s="49"/>
      <c r="CC346" s="49"/>
      <c r="CD346" s="49"/>
      <c r="CE346" s="49"/>
      <c r="CF346" s="49"/>
      <c r="CG346" s="49"/>
      <c r="CH346" s="49"/>
      <c r="CI346" s="49"/>
      <c r="CJ346" s="49"/>
      <c r="CK346" s="49"/>
      <c r="CL346" s="49"/>
      <c r="CM346" s="49"/>
      <c r="CN346" s="49"/>
      <c r="CO346" s="49"/>
      <c r="CP346" s="49"/>
      <c r="CQ346" s="49"/>
      <c r="CR346" s="49"/>
      <c r="CS346" s="49"/>
      <c r="CT346" s="49"/>
      <c r="CU346" s="49"/>
      <c r="CV346" s="49"/>
      <c r="CW346" s="49"/>
      <c r="CX346" s="49"/>
      <c r="CY346" s="49"/>
      <c r="CZ346" s="49"/>
      <c r="DA346" s="49"/>
      <c r="DB346" s="49"/>
      <c r="DC346" s="49"/>
      <c r="DD346" s="49"/>
      <c r="DE346" s="49"/>
      <c r="DF346" s="49"/>
      <c r="DG346" s="49"/>
      <c r="DH346" s="49"/>
      <c r="DI346" s="49"/>
      <c r="DJ346" s="49"/>
      <c r="DK346" s="49"/>
      <c r="DL346" s="49"/>
      <c r="DM346" s="49"/>
      <c r="DN346" s="49"/>
      <c r="DO346" s="49"/>
      <c r="DP346" s="49"/>
      <c r="DQ346" s="49"/>
      <c r="DR346" s="49"/>
      <c r="DS346" s="49"/>
      <c r="DT346" s="49"/>
      <c r="DU346" s="49"/>
      <c r="DV346" s="49"/>
      <c r="DW346" s="49"/>
      <c r="DX346" s="49"/>
      <c r="DY346" s="49"/>
      <c r="DZ346" s="49"/>
      <c r="EA346" s="49"/>
      <c r="EB346" s="49"/>
      <c r="EC346" s="49"/>
      <c r="ED346" s="49"/>
      <c r="EE346" s="49"/>
      <c r="EF346" s="49"/>
      <c r="EG346" s="49"/>
      <c r="EH346" s="49"/>
      <c r="EI346" s="49"/>
      <c r="EJ346" s="49"/>
      <c r="EK346" s="49"/>
      <c r="EL346" s="49"/>
      <c r="EM346" s="49"/>
      <c r="EN346" s="49"/>
      <c r="EO346" s="49"/>
      <c r="EP346" s="49"/>
      <c r="EQ346" s="49"/>
      <c r="ER346" s="49"/>
      <c r="ES346" s="49"/>
      <c r="ET346" s="49"/>
      <c r="EU346" s="49"/>
      <c r="EV346" s="49"/>
      <c r="EW346" s="49"/>
      <c r="EX346" s="49"/>
      <c r="EY346" s="49"/>
      <c r="EZ346" s="49"/>
      <c r="FA346" s="49"/>
      <c r="FB346" s="49"/>
      <c r="FC346" s="49"/>
      <c r="FD346" s="49"/>
      <c r="FE346" s="49"/>
      <c r="FF346" s="49"/>
      <c r="FG346" s="49"/>
      <c r="FH346" s="49"/>
      <c r="FI346" s="49"/>
      <c r="FJ346" s="49"/>
      <c r="FK346" s="49"/>
      <c r="FL346" s="49"/>
      <c r="FM346" s="49"/>
      <c r="FN346" s="49"/>
      <c r="FO346" s="49"/>
      <c r="FP346" s="49"/>
      <c r="FQ346" s="49"/>
      <c r="FR346" s="49"/>
      <c r="FS346" s="49"/>
      <c r="FT346" s="49"/>
      <c r="FU346" s="49"/>
      <c r="FV346" s="49"/>
      <c r="FW346" s="49"/>
      <c r="FX346" s="49"/>
      <c r="FY346" s="49"/>
      <c r="FZ346" s="49"/>
      <c r="GA346" s="49"/>
      <c r="GB346" s="49"/>
      <c r="GC346" s="49"/>
      <c r="GD346" s="49"/>
      <c r="GE346" s="49"/>
      <c r="GF346" s="49"/>
      <c r="GG346" s="49"/>
      <c r="GH346" s="49"/>
      <c r="GI346" s="49"/>
      <c r="GJ346" s="49"/>
      <c r="GK346" s="49"/>
      <c r="GL346" s="49"/>
      <c r="GM346" s="49"/>
      <c r="GN346" s="49"/>
      <c r="GO346" s="49"/>
      <c r="GP346" s="49"/>
      <c r="GQ346" s="49"/>
      <c r="GR346" s="49"/>
      <c r="GS346" s="49"/>
      <c r="GT346" s="49"/>
      <c r="GU346" s="49"/>
      <c r="GV346" s="49"/>
      <c r="GW346" s="49"/>
      <c r="GX346" s="49"/>
      <c r="GY346" s="49"/>
      <c r="GZ346" s="49"/>
      <c r="HA346" s="49"/>
      <c r="HB346" s="49"/>
      <c r="HC346" s="49"/>
      <c r="HD346" s="49"/>
      <c r="HE346" s="49"/>
      <c r="HF346" s="49"/>
      <c r="HG346" s="49"/>
      <c r="HH346" s="49"/>
      <c r="HI346" s="49"/>
      <c r="HJ346" s="49"/>
      <c r="HK346" s="49"/>
      <c r="HL346" s="49"/>
      <c r="HM346" s="49"/>
      <c r="HN346" s="49"/>
      <c r="HO346" s="49"/>
      <c r="HP346" s="49"/>
      <c r="HQ346" s="49"/>
      <c r="HR346" s="49"/>
      <c r="HS346" s="49"/>
      <c r="HT346" s="49"/>
      <c r="HU346" s="49"/>
      <c r="HV346" s="49"/>
      <c r="HW346" s="49"/>
      <c r="HX346" s="49"/>
      <c r="HY346" s="49"/>
      <c r="HZ346" s="49"/>
      <c r="IA346" s="49"/>
      <c r="IB346" s="49"/>
      <c r="IC346" s="49"/>
      <c r="ID346" s="49"/>
      <c r="IE346" s="49"/>
      <c r="IF346" s="49"/>
      <c r="IG346" s="49"/>
      <c r="IH346" s="49"/>
      <c r="II346" s="49"/>
      <c r="IJ346" s="49"/>
      <c r="IK346" s="49"/>
      <c r="IL346" s="49"/>
      <c r="IM346" s="49"/>
      <c r="IN346" s="49"/>
      <c r="IO346" s="49"/>
      <c r="IP346" s="49"/>
      <c r="IQ346" s="49"/>
      <c r="IR346" s="49"/>
      <c r="IS346" s="49"/>
      <c r="IT346" s="49"/>
      <c r="IU346" s="49"/>
      <c r="IV346" s="49"/>
      <c r="IW346" s="49"/>
      <c r="IX346" s="49"/>
      <c r="IY346" s="49"/>
      <c r="IZ346" s="49"/>
      <c r="JA346" s="49"/>
      <c r="JB346" s="49"/>
      <c r="JC346" s="49"/>
      <c r="JD346" s="49"/>
      <c r="JE346" s="49"/>
      <c r="JF346" s="49"/>
      <c r="JG346" s="49"/>
      <c r="JH346" s="49"/>
      <c r="JI346" s="49"/>
      <c r="JJ346" s="49"/>
      <c r="JK346" s="49"/>
      <c r="JL346" s="49"/>
      <c r="JM346" s="49"/>
      <c r="JN346" s="49"/>
      <c r="JO346" s="49"/>
    </row>
    <row r="347" spans="1:275" s="46" customFormat="1" x14ac:dyDescent="0.25">
      <c r="A347" s="49" t="s">
        <v>603</v>
      </c>
      <c r="B347" s="49" t="s">
        <v>533</v>
      </c>
      <c r="C347" s="49" t="s">
        <v>534</v>
      </c>
      <c r="D347" s="51"/>
      <c r="E347" s="51"/>
      <c r="F347" s="51"/>
      <c r="G347" s="70">
        <v>0.43117127093133478</v>
      </c>
      <c r="H347" s="71">
        <v>43</v>
      </c>
      <c r="I347" s="70" t="s">
        <v>18</v>
      </c>
      <c r="J347" s="49"/>
      <c r="K347" s="49"/>
      <c r="L347" s="49"/>
      <c r="M347" s="49"/>
      <c r="N347" s="49"/>
      <c r="O347" s="49"/>
      <c r="P347" s="49"/>
      <c r="Q347" s="49"/>
      <c r="R347" s="49"/>
      <c r="S347" s="49"/>
      <c r="T347" s="49"/>
      <c r="U347" s="49"/>
      <c r="V347" s="49"/>
      <c r="W347" s="49"/>
      <c r="X347" s="49"/>
      <c r="Y347" s="49"/>
      <c r="Z347" s="49"/>
      <c r="AA347" s="49"/>
      <c r="AB347" s="49"/>
      <c r="AC347" s="49"/>
      <c r="AD347" s="49"/>
      <c r="AE347" s="49"/>
      <c r="AF347" s="49"/>
      <c r="AG347" s="49"/>
      <c r="AH347" s="49"/>
      <c r="AI347" s="49"/>
      <c r="AJ347" s="49"/>
      <c r="AK347" s="49"/>
      <c r="AL347" s="49"/>
      <c r="AM347" s="49"/>
      <c r="AN347" s="49"/>
      <c r="AO347" s="49"/>
      <c r="AP347" s="49"/>
      <c r="AQ347" s="49"/>
      <c r="AR347" s="49"/>
      <c r="AS347" s="49"/>
      <c r="AT347" s="49"/>
      <c r="AU347" s="49"/>
      <c r="AV347" s="49"/>
      <c r="AW347" s="49"/>
      <c r="AX347" s="49"/>
      <c r="AY347" s="49"/>
      <c r="AZ347" s="49"/>
      <c r="BA347" s="49"/>
      <c r="BB347" s="49"/>
      <c r="BC347" s="49"/>
      <c r="BD347" s="49"/>
      <c r="BE347" s="49"/>
      <c r="BF347" s="49"/>
      <c r="BG347" s="49"/>
      <c r="BH347" s="49"/>
      <c r="BI347" s="49"/>
      <c r="BJ347" s="49"/>
      <c r="BK347" s="49"/>
      <c r="BL347" s="49"/>
      <c r="BM347" s="49"/>
      <c r="BN347" s="49"/>
      <c r="BO347" s="49"/>
      <c r="BP347" s="49"/>
      <c r="BQ347" s="49"/>
      <c r="BR347" s="49"/>
      <c r="BS347" s="49"/>
      <c r="BT347" s="49"/>
      <c r="BU347" s="49"/>
      <c r="BV347" s="49"/>
      <c r="BW347" s="49"/>
      <c r="BX347" s="49"/>
      <c r="BY347" s="49"/>
      <c r="BZ347" s="49"/>
      <c r="CA347" s="49"/>
      <c r="CB347" s="49"/>
      <c r="CC347" s="49"/>
      <c r="CD347" s="49"/>
      <c r="CE347" s="49"/>
      <c r="CF347" s="49"/>
      <c r="CG347" s="49"/>
      <c r="CH347" s="49"/>
      <c r="CI347" s="49"/>
      <c r="CJ347" s="49"/>
      <c r="CK347" s="49"/>
      <c r="CL347" s="49"/>
      <c r="CM347" s="49"/>
      <c r="CN347" s="49"/>
      <c r="CO347" s="49"/>
      <c r="CP347" s="49"/>
      <c r="CQ347" s="49"/>
      <c r="CR347" s="49"/>
      <c r="CS347" s="49"/>
      <c r="CT347" s="49"/>
      <c r="CU347" s="49"/>
      <c r="CV347" s="49"/>
      <c r="CW347" s="49"/>
      <c r="CX347" s="49"/>
      <c r="CY347" s="49"/>
      <c r="CZ347" s="49"/>
      <c r="DA347" s="49"/>
      <c r="DB347" s="49"/>
      <c r="DC347" s="49"/>
      <c r="DD347" s="49"/>
      <c r="DE347" s="49"/>
      <c r="DF347" s="49"/>
      <c r="DG347" s="49"/>
      <c r="DH347" s="49"/>
      <c r="DI347" s="49"/>
      <c r="DJ347" s="49"/>
      <c r="DK347" s="49"/>
      <c r="DL347" s="49"/>
      <c r="DM347" s="49"/>
      <c r="DN347" s="49"/>
      <c r="DO347" s="49"/>
      <c r="DP347" s="49"/>
      <c r="DQ347" s="49"/>
      <c r="DR347" s="49"/>
      <c r="DS347" s="49"/>
      <c r="DT347" s="49"/>
      <c r="DU347" s="49"/>
      <c r="DV347" s="49"/>
      <c r="DW347" s="49"/>
      <c r="DX347" s="49"/>
      <c r="DY347" s="49"/>
      <c r="DZ347" s="49"/>
      <c r="EA347" s="49"/>
      <c r="EB347" s="49"/>
      <c r="EC347" s="49"/>
      <c r="ED347" s="49"/>
      <c r="EE347" s="49"/>
      <c r="EF347" s="49"/>
      <c r="EG347" s="49"/>
      <c r="EH347" s="49"/>
      <c r="EI347" s="49"/>
      <c r="EJ347" s="49"/>
      <c r="EK347" s="49"/>
      <c r="EL347" s="49"/>
      <c r="EM347" s="49"/>
      <c r="EN347" s="49"/>
      <c r="EO347" s="49"/>
      <c r="EP347" s="49"/>
      <c r="EQ347" s="49"/>
      <c r="ER347" s="49"/>
      <c r="ES347" s="49"/>
      <c r="ET347" s="49"/>
      <c r="EU347" s="49"/>
      <c r="EV347" s="49"/>
      <c r="EW347" s="49"/>
      <c r="EX347" s="49"/>
      <c r="EY347" s="49"/>
      <c r="EZ347" s="49"/>
      <c r="FA347" s="49"/>
      <c r="FB347" s="49"/>
      <c r="FC347" s="49"/>
      <c r="FD347" s="49"/>
      <c r="FE347" s="49"/>
      <c r="FF347" s="49"/>
      <c r="FG347" s="49"/>
      <c r="FH347" s="49"/>
      <c r="FI347" s="49"/>
      <c r="FJ347" s="49"/>
      <c r="FK347" s="49"/>
      <c r="FL347" s="49"/>
      <c r="FM347" s="49"/>
      <c r="FN347" s="49"/>
      <c r="FO347" s="49"/>
      <c r="FP347" s="49"/>
      <c r="FQ347" s="49"/>
      <c r="FR347" s="49"/>
      <c r="FS347" s="49"/>
      <c r="FT347" s="49"/>
      <c r="FU347" s="49"/>
      <c r="FV347" s="49"/>
      <c r="FW347" s="49"/>
      <c r="FX347" s="49"/>
      <c r="FY347" s="49"/>
      <c r="FZ347" s="49"/>
      <c r="GA347" s="49"/>
      <c r="GB347" s="49"/>
      <c r="GC347" s="49"/>
      <c r="GD347" s="49"/>
      <c r="GE347" s="49"/>
      <c r="GF347" s="49"/>
      <c r="GG347" s="49"/>
      <c r="GH347" s="49"/>
      <c r="GI347" s="49"/>
      <c r="GJ347" s="49"/>
      <c r="GK347" s="49"/>
      <c r="GL347" s="49"/>
      <c r="GM347" s="49"/>
      <c r="GN347" s="49"/>
      <c r="GO347" s="49"/>
      <c r="GP347" s="49"/>
      <c r="GQ347" s="49"/>
      <c r="GR347" s="49"/>
      <c r="GS347" s="49"/>
      <c r="GT347" s="49"/>
      <c r="GU347" s="49"/>
      <c r="GV347" s="49"/>
      <c r="GW347" s="49"/>
      <c r="GX347" s="49"/>
      <c r="GY347" s="49"/>
      <c r="GZ347" s="49"/>
      <c r="HA347" s="49"/>
      <c r="HB347" s="49"/>
      <c r="HC347" s="49"/>
      <c r="HD347" s="49"/>
      <c r="HE347" s="49"/>
      <c r="HF347" s="49"/>
      <c r="HG347" s="49"/>
      <c r="HH347" s="49"/>
      <c r="HI347" s="49"/>
      <c r="HJ347" s="49"/>
      <c r="HK347" s="49"/>
      <c r="HL347" s="49"/>
      <c r="HM347" s="49"/>
      <c r="HN347" s="49"/>
      <c r="HO347" s="49"/>
      <c r="HP347" s="49"/>
      <c r="HQ347" s="49"/>
      <c r="HR347" s="49"/>
      <c r="HS347" s="49"/>
      <c r="HT347" s="49"/>
      <c r="HU347" s="49"/>
      <c r="HV347" s="49"/>
      <c r="HW347" s="49"/>
      <c r="HX347" s="49"/>
      <c r="HY347" s="49"/>
      <c r="HZ347" s="49"/>
      <c r="IA347" s="49"/>
      <c r="IB347" s="49"/>
      <c r="IC347" s="49"/>
      <c r="ID347" s="49"/>
      <c r="IE347" s="49"/>
      <c r="IF347" s="49"/>
      <c r="IG347" s="49"/>
      <c r="IH347" s="49"/>
      <c r="II347" s="49"/>
      <c r="IJ347" s="49"/>
      <c r="IK347" s="49"/>
      <c r="IL347" s="49"/>
      <c r="IM347" s="49"/>
      <c r="IN347" s="49"/>
      <c r="IO347" s="49"/>
      <c r="IP347" s="49"/>
      <c r="IQ347" s="49"/>
      <c r="IR347" s="49"/>
      <c r="IS347" s="49"/>
      <c r="IT347" s="49"/>
      <c r="IU347" s="49"/>
      <c r="IV347" s="49"/>
      <c r="IW347" s="49"/>
      <c r="IX347" s="49"/>
      <c r="IY347" s="49"/>
      <c r="IZ347" s="49"/>
      <c r="JA347" s="49"/>
      <c r="JB347" s="49"/>
      <c r="JC347" s="49"/>
      <c r="JD347" s="49"/>
      <c r="JE347" s="49"/>
      <c r="JF347" s="49"/>
      <c r="JG347" s="49"/>
      <c r="JH347" s="49"/>
      <c r="JI347" s="49"/>
      <c r="JJ347" s="49"/>
      <c r="JK347" s="49"/>
      <c r="JL347" s="49"/>
      <c r="JM347" s="49"/>
      <c r="JN347" s="49"/>
      <c r="JO347" s="49"/>
    </row>
    <row r="348" spans="1:275" s="46" customFormat="1" x14ac:dyDescent="0.25">
      <c r="A348" s="49" t="s">
        <v>284</v>
      </c>
      <c r="B348" s="49" t="s">
        <v>28</v>
      </c>
      <c r="C348" s="49" t="s">
        <v>29</v>
      </c>
      <c r="D348" s="51">
        <v>0.42384374394471563</v>
      </c>
      <c r="E348" s="51">
        <v>0.42384374394471563</v>
      </c>
      <c r="F348" s="51">
        <v>0.42384374394471563</v>
      </c>
      <c r="G348" s="70">
        <v>0.42384374394471563</v>
      </c>
      <c r="H348" s="71">
        <v>25</v>
      </c>
      <c r="I348" s="73" t="s">
        <v>18</v>
      </c>
      <c r="J348" s="49"/>
      <c r="K348" s="49"/>
      <c r="L348" s="49"/>
      <c r="M348" s="49"/>
      <c r="N348" s="49"/>
      <c r="O348" s="49"/>
      <c r="P348" s="49"/>
      <c r="Q348" s="49"/>
      <c r="R348" s="49"/>
      <c r="S348" s="49"/>
      <c r="T348" s="49"/>
      <c r="U348" s="49"/>
      <c r="V348" s="49"/>
      <c r="W348" s="49"/>
      <c r="X348" s="49"/>
      <c r="Y348" s="49"/>
      <c r="Z348" s="49"/>
      <c r="AA348" s="49"/>
      <c r="AB348" s="49"/>
      <c r="AC348" s="49"/>
      <c r="AD348" s="49"/>
      <c r="AE348" s="49"/>
      <c r="AF348" s="49"/>
      <c r="AG348" s="49"/>
      <c r="AH348" s="49"/>
      <c r="AI348" s="49"/>
      <c r="AJ348" s="49"/>
      <c r="AK348" s="49"/>
      <c r="AL348" s="49"/>
      <c r="AM348" s="49"/>
      <c r="AN348" s="49"/>
      <c r="AO348" s="49"/>
      <c r="AP348" s="49"/>
      <c r="AQ348" s="49"/>
      <c r="AR348" s="49"/>
      <c r="AS348" s="49"/>
      <c r="AT348" s="49"/>
      <c r="AU348" s="49"/>
      <c r="AV348" s="49"/>
      <c r="AW348" s="49"/>
      <c r="AX348" s="49"/>
      <c r="AY348" s="49"/>
      <c r="AZ348" s="49"/>
      <c r="BA348" s="49"/>
      <c r="BB348" s="49"/>
      <c r="BC348" s="49"/>
      <c r="BD348" s="49"/>
      <c r="BE348" s="49"/>
      <c r="BF348" s="49"/>
      <c r="BG348" s="49"/>
      <c r="BH348" s="49"/>
      <c r="BI348" s="49"/>
      <c r="BJ348" s="49"/>
      <c r="BK348" s="49"/>
      <c r="BL348" s="49"/>
      <c r="BM348" s="49"/>
      <c r="BN348" s="49"/>
      <c r="BO348" s="49"/>
      <c r="BP348" s="49"/>
      <c r="BQ348" s="49"/>
      <c r="BR348" s="49"/>
      <c r="BS348" s="49"/>
      <c r="BT348" s="49"/>
      <c r="BU348" s="49"/>
      <c r="BV348" s="49"/>
      <c r="BW348" s="49"/>
      <c r="BX348" s="49"/>
      <c r="BY348" s="49"/>
      <c r="BZ348" s="49"/>
      <c r="CA348" s="49"/>
      <c r="CB348" s="49"/>
      <c r="CC348" s="49"/>
      <c r="CD348" s="49"/>
      <c r="CE348" s="49"/>
      <c r="CF348" s="49"/>
      <c r="CG348" s="49"/>
      <c r="CH348" s="49"/>
      <c r="CI348" s="49"/>
      <c r="CJ348" s="49"/>
      <c r="CK348" s="49"/>
      <c r="CL348" s="49"/>
      <c r="CM348" s="49"/>
      <c r="CN348" s="49"/>
      <c r="CO348" s="49"/>
      <c r="CP348" s="49"/>
      <c r="CQ348" s="49"/>
      <c r="CR348" s="49"/>
      <c r="CS348" s="49"/>
      <c r="CT348" s="49"/>
      <c r="CU348" s="49"/>
      <c r="CV348" s="49"/>
      <c r="CW348" s="49"/>
      <c r="CX348" s="49"/>
      <c r="CY348" s="49"/>
      <c r="CZ348" s="49"/>
      <c r="DA348" s="49"/>
      <c r="DB348" s="49"/>
      <c r="DC348" s="49"/>
      <c r="DD348" s="49"/>
      <c r="DE348" s="49"/>
      <c r="DF348" s="49"/>
      <c r="DG348" s="49"/>
      <c r="DH348" s="49"/>
      <c r="DI348" s="49"/>
      <c r="DJ348" s="49"/>
      <c r="DK348" s="49"/>
      <c r="DL348" s="49"/>
      <c r="DM348" s="49"/>
      <c r="DN348" s="49"/>
      <c r="DO348" s="49"/>
      <c r="DP348" s="49"/>
      <c r="DQ348" s="49"/>
      <c r="DR348" s="49"/>
      <c r="DS348" s="49"/>
      <c r="DT348" s="49"/>
      <c r="DU348" s="49"/>
      <c r="DV348" s="49"/>
      <c r="DW348" s="49"/>
      <c r="DX348" s="49"/>
      <c r="DY348" s="49"/>
      <c r="DZ348" s="49"/>
      <c r="EA348" s="49"/>
      <c r="EB348" s="49"/>
      <c r="EC348" s="49"/>
      <c r="ED348" s="49"/>
      <c r="EE348" s="49"/>
      <c r="EF348" s="49"/>
      <c r="EG348" s="49"/>
      <c r="EH348" s="49"/>
      <c r="EI348" s="49"/>
      <c r="EJ348" s="49"/>
      <c r="EK348" s="49"/>
      <c r="EL348" s="49"/>
      <c r="EM348" s="49"/>
      <c r="EN348" s="49"/>
      <c r="EO348" s="49"/>
      <c r="EP348" s="49"/>
      <c r="EQ348" s="49"/>
      <c r="ER348" s="49"/>
      <c r="ES348" s="49"/>
      <c r="ET348" s="49"/>
      <c r="EU348" s="49"/>
      <c r="EV348" s="49"/>
      <c r="EW348" s="49"/>
      <c r="EX348" s="49"/>
      <c r="EY348" s="49"/>
      <c r="EZ348" s="49"/>
      <c r="FA348" s="49"/>
      <c r="FB348" s="49"/>
      <c r="FC348" s="49"/>
      <c r="FD348" s="49"/>
      <c r="FE348" s="49"/>
      <c r="FF348" s="49"/>
      <c r="FG348" s="49"/>
      <c r="FH348" s="49"/>
      <c r="FI348" s="49"/>
      <c r="FJ348" s="49"/>
      <c r="FK348" s="49"/>
      <c r="FL348" s="49"/>
      <c r="FM348" s="49"/>
      <c r="FN348" s="49"/>
      <c r="FO348" s="49"/>
      <c r="FP348" s="49"/>
      <c r="FQ348" s="49"/>
      <c r="FR348" s="49"/>
      <c r="FS348" s="49"/>
      <c r="FT348" s="49"/>
      <c r="FU348" s="49"/>
      <c r="FV348" s="49"/>
      <c r="FW348" s="49"/>
      <c r="FX348" s="49"/>
      <c r="FY348" s="49"/>
      <c r="FZ348" s="49"/>
      <c r="GA348" s="49"/>
      <c r="GB348" s="49"/>
      <c r="GC348" s="49"/>
      <c r="GD348" s="49"/>
      <c r="GE348" s="49"/>
      <c r="GF348" s="49"/>
      <c r="GG348" s="49"/>
      <c r="GH348" s="49"/>
      <c r="GI348" s="49"/>
      <c r="GJ348" s="49"/>
      <c r="GK348" s="49"/>
      <c r="GL348" s="49"/>
      <c r="GM348" s="49"/>
      <c r="GN348" s="49"/>
      <c r="GO348" s="49"/>
      <c r="GP348" s="49"/>
      <c r="GQ348" s="49"/>
      <c r="GR348" s="49"/>
      <c r="GS348" s="49"/>
      <c r="GT348" s="49"/>
      <c r="GU348" s="49"/>
      <c r="GV348" s="49"/>
      <c r="GW348" s="49"/>
      <c r="GX348" s="49"/>
      <c r="GY348" s="49"/>
      <c r="GZ348" s="49"/>
      <c r="HA348" s="49"/>
      <c r="HB348" s="49"/>
      <c r="HC348" s="49"/>
      <c r="HD348" s="49"/>
      <c r="HE348" s="49"/>
      <c r="HF348" s="49"/>
      <c r="HG348" s="49"/>
      <c r="HH348" s="49"/>
      <c r="HI348" s="49"/>
      <c r="HJ348" s="49"/>
      <c r="HK348" s="49"/>
      <c r="HL348" s="49"/>
      <c r="HM348" s="49"/>
      <c r="HN348" s="49"/>
      <c r="HO348" s="49"/>
      <c r="HP348" s="49"/>
      <c r="HQ348" s="49"/>
      <c r="HR348" s="49"/>
      <c r="HS348" s="49"/>
      <c r="HT348" s="49"/>
      <c r="HU348" s="49"/>
      <c r="HV348" s="49"/>
      <c r="HW348" s="49"/>
      <c r="HX348" s="49"/>
      <c r="HY348" s="49"/>
      <c r="HZ348" s="49"/>
      <c r="IA348" s="49"/>
      <c r="IB348" s="49"/>
      <c r="IC348" s="49"/>
      <c r="ID348" s="49"/>
      <c r="IE348" s="49"/>
      <c r="IF348" s="49"/>
      <c r="IG348" s="49"/>
      <c r="IH348" s="49"/>
      <c r="II348" s="49"/>
      <c r="IJ348" s="49"/>
      <c r="IK348" s="49"/>
      <c r="IL348" s="49"/>
      <c r="IM348" s="49"/>
      <c r="IN348" s="49"/>
      <c r="IO348" s="49"/>
      <c r="IP348" s="49"/>
      <c r="IQ348" s="49"/>
      <c r="IR348" s="49"/>
      <c r="IS348" s="49"/>
      <c r="IT348" s="49"/>
      <c r="IU348" s="49"/>
      <c r="IV348" s="49"/>
      <c r="IW348" s="49"/>
      <c r="IX348" s="49"/>
      <c r="IY348" s="49"/>
      <c r="IZ348" s="49"/>
      <c r="JA348" s="49"/>
      <c r="JB348" s="49"/>
      <c r="JC348" s="49"/>
      <c r="JD348" s="49"/>
      <c r="JE348" s="49"/>
      <c r="JF348" s="49"/>
      <c r="JG348" s="49"/>
      <c r="JH348" s="49"/>
      <c r="JI348" s="49"/>
      <c r="JJ348" s="49"/>
      <c r="JK348" s="49"/>
      <c r="JL348" s="49"/>
      <c r="JM348" s="49"/>
      <c r="JN348" s="49"/>
      <c r="JO348" s="49"/>
    </row>
    <row r="349" spans="1:275" s="46" customFormat="1" x14ac:dyDescent="0.25">
      <c r="A349" s="49" t="s">
        <v>603</v>
      </c>
      <c r="B349" s="49" t="s">
        <v>590</v>
      </c>
      <c r="C349" s="49" t="s">
        <v>591</v>
      </c>
      <c r="D349" s="51"/>
      <c r="E349" s="51"/>
      <c r="F349" s="51"/>
      <c r="G349" s="70">
        <v>0.41610347122983088</v>
      </c>
      <c r="H349" s="71">
        <v>44</v>
      </c>
      <c r="I349" s="70" t="s">
        <v>18</v>
      </c>
      <c r="J349" s="49"/>
      <c r="K349" s="49"/>
      <c r="L349" s="49"/>
      <c r="M349" s="49"/>
      <c r="N349" s="49"/>
      <c r="O349" s="49"/>
      <c r="P349" s="49"/>
      <c r="Q349" s="49"/>
      <c r="R349" s="49"/>
      <c r="S349" s="49"/>
      <c r="T349" s="49"/>
      <c r="U349" s="49"/>
      <c r="V349" s="49"/>
      <c r="W349" s="49"/>
      <c r="X349" s="49"/>
      <c r="Y349" s="49"/>
      <c r="Z349" s="49"/>
      <c r="AA349" s="49"/>
      <c r="AB349" s="49"/>
      <c r="AC349" s="49"/>
      <c r="AD349" s="49"/>
      <c r="AE349" s="49"/>
      <c r="AF349" s="49"/>
      <c r="AG349" s="49"/>
      <c r="AH349" s="49"/>
      <c r="AI349" s="49"/>
      <c r="AJ349" s="49"/>
      <c r="AK349" s="49"/>
      <c r="AL349" s="49"/>
      <c r="AM349" s="49"/>
      <c r="AN349" s="49"/>
      <c r="AO349" s="49"/>
      <c r="AP349" s="49"/>
      <c r="AQ349" s="49"/>
      <c r="AR349" s="49"/>
      <c r="AS349" s="49"/>
      <c r="AT349" s="49"/>
      <c r="AU349" s="49"/>
      <c r="AV349" s="49"/>
      <c r="AW349" s="49"/>
      <c r="AX349" s="49"/>
      <c r="AY349" s="49"/>
      <c r="AZ349" s="49"/>
      <c r="BA349" s="49"/>
      <c r="BB349" s="49"/>
      <c r="BC349" s="49"/>
      <c r="BD349" s="49"/>
      <c r="BE349" s="49"/>
      <c r="BF349" s="49"/>
      <c r="BG349" s="49"/>
      <c r="BH349" s="49"/>
      <c r="BI349" s="49"/>
      <c r="BJ349" s="49"/>
      <c r="BK349" s="49"/>
      <c r="BL349" s="49"/>
      <c r="BM349" s="49"/>
      <c r="BN349" s="49"/>
      <c r="BO349" s="49"/>
      <c r="BP349" s="49"/>
      <c r="BQ349" s="49"/>
      <c r="BR349" s="49"/>
      <c r="BS349" s="49"/>
      <c r="BT349" s="49"/>
      <c r="BU349" s="49"/>
      <c r="BV349" s="49"/>
      <c r="BW349" s="49"/>
      <c r="BX349" s="49"/>
      <c r="BY349" s="49"/>
      <c r="BZ349" s="49"/>
      <c r="CA349" s="49"/>
      <c r="CB349" s="49"/>
      <c r="CC349" s="49"/>
      <c r="CD349" s="49"/>
      <c r="CE349" s="49"/>
      <c r="CF349" s="49"/>
      <c r="CG349" s="49"/>
      <c r="CH349" s="49"/>
      <c r="CI349" s="49"/>
      <c r="CJ349" s="49"/>
      <c r="CK349" s="49"/>
      <c r="CL349" s="49"/>
      <c r="CM349" s="49"/>
      <c r="CN349" s="49"/>
      <c r="CO349" s="49"/>
      <c r="CP349" s="49"/>
      <c r="CQ349" s="49"/>
      <c r="CR349" s="49"/>
      <c r="CS349" s="49"/>
      <c r="CT349" s="49"/>
      <c r="CU349" s="49"/>
      <c r="CV349" s="49"/>
      <c r="CW349" s="49"/>
      <c r="CX349" s="49"/>
      <c r="CY349" s="49"/>
      <c r="CZ349" s="49"/>
      <c r="DA349" s="49"/>
      <c r="DB349" s="49"/>
      <c r="DC349" s="49"/>
      <c r="DD349" s="49"/>
      <c r="DE349" s="49"/>
      <c r="DF349" s="49"/>
      <c r="DG349" s="49"/>
      <c r="DH349" s="49"/>
      <c r="DI349" s="49"/>
      <c r="DJ349" s="49"/>
      <c r="DK349" s="49"/>
      <c r="DL349" s="49"/>
      <c r="DM349" s="49"/>
      <c r="DN349" s="49"/>
      <c r="DO349" s="49"/>
      <c r="DP349" s="49"/>
      <c r="DQ349" s="49"/>
      <c r="DR349" s="49"/>
      <c r="DS349" s="49"/>
      <c r="DT349" s="49"/>
      <c r="DU349" s="49"/>
      <c r="DV349" s="49"/>
      <c r="DW349" s="49"/>
      <c r="DX349" s="49"/>
      <c r="DY349" s="49"/>
      <c r="DZ349" s="49"/>
      <c r="EA349" s="49"/>
      <c r="EB349" s="49"/>
      <c r="EC349" s="49"/>
      <c r="ED349" s="49"/>
      <c r="EE349" s="49"/>
      <c r="EF349" s="49"/>
      <c r="EG349" s="49"/>
      <c r="EH349" s="49"/>
      <c r="EI349" s="49"/>
      <c r="EJ349" s="49"/>
      <c r="EK349" s="49"/>
      <c r="EL349" s="49"/>
      <c r="EM349" s="49"/>
      <c r="EN349" s="49"/>
      <c r="EO349" s="49"/>
      <c r="EP349" s="49"/>
      <c r="EQ349" s="49"/>
      <c r="ER349" s="49"/>
      <c r="ES349" s="49"/>
      <c r="ET349" s="49"/>
      <c r="EU349" s="49"/>
      <c r="EV349" s="49"/>
      <c r="EW349" s="49"/>
      <c r="EX349" s="49"/>
      <c r="EY349" s="49"/>
      <c r="EZ349" s="49"/>
      <c r="FA349" s="49"/>
      <c r="FB349" s="49"/>
      <c r="FC349" s="49"/>
      <c r="FD349" s="49"/>
      <c r="FE349" s="49"/>
      <c r="FF349" s="49"/>
      <c r="FG349" s="49"/>
      <c r="FH349" s="49"/>
      <c r="FI349" s="49"/>
      <c r="FJ349" s="49"/>
      <c r="FK349" s="49"/>
      <c r="FL349" s="49"/>
      <c r="FM349" s="49"/>
      <c r="FN349" s="49"/>
      <c r="FO349" s="49"/>
      <c r="FP349" s="49"/>
      <c r="FQ349" s="49"/>
      <c r="FR349" s="49"/>
      <c r="FS349" s="49"/>
      <c r="FT349" s="49"/>
      <c r="FU349" s="49"/>
      <c r="FV349" s="49"/>
      <c r="FW349" s="49"/>
      <c r="FX349" s="49"/>
      <c r="FY349" s="49"/>
      <c r="FZ349" s="49"/>
      <c r="GA349" s="49"/>
      <c r="GB349" s="49"/>
      <c r="GC349" s="49"/>
      <c r="GD349" s="49"/>
      <c r="GE349" s="49"/>
      <c r="GF349" s="49"/>
      <c r="GG349" s="49"/>
      <c r="GH349" s="49"/>
      <c r="GI349" s="49"/>
      <c r="GJ349" s="49"/>
      <c r="GK349" s="49"/>
      <c r="GL349" s="49"/>
      <c r="GM349" s="49"/>
      <c r="GN349" s="49"/>
      <c r="GO349" s="49"/>
      <c r="GP349" s="49"/>
      <c r="GQ349" s="49"/>
      <c r="GR349" s="49"/>
      <c r="GS349" s="49"/>
      <c r="GT349" s="49"/>
      <c r="GU349" s="49"/>
      <c r="GV349" s="49"/>
      <c r="GW349" s="49"/>
      <c r="GX349" s="49"/>
      <c r="GY349" s="49"/>
      <c r="GZ349" s="49"/>
      <c r="HA349" s="49"/>
      <c r="HB349" s="49"/>
      <c r="HC349" s="49"/>
      <c r="HD349" s="49"/>
      <c r="HE349" s="49"/>
      <c r="HF349" s="49"/>
      <c r="HG349" s="49"/>
      <c r="HH349" s="49"/>
      <c r="HI349" s="49"/>
      <c r="HJ349" s="49"/>
      <c r="HK349" s="49"/>
      <c r="HL349" s="49"/>
      <c r="HM349" s="49"/>
      <c r="HN349" s="49"/>
      <c r="HO349" s="49"/>
      <c r="HP349" s="49"/>
      <c r="HQ349" s="49"/>
      <c r="HR349" s="49"/>
      <c r="HS349" s="49"/>
      <c r="HT349" s="49"/>
      <c r="HU349" s="49"/>
      <c r="HV349" s="49"/>
      <c r="HW349" s="49"/>
      <c r="HX349" s="49"/>
      <c r="HY349" s="49"/>
      <c r="HZ349" s="49"/>
      <c r="IA349" s="49"/>
      <c r="IB349" s="49"/>
      <c r="IC349" s="49"/>
      <c r="ID349" s="49"/>
      <c r="IE349" s="49"/>
      <c r="IF349" s="49"/>
      <c r="IG349" s="49"/>
      <c r="IH349" s="49"/>
      <c r="II349" s="49"/>
      <c r="IJ349" s="49"/>
      <c r="IK349" s="49"/>
      <c r="IL349" s="49"/>
      <c r="IM349" s="49"/>
      <c r="IN349" s="49"/>
      <c r="IO349" s="49"/>
      <c r="IP349" s="49"/>
      <c r="IQ349" s="49"/>
      <c r="IR349" s="49"/>
      <c r="IS349" s="49"/>
      <c r="IT349" s="49"/>
      <c r="IU349" s="49"/>
      <c r="IV349" s="49"/>
      <c r="IW349" s="49"/>
      <c r="IX349" s="49"/>
      <c r="IY349" s="49"/>
      <c r="IZ349" s="49"/>
      <c r="JA349" s="49"/>
      <c r="JB349" s="49"/>
      <c r="JC349" s="49"/>
      <c r="JD349" s="49"/>
      <c r="JE349" s="49"/>
      <c r="JF349" s="49"/>
      <c r="JG349" s="49"/>
      <c r="JH349" s="49"/>
      <c r="JI349" s="49"/>
      <c r="JJ349" s="49"/>
      <c r="JK349" s="49"/>
      <c r="JL349" s="49"/>
      <c r="JM349" s="49"/>
      <c r="JN349" s="49"/>
      <c r="JO349" s="49"/>
    </row>
    <row r="350" spans="1:275" s="46" customFormat="1" x14ac:dyDescent="0.25">
      <c r="A350" s="49" t="s">
        <v>603</v>
      </c>
      <c r="B350" s="49" t="s">
        <v>560</v>
      </c>
      <c r="C350" s="49" t="s">
        <v>402</v>
      </c>
      <c r="D350" s="51"/>
      <c r="E350" s="51"/>
      <c r="F350" s="51"/>
      <c r="G350" s="70">
        <v>0.41485545787264816</v>
      </c>
      <c r="H350" s="71">
        <v>45</v>
      </c>
      <c r="I350" s="70" t="s">
        <v>18</v>
      </c>
      <c r="J350" s="49"/>
      <c r="K350" s="49"/>
      <c r="L350" s="49"/>
      <c r="M350" s="49"/>
      <c r="N350" s="49"/>
      <c r="O350" s="49"/>
      <c r="P350" s="49"/>
      <c r="Q350" s="49"/>
      <c r="R350" s="49"/>
      <c r="S350" s="49"/>
      <c r="T350" s="49"/>
      <c r="U350" s="49"/>
      <c r="V350" s="49"/>
      <c r="W350" s="49"/>
      <c r="X350" s="49"/>
      <c r="Y350" s="49"/>
      <c r="Z350" s="49"/>
      <c r="AA350" s="49"/>
      <c r="AB350" s="49"/>
      <c r="AC350" s="49"/>
      <c r="AD350" s="49"/>
      <c r="AE350" s="49"/>
      <c r="AF350" s="49"/>
      <c r="AG350" s="49"/>
      <c r="AH350" s="49"/>
      <c r="AI350" s="49"/>
      <c r="AJ350" s="49"/>
      <c r="AK350" s="49"/>
      <c r="AL350" s="49"/>
      <c r="AM350" s="49"/>
      <c r="AN350" s="49"/>
      <c r="AO350" s="49"/>
      <c r="AP350" s="49"/>
      <c r="AQ350" s="49"/>
      <c r="AR350" s="49"/>
      <c r="AS350" s="49"/>
      <c r="AT350" s="49"/>
      <c r="AU350" s="49"/>
      <c r="AV350" s="49"/>
      <c r="AW350" s="49"/>
      <c r="AX350" s="49"/>
      <c r="AY350" s="49"/>
      <c r="AZ350" s="49"/>
      <c r="BA350" s="49"/>
      <c r="BB350" s="49"/>
      <c r="BC350" s="49"/>
      <c r="BD350" s="49"/>
      <c r="BE350" s="49"/>
      <c r="BF350" s="49"/>
      <c r="BG350" s="49"/>
      <c r="BH350" s="49"/>
      <c r="BI350" s="49"/>
      <c r="BJ350" s="49"/>
      <c r="BK350" s="49"/>
      <c r="BL350" s="49"/>
      <c r="BM350" s="49"/>
      <c r="BN350" s="49"/>
      <c r="BO350" s="49"/>
      <c r="BP350" s="49"/>
      <c r="BQ350" s="49"/>
      <c r="BR350" s="49"/>
      <c r="BS350" s="49"/>
      <c r="BT350" s="49"/>
      <c r="BU350" s="49"/>
      <c r="BV350" s="49"/>
      <c r="BW350" s="49"/>
      <c r="BX350" s="49"/>
      <c r="BY350" s="49"/>
      <c r="BZ350" s="49"/>
      <c r="CA350" s="49"/>
      <c r="CB350" s="49"/>
      <c r="CC350" s="49"/>
      <c r="CD350" s="49"/>
      <c r="CE350" s="49"/>
      <c r="CF350" s="49"/>
      <c r="CG350" s="49"/>
      <c r="CH350" s="49"/>
      <c r="CI350" s="49"/>
      <c r="CJ350" s="49"/>
      <c r="CK350" s="49"/>
      <c r="CL350" s="49"/>
      <c r="CM350" s="49"/>
      <c r="CN350" s="49"/>
      <c r="CO350" s="49"/>
      <c r="CP350" s="49"/>
      <c r="CQ350" s="49"/>
      <c r="CR350" s="49"/>
      <c r="CS350" s="49"/>
      <c r="CT350" s="49"/>
      <c r="CU350" s="49"/>
      <c r="CV350" s="49"/>
      <c r="CW350" s="49"/>
      <c r="CX350" s="49"/>
      <c r="CY350" s="49"/>
      <c r="CZ350" s="49"/>
      <c r="DA350" s="49"/>
      <c r="DB350" s="49"/>
      <c r="DC350" s="49"/>
      <c r="DD350" s="49"/>
      <c r="DE350" s="49"/>
      <c r="DF350" s="49"/>
      <c r="DG350" s="49"/>
      <c r="DH350" s="49"/>
      <c r="DI350" s="49"/>
      <c r="DJ350" s="49"/>
      <c r="DK350" s="49"/>
      <c r="DL350" s="49"/>
      <c r="DM350" s="49"/>
      <c r="DN350" s="49"/>
      <c r="DO350" s="49"/>
      <c r="DP350" s="49"/>
      <c r="DQ350" s="49"/>
      <c r="DR350" s="49"/>
      <c r="DS350" s="49"/>
      <c r="DT350" s="49"/>
      <c r="DU350" s="49"/>
      <c r="DV350" s="49"/>
      <c r="DW350" s="49"/>
      <c r="DX350" s="49"/>
      <c r="DY350" s="49"/>
      <c r="DZ350" s="49"/>
      <c r="EA350" s="49"/>
      <c r="EB350" s="49"/>
      <c r="EC350" s="49"/>
      <c r="ED350" s="49"/>
      <c r="EE350" s="49"/>
      <c r="EF350" s="49"/>
      <c r="EG350" s="49"/>
      <c r="EH350" s="49"/>
      <c r="EI350" s="49"/>
      <c r="EJ350" s="49"/>
      <c r="EK350" s="49"/>
      <c r="EL350" s="49"/>
      <c r="EM350" s="49"/>
      <c r="EN350" s="49"/>
      <c r="EO350" s="49"/>
      <c r="EP350" s="49"/>
      <c r="EQ350" s="49"/>
      <c r="ER350" s="49"/>
      <c r="ES350" s="49"/>
      <c r="ET350" s="49"/>
      <c r="EU350" s="49"/>
      <c r="EV350" s="49"/>
      <c r="EW350" s="49"/>
      <c r="EX350" s="49"/>
      <c r="EY350" s="49"/>
      <c r="EZ350" s="49"/>
      <c r="FA350" s="49"/>
      <c r="FB350" s="49"/>
      <c r="FC350" s="49"/>
      <c r="FD350" s="49"/>
      <c r="FE350" s="49"/>
      <c r="FF350" s="49"/>
      <c r="FG350" s="49"/>
      <c r="FH350" s="49"/>
      <c r="FI350" s="49"/>
      <c r="FJ350" s="49"/>
      <c r="FK350" s="49"/>
      <c r="FL350" s="49"/>
      <c r="FM350" s="49"/>
      <c r="FN350" s="49"/>
      <c r="FO350" s="49"/>
      <c r="FP350" s="49"/>
      <c r="FQ350" s="49"/>
      <c r="FR350" s="49"/>
      <c r="FS350" s="49"/>
      <c r="FT350" s="49"/>
      <c r="FU350" s="49"/>
      <c r="FV350" s="49"/>
      <c r="FW350" s="49"/>
      <c r="FX350" s="49"/>
      <c r="FY350" s="49"/>
      <c r="FZ350" s="49"/>
      <c r="GA350" s="49"/>
      <c r="GB350" s="49"/>
      <c r="GC350" s="49"/>
      <c r="GD350" s="49"/>
      <c r="GE350" s="49"/>
      <c r="GF350" s="49"/>
      <c r="GG350" s="49"/>
      <c r="GH350" s="49"/>
      <c r="GI350" s="49"/>
      <c r="GJ350" s="49"/>
      <c r="GK350" s="49"/>
      <c r="GL350" s="49"/>
      <c r="GM350" s="49"/>
      <c r="GN350" s="49"/>
      <c r="GO350" s="49"/>
      <c r="GP350" s="49"/>
      <c r="GQ350" s="49"/>
      <c r="GR350" s="49"/>
      <c r="GS350" s="49"/>
      <c r="GT350" s="49"/>
      <c r="GU350" s="49"/>
      <c r="GV350" s="49"/>
      <c r="GW350" s="49"/>
      <c r="GX350" s="49"/>
      <c r="GY350" s="49"/>
      <c r="GZ350" s="49"/>
      <c r="HA350" s="49"/>
      <c r="HB350" s="49"/>
      <c r="HC350" s="49"/>
      <c r="HD350" s="49"/>
      <c r="HE350" s="49"/>
      <c r="HF350" s="49"/>
      <c r="HG350" s="49"/>
      <c r="HH350" s="49"/>
      <c r="HI350" s="49"/>
      <c r="HJ350" s="49"/>
      <c r="HK350" s="49"/>
      <c r="HL350" s="49"/>
      <c r="HM350" s="49"/>
      <c r="HN350" s="49"/>
      <c r="HO350" s="49"/>
      <c r="HP350" s="49"/>
      <c r="HQ350" s="49"/>
      <c r="HR350" s="49"/>
      <c r="HS350" s="49"/>
      <c r="HT350" s="49"/>
      <c r="HU350" s="49"/>
      <c r="HV350" s="49"/>
      <c r="HW350" s="49"/>
      <c r="HX350" s="49"/>
      <c r="HY350" s="49"/>
      <c r="HZ350" s="49"/>
      <c r="IA350" s="49"/>
      <c r="IB350" s="49"/>
      <c r="IC350" s="49"/>
      <c r="ID350" s="49"/>
      <c r="IE350" s="49"/>
      <c r="IF350" s="49"/>
      <c r="IG350" s="49"/>
      <c r="IH350" s="49"/>
      <c r="II350" s="49"/>
      <c r="IJ350" s="49"/>
      <c r="IK350" s="49"/>
      <c r="IL350" s="49"/>
      <c r="IM350" s="49"/>
      <c r="IN350" s="49"/>
      <c r="IO350" s="49"/>
      <c r="IP350" s="49"/>
      <c r="IQ350" s="49"/>
      <c r="IR350" s="49"/>
      <c r="IS350" s="49"/>
      <c r="IT350" s="49"/>
      <c r="IU350" s="49"/>
      <c r="IV350" s="49"/>
      <c r="IW350" s="49"/>
      <c r="IX350" s="49"/>
      <c r="IY350" s="49"/>
      <c r="IZ350" s="49"/>
      <c r="JA350" s="49"/>
      <c r="JB350" s="49"/>
      <c r="JC350" s="49"/>
      <c r="JD350" s="49"/>
      <c r="JE350" s="49"/>
      <c r="JF350" s="49"/>
      <c r="JG350" s="49"/>
      <c r="JH350" s="49"/>
      <c r="JI350" s="49"/>
      <c r="JJ350" s="49"/>
      <c r="JK350" s="49"/>
      <c r="JL350" s="49"/>
      <c r="JM350" s="49"/>
      <c r="JN350" s="49"/>
      <c r="JO350" s="49"/>
    </row>
    <row r="351" spans="1:275" s="46" customFormat="1" x14ac:dyDescent="0.25">
      <c r="A351" s="49" t="s">
        <v>511</v>
      </c>
      <c r="B351" s="49" t="s">
        <v>456</v>
      </c>
      <c r="C351" s="49" t="s">
        <v>343</v>
      </c>
      <c r="D351" s="51"/>
      <c r="E351" s="51"/>
      <c r="F351" s="51"/>
      <c r="G351" s="70">
        <v>0.40909468021444345</v>
      </c>
      <c r="H351" s="71">
        <v>26</v>
      </c>
      <c r="I351" s="70" t="s">
        <v>18</v>
      </c>
      <c r="J351" s="49"/>
      <c r="K351" s="49"/>
      <c r="L351" s="49"/>
      <c r="M351" s="49"/>
      <c r="N351" s="49"/>
      <c r="O351" s="49"/>
      <c r="P351" s="49"/>
      <c r="Q351" s="49"/>
      <c r="R351" s="49"/>
      <c r="S351" s="49"/>
      <c r="T351" s="49"/>
      <c r="U351" s="49"/>
      <c r="V351" s="49"/>
      <c r="W351" s="49"/>
      <c r="X351" s="49"/>
      <c r="Y351" s="49"/>
      <c r="Z351" s="49"/>
      <c r="AA351" s="49"/>
      <c r="AB351" s="49"/>
      <c r="AC351" s="49"/>
      <c r="AD351" s="49"/>
      <c r="AE351" s="49"/>
      <c r="AF351" s="49"/>
      <c r="AG351" s="49"/>
      <c r="AH351" s="49"/>
      <c r="AI351" s="49"/>
      <c r="AJ351" s="49"/>
      <c r="AK351" s="49"/>
      <c r="AL351" s="49"/>
      <c r="AM351" s="49"/>
      <c r="AN351" s="49"/>
      <c r="AO351" s="49"/>
      <c r="AP351" s="49"/>
      <c r="AQ351" s="49"/>
      <c r="AR351" s="49"/>
      <c r="AS351" s="49"/>
      <c r="AT351" s="49"/>
      <c r="AU351" s="49"/>
      <c r="AV351" s="49"/>
      <c r="AW351" s="49"/>
      <c r="AX351" s="49"/>
      <c r="AY351" s="49"/>
      <c r="AZ351" s="49"/>
      <c r="BA351" s="49"/>
      <c r="BB351" s="49"/>
      <c r="BC351" s="49"/>
      <c r="BD351" s="49"/>
      <c r="BE351" s="49"/>
      <c r="BF351" s="49"/>
      <c r="BG351" s="49"/>
      <c r="BH351" s="49"/>
      <c r="BI351" s="49"/>
      <c r="BJ351" s="49"/>
      <c r="BK351" s="49"/>
      <c r="BL351" s="49"/>
      <c r="BM351" s="49"/>
      <c r="BN351" s="49"/>
      <c r="BO351" s="49"/>
      <c r="BP351" s="49"/>
      <c r="BQ351" s="49"/>
      <c r="BR351" s="49"/>
      <c r="BS351" s="49"/>
      <c r="BT351" s="49"/>
      <c r="BU351" s="49"/>
      <c r="BV351" s="49"/>
      <c r="BW351" s="49"/>
      <c r="BX351" s="49"/>
      <c r="BY351" s="49"/>
      <c r="BZ351" s="49"/>
      <c r="CA351" s="49"/>
      <c r="CB351" s="49"/>
      <c r="CC351" s="49"/>
      <c r="CD351" s="49"/>
      <c r="CE351" s="49"/>
      <c r="CF351" s="49"/>
      <c r="CG351" s="49"/>
      <c r="CH351" s="49"/>
      <c r="CI351" s="49"/>
      <c r="CJ351" s="49"/>
      <c r="CK351" s="49"/>
      <c r="CL351" s="49"/>
      <c r="CM351" s="49"/>
      <c r="CN351" s="49"/>
      <c r="CO351" s="49"/>
      <c r="CP351" s="49"/>
      <c r="CQ351" s="49"/>
      <c r="CR351" s="49"/>
      <c r="CS351" s="49"/>
      <c r="CT351" s="49"/>
      <c r="CU351" s="49"/>
      <c r="CV351" s="49"/>
      <c r="CW351" s="49"/>
      <c r="CX351" s="49"/>
      <c r="CY351" s="49"/>
      <c r="CZ351" s="49"/>
      <c r="DA351" s="49"/>
      <c r="DB351" s="49"/>
      <c r="DC351" s="49"/>
      <c r="DD351" s="49"/>
      <c r="DE351" s="49"/>
      <c r="DF351" s="49"/>
      <c r="DG351" s="49"/>
      <c r="DH351" s="49"/>
      <c r="DI351" s="49"/>
      <c r="DJ351" s="49"/>
      <c r="DK351" s="49"/>
      <c r="DL351" s="49"/>
      <c r="DM351" s="49"/>
      <c r="DN351" s="49"/>
      <c r="DO351" s="49"/>
      <c r="DP351" s="49"/>
      <c r="DQ351" s="49"/>
      <c r="DR351" s="49"/>
      <c r="DS351" s="49"/>
      <c r="DT351" s="49"/>
      <c r="DU351" s="49"/>
      <c r="DV351" s="49"/>
      <c r="DW351" s="49"/>
      <c r="DX351" s="49"/>
      <c r="DY351" s="49"/>
      <c r="DZ351" s="49"/>
      <c r="EA351" s="49"/>
      <c r="EB351" s="49"/>
      <c r="EC351" s="49"/>
      <c r="ED351" s="49"/>
      <c r="EE351" s="49"/>
      <c r="EF351" s="49"/>
      <c r="EG351" s="49"/>
      <c r="EH351" s="49"/>
      <c r="EI351" s="49"/>
      <c r="EJ351" s="49"/>
      <c r="EK351" s="49"/>
      <c r="EL351" s="49"/>
      <c r="EM351" s="49"/>
      <c r="EN351" s="49"/>
      <c r="EO351" s="49"/>
      <c r="EP351" s="49"/>
      <c r="EQ351" s="49"/>
      <c r="ER351" s="49"/>
      <c r="ES351" s="49"/>
      <c r="ET351" s="49"/>
      <c r="EU351" s="49"/>
      <c r="EV351" s="49"/>
      <c r="EW351" s="49"/>
      <c r="EX351" s="49"/>
      <c r="EY351" s="49"/>
      <c r="EZ351" s="49"/>
      <c r="FA351" s="49"/>
      <c r="FB351" s="49"/>
      <c r="FC351" s="49"/>
      <c r="FD351" s="49"/>
      <c r="FE351" s="49"/>
      <c r="FF351" s="49"/>
      <c r="FG351" s="49"/>
      <c r="FH351" s="49"/>
      <c r="FI351" s="49"/>
      <c r="FJ351" s="49"/>
      <c r="FK351" s="49"/>
      <c r="FL351" s="49"/>
      <c r="FM351" s="49"/>
      <c r="FN351" s="49"/>
      <c r="FO351" s="49"/>
      <c r="FP351" s="49"/>
      <c r="FQ351" s="49"/>
      <c r="FR351" s="49"/>
      <c r="FS351" s="49"/>
      <c r="FT351" s="49"/>
      <c r="FU351" s="49"/>
      <c r="FV351" s="49"/>
      <c r="FW351" s="49"/>
      <c r="FX351" s="49"/>
      <c r="FY351" s="49"/>
      <c r="FZ351" s="49"/>
      <c r="GA351" s="49"/>
      <c r="GB351" s="49"/>
      <c r="GC351" s="49"/>
      <c r="GD351" s="49"/>
      <c r="GE351" s="49"/>
      <c r="GF351" s="49"/>
      <c r="GG351" s="49"/>
      <c r="GH351" s="49"/>
      <c r="GI351" s="49"/>
      <c r="GJ351" s="49"/>
      <c r="GK351" s="49"/>
      <c r="GL351" s="49"/>
      <c r="GM351" s="49"/>
      <c r="GN351" s="49"/>
      <c r="GO351" s="49"/>
      <c r="GP351" s="49"/>
      <c r="GQ351" s="49"/>
      <c r="GR351" s="49"/>
      <c r="GS351" s="49"/>
      <c r="GT351" s="49"/>
      <c r="GU351" s="49"/>
      <c r="GV351" s="49"/>
      <c r="GW351" s="49"/>
      <c r="GX351" s="49"/>
      <c r="GY351" s="49"/>
      <c r="GZ351" s="49"/>
      <c r="HA351" s="49"/>
      <c r="HB351" s="49"/>
      <c r="HC351" s="49"/>
      <c r="HD351" s="49"/>
      <c r="HE351" s="49"/>
      <c r="HF351" s="49"/>
      <c r="HG351" s="49"/>
      <c r="HH351" s="49"/>
      <c r="HI351" s="49"/>
      <c r="HJ351" s="49"/>
      <c r="HK351" s="49"/>
      <c r="HL351" s="49"/>
      <c r="HM351" s="49"/>
      <c r="HN351" s="49"/>
      <c r="HO351" s="49"/>
      <c r="HP351" s="49"/>
      <c r="HQ351" s="49"/>
      <c r="HR351" s="49"/>
      <c r="HS351" s="49"/>
      <c r="HT351" s="49"/>
      <c r="HU351" s="49"/>
      <c r="HV351" s="49"/>
      <c r="HW351" s="49"/>
      <c r="HX351" s="49"/>
      <c r="HY351" s="49"/>
      <c r="HZ351" s="49"/>
      <c r="IA351" s="49"/>
      <c r="IB351" s="49"/>
      <c r="IC351" s="49"/>
      <c r="ID351" s="49"/>
      <c r="IE351" s="49"/>
      <c r="IF351" s="49"/>
      <c r="IG351" s="49"/>
      <c r="IH351" s="49"/>
      <c r="II351" s="49"/>
      <c r="IJ351" s="49"/>
      <c r="IK351" s="49"/>
      <c r="IL351" s="49"/>
      <c r="IM351" s="49"/>
      <c r="IN351" s="49"/>
      <c r="IO351" s="49"/>
      <c r="IP351" s="49"/>
      <c r="IQ351" s="49"/>
      <c r="IR351" s="49"/>
      <c r="IS351" s="49"/>
      <c r="IT351" s="49"/>
      <c r="IU351" s="49"/>
      <c r="IV351" s="49"/>
      <c r="IW351" s="49"/>
      <c r="IX351" s="49"/>
      <c r="IY351" s="49"/>
      <c r="IZ351" s="49"/>
      <c r="JA351" s="49"/>
      <c r="JB351" s="49"/>
      <c r="JC351" s="49"/>
      <c r="JD351" s="49"/>
      <c r="JE351" s="49"/>
      <c r="JF351" s="49"/>
      <c r="JG351" s="49"/>
      <c r="JH351" s="49"/>
      <c r="JI351" s="49"/>
      <c r="JJ351" s="49"/>
      <c r="JK351" s="49"/>
      <c r="JL351" s="49"/>
      <c r="JM351" s="49"/>
      <c r="JN351" s="49"/>
      <c r="JO351" s="49"/>
    </row>
    <row r="352" spans="1:275" s="46" customFormat="1" x14ac:dyDescent="0.25">
      <c r="A352" s="49" t="s">
        <v>603</v>
      </c>
      <c r="B352" s="49" t="s">
        <v>446</v>
      </c>
      <c r="C352" s="49" t="s">
        <v>582</v>
      </c>
      <c r="D352" s="51"/>
      <c r="E352" s="51"/>
      <c r="F352" s="51"/>
      <c r="G352" s="70">
        <v>0.40485292371562864</v>
      </c>
      <c r="H352" s="71">
        <v>46</v>
      </c>
      <c r="I352" s="70" t="s">
        <v>18</v>
      </c>
      <c r="J352" s="49"/>
      <c r="K352" s="49"/>
      <c r="L352" s="49"/>
      <c r="M352" s="49"/>
      <c r="N352" s="49"/>
      <c r="O352" s="49"/>
      <c r="P352" s="49"/>
      <c r="Q352" s="49"/>
      <c r="R352" s="49"/>
      <c r="S352" s="49"/>
      <c r="T352" s="49"/>
      <c r="U352" s="49"/>
      <c r="V352" s="49"/>
      <c r="W352" s="49"/>
      <c r="X352" s="49"/>
      <c r="Y352" s="49"/>
      <c r="Z352" s="49"/>
      <c r="AA352" s="49"/>
      <c r="AB352" s="49"/>
      <c r="AC352" s="49"/>
      <c r="AD352" s="49"/>
      <c r="AE352" s="49"/>
      <c r="AF352" s="49"/>
      <c r="AG352" s="49"/>
      <c r="AH352" s="49"/>
      <c r="AI352" s="49"/>
      <c r="AJ352" s="49"/>
      <c r="AK352" s="49"/>
      <c r="AL352" s="49"/>
      <c r="AM352" s="49"/>
      <c r="AN352" s="49"/>
      <c r="AO352" s="49"/>
      <c r="AP352" s="49"/>
      <c r="AQ352" s="49"/>
      <c r="AR352" s="49"/>
      <c r="AS352" s="49"/>
      <c r="AT352" s="49"/>
      <c r="AU352" s="49"/>
      <c r="AV352" s="49"/>
      <c r="AW352" s="49"/>
      <c r="AX352" s="49"/>
      <c r="AY352" s="49"/>
      <c r="AZ352" s="49"/>
      <c r="BA352" s="49"/>
      <c r="BB352" s="49"/>
      <c r="BC352" s="49"/>
      <c r="BD352" s="49"/>
      <c r="BE352" s="49"/>
      <c r="BF352" s="49"/>
      <c r="BG352" s="49"/>
      <c r="BH352" s="49"/>
      <c r="BI352" s="49"/>
      <c r="BJ352" s="49"/>
      <c r="BK352" s="49"/>
      <c r="BL352" s="49"/>
      <c r="BM352" s="49"/>
      <c r="BN352" s="49"/>
      <c r="BO352" s="49"/>
      <c r="BP352" s="49"/>
      <c r="BQ352" s="49"/>
      <c r="BR352" s="49"/>
      <c r="BS352" s="49"/>
      <c r="BT352" s="49"/>
      <c r="BU352" s="49"/>
      <c r="BV352" s="49"/>
      <c r="BW352" s="49"/>
      <c r="BX352" s="49"/>
      <c r="BY352" s="49"/>
      <c r="BZ352" s="49"/>
      <c r="CA352" s="49"/>
      <c r="CB352" s="49"/>
      <c r="CC352" s="49"/>
      <c r="CD352" s="49"/>
      <c r="CE352" s="49"/>
      <c r="CF352" s="49"/>
      <c r="CG352" s="49"/>
      <c r="CH352" s="49"/>
      <c r="CI352" s="49"/>
      <c r="CJ352" s="49"/>
      <c r="CK352" s="49"/>
      <c r="CL352" s="49"/>
      <c r="CM352" s="49"/>
      <c r="CN352" s="49"/>
      <c r="CO352" s="49"/>
      <c r="CP352" s="49"/>
      <c r="CQ352" s="49"/>
      <c r="CR352" s="49"/>
      <c r="CS352" s="49"/>
      <c r="CT352" s="49"/>
      <c r="CU352" s="49"/>
      <c r="CV352" s="49"/>
      <c r="CW352" s="49"/>
      <c r="CX352" s="49"/>
      <c r="CY352" s="49"/>
      <c r="CZ352" s="49"/>
      <c r="DA352" s="49"/>
      <c r="DB352" s="49"/>
      <c r="DC352" s="49"/>
      <c r="DD352" s="49"/>
      <c r="DE352" s="49"/>
      <c r="DF352" s="49"/>
      <c r="DG352" s="49"/>
      <c r="DH352" s="49"/>
      <c r="DI352" s="49"/>
      <c r="DJ352" s="49"/>
      <c r="DK352" s="49"/>
      <c r="DL352" s="49"/>
      <c r="DM352" s="49"/>
      <c r="DN352" s="49"/>
      <c r="DO352" s="49"/>
      <c r="DP352" s="49"/>
      <c r="DQ352" s="49"/>
      <c r="DR352" s="49"/>
      <c r="DS352" s="49"/>
      <c r="DT352" s="49"/>
      <c r="DU352" s="49"/>
      <c r="DV352" s="49"/>
      <c r="DW352" s="49"/>
      <c r="DX352" s="49"/>
      <c r="DY352" s="49"/>
      <c r="DZ352" s="49"/>
      <c r="EA352" s="49"/>
      <c r="EB352" s="49"/>
      <c r="EC352" s="49"/>
      <c r="ED352" s="49"/>
      <c r="EE352" s="49"/>
      <c r="EF352" s="49"/>
      <c r="EG352" s="49"/>
      <c r="EH352" s="49"/>
      <c r="EI352" s="49"/>
      <c r="EJ352" s="49"/>
      <c r="EK352" s="49"/>
      <c r="EL352" s="49"/>
      <c r="EM352" s="49"/>
      <c r="EN352" s="49"/>
      <c r="EO352" s="49"/>
      <c r="EP352" s="49"/>
      <c r="EQ352" s="49"/>
      <c r="ER352" s="49"/>
      <c r="ES352" s="49"/>
      <c r="ET352" s="49"/>
      <c r="EU352" s="49"/>
      <c r="EV352" s="49"/>
      <c r="EW352" s="49"/>
      <c r="EX352" s="49"/>
      <c r="EY352" s="49"/>
      <c r="EZ352" s="49"/>
      <c r="FA352" s="49"/>
      <c r="FB352" s="49"/>
      <c r="FC352" s="49"/>
      <c r="FD352" s="49"/>
      <c r="FE352" s="49"/>
      <c r="FF352" s="49"/>
      <c r="FG352" s="49"/>
      <c r="FH352" s="49"/>
      <c r="FI352" s="49"/>
      <c r="FJ352" s="49"/>
      <c r="FK352" s="49"/>
      <c r="FL352" s="49"/>
      <c r="FM352" s="49"/>
      <c r="FN352" s="49"/>
      <c r="FO352" s="49"/>
      <c r="FP352" s="49"/>
      <c r="FQ352" s="49"/>
      <c r="FR352" s="49"/>
      <c r="FS352" s="49"/>
      <c r="FT352" s="49"/>
      <c r="FU352" s="49"/>
      <c r="FV352" s="49"/>
      <c r="FW352" s="49"/>
      <c r="FX352" s="49"/>
      <c r="FY352" s="49"/>
      <c r="FZ352" s="49"/>
      <c r="GA352" s="49"/>
      <c r="GB352" s="49"/>
      <c r="GC352" s="49"/>
      <c r="GD352" s="49"/>
      <c r="GE352" s="49"/>
      <c r="GF352" s="49"/>
      <c r="GG352" s="49"/>
      <c r="GH352" s="49"/>
      <c r="GI352" s="49"/>
      <c r="GJ352" s="49"/>
      <c r="GK352" s="49"/>
      <c r="GL352" s="49"/>
      <c r="GM352" s="49"/>
      <c r="GN352" s="49"/>
      <c r="GO352" s="49"/>
      <c r="GP352" s="49"/>
      <c r="GQ352" s="49"/>
      <c r="GR352" s="49"/>
      <c r="GS352" s="49"/>
      <c r="GT352" s="49"/>
      <c r="GU352" s="49"/>
      <c r="GV352" s="49"/>
      <c r="GW352" s="49"/>
      <c r="GX352" s="49"/>
      <c r="GY352" s="49"/>
      <c r="GZ352" s="49"/>
      <c r="HA352" s="49"/>
      <c r="HB352" s="49"/>
      <c r="HC352" s="49"/>
      <c r="HD352" s="49"/>
      <c r="HE352" s="49"/>
      <c r="HF352" s="49"/>
      <c r="HG352" s="49"/>
      <c r="HH352" s="49"/>
      <c r="HI352" s="49"/>
      <c r="HJ352" s="49"/>
      <c r="HK352" s="49"/>
      <c r="HL352" s="49"/>
      <c r="HM352" s="49"/>
      <c r="HN352" s="49"/>
      <c r="HO352" s="49"/>
      <c r="HP352" s="49"/>
      <c r="HQ352" s="49"/>
      <c r="HR352" s="49"/>
      <c r="HS352" s="49"/>
      <c r="HT352" s="49"/>
      <c r="HU352" s="49"/>
      <c r="HV352" s="49"/>
      <c r="HW352" s="49"/>
      <c r="HX352" s="49"/>
      <c r="HY352" s="49"/>
      <c r="HZ352" s="49"/>
      <c r="IA352" s="49"/>
      <c r="IB352" s="49"/>
      <c r="IC352" s="49"/>
      <c r="ID352" s="49"/>
      <c r="IE352" s="49"/>
      <c r="IF352" s="49"/>
      <c r="IG352" s="49"/>
      <c r="IH352" s="49"/>
      <c r="II352" s="49"/>
      <c r="IJ352" s="49"/>
      <c r="IK352" s="49"/>
      <c r="IL352" s="49"/>
      <c r="IM352" s="49"/>
      <c r="IN352" s="49"/>
      <c r="IO352" s="49"/>
      <c r="IP352" s="49"/>
      <c r="IQ352" s="49"/>
      <c r="IR352" s="49"/>
      <c r="IS352" s="49"/>
      <c r="IT352" s="49"/>
      <c r="IU352" s="49"/>
      <c r="IV352" s="49"/>
      <c r="IW352" s="49"/>
      <c r="IX352" s="49"/>
      <c r="IY352" s="49"/>
      <c r="IZ352" s="49"/>
      <c r="JA352" s="49"/>
      <c r="JB352" s="49"/>
      <c r="JC352" s="49"/>
      <c r="JD352" s="49"/>
      <c r="JE352" s="49"/>
      <c r="JF352" s="49"/>
      <c r="JG352" s="49"/>
      <c r="JH352" s="49"/>
      <c r="JI352" s="49"/>
      <c r="JJ352" s="49"/>
      <c r="JK352" s="49"/>
      <c r="JL352" s="49"/>
      <c r="JM352" s="49"/>
      <c r="JN352" s="49"/>
      <c r="JO352" s="49"/>
    </row>
    <row r="353" spans="1:275" s="46" customFormat="1" x14ac:dyDescent="0.25">
      <c r="A353" s="49" t="s">
        <v>603</v>
      </c>
      <c r="B353" s="49" t="s">
        <v>529</v>
      </c>
      <c r="C353" s="49" t="s">
        <v>530</v>
      </c>
      <c r="D353" s="51"/>
      <c r="E353" s="51"/>
      <c r="F353" s="51"/>
      <c r="G353" s="70">
        <v>0.39193403717184455</v>
      </c>
      <c r="H353" s="71">
        <v>47</v>
      </c>
      <c r="I353" s="70" t="s">
        <v>18</v>
      </c>
      <c r="J353" s="49"/>
      <c r="K353" s="49"/>
      <c r="L353" s="49"/>
      <c r="M353" s="49"/>
      <c r="N353" s="49"/>
      <c r="O353" s="49"/>
      <c r="P353" s="49"/>
      <c r="Q353" s="49"/>
      <c r="R353" s="49"/>
      <c r="S353" s="49"/>
      <c r="T353" s="49"/>
      <c r="U353" s="49"/>
      <c r="V353" s="49"/>
      <c r="W353" s="49"/>
      <c r="X353" s="49"/>
      <c r="Y353" s="49"/>
      <c r="Z353" s="49"/>
      <c r="AA353" s="49"/>
      <c r="AB353" s="49"/>
      <c r="AC353" s="49"/>
      <c r="AD353" s="49"/>
      <c r="AE353" s="49"/>
      <c r="AF353" s="49"/>
      <c r="AG353" s="49"/>
      <c r="AH353" s="49"/>
      <c r="AI353" s="49"/>
      <c r="AJ353" s="49"/>
      <c r="AK353" s="49"/>
      <c r="AL353" s="49"/>
      <c r="AM353" s="49"/>
      <c r="AN353" s="49"/>
      <c r="AO353" s="49"/>
      <c r="AP353" s="49"/>
      <c r="AQ353" s="49"/>
      <c r="AR353" s="49"/>
      <c r="AS353" s="49"/>
      <c r="AT353" s="49"/>
      <c r="AU353" s="49"/>
      <c r="AV353" s="49"/>
      <c r="AW353" s="49"/>
      <c r="AX353" s="49"/>
      <c r="AY353" s="49"/>
      <c r="AZ353" s="49"/>
      <c r="BA353" s="49"/>
      <c r="BB353" s="49"/>
      <c r="BC353" s="49"/>
      <c r="BD353" s="49"/>
      <c r="BE353" s="49"/>
      <c r="BF353" s="49"/>
      <c r="BG353" s="49"/>
      <c r="BH353" s="49"/>
      <c r="BI353" s="49"/>
      <c r="BJ353" s="49"/>
      <c r="BK353" s="49"/>
      <c r="BL353" s="49"/>
      <c r="BM353" s="49"/>
      <c r="BN353" s="49"/>
      <c r="BO353" s="49"/>
      <c r="BP353" s="49"/>
      <c r="BQ353" s="49"/>
      <c r="BR353" s="49"/>
      <c r="BS353" s="49"/>
      <c r="BT353" s="49"/>
      <c r="BU353" s="49"/>
      <c r="BV353" s="49"/>
      <c r="BW353" s="49"/>
      <c r="BX353" s="49"/>
      <c r="BY353" s="49"/>
      <c r="BZ353" s="49"/>
      <c r="CA353" s="49"/>
      <c r="CB353" s="49"/>
      <c r="CC353" s="49"/>
      <c r="CD353" s="49"/>
      <c r="CE353" s="49"/>
      <c r="CF353" s="49"/>
      <c r="CG353" s="49"/>
      <c r="CH353" s="49"/>
      <c r="CI353" s="49"/>
      <c r="CJ353" s="49"/>
      <c r="CK353" s="49"/>
      <c r="CL353" s="49"/>
      <c r="CM353" s="49"/>
      <c r="CN353" s="49"/>
      <c r="CO353" s="49"/>
      <c r="CP353" s="49"/>
      <c r="CQ353" s="49"/>
      <c r="CR353" s="49"/>
      <c r="CS353" s="49"/>
      <c r="CT353" s="49"/>
      <c r="CU353" s="49"/>
      <c r="CV353" s="49"/>
      <c r="CW353" s="49"/>
      <c r="CX353" s="49"/>
      <c r="CY353" s="49"/>
      <c r="CZ353" s="49"/>
      <c r="DA353" s="49"/>
      <c r="DB353" s="49"/>
      <c r="DC353" s="49"/>
      <c r="DD353" s="49"/>
      <c r="DE353" s="49"/>
      <c r="DF353" s="49"/>
      <c r="DG353" s="49"/>
      <c r="DH353" s="49"/>
      <c r="DI353" s="49"/>
      <c r="DJ353" s="49"/>
      <c r="DK353" s="49"/>
      <c r="DL353" s="49"/>
      <c r="DM353" s="49"/>
      <c r="DN353" s="49"/>
      <c r="DO353" s="49"/>
      <c r="DP353" s="49"/>
      <c r="DQ353" s="49"/>
      <c r="DR353" s="49"/>
      <c r="DS353" s="49"/>
      <c r="DT353" s="49"/>
      <c r="DU353" s="49"/>
      <c r="DV353" s="49"/>
      <c r="DW353" s="49"/>
      <c r="DX353" s="49"/>
      <c r="DY353" s="49"/>
      <c r="DZ353" s="49"/>
      <c r="EA353" s="49"/>
      <c r="EB353" s="49"/>
      <c r="EC353" s="49"/>
      <c r="ED353" s="49"/>
      <c r="EE353" s="49"/>
      <c r="EF353" s="49"/>
      <c r="EG353" s="49"/>
      <c r="EH353" s="49"/>
      <c r="EI353" s="49"/>
      <c r="EJ353" s="49"/>
      <c r="EK353" s="49"/>
      <c r="EL353" s="49"/>
      <c r="EM353" s="49"/>
      <c r="EN353" s="49"/>
      <c r="EO353" s="49"/>
      <c r="EP353" s="49"/>
      <c r="EQ353" s="49"/>
      <c r="ER353" s="49"/>
      <c r="ES353" s="49"/>
      <c r="ET353" s="49"/>
      <c r="EU353" s="49"/>
      <c r="EV353" s="49"/>
      <c r="EW353" s="49"/>
      <c r="EX353" s="49"/>
      <c r="EY353" s="49"/>
      <c r="EZ353" s="49"/>
      <c r="FA353" s="49"/>
      <c r="FB353" s="49"/>
      <c r="FC353" s="49"/>
      <c r="FD353" s="49"/>
      <c r="FE353" s="49"/>
      <c r="FF353" s="49"/>
      <c r="FG353" s="49"/>
      <c r="FH353" s="49"/>
      <c r="FI353" s="49"/>
      <c r="FJ353" s="49"/>
      <c r="FK353" s="49"/>
      <c r="FL353" s="49"/>
      <c r="FM353" s="49"/>
      <c r="FN353" s="49"/>
      <c r="FO353" s="49"/>
      <c r="FP353" s="49"/>
      <c r="FQ353" s="49"/>
      <c r="FR353" s="49"/>
      <c r="FS353" s="49"/>
      <c r="FT353" s="49"/>
      <c r="FU353" s="49"/>
      <c r="FV353" s="49"/>
      <c r="FW353" s="49"/>
      <c r="FX353" s="49"/>
      <c r="FY353" s="49"/>
      <c r="FZ353" s="49"/>
      <c r="GA353" s="49"/>
      <c r="GB353" s="49"/>
      <c r="GC353" s="49"/>
      <c r="GD353" s="49"/>
      <c r="GE353" s="49"/>
      <c r="GF353" s="49"/>
      <c r="GG353" s="49"/>
      <c r="GH353" s="49"/>
      <c r="GI353" s="49"/>
      <c r="GJ353" s="49"/>
      <c r="GK353" s="49"/>
      <c r="GL353" s="49"/>
      <c r="GM353" s="49"/>
      <c r="GN353" s="49"/>
      <c r="GO353" s="49"/>
      <c r="GP353" s="49"/>
      <c r="GQ353" s="49"/>
      <c r="GR353" s="49"/>
      <c r="GS353" s="49"/>
      <c r="GT353" s="49"/>
      <c r="GU353" s="49"/>
      <c r="GV353" s="49"/>
      <c r="GW353" s="49"/>
      <c r="GX353" s="49"/>
      <c r="GY353" s="49"/>
      <c r="GZ353" s="49"/>
      <c r="HA353" s="49"/>
      <c r="HB353" s="49"/>
      <c r="HC353" s="49"/>
      <c r="HD353" s="49"/>
      <c r="HE353" s="49"/>
      <c r="HF353" s="49"/>
      <c r="HG353" s="49"/>
      <c r="HH353" s="49"/>
      <c r="HI353" s="49"/>
      <c r="HJ353" s="49"/>
      <c r="HK353" s="49"/>
      <c r="HL353" s="49"/>
      <c r="HM353" s="49"/>
      <c r="HN353" s="49"/>
      <c r="HO353" s="49"/>
      <c r="HP353" s="49"/>
      <c r="HQ353" s="49"/>
      <c r="HR353" s="49"/>
      <c r="HS353" s="49"/>
      <c r="HT353" s="49"/>
      <c r="HU353" s="49"/>
      <c r="HV353" s="49"/>
      <c r="HW353" s="49"/>
      <c r="HX353" s="49"/>
      <c r="HY353" s="49"/>
      <c r="HZ353" s="49"/>
      <c r="IA353" s="49"/>
      <c r="IB353" s="49"/>
      <c r="IC353" s="49"/>
      <c r="ID353" s="49"/>
      <c r="IE353" s="49"/>
      <c r="IF353" s="49"/>
      <c r="IG353" s="49"/>
      <c r="IH353" s="49"/>
      <c r="II353" s="49"/>
      <c r="IJ353" s="49"/>
      <c r="IK353" s="49"/>
      <c r="IL353" s="49"/>
      <c r="IM353" s="49"/>
      <c r="IN353" s="49"/>
      <c r="IO353" s="49"/>
      <c r="IP353" s="49"/>
      <c r="IQ353" s="49"/>
      <c r="IR353" s="49"/>
      <c r="IS353" s="49"/>
      <c r="IT353" s="49"/>
      <c r="IU353" s="49"/>
      <c r="IV353" s="49"/>
      <c r="IW353" s="49"/>
      <c r="IX353" s="49"/>
      <c r="IY353" s="49"/>
      <c r="IZ353" s="49"/>
      <c r="JA353" s="49"/>
      <c r="JB353" s="49"/>
      <c r="JC353" s="49"/>
      <c r="JD353" s="49"/>
      <c r="JE353" s="49"/>
      <c r="JF353" s="49"/>
      <c r="JG353" s="49"/>
      <c r="JH353" s="49"/>
      <c r="JI353" s="49"/>
      <c r="JJ353" s="49"/>
      <c r="JK353" s="49"/>
      <c r="JL353" s="49"/>
      <c r="JM353" s="49"/>
      <c r="JN353" s="49"/>
      <c r="JO353" s="49"/>
    </row>
    <row r="354" spans="1:275" s="46" customFormat="1" x14ac:dyDescent="0.25">
      <c r="A354" s="49" t="s">
        <v>603</v>
      </c>
      <c r="B354" s="49" t="s">
        <v>551</v>
      </c>
      <c r="C354" s="49" t="s">
        <v>552</v>
      </c>
      <c r="D354" s="51"/>
      <c r="E354" s="51"/>
      <c r="F354" s="51"/>
      <c r="G354" s="70">
        <v>0.37734404681384193</v>
      </c>
      <c r="H354" s="71">
        <v>48</v>
      </c>
      <c r="I354" s="70" t="s">
        <v>18</v>
      </c>
      <c r="J354" s="49"/>
      <c r="K354" s="49"/>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49"/>
      <c r="AJ354" s="49"/>
      <c r="AK354" s="49"/>
      <c r="AL354" s="49"/>
      <c r="AM354" s="49"/>
      <c r="AN354" s="49"/>
      <c r="AO354" s="49"/>
      <c r="AP354" s="49"/>
      <c r="AQ354" s="49"/>
      <c r="AR354" s="49"/>
      <c r="AS354" s="49"/>
      <c r="AT354" s="49"/>
      <c r="AU354" s="49"/>
      <c r="AV354" s="49"/>
      <c r="AW354" s="49"/>
      <c r="AX354" s="49"/>
      <c r="AY354" s="49"/>
      <c r="AZ354" s="49"/>
      <c r="BA354" s="49"/>
      <c r="BB354" s="49"/>
      <c r="BC354" s="49"/>
      <c r="BD354" s="49"/>
      <c r="BE354" s="49"/>
      <c r="BF354" s="49"/>
      <c r="BG354" s="49"/>
      <c r="BH354" s="49"/>
      <c r="BI354" s="49"/>
      <c r="BJ354" s="49"/>
      <c r="BK354" s="49"/>
      <c r="BL354" s="49"/>
      <c r="BM354" s="49"/>
      <c r="BN354" s="49"/>
      <c r="BO354" s="49"/>
      <c r="BP354" s="49"/>
      <c r="BQ354" s="49"/>
      <c r="BR354" s="49"/>
      <c r="BS354" s="49"/>
      <c r="BT354" s="49"/>
      <c r="BU354" s="49"/>
      <c r="BV354" s="49"/>
      <c r="BW354" s="49"/>
      <c r="BX354" s="49"/>
      <c r="BY354" s="49"/>
      <c r="BZ354" s="49"/>
      <c r="CA354" s="49"/>
      <c r="CB354" s="49"/>
      <c r="CC354" s="49"/>
      <c r="CD354" s="49"/>
      <c r="CE354" s="49"/>
      <c r="CF354" s="49"/>
      <c r="CG354" s="49"/>
      <c r="CH354" s="49"/>
      <c r="CI354" s="49"/>
      <c r="CJ354" s="49"/>
      <c r="CK354" s="49"/>
      <c r="CL354" s="49"/>
      <c r="CM354" s="49"/>
      <c r="CN354" s="49"/>
      <c r="CO354" s="49"/>
      <c r="CP354" s="49"/>
      <c r="CQ354" s="49"/>
      <c r="CR354" s="49"/>
      <c r="CS354" s="49"/>
      <c r="CT354" s="49"/>
      <c r="CU354" s="49"/>
      <c r="CV354" s="49"/>
      <c r="CW354" s="49"/>
      <c r="CX354" s="49"/>
      <c r="CY354" s="49"/>
      <c r="CZ354" s="49"/>
      <c r="DA354" s="49"/>
      <c r="DB354" s="49"/>
      <c r="DC354" s="49"/>
      <c r="DD354" s="49"/>
      <c r="DE354" s="49"/>
      <c r="DF354" s="49"/>
      <c r="DG354" s="49"/>
      <c r="DH354" s="49"/>
      <c r="DI354" s="49"/>
      <c r="DJ354" s="49"/>
      <c r="DK354" s="49"/>
      <c r="DL354" s="49"/>
      <c r="DM354" s="49"/>
      <c r="DN354" s="49"/>
      <c r="DO354" s="49"/>
      <c r="DP354" s="49"/>
      <c r="DQ354" s="49"/>
      <c r="DR354" s="49"/>
      <c r="DS354" s="49"/>
      <c r="DT354" s="49"/>
      <c r="DU354" s="49"/>
      <c r="DV354" s="49"/>
      <c r="DW354" s="49"/>
      <c r="DX354" s="49"/>
      <c r="DY354" s="49"/>
      <c r="DZ354" s="49"/>
      <c r="EA354" s="49"/>
      <c r="EB354" s="49"/>
      <c r="EC354" s="49"/>
      <c r="ED354" s="49"/>
      <c r="EE354" s="49"/>
      <c r="EF354" s="49"/>
      <c r="EG354" s="49"/>
      <c r="EH354" s="49"/>
      <c r="EI354" s="49"/>
      <c r="EJ354" s="49"/>
      <c r="EK354" s="49"/>
      <c r="EL354" s="49"/>
      <c r="EM354" s="49"/>
      <c r="EN354" s="49"/>
      <c r="EO354" s="49"/>
      <c r="EP354" s="49"/>
      <c r="EQ354" s="49"/>
      <c r="ER354" s="49"/>
      <c r="ES354" s="49"/>
      <c r="ET354" s="49"/>
      <c r="EU354" s="49"/>
      <c r="EV354" s="49"/>
      <c r="EW354" s="49"/>
      <c r="EX354" s="49"/>
      <c r="EY354" s="49"/>
      <c r="EZ354" s="49"/>
      <c r="FA354" s="49"/>
      <c r="FB354" s="49"/>
      <c r="FC354" s="49"/>
      <c r="FD354" s="49"/>
      <c r="FE354" s="49"/>
      <c r="FF354" s="49"/>
      <c r="FG354" s="49"/>
      <c r="FH354" s="49"/>
      <c r="FI354" s="49"/>
      <c r="FJ354" s="49"/>
      <c r="FK354" s="49"/>
      <c r="FL354" s="49"/>
      <c r="FM354" s="49"/>
      <c r="FN354" s="49"/>
      <c r="FO354" s="49"/>
      <c r="FP354" s="49"/>
      <c r="FQ354" s="49"/>
      <c r="FR354" s="49"/>
      <c r="FS354" s="49"/>
      <c r="FT354" s="49"/>
      <c r="FU354" s="49"/>
      <c r="FV354" s="49"/>
      <c r="FW354" s="49"/>
      <c r="FX354" s="49"/>
      <c r="FY354" s="49"/>
      <c r="FZ354" s="49"/>
      <c r="GA354" s="49"/>
      <c r="GB354" s="49"/>
      <c r="GC354" s="49"/>
      <c r="GD354" s="49"/>
      <c r="GE354" s="49"/>
      <c r="GF354" s="49"/>
      <c r="GG354" s="49"/>
      <c r="GH354" s="49"/>
      <c r="GI354" s="49"/>
      <c r="GJ354" s="49"/>
      <c r="GK354" s="49"/>
      <c r="GL354" s="49"/>
      <c r="GM354" s="49"/>
      <c r="GN354" s="49"/>
      <c r="GO354" s="49"/>
      <c r="GP354" s="49"/>
      <c r="GQ354" s="49"/>
      <c r="GR354" s="49"/>
      <c r="GS354" s="49"/>
      <c r="GT354" s="49"/>
      <c r="GU354" s="49"/>
      <c r="GV354" s="49"/>
      <c r="GW354" s="49"/>
      <c r="GX354" s="49"/>
      <c r="GY354" s="49"/>
      <c r="GZ354" s="49"/>
      <c r="HA354" s="49"/>
      <c r="HB354" s="49"/>
      <c r="HC354" s="49"/>
      <c r="HD354" s="49"/>
      <c r="HE354" s="49"/>
      <c r="HF354" s="49"/>
      <c r="HG354" s="49"/>
      <c r="HH354" s="49"/>
      <c r="HI354" s="49"/>
      <c r="HJ354" s="49"/>
      <c r="HK354" s="49"/>
      <c r="HL354" s="49"/>
      <c r="HM354" s="49"/>
      <c r="HN354" s="49"/>
      <c r="HO354" s="49"/>
      <c r="HP354" s="49"/>
      <c r="HQ354" s="49"/>
      <c r="HR354" s="49"/>
      <c r="HS354" s="49"/>
      <c r="HT354" s="49"/>
      <c r="HU354" s="49"/>
      <c r="HV354" s="49"/>
      <c r="HW354" s="49"/>
      <c r="HX354" s="49"/>
      <c r="HY354" s="49"/>
      <c r="HZ354" s="49"/>
      <c r="IA354" s="49"/>
      <c r="IB354" s="49"/>
      <c r="IC354" s="49"/>
      <c r="ID354" s="49"/>
      <c r="IE354" s="49"/>
      <c r="IF354" s="49"/>
      <c r="IG354" s="49"/>
      <c r="IH354" s="49"/>
      <c r="II354" s="49"/>
      <c r="IJ354" s="49"/>
      <c r="IK354" s="49"/>
      <c r="IL354" s="49"/>
      <c r="IM354" s="49"/>
      <c r="IN354" s="49"/>
      <c r="IO354" s="49"/>
      <c r="IP354" s="49"/>
      <c r="IQ354" s="49"/>
      <c r="IR354" s="49"/>
      <c r="IS354" s="49"/>
      <c r="IT354" s="49"/>
      <c r="IU354" s="49"/>
      <c r="IV354" s="49"/>
      <c r="IW354" s="49"/>
      <c r="IX354" s="49"/>
      <c r="IY354" s="49"/>
      <c r="IZ354" s="49"/>
      <c r="JA354" s="49"/>
      <c r="JB354" s="49"/>
      <c r="JC354" s="49"/>
      <c r="JD354" s="49"/>
      <c r="JE354" s="49"/>
      <c r="JF354" s="49"/>
      <c r="JG354" s="49"/>
      <c r="JH354" s="49"/>
      <c r="JI354" s="49"/>
      <c r="JJ354" s="49"/>
      <c r="JK354" s="49"/>
      <c r="JL354" s="49"/>
      <c r="JM354" s="49"/>
      <c r="JN354" s="49"/>
      <c r="JO354" s="49"/>
    </row>
    <row r="355" spans="1:275" s="46" customFormat="1" x14ac:dyDescent="0.3">
      <c r="A355" s="66" t="s">
        <v>661</v>
      </c>
      <c r="B355" s="60" t="s">
        <v>607</v>
      </c>
      <c r="C355" s="60" t="s">
        <v>149</v>
      </c>
      <c r="D355" s="1"/>
      <c r="E355" s="51"/>
      <c r="F355" s="51"/>
      <c r="G355" s="78">
        <v>0.37504026302420324</v>
      </c>
      <c r="H355" s="79">
        <v>24</v>
      </c>
      <c r="I355" s="79" t="s">
        <v>18</v>
      </c>
      <c r="J355" s="4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9"/>
      <c r="AO355" s="49"/>
      <c r="AP355" s="49"/>
      <c r="AQ355" s="49"/>
      <c r="AR355" s="49"/>
      <c r="AS355" s="49"/>
      <c r="AT355" s="49"/>
      <c r="AU355" s="49"/>
      <c r="AV355" s="49"/>
      <c r="AW355" s="49"/>
      <c r="AX355" s="49"/>
      <c r="AY355" s="49"/>
      <c r="AZ355" s="49"/>
      <c r="BA355" s="49"/>
      <c r="BB355" s="49"/>
      <c r="BC355" s="49"/>
      <c r="BD355" s="49"/>
      <c r="BE355" s="49"/>
      <c r="BF355" s="49"/>
      <c r="BG355" s="49"/>
      <c r="BH355" s="49"/>
      <c r="BI355" s="49"/>
      <c r="BJ355" s="49"/>
      <c r="BK355" s="49"/>
      <c r="BL355" s="49"/>
      <c r="BM355" s="49"/>
      <c r="BN355" s="49"/>
      <c r="BO355" s="49"/>
      <c r="BP355" s="49"/>
      <c r="BQ355" s="49"/>
      <c r="BR355" s="49"/>
      <c r="BS355" s="49"/>
      <c r="BT355" s="49"/>
      <c r="BU355" s="49"/>
      <c r="BV355" s="49"/>
      <c r="BW355" s="49"/>
      <c r="BX355" s="49"/>
      <c r="BY355" s="49"/>
      <c r="BZ355" s="49"/>
      <c r="CA355" s="49"/>
      <c r="CB355" s="49"/>
      <c r="CC355" s="49"/>
      <c r="CD355" s="49"/>
      <c r="CE355" s="49"/>
      <c r="CF355" s="49"/>
      <c r="CG355" s="49"/>
      <c r="CH355" s="49"/>
      <c r="CI355" s="49"/>
      <c r="CJ355" s="49"/>
      <c r="CK355" s="49"/>
      <c r="CL355" s="49"/>
      <c r="CM355" s="49"/>
      <c r="CN355" s="49"/>
      <c r="CO355" s="49"/>
      <c r="CP355" s="49"/>
      <c r="CQ355" s="49"/>
      <c r="CR355" s="49"/>
      <c r="CS355" s="49"/>
      <c r="CT355" s="49"/>
      <c r="CU355" s="49"/>
      <c r="CV355" s="49"/>
      <c r="CW355" s="49"/>
      <c r="CX355" s="49"/>
      <c r="CY355" s="49"/>
      <c r="CZ355" s="49"/>
      <c r="DA355" s="49"/>
      <c r="DB355" s="49"/>
      <c r="DC355" s="49"/>
      <c r="DD355" s="49"/>
      <c r="DE355" s="49"/>
      <c r="DF355" s="49"/>
      <c r="DG355" s="49"/>
      <c r="DH355" s="49"/>
      <c r="DI355" s="49"/>
      <c r="DJ355" s="49"/>
      <c r="DK355" s="49"/>
      <c r="DL355" s="49"/>
      <c r="DM355" s="49"/>
      <c r="DN355" s="49"/>
      <c r="DO355" s="49"/>
      <c r="DP355" s="49"/>
      <c r="DQ355" s="49"/>
      <c r="DR355" s="49"/>
      <c r="DS355" s="49"/>
      <c r="DT355" s="49"/>
      <c r="DU355" s="49"/>
      <c r="DV355" s="49"/>
      <c r="DW355" s="49"/>
      <c r="DX355" s="49"/>
      <c r="DY355" s="49"/>
      <c r="DZ355" s="49"/>
      <c r="EA355" s="49"/>
      <c r="EB355" s="49"/>
      <c r="EC355" s="49"/>
      <c r="ED355" s="49"/>
      <c r="EE355" s="49"/>
      <c r="EF355" s="49"/>
      <c r="EG355" s="49"/>
      <c r="EH355" s="49"/>
      <c r="EI355" s="49"/>
      <c r="EJ355" s="49"/>
      <c r="EK355" s="49"/>
      <c r="EL355" s="49"/>
      <c r="EM355" s="49"/>
      <c r="EN355" s="49"/>
      <c r="EO355" s="49"/>
      <c r="EP355" s="49"/>
      <c r="EQ355" s="49"/>
      <c r="ER355" s="49"/>
      <c r="ES355" s="49"/>
      <c r="ET355" s="49"/>
      <c r="EU355" s="49"/>
      <c r="EV355" s="49"/>
      <c r="EW355" s="49"/>
      <c r="EX355" s="49"/>
      <c r="EY355" s="49"/>
      <c r="EZ355" s="49"/>
      <c r="FA355" s="49"/>
      <c r="FB355" s="49"/>
      <c r="FC355" s="49"/>
      <c r="FD355" s="49"/>
      <c r="FE355" s="49"/>
      <c r="FF355" s="49"/>
      <c r="FG355" s="49"/>
      <c r="FH355" s="49"/>
      <c r="FI355" s="49"/>
      <c r="FJ355" s="49"/>
      <c r="FK355" s="49"/>
      <c r="FL355" s="49"/>
      <c r="FM355" s="49"/>
      <c r="FN355" s="49"/>
      <c r="FO355" s="49"/>
      <c r="FP355" s="49"/>
      <c r="FQ355" s="49"/>
      <c r="FR355" s="49"/>
      <c r="FS355" s="49"/>
      <c r="FT355" s="49"/>
      <c r="FU355" s="49"/>
      <c r="FV355" s="49"/>
      <c r="FW355" s="49"/>
      <c r="FX355" s="49"/>
      <c r="FY355" s="49"/>
      <c r="FZ355" s="49"/>
      <c r="GA355" s="49"/>
      <c r="GB355" s="49"/>
      <c r="GC355" s="49"/>
      <c r="GD355" s="49"/>
      <c r="GE355" s="49"/>
      <c r="GF355" s="49"/>
      <c r="GG355" s="49"/>
      <c r="GH355" s="49"/>
      <c r="GI355" s="49"/>
      <c r="GJ355" s="49"/>
      <c r="GK355" s="49"/>
      <c r="GL355" s="49"/>
      <c r="GM355" s="49"/>
      <c r="GN355" s="49"/>
      <c r="GO355" s="49"/>
      <c r="GP355" s="49"/>
      <c r="GQ355" s="49"/>
      <c r="GR355" s="49"/>
      <c r="GS355" s="49"/>
      <c r="GT355" s="49"/>
      <c r="GU355" s="49"/>
      <c r="GV355" s="49"/>
      <c r="GW355" s="49"/>
      <c r="GX355" s="49"/>
      <c r="GY355" s="49"/>
      <c r="GZ355" s="49"/>
      <c r="HA355" s="49"/>
      <c r="HB355" s="49"/>
      <c r="HC355" s="49"/>
      <c r="HD355" s="49"/>
      <c r="HE355" s="49"/>
      <c r="HF355" s="49"/>
      <c r="HG355" s="49"/>
      <c r="HH355" s="49"/>
      <c r="HI355" s="49"/>
      <c r="HJ355" s="49"/>
      <c r="HK355" s="49"/>
      <c r="HL355" s="49"/>
      <c r="HM355" s="49"/>
      <c r="HN355" s="49"/>
      <c r="HO355" s="49"/>
      <c r="HP355" s="49"/>
      <c r="HQ355" s="49"/>
      <c r="HR355" s="49"/>
      <c r="HS355" s="49"/>
      <c r="HT355" s="49"/>
      <c r="HU355" s="49"/>
      <c r="HV355" s="49"/>
      <c r="HW355" s="49"/>
      <c r="HX355" s="49"/>
      <c r="HY355" s="49"/>
      <c r="HZ355" s="49"/>
      <c r="IA355" s="49"/>
      <c r="IB355" s="49"/>
      <c r="IC355" s="49"/>
      <c r="ID355" s="49"/>
      <c r="IE355" s="49"/>
      <c r="IF355" s="49"/>
      <c r="IG355" s="49"/>
      <c r="IH355" s="49"/>
      <c r="II355" s="49"/>
      <c r="IJ355" s="49"/>
      <c r="IK355" s="49"/>
      <c r="IL355" s="49"/>
      <c r="IM355" s="49"/>
      <c r="IN355" s="49"/>
      <c r="IO355" s="49"/>
      <c r="IP355" s="49"/>
      <c r="IQ355" s="49"/>
      <c r="IR355" s="49"/>
      <c r="IS355" s="49"/>
      <c r="IT355" s="49"/>
      <c r="IU355" s="49"/>
      <c r="IV355" s="49"/>
      <c r="IW355" s="49"/>
      <c r="IX355" s="49"/>
      <c r="IY355" s="49"/>
      <c r="IZ355" s="49"/>
      <c r="JA355" s="49"/>
      <c r="JB355" s="49"/>
      <c r="JC355" s="49"/>
      <c r="JD355" s="49"/>
      <c r="JE355" s="49"/>
      <c r="JF355" s="49"/>
      <c r="JG355" s="49"/>
      <c r="JH355" s="49"/>
      <c r="JI355" s="49"/>
      <c r="JJ355" s="49"/>
      <c r="JK355" s="49"/>
      <c r="JL355" s="49"/>
      <c r="JM355" s="49"/>
      <c r="JN355" s="49"/>
      <c r="JO355" s="49"/>
    </row>
    <row r="356" spans="1:275" s="46" customFormat="1" x14ac:dyDescent="0.25">
      <c r="A356" s="47" t="s">
        <v>971</v>
      </c>
      <c r="B356" s="47" t="s">
        <v>249</v>
      </c>
      <c r="C356" s="47" t="s">
        <v>686</v>
      </c>
      <c r="D356" s="50"/>
      <c r="E356" s="50"/>
      <c r="F356" s="50"/>
      <c r="G356" s="182">
        <v>0.36713888240880499</v>
      </c>
      <c r="H356" s="181">
        <v>52</v>
      </c>
      <c r="I356" s="67" t="s">
        <v>18</v>
      </c>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c r="BM356" s="47"/>
      <c r="BN356" s="47"/>
      <c r="BO356" s="47"/>
      <c r="BP356" s="47"/>
      <c r="BQ356" s="47"/>
      <c r="BR356" s="47"/>
      <c r="BS356" s="47"/>
      <c r="BT356" s="47"/>
      <c r="BU356" s="47"/>
      <c r="BV356" s="47"/>
      <c r="BW356" s="47"/>
      <c r="BX356" s="47"/>
      <c r="BY356" s="47"/>
      <c r="BZ356" s="47"/>
      <c r="CA356" s="47"/>
      <c r="CB356" s="47"/>
      <c r="CC356" s="47"/>
      <c r="CD356" s="47"/>
      <c r="CE356" s="47"/>
      <c r="CF356" s="47"/>
      <c r="CG356" s="47"/>
      <c r="CH356" s="47"/>
      <c r="CI356" s="47"/>
      <c r="CJ356" s="47"/>
      <c r="CK356" s="47"/>
      <c r="CL356" s="47"/>
      <c r="CM356" s="47"/>
      <c r="CN356" s="47"/>
      <c r="CO356" s="47"/>
      <c r="CP356" s="47"/>
      <c r="CQ356" s="47"/>
      <c r="CR356" s="47"/>
      <c r="CS356" s="47"/>
      <c r="CT356" s="47"/>
      <c r="CU356" s="47"/>
      <c r="CV356" s="47"/>
      <c r="CW356" s="47"/>
      <c r="CX356" s="47"/>
      <c r="CY356" s="47"/>
      <c r="CZ356" s="47"/>
      <c r="DA356" s="47"/>
      <c r="DB356" s="47"/>
      <c r="DC356" s="47"/>
      <c r="DD356" s="47"/>
      <c r="DE356" s="47"/>
      <c r="DF356" s="47"/>
      <c r="DG356" s="47"/>
      <c r="DH356" s="47"/>
      <c r="DI356" s="47"/>
      <c r="DJ356" s="47"/>
      <c r="DK356" s="47"/>
      <c r="DL356" s="47"/>
      <c r="DM356" s="47"/>
      <c r="DN356" s="47"/>
      <c r="DO356" s="47"/>
      <c r="DP356" s="47"/>
      <c r="DQ356" s="47"/>
      <c r="DR356" s="47"/>
      <c r="DS356" s="47"/>
      <c r="DT356" s="47"/>
      <c r="DU356" s="47"/>
      <c r="DV356" s="47"/>
      <c r="DW356" s="47"/>
      <c r="DX356" s="47"/>
      <c r="DY356" s="47"/>
      <c r="DZ356" s="47"/>
      <c r="EA356" s="47"/>
      <c r="EB356" s="47"/>
      <c r="EC356" s="47"/>
      <c r="ED356" s="47"/>
      <c r="EE356" s="47"/>
      <c r="EF356" s="47"/>
      <c r="EG356" s="47"/>
      <c r="EH356" s="47"/>
      <c r="EI356" s="47"/>
      <c r="EJ356" s="47"/>
      <c r="EK356" s="47"/>
      <c r="EL356" s="47"/>
      <c r="EM356" s="47"/>
      <c r="EN356" s="47"/>
      <c r="EO356" s="47"/>
      <c r="EP356" s="47"/>
      <c r="EQ356" s="47"/>
      <c r="ER356" s="47"/>
      <c r="ES356" s="47"/>
      <c r="ET356" s="47"/>
      <c r="EU356" s="47"/>
      <c r="EV356" s="47"/>
      <c r="EW356" s="47"/>
      <c r="EX356" s="47"/>
      <c r="EY356" s="47"/>
      <c r="EZ356" s="47"/>
      <c r="FA356" s="47"/>
      <c r="FB356" s="47"/>
      <c r="FC356" s="47"/>
      <c r="FD356" s="47"/>
      <c r="FE356" s="47"/>
      <c r="FF356" s="47"/>
      <c r="FG356" s="47"/>
      <c r="FH356" s="47"/>
      <c r="FI356" s="47"/>
      <c r="FJ356" s="47"/>
      <c r="FK356" s="47"/>
      <c r="FL356" s="47"/>
      <c r="FM356" s="47"/>
      <c r="FN356" s="47"/>
      <c r="FO356" s="47"/>
      <c r="FP356" s="47"/>
      <c r="FQ356" s="47"/>
      <c r="FR356" s="47"/>
      <c r="FS356" s="47"/>
      <c r="FT356" s="47"/>
      <c r="FU356" s="47"/>
      <c r="FV356" s="47"/>
      <c r="FW356" s="47"/>
      <c r="FX356" s="47"/>
      <c r="FY356" s="47"/>
      <c r="FZ356" s="47"/>
      <c r="GA356" s="47"/>
      <c r="GB356" s="47"/>
      <c r="GC356" s="47"/>
      <c r="GD356" s="47"/>
      <c r="GE356" s="47"/>
      <c r="GF356" s="47"/>
      <c r="GG356" s="47"/>
      <c r="GH356" s="47"/>
      <c r="GI356" s="47"/>
      <c r="GJ356" s="47"/>
      <c r="GK356" s="47"/>
      <c r="GL356" s="47"/>
      <c r="GM356" s="47"/>
      <c r="GN356" s="47"/>
      <c r="GO356" s="47"/>
      <c r="GP356" s="47"/>
      <c r="GQ356" s="47"/>
      <c r="GR356" s="47"/>
      <c r="GS356" s="47"/>
      <c r="GT356" s="47"/>
      <c r="GU356" s="47"/>
      <c r="GV356" s="47"/>
      <c r="GW356" s="47"/>
      <c r="GX356" s="47"/>
      <c r="GY356" s="47"/>
      <c r="GZ356" s="47"/>
      <c r="HA356" s="47"/>
      <c r="HB356" s="47"/>
      <c r="HC356" s="47"/>
      <c r="HD356" s="47"/>
      <c r="HE356" s="47"/>
      <c r="HF356" s="47"/>
      <c r="HG356" s="47"/>
      <c r="HH356" s="47"/>
      <c r="HI356" s="47"/>
      <c r="HJ356" s="47"/>
      <c r="HK356" s="47"/>
      <c r="HL356" s="47"/>
      <c r="HM356" s="47"/>
      <c r="HN356" s="47"/>
      <c r="HO356" s="47"/>
      <c r="HP356" s="47"/>
      <c r="HQ356" s="47"/>
      <c r="HR356" s="47"/>
      <c r="HS356" s="47"/>
      <c r="HT356" s="47"/>
      <c r="HU356" s="47"/>
      <c r="HV356" s="47"/>
      <c r="HW356" s="47"/>
      <c r="HX356" s="47"/>
      <c r="HY356" s="47"/>
      <c r="HZ356" s="47"/>
      <c r="IA356" s="47"/>
      <c r="IB356" s="47"/>
      <c r="IC356" s="47"/>
      <c r="ID356" s="47"/>
      <c r="IE356" s="47"/>
      <c r="IF356" s="47"/>
      <c r="IG356" s="47"/>
      <c r="IH356" s="47"/>
      <c r="II356" s="47"/>
      <c r="IJ356" s="47"/>
      <c r="IK356" s="47"/>
      <c r="IL356" s="47"/>
      <c r="IM356" s="47"/>
      <c r="IN356" s="47"/>
      <c r="IO356" s="47"/>
      <c r="IP356" s="47"/>
      <c r="IQ356" s="47"/>
      <c r="IR356" s="47"/>
      <c r="IS356" s="47"/>
      <c r="IT356" s="47"/>
      <c r="IU356" s="47"/>
      <c r="IV356" s="47"/>
      <c r="IW356" s="47"/>
      <c r="IX356" s="47"/>
      <c r="IY356" s="47"/>
      <c r="IZ356" s="47"/>
      <c r="JA356" s="47"/>
      <c r="JB356" s="47"/>
      <c r="JC356" s="47"/>
      <c r="JD356" s="47"/>
      <c r="JE356" s="47"/>
      <c r="JF356" s="47"/>
      <c r="JG356" s="47"/>
      <c r="JH356" s="47"/>
      <c r="JI356" s="47"/>
      <c r="JJ356" s="47"/>
      <c r="JK356" s="47"/>
      <c r="JL356" s="47"/>
      <c r="JM356" s="47"/>
      <c r="JN356" s="47"/>
      <c r="JO356" s="47"/>
    </row>
    <row r="357" spans="1:275" s="46" customFormat="1" x14ac:dyDescent="0.3">
      <c r="A357" s="66" t="s">
        <v>661</v>
      </c>
      <c r="B357" t="s">
        <v>629</v>
      </c>
      <c r="C357" t="s">
        <v>651</v>
      </c>
      <c r="D357" s="31"/>
      <c r="E357" s="51"/>
      <c r="F357" s="51"/>
      <c r="G357" s="78">
        <v>0.36443172782435707</v>
      </c>
      <c r="H357" s="79">
        <v>25</v>
      </c>
      <c r="I357" s="79" t="s">
        <v>18</v>
      </c>
      <c r="J357" s="49"/>
      <c r="K357" s="49"/>
      <c r="L357" s="49"/>
      <c r="M357" s="49"/>
      <c r="N357" s="49"/>
      <c r="O357" s="49"/>
      <c r="P357" s="49"/>
      <c r="Q357" s="49"/>
      <c r="R357" s="49"/>
      <c r="S357" s="49"/>
      <c r="T357" s="49"/>
      <c r="U357" s="49"/>
      <c r="V357" s="49"/>
      <c r="W357" s="49"/>
      <c r="X357" s="49"/>
      <c r="Y357" s="49"/>
      <c r="Z357" s="49"/>
      <c r="AA357" s="49"/>
      <c r="AB357" s="49"/>
      <c r="AC357" s="49"/>
      <c r="AD357" s="49"/>
      <c r="AE357" s="49"/>
      <c r="AF357" s="49"/>
      <c r="AG357" s="49"/>
      <c r="AH357" s="49"/>
      <c r="AI357" s="49"/>
      <c r="AJ357" s="49"/>
      <c r="AK357" s="49"/>
      <c r="AL357" s="49"/>
      <c r="AM357" s="49"/>
      <c r="AN357" s="49"/>
      <c r="AO357" s="49"/>
      <c r="AP357" s="49"/>
      <c r="AQ357" s="49"/>
      <c r="AR357" s="49"/>
      <c r="AS357" s="49"/>
      <c r="AT357" s="49"/>
      <c r="AU357" s="49"/>
      <c r="AV357" s="49"/>
      <c r="AW357" s="49"/>
      <c r="AX357" s="49"/>
      <c r="AY357" s="49"/>
      <c r="AZ357" s="49"/>
      <c r="BA357" s="49"/>
      <c r="BB357" s="49"/>
      <c r="BC357" s="49"/>
      <c r="BD357" s="49"/>
      <c r="BE357" s="49"/>
      <c r="BF357" s="49"/>
      <c r="BG357" s="49"/>
      <c r="BH357" s="49"/>
      <c r="BI357" s="49"/>
      <c r="BJ357" s="49"/>
      <c r="BK357" s="49"/>
      <c r="BL357" s="49"/>
      <c r="BM357" s="49"/>
      <c r="BN357" s="49"/>
      <c r="BO357" s="49"/>
      <c r="BP357" s="49"/>
      <c r="BQ357" s="49"/>
      <c r="BR357" s="49"/>
      <c r="BS357" s="49"/>
      <c r="BT357" s="49"/>
      <c r="BU357" s="49"/>
      <c r="BV357" s="49"/>
      <c r="BW357" s="49"/>
      <c r="BX357" s="49"/>
      <c r="BY357" s="49"/>
      <c r="BZ357" s="49"/>
      <c r="CA357" s="49"/>
      <c r="CB357" s="49"/>
      <c r="CC357" s="49"/>
      <c r="CD357" s="49"/>
      <c r="CE357" s="49"/>
      <c r="CF357" s="49"/>
      <c r="CG357" s="49"/>
      <c r="CH357" s="49"/>
      <c r="CI357" s="49"/>
      <c r="CJ357" s="49"/>
      <c r="CK357" s="49"/>
      <c r="CL357" s="49"/>
      <c r="CM357" s="49"/>
      <c r="CN357" s="49"/>
      <c r="CO357" s="49"/>
      <c r="CP357" s="49"/>
      <c r="CQ357" s="49"/>
      <c r="CR357" s="49"/>
      <c r="CS357" s="49"/>
      <c r="CT357" s="49"/>
      <c r="CU357" s="49"/>
      <c r="CV357" s="49"/>
      <c r="CW357" s="49"/>
      <c r="CX357" s="49"/>
      <c r="CY357" s="49"/>
      <c r="CZ357" s="49"/>
      <c r="DA357" s="49"/>
      <c r="DB357" s="49"/>
      <c r="DC357" s="49"/>
      <c r="DD357" s="49"/>
      <c r="DE357" s="49"/>
      <c r="DF357" s="49"/>
      <c r="DG357" s="49"/>
      <c r="DH357" s="49"/>
      <c r="DI357" s="49"/>
      <c r="DJ357" s="49"/>
      <c r="DK357" s="49"/>
      <c r="DL357" s="49"/>
      <c r="DM357" s="49"/>
      <c r="DN357" s="49"/>
      <c r="DO357" s="49"/>
      <c r="DP357" s="49"/>
      <c r="DQ357" s="49"/>
      <c r="DR357" s="49"/>
      <c r="DS357" s="49"/>
      <c r="DT357" s="49"/>
      <c r="DU357" s="49"/>
      <c r="DV357" s="49"/>
      <c r="DW357" s="49"/>
      <c r="DX357" s="49"/>
      <c r="DY357" s="49"/>
      <c r="DZ357" s="49"/>
      <c r="EA357" s="49"/>
      <c r="EB357" s="49"/>
      <c r="EC357" s="49"/>
      <c r="ED357" s="49"/>
      <c r="EE357" s="49"/>
      <c r="EF357" s="49"/>
      <c r="EG357" s="49"/>
      <c r="EH357" s="49"/>
      <c r="EI357" s="49"/>
      <c r="EJ357" s="49"/>
      <c r="EK357" s="49"/>
      <c r="EL357" s="49"/>
      <c r="EM357" s="49"/>
      <c r="EN357" s="49"/>
      <c r="EO357" s="49"/>
      <c r="EP357" s="49"/>
      <c r="EQ357" s="49"/>
      <c r="ER357" s="49"/>
      <c r="ES357" s="49"/>
      <c r="ET357" s="49"/>
      <c r="EU357" s="49"/>
      <c r="EV357" s="49"/>
      <c r="EW357" s="49"/>
      <c r="EX357" s="49"/>
      <c r="EY357" s="49"/>
      <c r="EZ357" s="49"/>
      <c r="FA357" s="49"/>
      <c r="FB357" s="49"/>
      <c r="FC357" s="49"/>
      <c r="FD357" s="49"/>
      <c r="FE357" s="49"/>
      <c r="FF357" s="49"/>
      <c r="FG357" s="49"/>
      <c r="FH357" s="49"/>
      <c r="FI357" s="49"/>
      <c r="FJ357" s="49"/>
      <c r="FK357" s="49"/>
      <c r="FL357" s="49"/>
      <c r="FM357" s="49"/>
      <c r="FN357" s="49"/>
      <c r="FO357" s="49"/>
      <c r="FP357" s="49"/>
      <c r="FQ357" s="49"/>
      <c r="FR357" s="49"/>
      <c r="FS357" s="49"/>
      <c r="FT357" s="49"/>
      <c r="FU357" s="49"/>
      <c r="FV357" s="49"/>
      <c r="FW357" s="49"/>
      <c r="FX357" s="49"/>
      <c r="FY357" s="49"/>
      <c r="FZ357" s="49"/>
      <c r="GA357" s="49"/>
      <c r="GB357" s="49"/>
      <c r="GC357" s="49"/>
      <c r="GD357" s="49"/>
      <c r="GE357" s="49"/>
      <c r="GF357" s="49"/>
      <c r="GG357" s="49"/>
      <c r="GH357" s="49"/>
      <c r="GI357" s="49"/>
      <c r="GJ357" s="49"/>
      <c r="GK357" s="49"/>
      <c r="GL357" s="49"/>
      <c r="GM357" s="49"/>
      <c r="GN357" s="49"/>
      <c r="GO357" s="49"/>
      <c r="GP357" s="49"/>
      <c r="GQ357" s="49"/>
      <c r="GR357" s="49"/>
      <c r="GS357" s="49"/>
      <c r="GT357" s="49"/>
      <c r="GU357" s="49"/>
      <c r="GV357" s="49"/>
      <c r="GW357" s="49"/>
      <c r="GX357" s="49"/>
      <c r="GY357" s="49"/>
      <c r="GZ357" s="49"/>
      <c r="HA357" s="49"/>
      <c r="HB357" s="49"/>
      <c r="HC357" s="49"/>
      <c r="HD357" s="49"/>
      <c r="HE357" s="49"/>
      <c r="HF357" s="49"/>
      <c r="HG357" s="49"/>
      <c r="HH357" s="49"/>
      <c r="HI357" s="49"/>
      <c r="HJ357" s="49"/>
      <c r="HK357" s="49"/>
      <c r="HL357" s="49"/>
      <c r="HM357" s="49"/>
      <c r="HN357" s="49"/>
      <c r="HO357" s="49"/>
      <c r="HP357" s="49"/>
      <c r="HQ357" s="49"/>
      <c r="HR357" s="49"/>
      <c r="HS357" s="49"/>
      <c r="HT357" s="49"/>
      <c r="HU357" s="49"/>
      <c r="HV357" s="49"/>
      <c r="HW357" s="49"/>
      <c r="HX357" s="49"/>
      <c r="HY357" s="49"/>
      <c r="HZ357" s="49"/>
      <c r="IA357" s="49"/>
      <c r="IB357" s="49"/>
      <c r="IC357" s="49"/>
      <c r="ID357" s="49"/>
      <c r="IE357" s="49"/>
      <c r="IF357" s="49"/>
      <c r="IG357" s="49"/>
      <c r="IH357" s="49"/>
      <c r="II357" s="49"/>
      <c r="IJ357" s="49"/>
      <c r="IK357" s="49"/>
      <c r="IL357" s="49"/>
      <c r="IM357" s="49"/>
      <c r="IN357" s="49"/>
      <c r="IO357" s="49"/>
      <c r="IP357" s="49"/>
      <c r="IQ357" s="49"/>
      <c r="IR357" s="49"/>
      <c r="IS357" s="49"/>
      <c r="IT357" s="49"/>
      <c r="IU357" s="49"/>
      <c r="IV357" s="49"/>
      <c r="IW357" s="49"/>
      <c r="IX357" s="49"/>
      <c r="IY357" s="49"/>
      <c r="IZ357" s="49"/>
      <c r="JA357" s="49"/>
      <c r="JB357" s="49"/>
      <c r="JC357" s="49"/>
      <c r="JD357" s="49"/>
      <c r="JE357" s="49"/>
      <c r="JF357" s="49"/>
      <c r="JG357" s="49"/>
      <c r="JH357" s="49"/>
      <c r="JI357" s="49"/>
      <c r="JJ357" s="49"/>
      <c r="JK357" s="49"/>
      <c r="JL357" s="49"/>
      <c r="JM357" s="49"/>
      <c r="JN357" s="49"/>
      <c r="JO357" s="49"/>
    </row>
    <row r="358" spans="1:275" s="46" customFormat="1" x14ac:dyDescent="0.25">
      <c r="A358" s="49" t="s">
        <v>511</v>
      </c>
      <c r="B358" s="49" t="s">
        <v>445</v>
      </c>
      <c r="C358" s="49" t="s">
        <v>135</v>
      </c>
      <c r="D358" s="51"/>
      <c r="E358" s="51"/>
      <c r="F358" s="51"/>
      <c r="G358" s="70">
        <v>0.35730401459733346</v>
      </c>
      <c r="H358" s="71">
        <v>27</v>
      </c>
      <c r="I358" s="70" t="s">
        <v>18</v>
      </c>
      <c r="J358" s="49"/>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c r="AL358" s="49"/>
      <c r="AM358" s="49"/>
      <c r="AN358" s="49"/>
      <c r="AO358" s="49"/>
      <c r="AP358" s="49"/>
      <c r="AQ358" s="49"/>
      <c r="AR358" s="49"/>
      <c r="AS358" s="49"/>
      <c r="AT358" s="49"/>
      <c r="AU358" s="49"/>
      <c r="AV358" s="49"/>
      <c r="AW358" s="49"/>
      <c r="AX358" s="49"/>
      <c r="AY358" s="49"/>
      <c r="AZ358" s="49"/>
      <c r="BA358" s="49"/>
      <c r="BB358" s="49"/>
      <c r="BC358" s="49"/>
      <c r="BD358" s="49"/>
      <c r="BE358" s="49"/>
      <c r="BF358" s="49"/>
      <c r="BG358" s="49"/>
      <c r="BH358" s="49"/>
      <c r="BI358" s="49"/>
      <c r="BJ358" s="49"/>
      <c r="BK358" s="49"/>
      <c r="BL358" s="49"/>
      <c r="BM358" s="49"/>
      <c r="BN358" s="49"/>
      <c r="BO358" s="49"/>
      <c r="BP358" s="49"/>
      <c r="BQ358" s="49"/>
      <c r="BR358" s="49"/>
      <c r="BS358" s="49"/>
      <c r="BT358" s="49"/>
      <c r="BU358" s="49"/>
      <c r="BV358" s="49"/>
      <c r="BW358" s="49"/>
      <c r="BX358" s="49"/>
      <c r="BY358" s="49"/>
      <c r="BZ358" s="49"/>
      <c r="CA358" s="49"/>
      <c r="CB358" s="49"/>
      <c r="CC358" s="49"/>
      <c r="CD358" s="49"/>
      <c r="CE358" s="49"/>
      <c r="CF358" s="49"/>
      <c r="CG358" s="49"/>
      <c r="CH358" s="49"/>
      <c r="CI358" s="49"/>
      <c r="CJ358" s="49"/>
      <c r="CK358" s="49"/>
      <c r="CL358" s="49"/>
      <c r="CM358" s="49"/>
      <c r="CN358" s="49"/>
      <c r="CO358" s="49"/>
      <c r="CP358" s="49"/>
      <c r="CQ358" s="49"/>
      <c r="CR358" s="49"/>
      <c r="CS358" s="49"/>
      <c r="CT358" s="49"/>
      <c r="CU358" s="49"/>
      <c r="CV358" s="49"/>
      <c r="CW358" s="49"/>
      <c r="CX358" s="49"/>
      <c r="CY358" s="49"/>
      <c r="CZ358" s="49"/>
      <c r="DA358" s="49"/>
      <c r="DB358" s="49"/>
      <c r="DC358" s="49"/>
      <c r="DD358" s="49"/>
      <c r="DE358" s="49"/>
      <c r="DF358" s="49"/>
      <c r="DG358" s="49"/>
      <c r="DH358" s="49"/>
      <c r="DI358" s="49"/>
      <c r="DJ358" s="49"/>
      <c r="DK358" s="49"/>
      <c r="DL358" s="49"/>
      <c r="DM358" s="49"/>
      <c r="DN358" s="49"/>
      <c r="DO358" s="49"/>
      <c r="DP358" s="49"/>
      <c r="DQ358" s="49"/>
      <c r="DR358" s="49"/>
      <c r="DS358" s="49"/>
      <c r="DT358" s="49"/>
      <c r="DU358" s="49"/>
      <c r="DV358" s="49"/>
      <c r="DW358" s="49"/>
      <c r="DX358" s="49"/>
      <c r="DY358" s="49"/>
      <c r="DZ358" s="49"/>
      <c r="EA358" s="49"/>
      <c r="EB358" s="49"/>
      <c r="EC358" s="49"/>
      <c r="ED358" s="49"/>
      <c r="EE358" s="49"/>
      <c r="EF358" s="49"/>
      <c r="EG358" s="49"/>
      <c r="EH358" s="49"/>
      <c r="EI358" s="49"/>
      <c r="EJ358" s="49"/>
      <c r="EK358" s="49"/>
      <c r="EL358" s="49"/>
      <c r="EM358" s="49"/>
      <c r="EN358" s="49"/>
      <c r="EO358" s="49"/>
      <c r="EP358" s="49"/>
      <c r="EQ358" s="49"/>
      <c r="ER358" s="49"/>
      <c r="ES358" s="49"/>
      <c r="ET358" s="49"/>
      <c r="EU358" s="49"/>
      <c r="EV358" s="49"/>
      <c r="EW358" s="49"/>
      <c r="EX358" s="49"/>
      <c r="EY358" s="49"/>
      <c r="EZ358" s="49"/>
      <c r="FA358" s="49"/>
      <c r="FB358" s="49"/>
      <c r="FC358" s="49"/>
      <c r="FD358" s="49"/>
      <c r="FE358" s="49"/>
      <c r="FF358" s="49"/>
      <c r="FG358" s="49"/>
      <c r="FH358" s="49"/>
      <c r="FI358" s="49"/>
      <c r="FJ358" s="49"/>
      <c r="FK358" s="49"/>
      <c r="FL358" s="49"/>
      <c r="FM358" s="49"/>
      <c r="FN358" s="49"/>
      <c r="FO358" s="49"/>
      <c r="FP358" s="49"/>
      <c r="FQ358" s="49"/>
      <c r="FR358" s="49"/>
      <c r="FS358" s="49"/>
      <c r="FT358" s="49"/>
      <c r="FU358" s="49"/>
      <c r="FV358" s="49"/>
      <c r="FW358" s="49"/>
      <c r="FX358" s="49"/>
      <c r="FY358" s="49"/>
      <c r="FZ358" s="49"/>
      <c r="GA358" s="49"/>
      <c r="GB358" s="49"/>
      <c r="GC358" s="49"/>
      <c r="GD358" s="49"/>
      <c r="GE358" s="49"/>
      <c r="GF358" s="49"/>
      <c r="GG358" s="49"/>
      <c r="GH358" s="49"/>
      <c r="GI358" s="49"/>
      <c r="GJ358" s="49"/>
      <c r="GK358" s="49"/>
      <c r="GL358" s="49"/>
      <c r="GM358" s="49"/>
      <c r="GN358" s="49"/>
      <c r="GO358" s="49"/>
      <c r="GP358" s="49"/>
      <c r="GQ358" s="49"/>
      <c r="GR358" s="49"/>
      <c r="GS358" s="49"/>
      <c r="GT358" s="49"/>
      <c r="GU358" s="49"/>
      <c r="GV358" s="49"/>
      <c r="GW358" s="49"/>
      <c r="GX358" s="49"/>
      <c r="GY358" s="49"/>
      <c r="GZ358" s="49"/>
      <c r="HA358" s="49"/>
      <c r="HB358" s="49"/>
      <c r="HC358" s="49"/>
      <c r="HD358" s="49"/>
      <c r="HE358" s="49"/>
      <c r="HF358" s="49"/>
      <c r="HG358" s="49"/>
      <c r="HH358" s="49"/>
      <c r="HI358" s="49"/>
      <c r="HJ358" s="49"/>
      <c r="HK358" s="49"/>
      <c r="HL358" s="49"/>
      <c r="HM358" s="49"/>
      <c r="HN358" s="49"/>
      <c r="HO358" s="49"/>
      <c r="HP358" s="49"/>
      <c r="HQ358" s="49"/>
      <c r="HR358" s="49"/>
      <c r="HS358" s="49"/>
      <c r="HT358" s="49"/>
      <c r="HU358" s="49"/>
      <c r="HV358" s="49"/>
      <c r="HW358" s="49"/>
      <c r="HX358" s="49"/>
      <c r="HY358" s="49"/>
      <c r="HZ358" s="49"/>
      <c r="IA358" s="49"/>
      <c r="IB358" s="49"/>
      <c r="IC358" s="49"/>
      <c r="ID358" s="49"/>
      <c r="IE358" s="49"/>
      <c r="IF358" s="49"/>
      <c r="IG358" s="49"/>
      <c r="IH358" s="49"/>
      <c r="II358" s="49"/>
      <c r="IJ358" s="49"/>
      <c r="IK358" s="49"/>
      <c r="IL358" s="49"/>
      <c r="IM358" s="49"/>
      <c r="IN358" s="49"/>
      <c r="IO358" s="49"/>
      <c r="IP358" s="49"/>
      <c r="IQ358" s="49"/>
      <c r="IR358" s="49"/>
      <c r="IS358" s="49"/>
      <c r="IT358" s="49"/>
      <c r="IU358" s="49"/>
      <c r="IV358" s="49"/>
      <c r="IW358" s="49"/>
      <c r="IX358" s="49"/>
      <c r="IY358" s="49"/>
      <c r="IZ358" s="49"/>
      <c r="JA358" s="49"/>
      <c r="JB358" s="49"/>
      <c r="JC358" s="49"/>
      <c r="JD358" s="49"/>
      <c r="JE358" s="49"/>
      <c r="JF358" s="49"/>
      <c r="JG358" s="49"/>
      <c r="JH358" s="49"/>
      <c r="JI358" s="49"/>
      <c r="JJ358" s="49"/>
      <c r="JK358" s="49"/>
      <c r="JL358" s="49"/>
      <c r="JM358" s="49"/>
      <c r="JN358" s="49"/>
      <c r="JO358" s="49"/>
    </row>
    <row r="359" spans="1:275" s="46" customFormat="1" x14ac:dyDescent="0.25">
      <c r="A359" s="49" t="s">
        <v>603</v>
      </c>
      <c r="B359" s="49" t="s">
        <v>561</v>
      </c>
      <c r="C359" s="49" t="s">
        <v>203</v>
      </c>
      <c r="D359" s="51"/>
      <c r="E359" s="51"/>
      <c r="F359" s="51"/>
      <c r="G359" s="70">
        <v>0.35087725770131512</v>
      </c>
      <c r="H359" s="71">
        <v>49</v>
      </c>
      <c r="I359" s="70" t="s">
        <v>18</v>
      </c>
      <c r="J359" s="49"/>
      <c r="K359" s="49"/>
      <c r="L359" s="49"/>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49"/>
      <c r="AJ359" s="49"/>
      <c r="AK359" s="49"/>
      <c r="AL359" s="49"/>
      <c r="AM359" s="49"/>
      <c r="AN359" s="49"/>
      <c r="AO359" s="49"/>
      <c r="AP359" s="49"/>
      <c r="AQ359" s="49"/>
      <c r="AR359" s="49"/>
      <c r="AS359" s="49"/>
      <c r="AT359" s="49"/>
      <c r="AU359" s="49"/>
      <c r="AV359" s="49"/>
      <c r="AW359" s="49"/>
      <c r="AX359" s="49"/>
      <c r="AY359" s="49"/>
      <c r="AZ359" s="49"/>
      <c r="BA359" s="49"/>
      <c r="BB359" s="49"/>
      <c r="BC359" s="49"/>
      <c r="BD359" s="49"/>
      <c r="BE359" s="49"/>
      <c r="BF359" s="49"/>
      <c r="BG359" s="49"/>
      <c r="BH359" s="49"/>
      <c r="BI359" s="49"/>
      <c r="BJ359" s="49"/>
      <c r="BK359" s="49"/>
      <c r="BL359" s="49"/>
      <c r="BM359" s="49"/>
      <c r="BN359" s="49"/>
      <c r="BO359" s="49"/>
      <c r="BP359" s="49"/>
      <c r="BQ359" s="49"/>
      <c r="BR359" s="49"/>
      <c r="BS359" s="49"/>
      <c r="BT359" s="49"/>
      <c r="BU359" s="49"/>
      <c r="BV359" s="49"/>
      <c r="BW359" s="49"/>
      <c r="BX359" s="49"/>
      <c r="BY359" s="49"/>
      <c r="BZ359" s="49"/>
      <c r="CA359" s="49"/>
      <c r="CB359" s="49"/>
      <c r="CC359" s="49"/>
      <c r="CD359" s="49"/>
      <c r="CE359" s="49"/>
      <c r="CF359" s="49"/>
      <c r="CG359" s="49"/>
      <c r="CH359" s="49"/>
      <c r="CI359" s="49"/>
      <c r="CJ359" s="49"/>
      <c r="CK359" s="49"/>
      <c r="CL359" s="49"/>
      <c r="CM359" s="49"/>
      <c r="CN359" s="49"/>
      <c r="CO359" s="49"/>
      <c r="CP359" s="49"/>
      <c r="CQ359" s="49"/>
      <c r="CR359" s="49"/>
      <c r="CS359" s="49"/>
      <c r="CT359" s="49"/>
      <c r="CU359" s="49"/>
      <c r="CV359" s="49"/>
      <c r="CW359" s="49"/>
      <c r="CX359" s="49"/>
      <c r="CY359" s="49"/>
      <c r="CZ359" s="49"/>
      <c r="DA359" s="49"/>
      <c r="DB359" s="49"/>
      <c r="DC359" s="49"/>
      <c r="DD359" s="49"/>
      <c r="DE359" s="49"/>
      <c r="DF359" s="49"/>
      <c r="DG359" s="49"/>
      <c r="DH359" s="49"/>
      <c r="DI359" s="49"/>
      <c r="DJ359" s="49"/>
      <c r="DK359" s="49"/>
      <c r="DL359" s="49"/>
      <c r="DM359" s="49"/>
      <c r="DN359" s="49"/>
      <c r="DO359" s="49"/>
      <c r="DP359" s="49"/>
      <c r="DQ359" s="49"/>
      <c r="DR359" s="49"/>
      <c r="DS359" s="49"/>
      <c r="DT359" s="49"/>
      <c r="DU359" s="49"/>
      <c r="DV359" s="49"/>
      <c r="DW359" s="49"/>
      <c r="DX359" s="49"/>
      <c r="DY359" s="49"/>
      <c r="DZ359" s="49"/>
      <c r="EA359" s="49"/>
      <c r="EB359" s="49"/>
      <c r="EC359" s="49"/>
      <c r="ED359" s="49"/>
      <c r="EE359" s="49"/>
      <c r="EF359" s="49"/>
      <c r="EG359" s="49"/>
      <c r="EH359" s="49"/>
      <c r="EI359" s="49"/>
      <c r="EJ359" s="49"/>
      <c r="EK359" s="49"/>
      <c r="EL359" s="49"/>
      <c r="EM359" s="49"/>
      <c r="EN359" s="49"/>
      <c r="EO359" s="49"/>
      <c r="EP359" s="49"/>
      <c r="EQ359" s="49"/>
      <c r="ER359" s="49"/>
      <c r="ES359" s="49"/>
      <c r="ET359" s="49"/>
      <c r="EU359" s="49"/>
      <c r="EV359" s="49"/>
      <c r="EW359" s="49"/>
      <c r="EX359" s="49"/>
      <c r="EY359" s="49"/>
      <c r="EZ359" s="49"/>
      <c r="FA359" s="49"/>
      <c r="FB359" s="49"/>
      <c r="FC359" s="49"/>
      <c r="FD359" s="49"/>
      <c r="FE359" s="49"/>
      <c r="FF359" s="49"/>
      <c r="FG359" s="49"/>
      <c r="FH359" s="49"/>
      <c r="FI359" s="49"/>
      <c r="FJ359" s="49"/>
      <c r="FK359" s="49"/>
      <c r="FL359" s="49"/>
      <c r="FM359" s="49"/>
      <c r="FN359" s="49"/>
      <c r="FO359" s="49"/>
      <c r="FP359" s="49"/>
      <c r="FQ359" s="49"/>
      <c r="FR359" s="49"/>
      <c r="FS359" s="49"/>
      <c r="FT359" s="49"/>
      <c r="FU359" s="49"/>
      <c r="FV359" s="49"/>
      <c r="FW359" s="49"/>
      <c r="FX359" s="49"/>
      <c r="FY359" s="49"/>
      <c r="FZ359" s="49"/>
      <c r="GA359" s="49"/>
      <c r="GB359" s="49"/>
      <c r="GC359" s="49"/>
      <c r="GD359" s="49"/>
      <c r="GE359" s="49"/>
      <c r="GF359" s="49"/>
      <c r="GG359" s="49"/>
      <c r="GH359" s="49"/>
      <c r="GI359" s="49"/>
      <c r="GJ359" s="49"/>
      <c r="GK359" s="49"/>
      <c r="GL359" s="49"/>
      <c r="GM359" s="49"/>
      <c r="GN359" s="49"/>
      <c r="GO359" s="49"/>
      <c r="GP359" s="49"/>
      <c r="GQ359" s="49"/>
      <c r="GR359" s="49"/>
      <c r="GS359" s="49"/>
      <c r="GT359" s="49"/>
      <c r="GU359" s="49"/>
      <c r="GV359" s="49"/>
      <c r="GW359" s="49"/>
      <c r="GX359" s="49"/>
      <c r="GY359" s="49"/>
      <c r="GZ359" s="49"/>
      <c r="HA359" s="49"/>
      <c r="HB359" s="49"/>
      <c r="HC359" s="49"/>
      <c r="HD359" s="49"/>
      <c r="HE359" s="49"/>
      <c r="HF359" s="49"/>
      <c r="HG359" s="49"/>
      <c r="HH359" s="49"/>
      <c r="HI359" s="49"/>
      <c r="HJ359" s="49"/>
      <c r="HK359" s="49"/>
      <c r="HL359" s="49"/>
      <c r="HM359" s="49"/>
      <c r="HN359" s="49"/>
      <c r="HO359" s="49"/>
      <c r="HP359" s="49"/>
      <c r="HQ359" s="49"/>
      <c r="HR359" s="49"/>
      <c r="HS359" s="49"/>
      <c r="HT359" s="49"/>
      <c r="HU359" s="49"/>
      <c r="HV359" s="49"/>
      <c r="HW359" s="49"/>
      <c r="HX359" s="49"/>
      <c r="HY359" s="49"/>
      <c r="HZ359" s="49"/>
      <c r="IA359" s="49"/>
      <c r="IB359" s="49"/>
      <c r="IC359" s="49"/>
      <c r="ID359" s="49"/>
      <c r="IE359" s="49"/>
      <c r="IF359" s="49"/>
      <c r="IG359" s="49"/>
      <c r="IH359" s="49"/>
      <c r="II359" s="49"/>
      <c r="IJ359" s="49"/>
      <c r="IK359" s="49"/>
      <c r="IL359" s="49"/>
      <c r="IM359" s="49"/>
      <c r="IN359" s="49"/>
      <c r="IO359" s="49"/>
      <c r="IP359" s="49"/>
      <c r="IQ359" s="49"/>
      <c r="IR359" s="49"/>
      <c r="IS359" s="49"/>
      <c r="IT359" s="49"/>
      <c r="IU359" s="49"/>
      <c r="IV359" s="49"/>
      <c r="IW359" s="49"/>
      <c r="IX359" s="49"/>
      <c r="IY359" s="49"/>
      <c r="IZ359" s="49"/>
      <c r="JA359" s="49"/>
      <c r="JB359" s="49"/>
      <c r="JC359" s="49"/>
      <c r="JD359" s="49"/>
      <c r="JE359" s="49"/>
      <c r="JF359" s="49"/>
      <c r="JG359" s="49"/>
      <c r="JH359" s="49"/>
      <c r="JI359" s="49"/>
      <c r="JJ359" s="49"/>
      <c r="JK359" s="49"/>
      <c r="JL359" s="49"/>
      <c r="JM359" s="49"/>
      <c r="JN359" s="49"/>
      <c r="JO359" s="49"/>
    </row>
    <row r="360" spans="1:275" s="46" customFormat="1" x14ac:dyDescent="0.25">
      <c r="A360" s="49" t="s">
        <v>282</v>
      </c>
      <c r="B360" s="49" t="s">
        <v>211</v>
      </c>
      <c r="C360" s="49" t="s">
        <v>212</v>
      </c>
      <c r="D360" s="51">
        <v>0.34979741478028559</v>
      </c>
      <c r="E360" s="51">
        <v>0.34979741478028559</v>
      </c>
      <c r="F360" s="51">
        <v>0.34979741478028559</v>
      </c>
      <c r="G360" s="70">
        <v>0.34979741478028559</v>
      </c>
      <c r="H360" s="71">
        <v>56</v>
      </c>
      <c r="I360" s="72" t="s">
        <v>18</v>
      </c>
      <c r="J360" s="49"/>
      <c r="K360" s="49"/>
      <c r="L360" s="49"/>
      <c r="M360" s="49"/>
      <c r="N360" s="49"/>
      <c r="O360" s="49"/>
      <c r="P360" s="49"/>
      <c r="Q360" s="49"/>
      <c r="R360" s="49"/>
      <c r="S360" s="49"/>
      <c r="T360" s="49"/>
      <c r="U360" s="49"/>
      <c r="V360" s="49"/>
      <c r="W360" s="49"/>
      <c r="X360" s="49"/>
      <c r="Y360" s="49"/>
      <c r="Z360" s="49"/>
      <c r="AA360" s="49"/>
      <c r="AB360" s="49"/>
      <c r="AC360" s="49"/>
      <c r="AD360" s="49"/>
      <c r="AE360" s="49"/>
      <c r="AF360" s="49"/>
      <c r="AG360" s="49"/>
      <c r="AH360" s="49"/>
      <c r="AI360" s="49"/>
      <c r="AJ360" s="49"/>
      <c r="AK360" s="49"/>
      <c r="AL360" s="49"/>
      <c r="AM360" s="49"/>
      <c r="AN360" s="49"/>
      <c r="AO360" s="49"/>
      <c r="AP360" s="49"/>
      <c r="AQ360" s="49"/>
      <c r="AR360" s="49"/>
      <c r="AS360" s="49"/>
      <c r="AT360" s="49"/>
      <c r="AU360" s="49"/>
      <c r="AV360" s="49"/>
      <c r="AW360" s="49"/>
      <c r="AX360" s="49"/>
      <c r="AY360" s="49"/>
      <c r="AZ360" s="49"/>
      <c r="BA360" s="49"/>
      <c r="BB360" s="49"/>
      <c r="BC360" s="49"/>
      <c r="BD360" s="49"/>
      <c r="BE360" s="49"/>
      <c r="BF360" s="49"/>
      <c r="BG360" s="49"/>
      <c r="BH360" s="49"/>
      <c r="BI360" s="49"/>
      <c r="BJ360" s="49"/>
      <c r="BK360" s="49"/>
      <c r="BL360" s="49"/>
      <c r="BM360" s="49"/>
      <c r="BN360" s="49"/>
      <c r="BO360" s="49"/>
      <c r="BP360" s="49"/>
      <c r="BQ360" s="49"/>
      <c r="BR360" s="49"/>
      <c r="BS360" s="49"/>
      <c r="BT360" s="49"/>
      <c r="BU360" s="49"/>
      <c r="BV360" s="49"/>
      <c r="BW360" s="49"/>
      <c r="BX360" s="49"/>
      <c r="BY360" s="49"/>
      <c r="BZ360" s="49"/>
      <c r="CA360" s="49"/>
      <c r="CB360" s="49"/>
      <c r="CC360" s="49"/>
      <c r="CD360" s="49"/>
      <c r="CE360" s="49"/>
      <c r="CF360" s="49"/>
      <c r="CG360" s="49"/>
      <c r="CH360" s="49"/>
      <c r="CI360" s="49"/>
      <c r="CJ360" s="49"/>
      <c r="CK360" s="49"/>
      <c r="CL360" s="49"/>
      <c r="CM360" s="49"/>
      <c r="CN360" s="49"/>
      <c r="CO360" s="49"/>
      <c r="CP360" s="49"/>
      <c r="CQ360" s="49"/>
      <c r="CR360" s="49"/>
      <c r="CS360" s="49"/>
      <c r="CT360" s="49"/>
      <c r="CU360" s="49"/>
      <c r="CV360" s="49"/>
      <c r="CW360" s="49"/>
      <c r="CX360" s="49"/>
      <c r="CY360" s="49"/>
      <c r="CZ360" s="49"/>
      <c r="DA360" s="49"/>
      <c r="DB360" s="49"/>
      <c r="DC360" s="49"/>
      <c r="DD360" s="49"/>
      <c r="DE360" s="49"/>
      <c r="DF360" s="49"/>
      <c r="DG360" s="49"/>
      <c r="DH360" s="49"/>
      <c r="DI360" s="49"/>
      <c r="DJ360" s="49"/>
      <c r="DK360" s="49"/>
      <c r="DL360" s="49"/>
      <c r="DM360" s="49"/>
      <c r="DN360" s="49"/>
      <c r="DO360" s="49"/>
      <c r="DP360" s="49"/>
      <c r="DQ360" s="49"/>
      <c r="DR360" s="49"/>
      <c r="DS360" s="49"/>
      <c r="DT360" s="49"/>
      <c r="DU360" s="49"/>
      <c r="DV360" s="49"/>
      <c r="DW360" s="49"/>
      <c r="DX360" s="49"/>
      <c r="DY360" s="49"/>
      <c r="DZ360" s="49"/>
      <c r="EA360" s="49"/>
      <c r="EB360" s="49"/>
      <c r="EC360" s="49"/>
      <c r="ED360" s="49"/>
      <c r="EE360" s="49"/>
      <c r="EF360" s="49"/>
      <c r="EG360" s="49"/>
      <c r="EH360" s="49"/>
      <c r="EI360" s="49"/>
      <c r="EJ360" s="49"/>
      <c r="EK360" s="49"/>
      <c r="EL360" s="49"/>
      <c r="EM360" s="49"/>
      <c r="EN360" s="49"/>
      <c r="EO360" s="49"/>
      <c r="EP360" s="49"/>
      <c r="EQ360" s="49"/>
      <c r="ER360" s="49"/>
      <c r="ES360" s="49"/>
      <c r="ET360" s="49"/>
      <c r="EU360" s="49"/>
      <c r="EV360" s="49"/>
      <c r="EW360" s="49"/>
      <c r="EX360" s="49"/>
      <c r="EY360" s="49"/>
      <c r="EZ360" s="49"/>
      <c r="FA360" s="49"/>
      <c r="FB360" s="49"/>
      <c r="FC360" s="49"/>
      <c r="FD360" s="49"/>
      <c r="FE360" s="49"/>
      <c r="FF360" s="49"/>
      <c r="FG360" s="49"/>
      <c r="FH360" s="49"/>
      <c r="FI360" s="49"/>
      <c r="FJ360" s="49"/>
      <c r="FK360" s="49"/>
      <c r="FL360" s="49"/>
      <c r="FM360" s="49"/>
      <c r="FN360" s="49"/>
      <c r="FO360" s="49"/>
      <c r="FP360" s="49"/>
      <c r="FQ360" s="49"/>
      <c r="FR360" s="49"/>
      <c r="FS360" s="49"/>
      <c r="FT360" s="49"/>
      <c r="FU360" s="49"/>
      <c r="FV360" s="49"/>
      <c r="FW360" s="49"/>
      <c r="FX360" s="49"/>
      <c r="FY360" s="49"/>
      <c r="FZ360" s="49"/>
      <c r="GA360" s="49"/>
      <c r="GB360" s="49"/>
      <c r="GC360" s="49"/>
      <c r="GD360" s="49"/>
      <c r="GE360" s="49"/>
      <c r="GF360" s="49"/>
      <c r="GG360" s="49"/>
      <c r="GH360" s="49"/>
      <c r="GI360" s="49"/>
      <c r="GJ360" s="49"/>
      <c r="GK360" s="49"/>
      <c r="GL360" s="49"/>
      <c r="GM360" s="49"/>
      <c r="GN360" s="49"/>
      <c r="GO360" s="49"/>
      <c r="GP360" s="49"/>
      <c r="GQ360" s="49"/>
      <c r="GR360" s="49"/>
      <c r="GS360" s="49"/>
      <c r="GT360" s="49"/>
      <c r="GU360" s="49"/>
      <c r="GV360" s="49"/>
      <c r="GW360" s="49"/>
      <c r="GX360" s="49"/>
      <c r="GY360" s="49"/>
      <c r="GZ360" s="49"/>
      <c r="HA360" s="49"/>
      <c r="HB360" s="49"/>
      <c r="HC360" s="49"/>
      <c r="HD360" s="49"/>
      <c r="HE360" s="49"/>
      <c r="HF360" s="49"/>
      <c r="HG360" s="49"/>
      <c r="HH360" s="49"/>
      <c r="HI360" s="49"/>
      <c r="HJ360" s="49"/>
      <c r="HK360" s="49"/>
      <c r="HL360" s="49"/>
      <c r="HM360" s="49"/>
      <c r="HN360" s="49"/>
      <c r="HO360" s="49"/>
      <c r="HP360" s="49"/>
      <c r="HQ360" s="49"/>
      <c r="HR360" s="49"/>
      <c r="HS360" s="49"/>
      <c r="HT360" s="49"/>
      <c r="HU360" s="49"/>
      <c r="HV360" s="49"/>
      <c r="HW360" s="49"/>
      <c r="HX360" s="49"/>
      <c r="HY360" s="49"/>
      <c r="HZ360" s="49"/>
      <c r="IA360" s="49"/>
      <c r="IB360" s="49"/>
      <c r="IC360" s="49"/>
      <c r="ID360" s="49"/>
      <c r="IE360" s="49"/>
      <c r="IF360" s="49"/>
      <c r="IG360" s="49"/>
      <c r="IH360" s="49"/>
      <c r="II360" s="49"/>
      <c r="IJ360" s="49"/>
      <c r="IK360" s="49"/>
      <c r="IL360" s="49"/>
      <c r="IM360" s="49"/>
      <c r="IN360" s="49"/>
      <c r="IO360" s="49"/>
      <c r="IP360" s="49"/>
      <c r="IQ360" s="49"/>
      <c r="IR360" s="49"/>
      <c r="IS360" s="49"/>
      <c r="IT360" s="49"/>
      <c r="IU360" s="49"/>
      <c r="IV360" s="49"/>
      <c r="IW360" s="49"/>
      <c r="IX360" s="49"/>
      <c r="IY360" s="49"/>
      <c r="IZ360" s="49"/>
      <c r="JA360" s="49"/>
      <c r="JB360" s="49"/>
      <c r="JC360" s="49"/>
      <c r="JD360" s="49"/>
      <c r="JE360" s="49"/>
      <c r="JF360" s="49"/>
      <c r="JG360" s="49"/>
      <c r="JH360" s="49"/>
      <c r="JI360" s="49"/>
      <c r="JJ360" s="49"/>
      <c r="JK360" s="49"/>
      <c r="JL360" s="49"/>
      <c r="JM360" s="49"/>
      <c r="JN360" s="49"/>
      <c r="JO360" s="49"/>
    </row>
    <row r="361" spans="1:275" s="46" customFormat="1" x14ac:dyDescent="0.25">
      <c r="A361" s="47" t="s">
        <v>971</v>
      </c>
      <c r="B361" s="47" t="s">
        <v>696</v>
      </c>
      <c r="C361" s="47" t="s">
        <v>359</v>
      </c>
      <c r="D361" s="50"/>
      <c r="E361" s="50"/>
      <c r="F361" s="50"/>
      <c r="G361" s="182">
        <v>0.34696338823633299</v>
      </c>
      <c r="H361" s="181">
        <v>53</v>
      </c>
      <c r="I361" s="67" t="s">
        <v>18</v>
      </c>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c r="BM361" s="47"/>
      <c r="BN361" s="47"/>
      <c r="BO361" s="47"/>
      <c r="BP361" s="47"/>
      <c r="BQ361" s="47"/>
      <c r="BR361" s="47"/>
      <c r="BS361" s="47"/>
      <c r="BT361" s="47"/>
      <c r="BU361" s="47"/>
      <c r="BV361" s="47"/>
      <c r="BW361" s="47"/>
      <c r="BX361" s="47"/>
      <c r="BY361" s="47"/>
      <c r="BZ361" s="47"/>
      <c r="CA361" s="47"/>
      <c r="CB361" s="47"/>
      <c r="CC361" s="47"/>
      <c r="CD361" s="47"/>
      <c r="CE361" s="47"/>
      <c r="CF361" s="47"/>
      <c r="CG361" s="47"/>
      <c r="CH361" s="47"/>
      <c r="CI361" s="47"/>
      <c r="CJ361" s="47"/>
      <c r="CK361" s="47"/>
      <c r="CL361" s="47"/>
      <c r="CM361" s="47"/>
      <c r="CN361" s="47"/>
      <c r="CO361" s="47"/>
      <c r="CP361" s="47"/>
      <c r="CQ361" s="47"/>
      <c r="CR361" s="47"/>
      <c r="CS361" s="47"/>
      <c r="CT361" s="47"/>
      <c r="CU361" s="47"/>
      <c r="CV361" s="47"/>
      <c r="CW361" s="47"/>
      <c r="CX361" s="47"/>
      <c r="CY361" s="47"/>
      <c r="CZ361" s="47"/>
      <c r="DA361" s="47"/>
      <c r="DB361" s="47"/>
      <c r="DC361" s="47"/>
      <c r="DD361" s="47"/>
      <c r="DE361" s="47"/>
      <c r="DF361" s="47"/>
      <c r="DG361" s="47"/>
      <c r="DH361" s="47"/>
      <c r="DI361" s="47"/>
      <c r="DJ361" s="47"/>
      <c r="DK361" s="47"/>
      <c r="DL361" s="47"/>
      <c r="DM361" s="47"/>
      <c r="DN361" s="47"/>
      <c r="DO361" s="47"/>
      <c r="DP361" s="47"/>
      <c r="DQ361" s="47"/>
      <c r="DR361" s="47"/>
      <c r="DS361" s="47"/>
      <c r="DT361" s="47"/>
      <c r="DU361" s="47"/>
      <c r="DV361" s="47"/>
      <c r="DW361" s="47"/>
      <c r="DX361" s="47"/>
      <c r="DY361" s="47"/>
      <c r="DZ361" s="47"/>
      <c r="EA361" s="47"/>
      <c r="EB361" s="47"/>
      <c r="EC361" s="47"/>
      <c r="ED361" s="47"/>
      <c r="EE361" s="47"/>
      <c r="EF361" s="47"/>
      <c r="EG361" s="47"/>
      <c r="EH361" s="47"/>
      <c r="EI361" s="47"/>
      <c r="EJ361" s="47"/>
      <c r="EK361" s="47"/>
      <c r="EL361" s="47"/>
      <c r="EM361" s="47"/>
      <c r="EN361" s="47"/>
      <c r="EO361" s="47"/>
      <c r="EP361" s="47"/>
      <c r="EQ361" s="47"/>
      <c r="ER361" s="47"/>
      <c r="ES361" s="47"/>
      <c r="ET361" s="47"/>
      <c r="EU361" s="47"/>
      <c r="EV361" s="47"/>
      <c r="EW361" s="47"/>
      <c r="EX361" s="47"/>
      <c r="EY361" s="47"/>
      <c r="EZ361" s="47"/>
      <c r="FA361" s="47"/>
      <c r="FB361" s="47"/>
      <c r="FC361" s="47"/>
      <c r="FD361" s="47"/>
      <c r="FE361" s="47"/>
      <c r="FF361" s="47"/>
      <c r="FG361" s="47"/>
      <c r="FH361" s="47"/>
      <c r="FI361" s="47"/>
      <c r="FJ361" s="47"/>
      <c r="FK361" s="47"/>
      <c r="FL361" s="47"/>
      <c r="FM361" s="47"/>
      <c r="FN361" s="47"/>
      <c r="FO361" s="47"/>
      <c r="FP361" s="47"/>
      <c r="FQ361" s="47"/>
      <c r="FR361" s="47"/>
      <c r="FS361" s="47"/>
      <c r="FT361" s="47"/>
      <c r="FU361" s="47"/>
      <c r="FV361" s="47"/>
      <c r="FW361" s="47"/>
      <c r="FX361" s="47"/>
      <c r="FY361" s="47"/>
      <c r="FZ361" s="47"/>
      <c r="GA361" s="47"/>
      <c r="GB361" s="47"/>
      <c r="GC361" s="47"/>
      <c r="GD361" s="47"/>
      <c r="GE361" s="47"/>
      <c r="GF361" s="47"/>
      <c r="GG361" s="47"/>
      <c r="GH361" s="47"/>
      <c r="GI361" s="47"/>
      <c r="GJ361" s="47"/>
      <c r="GK361" s="47"/>
      <c r="GL361" s="47"/>
      <c r="GM361" s="47"/>
      <c r="GN361" s="47"/>
      <c r="GO361" s="47"/>
      <c r="GP361" s="47"/>
      <c r="GQ361" s="47"/>
      <c r="GR361" s="47"/>
      <c r="GS361" s="47"/>
      <c r="GT361" s="47"/>
      <c r="GU361" s="47"/>
      <c r="GV361" s="47"/>
      <c r="GW361" s="47"/>
      <c r="GX361" s="47"/>
      <c r="GY361" s="47"/>
      <c r="GZ361" s="47"/>
      <c r="HA361" s="47"/>
      <c r="HB361" s="47"/>
      <c r="HC361" s="47"/>
      <c r="HD361" s="47"/>
      <c r="HE361" s="47"/>
      <c r="HF361" s="47"/>
      <c r="HG361" s="47"/>
      <c r="HH361" s="47"/>
      <c r="HI361" s="47"/>
      <c r="HJ361" s="47"/>
      <c r="HK361" s="47"/>
      <c r="HL361" s="47"/>
      <c r="HM361" s="47"/>
      <c r="HN361" s="47"/>
      <c r="HO361" s="47"/>
      <c r="HP361" s="47"/>
      <c r="HQ361" s="47"/>
      <c r="HR361" s="47"/>
      <c r="HS361" s="47"/>
      <c r="HT361" s="47"/>
      <c r="HU361" s="47"/>
      <c r="HV361" s="47"/>
      <c r="HW361" s="47"/>
      <c r="HX361" s="47"/>
      <c r="HY361" s="47"/>
      <c r="HZ361" s="47"/>
      <c r="IA361" s="47"/>
      <c r="IB361" s="47"/>
      <c r="IC361" s="47"/>
      <c r="ID361" s="47"/>
      <c r="IE361" s="47"/>
      <c r="IF361" s="47"/>
      <c r="IG361" s="47"/>
      <c r="IH361" s="47"/>
      <c r="II361" s="47"/>
      <c r="IJ361" s="47"/>
      <c r="IK361" s="47"/>
      <c r="IL361" s="47"/>
      <c r="IM361" s="47"/>
      <c r="IN361" s="47"/>
      <c r="IO361" s="47"/>
      <c r="IP361" s="47"/>
      <c r="IQ361" s="47"/>
      <c r="IR361" s="47"/>
      <c r="IS361" s="47"/>
      <c r="IT361" s="47"/>
      <c r="IU361" s="47"/>
      <c r="IV361" s="47"/>
      <c r="IW361" s="47"/>
      <c r="IX361" s="47"/>
      <c r="IY361" s="47"/>
      <c r="IZ361" s="47"/>
      <c r="JA361" s="47"/>
      <c r="JB361" s="47"/>
      <c r="JC361" s="47"/>
      <c r="JD361" s="47"/>
      <c r="JE361" s="47"/>
      <c r="JF361" s="47"/>
      <c r="JG361" s="47"/>
      <c r="JH361" s="47"/>
      <c r="JI361" s="47"/>
      <c r="JJ361" s="47"/>
      <c r="JK361" s="47"/>
      <c r="JL361" s="47"/>
      <c r="JM361" s="47"/>
      <c r="JN361" s="47"/>
      <c r="JO361" s="47"/>
    </row>
    <row r="362" spans="1:275" s="46" customFormat="1" x14ac:dyDescent="0.25">
      <c r="A362" s="49" t="s">
        <v>386</v>
      </c>
      <c r="B362" s="49" t="s">
        <v>302</v>
      </c>
      <c r="C362" s="49" t="s">
        <v>221</v>
      </c>
      <c r="D362" s="52">
        <v>0.32922538175723448</v>
      </c>
      <c r="E362" s="52">
        <v>0.34322538175723449</v>
      </c>
      <c r="F362" s="52">
        <v>0.34322538175723449</v>
      </c>
      <c r="G362" s="74">
        <v>0.34322538175723449</v>
      </c>
      <c r="H362" s="71">
        <v>48</v>
      </c>
      <c r="I362" s="73" t="s">
        <v>18</v>
      </c>
      <c r="J362" s="49"/>
      <c r="K362" s="49"/>
      <c r="L362" s="49"/>
      <c r="M362" s="49"/>
      <c r="N362" s="49"/>
      <c r="O362" s="49"/>
      <c r="P362" s="49"/>
      <c r="Q362" s="49"/>
      <c r="R362" s="49"/>
      <c r="S362" s="49"/>
      <c r="T362" s="49"/>
      <c r="U362" s="49"/>
      <c r="V362" s="49"/>
      <c r="W362" s="49"/>
      <c r="X362" s="49"/>
      <c r="Y362" s="49"/>
      <c r="Z362" s="49"/>
      <c r="AA362" s="49"/>
      <c r="AB362" s="49"/>
      <c r="AC362" s="49"/>
      <c r="AD362" s="49"/>
      <c r="AE362" s="49"/>
      <c r="AF362" s="49"/>
      <c r="AG362" s="49"/>
      <c r="AH362" s="49"/>
      <c r="AI362" s="49"/>
      <c r="AJ362" s="49"/>
      <c r="AK362" s="49"/>
      <c r="AL362" s="49"/>
      <c r="AM362" s="49"/>
      <c r="AN362" s="49"/>
      <c r="AO362" s="49"/>
      <c r="AP362" s="49"/>
      <c r="AQ362" s="49"/>
      <c r="AR362" s="49"/>
      <c r="AS362" s="49"/>
      <c r="AT362" s="49"/>
      <c r="AU362" s="49"/>
      <c r="AV362" s="49"/>
      <c r="AW362" s="49"/>
      <c r="AX362" s="49"/>
      <c r="AY362" s="49"/>
      <c r="AZ362" s="49"/>
      <c r="BA362" s="49"/>
      <c r="BB362" s="49"/>
      <c r="BC362" s="49"/>
      <c r="BD362" s="49"/>
      <c r="BE362" s="49"/>
      <c r="BF362" s="49"/>
      <c r="BG362" s="49"/>
      <c r="BH362" s="49"/>
      <c r="BI362" s="49"/>
      <c r="BJ362" s="49"/>
      <c r="BK362" s="49"/>
      <c r="BL362" s="49"/>
      <c r="BM362" s="49"/>
      <c r="BN362" s="49"/>
      <c r="BO362" s="49"/>
      <c r="BP362" s="49"/>
      <c r="BQ362" s="49"/>
      <c r="BR362" s="49"/>
      <c r="BS362" s="49"/>
      <c r="BT362" s="49"/>
      <c r="BU362" s="49"/>
      <c r="BV362" s="49"/>
      <c r="BW362" s="49"/>
      <c r="BX362" s="49"/>
      <c r="BY362" s="49"/>
      <c r="BZ362" s="49"/>
      <c r="CA362" s="49"/>
      <c r="CB362" s="49"/>
      <c r="CC362" s="49"/>
      <c r="CD362" s="49"/>
      <c r="CE362" s="49"/>
      <c r="CF362" s="49"/>
      <c r="CG362" s="49"/>
      <c r="CH362" s="49"/>
      <c r="CI362" s="49"/>
      <c r="CJ362" s="49"/>
      <c r="CK362" s="49"/>
      <c r="CL362" s="49"/>
      <c r="CM362" s="49"/>
      <c r="CN362" s="49"/>
      <c r="CO362" s="49"/>
      <c r="CP362" s="49"/>
      <c r="CQ362" s="49"/>
      <c r="CR362" s="49"/>
      <c r="CS362" s="49"/>
      <c r="CT362" s="49"/>
      <c r="CU362" s="49"/>
      <c r="CV362" s="49"/>
      <c r="CW362" s="49"/>
      <c r="CX362" s="49"/>
      <c r="CY362" s="49"/>
      <c r="CZ362" s="49"/>
      <c r="DA362" s="49"/>
      <c r="DB362" s="49"/>
      <c r="DC362" s="49"/>
      <c r="DD362" s="49"/>
      <c r="DE362" s="49"/>
      <c r="DF362" s="49"/>
      <c r="DG362" s="49"/>
      <c r="DH362" s="49"/>
      <c r="DI362" s="49"/>
      <c r="DJ362" s="49"/>
      <c r="DK362" s="49"/>
      <c r="DL362" s="49"/>
      <c r="DM362" s="49"/>
      <c r="DN362" s="49"/>
      <c r="DO362" s="49"/>
      <c r="DP362" s="49"/>
      <c r="DQ362" s="49"/>
      <c r="DR362" s="49"/>
      <c r="DS362" s="49"/>
      <c r="DT362" s="49"/>
      <c r="DU362" s="49"/>
      <c r="DV362" s="49"/>
      <c r="DW362" s="49"/>
      <c r="DX362" s="49"/>
      <c r="DY362" s="49"/>
      <c r="DZ362" s="49"/>
      <c r="EA362" s="49"/>
      <c r="EB362" s="49"/>
      <c r="EC362" s="49"/>
      <c r="ED362" s="49"/>
      <c r="EE362" s="49"/>
      <c r="EF362" s="49"/>
      <c r="EG362" s="49"/>
      <c r="EH362" s="49"/>
      <c r="EI362" s="49"/>
      <c r="EJ362" s="49"/>
      <c r="EK362" s="49"/>
      <c r="EL362" s="49"/>
      <c r="EM362" s="49"/>
      <c r="EN362" s="49"/>
      <c r="EO362" s="49"/>
      <c r="EP362" s="49"/>
      <c r="EQ362" s="49"/>
      <c r="ER362" s="49"/>
      <c r="ES362" s="49"/>
      <c r="ET362" s="49"/>
      <c r="EU362" s="49"/>
      <c r="EV362" s="49"/>
      <c r="EW362" s="49"/>
      <c r="EX362" s="49"/>
      <c r="EY362" s="49"/>
      <c r="EZ362" s="49"/>
      <c r="FA362" s="49"/>
      <c r="FB362" s="49"/>
      <c r="FC362" s="49"/>
      <c r="FD362" s="49"/>
      <c r="FE362" s="49"/>
      <c r="FF362" s="49"/>
      <c r="FG362" s="49"/>
      <c r="FH362" s="49"/>
      <c r="FI362" s="49"/>
      <c r="FJ362" s="49"/>
      <c r="FK362" s="49"/>
      <c r="FL362" s="49"/>
      <c r="FM362" s="49"/>
      <c r="FN362" s="49"/>
      <c r="FO362" s="49"/>
      <c r="FP362" s="49"/>
      <c r="FQ362" s="49"/>
      <c r="FR362" s="49"/>
      <c r="FS362" s="49"/>
      <c r="FT362" s="49"/>
      <c r="FU362" s="49"/>
      <c r="FV362" s="49"/>
      <c r="FW362" s="49"/>
      <c r="FX362" s="49"/>
      <c r="FY362" s="49"/>
      <c r="FZ362" s="49"/>
      <c r="GA362" s="49"/>
      <c r="GB362" s="49"/>
      <c r="GC362" s="49"/>
      <c r="GD362" s="49"/>
      <c r="GE362" s="49"/>
      <c r="GF362" s="49"/>
      <c r="GG362" s="49"/>
      <c r="GH362" s="49"/>
      <c r="GI362" s="49"/>
      <c r="GJ362" s="49"/>
      <c r="GK362" s="49"/>
      <c r="GL362" s="49"/>
      <c r="GM362" s="49"/>
      <c r="GN362" s="49"/>
      <c r="GO362" s="49"/>
      <c r="GP362" s="49"/>
      <c r="GQ362" s="49"/>
      <c r="GR362" s="49"/>
      <c r="GS362" s="49"/>
      <c r="GT362" s="49"/>
      <c r="GU362" s="49"/>
      <c r="GV362" s="49"/>
      <c r="GW362" s="49"/>
      <c r="GX362" s="49"/>
      <c r="GY362" s="49"/>
      <c r="GZ362" s="49"/>
      <c r="HA362" s="49"/>
      <c r="HB362" s="49"/>
      <c r="HC362" s="49"/>
      <c r="HD362" s="49"/>
      <c r="HE362" s="49"/>
      <c r="HF362" s="49"/>
      <c r="HG362" s="49"/>
      <c r="HH362" s="49"/>
      <c r="HI362" s="49"/>
      <c r="HJ362" s="49"/>
      <c r="HK362" s="49"/>
      <c r="HL362" s="49"/>
      <c r="HM362" s="49"/>
      <c r="HN362" s="49"/>
      <c r="HO362" s="49"/>
      <c r="HP362" s="49"/>
      <c r="HQ362" s="49"/>
      <c r="HR362" s="49"/>
      <c r="HS362" s="49"/>
      <c r="HT362" s="49"/>
      <c r="HU362" s="49"/>
      <c r="HV362" s="49"/>
      <c r="HW362" s="49"/>
      <c r="HX362" s="49"/>
      <c r="HY362" s="49"/>
      <c r="HZ362" s="49"/>
      <c r="IA362" s="49"/>
      <c r="IB362" s="49"/>
      <c r="IC362" s="49"/>
      <c r="ID362" s="49"/>
      <c r="IE362" s="49"/>
      <c r="IF362" s="49"/>
      <c r="IG362" s="49"/>
      <c r="IH362" s="49"/>
      <c r="II362" s="49"/>
      <c r="IJ362" s="49"/>
      <c r="IK362" s="49"/>
      <c r="IL362" s="49"/>
      <c r="IM362" s="49"/>
      <c r="IN362" s="49"/>
      <c r="IO362" s="49"/>
      <c r="IP362" s="49"/>
      <c r="IQ362" s="49"/>
      <c r="IR362" s="49"/>
      <c r="IS362" s="49"/>
      <c r="IT362" s="49"/>
      <c r="IU362" s="49"/>
      <c r="IV362" s="49"/>
      <c r="IW362" s="49"/>
      <c r="IX362" s="49"/>
      <c r="IY362" s="49"/>
      <c r="IZ362" s="49"/>
      <c r="JA362" s="49"/>
      <c r="JB362" s="49"/>
      <c r="JC362" s="49"/>
      <c r="JD362" s="49"/>
      <c r="JE362" s="49"/>
      <c r="JF362" s="49"/>
      <c r="JG362" s="49"/>
      <c r="JH362" s="49"/>
      <c r="JI362" s="49"/>
      <c r="JJ362" s="49"/>
      <c r="JK362" s="49"/>
      <c r="JL362" s="49"/>
      <c r="JM362" s="49"/>
      <c r="JN362" s="49"/>
      <c r="JO362" s="49"/>
    </row>
    <row r="363" spans="1:275" s="46" customFormat="1" x14ac:dyDescent="0.25">
      <c r="A363" s="47" t="s">
        <v>971</v>
      </c>
      <c r="B363" s="47" t="s">
        <v>664</v>
      </c>
      <c r="C363" s="47" t="s">
        <v>665</v>
      </c>
      <c r="D363" s="50"/>
      <c r="E363" s="50"/>
      <c r="F363" s="50"/>
      <c r="G363" s="182">
        <v>0.33587269164880262</v>
      </c>
      <c r="H363" s="181">
        <v>54</v>
      </c>
      <c r="I363" s="67" t="s">
        <v>18</v>
      </c>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c r="BG363" s="47"/>
      <c r="BH363" s="47"/>
      <c r="BI363" s="47"/>
      <c r="BJ363" s="47"/>
      <c r="BK363" s="47"/>
      <c r="BL363" s="47"/>
      <c r="BM363" s="47"/>
      <c r="BN363" s="47"/>
      <c r="BO363" s="47"/>
      <c r="BP363" s="47"/>
      <c r="BQ363" s="47"/>
      <c r="BR363" s="47"/>
      <c r="BS363" s="47"/>
      <c r="BT363" s="47"/>
      <c r="BU363" s="47"/>
      <c r="BV363" s="47"/>
      <c r="BW363" s="47"/>
      <c r="BX363" s="47"/>
      <c r="BY363" s="47"/>
      <c r="BZ363" s="47"/>
      <c r="CA363" s="47"/>
      <c r="CB363" s="47"/>
      <c r="CC363" s="47"/>
      <c r="CD363" s="47"/>
      <c r="CE363" s="47"/>
      <c r="CF363" s="47"/>
      <c r="CG363" s="47"/>
      <c r="CH363" s="47"/>
      <c r="CI363" s="47"/>
      <c r="CJ363" s="47"/>
      <c r="CK363" s="47"/>
      <c r="CL363" s="47"/>
      <c r="CM363" s="47"/>
      <c r="CN363" s="47"/>
      <c r="CO363" s="47"/>
      <c r="CP363" s="47"/>
      <c r="CQ363" s="47"/>
      <c r="CR363" s="47"/>
      <c r="CS363" s="47"/>
      <c r="CT363" s="47"/>
      <c r="CU363" s="47"/>
      <c r="CV363" s="47"/>
      <c r="CW363" s="47"/>
      <c r="CX363" s="47"/>
      <c r="CY363" s="47"/>
      <c r="CZ363" s="47"/>
      <c r="DA363" s="47"/>
      <c r="DB363" s="47"/>
      <c r="DC363" s="47"/>
      <c r="DD363" s="47"/>
      <c r="DE363" s="47"/>
      <c r="DF363" s="47"/>
      <c r="DG363" s="47"/>
      <c r="DH363" s="47"/>
      <c r="DI363" s="47"/>
      <c r="DJ363" s="47"/>
      <c r="DK363" s="47"/>
      <c r="DL363" s="47"/>
      <c r="DM363" s="47"/>
      <c r="DN363" s="47"/>
      <c r="DO363" s="47"/>
      <c r="DP363" s="47"/>
      <c r="DQ363" s="47"/>
      <c r="DR363" s="47"/>
      <c r="DS363" s="47"/>
      <c r="DT363" s="47"/>
      <c r="DU363" s="47"/>
      <c r="DV363" s="47"/>
      <c r="DW363" s="47"/>
      <c r="DX363" s="47"/>
      <c r="DY363" s="47"/>
      <c r="DZ363" s="47"/>
      <c r="EA363" s="47"/>
      <c r="EB363" s="47"/>
      <c r="EC363" s="47"/>
      <c r="ED363" s="47"/>
      <c r="EE363" s="47"/>
      <c r="EF363" s="47"/>
      <c r="EG363" s="47"/>
      <c r="EH363" s="47"/>
      <c r="EI363" s="47"/>
      <c r="EJ363" s="47"/>
      <c r="EK363" s="47"/>
      <c r="EL363" s="47"/>
      <c r="EM363" s="47"/>
      <c r="EN363" s="47"/>
      <c r="EO363" s="47"/>
      <c r="EP363" s="47"/>
      <c r="EQ363" s="47"/>
      <c r="ER363" s="47"/>
      <c r="ES363" s="47"/>
      <c r="ET363" s="47"/>
      <c r="EU363" s="47"/>
      <c r="EV363" s="47"/>
      <c r="EW363" s="47"/>
      <c r="EX363" s="47"/>
      <c r="EY363" s="47"/>
      <c r="EZ363" s="47"/>
      <c r="FA363" s="47"/>
      <c r="FB363" s="47"/>
      <c r="FC363" s="47"/>
      <c r="FD363" s="47"/>
      <c r="FE363" s="47"/>
      <c r="FF363" s="47"/>
      <c r="FG363" s="47"/>
      <c r="FH363" s="47"/>
      <c r="FI363" s="47"/>
      <c r="FJ363" s="47"/>
      <c r="FK363" s="47"/>
      <c r="FL363" s="47"/>
      <c r="FM363" s="47"/>
      <c r="FN363" s="47"/>
      <c r="FO363" s="47"/>
      <c r="FP363" s="47"/>
      <c r="FQ363" s="47"/>
      <c r="FR363" s="47"/>
      <c r="FS363" s="47"/>
      <c r="FT363" s="47"/>
      <c r="FU363" s="47"/>
      <c r="FV363" s="47"/>
      <c r="FW363" s="47"/>
      <c r="FX363" s="47"/>
      <c r="FY363" s="47"/>
      <c r="FZ363" s="47"/>
      <c r="GA363" s="47"/>
      <c r="GB363" s="47"/>
      <c r="GC363" s="47"/>
      <c r="GD363" s="47"/>
      <c r="GE363" s="47"/>
      <c r="GF363" s="47"/>
      <c r="GG363" s="47"/>
      <c r="GH363" s="47"/>
      <c r="GI363" s="47"/>
      <c r="GJ363" s="47"/>
      <c r="GK363" s="47"/>
      <c r="GL363" s="47"/>
      <c r="GM363" s="47"/>
      <c r="GN363" s="47"/>
      <c r="GO363" s="47"/>
      <c r="GP363" s="47"/>
      <c r="GQ363" s="47"/>
      <c r="GR363" s="47"/>
      <c r="GS363" s="47"/>
      <c r="GT363" s="47"/>
      <c r="GU363" s="47"/>
      <c r="GV363" s="47"/>
      <c r="GW363" s="47"/>
      <c r="GX363" s="47"/>
      <c r="GY363" s="47"/>
      <c r="GZ363" s="47"/>
      <c r="HA363" s="47"/>
      <c r="HB363" s="47"/>
      <c r="HC363" s="47"/>
      <c r="HD363" s="47"/>
      <c r="HE363" s="47"/>
      <c r="HF363" s="47"/>
      <c r="HG363" s="47"/>
      <c r="HH363" s="47"/>
      <c r="HI363" s="47"/>
      <c r="HJ363" s="47"/>
      <c r="HK363" s="47"/>
      <c r="HL363" s="47"/>
      <c r="HM363" s="47"/>
      <c r="HN363" s="47"/>
      <c r="HO363" s="47"/>
      <c r="HP363" s="47"/>
      <c r="HQ363" s="47"/>
      <c r="HR363" s="47"/>
      <c r="HS363" s="47"/>
      <c r="HT363" s="47"/>
      <c r="HU363" s="47"/>
      <c r="HV363" s="47"/>
      <c r="HW363" s="47"/>
      <c r="HX363" s="47"/>
      <c r="HY363" s="47"/>
      <c r="HZ363" s="47"/>
      <c r="IA363" s="47"/>
      <c r="IB363" s="47"/>
      <c r="IC363" s="47"/>
      <c r="ID363" s="47"/>
      <c r="IE363" s="47"/>
      <c r="IF363" s="47"/>
      <c r="IG363" s="47"/>
      <c r="IH363" s="47"/>
      <c r="II363" s="47"/>
      <c r="IJ363" s="47"/>
      <c r="IK363" s="47"/>
      <c r="IL363" s="47"/>
      <c r="IM363" s="47"/>
      <c r="IN363" s="47"/>
      <c r="IO363" s="47"/>
      <c r="IP363" s="47"/>
      <c r="IQ363" s="47"/>
      <c r="IR363" s="47"/>
      <c r="IS363" s="47"/>
      <c r="IT363" s="47"/>
      <c r="IU363" s="47"/>
      <c r="IV363" s="47"/>
      <c r="IW363" s="47"/>
      <c r="IX363" s="47"/>
      <c r="IY363" s="47"/>
      <c r="IZ363" s="47"/>
      <c r="JA363" s="47"/>
      <c r="JB363" s="47"/>
      <c r="JC363" s="47"/>
      <c r="JD363" s="47"/>
      <c r="JE363" s="47"/>
      <c r="JF363" s="47"/>
      <c r="JG363" s="47"/>
      <c r="JH363" s="47"/>
      <c r="JI363" s="47"/>
      <c r="JJ363" s="47"/>
      <c r="JK363" s="47"/>
      <c r="JL363" s="47"/>
      <c r="JM363" s="47"/>
      <c r="JN363" s="47"/>
      <c r="JO363" s="47"/>
    </row>
    <row r="364" spans="1:275" s="46" customFormat="1" x14ac:dyDescent="0.25">
      <c r="A364" s="49" t="s">
        <v>435</v>
      </c>
      <c r="B364" s="51" t="s">
        <v>399</v>
      </c>
      <c r="C364" s="51" t="s">
        <v>400</v>
      </c>
      <c r="D364" s="51">
        <v>0.32492816872068769</v>
      </c>
      <c r="E364" s="51">
        <v>0.32492816872068769</v>
      </c>
      <c r="F364" s="51">
        <v>0.32492816872068769</v>
      </c>
      <c r="G364" s="70">
        <v>0.32492816872068769</v>
      </c>
      <c r="H364" s="71">
        <v>28</v>
      </c>
      <c r="I364" s="73" t="s">
        <v>18</v>
      </c>
      <c r="J364" s="49"/>
      <c r="K364" s="49"/>
      <c r="L364" s="49"/>
      <c r="M364" s="49"/>
      <c r="N364" s="49"/>
      <c r="O364" s="49"/>
      <c r="P364" s="49"/>
      <c r="Q364" s="49"/>
      <c r="R364" s="49"/>
      <c r="S364" s="49"/>
      <c r="T364" s="49"/>
      <c r="U364" s="49"/>
      <c r="V364" s="49"/>
      <c r="W364" s="49"/>
      <c r="X364" s="49"/>
      <c r="Y364" s="49"/>
      <c r="Z364" s="49"/>
      <c r="AA364" s="49"/>
      <c r="AB364" s="49"/>
      <c r="AC364" s="49"/>
      <c r="AD364" s="49"/>
      <c r="AE364" s="49"/>
      <c r="AF364" s="49"/>
      <c r="AG364" s="49"/>
      <c r="AH364" s="49"/>
      <c r="AI364" s="49"/>
      <c r="AJ364" s="49"/>
      <c r="AK364" s="49"/>
      <c r="AL364" s="49"/>
      <c r="AM364" s="49"/>
      <c r="AN364" s="49"/>
      <c r="AO364" s="49"/>
      <c r="AP364" s="49"/>
      <c r="AQ364" s="49"/>
      <c r="AR364" s="49"/>
      <c r="AS364" s="49"/>
      <c r="AT364" s="49"/>
      <c r="AU364" s="49"/>
      <c r="AV364" s="49"/>
      <c r="AW364" s="49"/>
      <c r="AX364" s="49"/>
      <c r="AY364" s="49"/>
      <c r="AZ364" s="49"/>
      <c r="BA364" s="49"/>
      <c r="BB364" s="49"/>
      <c r="BC364" s="49"/>
      <c r="BD364" s="49"/>
      <c r="BE364" s="49"/>
      <c r="BF364" s="49"/>
      <c r="BG364" s="49"/>
      <c r="BH364" s="49"/>
      <c r="BI364" s="49"/>
      <c r="BJ364" s="49"/>
      <c r="BK364" s="49"/>
      <c r="BL364" s="49"/>
      <c r="BM364" s="49"/>
      <c r="BN364" s="49"/>
      <c r="BO364" s="49"/>
      <c r="BP364" s="49"/>
      <c r="BQ364" s="49"/>
      <c r="BR364" s="49"/>
      <c r="BS364" s="49"/>
      <c r="BT364" s="49"/>
      <c r="BU364" s="49"/>
      <c r="BV364" s="49"/>
      <c r="BW364" s="49"/>
      <c r="BX364" s="49"/>
      <c r="BY364" s="49"/>
      <c r="BZ364" s="49"/>
      <c r="CA364" s="49"/>
      <c r="CB364" s="49"/>
      <c r="CC364" s="49"/>
      <c r="CD364" s="49"/>
      <c r="CE364" s="49"/>
      <c r="CF364" s="49"/>
      <c r="CG364" s="49"/>
      <c r="CH364" s="49"/>
      <c r="CI364" s="49"/>
      <c r="CJ364" s="49"/>
      <c r="CK364" s="49"/>
      <c r="CL364" s="49"/>
      <c r="CM364" s="49"/>
      <c r="CN364" s="49"/>
      <c r="CO364" s="49"/>
      <c r="CP364" s="49"/>
      <c r="CQ364" s="49"/>
      <c r="CR364" s="49"/>
      <c r="CS364" s="49"/>
      <c r="CT364" s="49"/>
      <c r="CU364" s="49"/>
      <c r="CV364" s="49"/>
      <c r="CW364" s="49"/>
      <c r="CX364" s="49"/>
      <c r="CY364" s="49"/>
      <c r="CZ364" s="49"/>
      <c r="DA364" s="49"/>
      <c r="DB364" s="49"/>
      <c r="DC364" s="49"/>
      <c r="DD364" s="49"/>
      <c r="DE364" s="49"/>
      <c r="DF364" s="49"/>
      <c r="DG364" s="49"/>
      <c r="DH364" s="49"/>
      <c r="DI364" s="49"/>
      <c r="DJ364" s="49"/>
      <c r="DK364" s="49"/>
      <c r="DL364" s="49"/>
      <c r="DM364" s="49"/>
      <c r="DN364" s="49"/>
      <c r="DO364" s="49"/>
      <c r="DP364" s="49"/>
      <c r="DQ364" s="49"/>
      <c r="DR364" s="49"/>
      <c r="DS364" s="49"/>
      <c r="DT364" s="49"/>
      <c r="DU364" s="49"/>
      <c r="DV364" s="49"/>
      <c r="DW364" s="49"/>
      <c r="DX364" s="49"/>
      <c r="DY364" s="49"/>
      <c r="DZ364" s="49"/>
      <c r="EA364" s="49"/>
      <c r="EB364" s="49"/>
      <c r="EC364" s="49"/>
      <c r="ED364" s="49"/>
      <c r="EE364" s="49"/>
      <c r="EF364" s="49"/>
      <c r="EG364" s="49"/>
      <c r="EH364" s="49"/>
      <c r="EI364" s="49"/>
      <c r="EJ364" s="49"/>
      <c r="EK364" s="49"/>
      <c r="EL364" s="49"/>
      <c r="EM364" s="49"/>
      <c r="EN364" s="49"/>
      <c r="EO364" s="49"/>
      <c r="EP364" s="49"/>
      <c r="EQ364" s="49"/>
      <c r="ER364" s="49"/>
      <c r="ES364" s="49"/>
      <c r="ET364" s="49"/>
      <c r="EU364" s="49"/>
      <c r="EV364" s="49"/>
      <c r="EW364" s="49"/>
      <c r="EX364" s="49"/>
      <c r="EY364" s="49"/>
      <c r="EZ364" s="49"/>
      <c r="FA364" s="49"/>
      <c r="FB364" s="49"/>
      <c r="FC364" s="49"/>
      <c r="FD364" s="49"/>
      <c r="FE364" s="49"/>
      <c r="FF364" s="49"/>
      <c r="FG364" s="49"/>
      <c r="FH364" s="49"/>
      <c r="FI364" s="49"/>
      <c r="FJ364" s="49"/>
      <c r="FK364" s="49"/>
      <c r="FL364" s="49"/>
      <c r="FM364" s="49"/>
      <c r="FN364" s="49"/>
      <c r="FO364" s="49"/>
      <c r="FP364" s="49"/>
      <c r="FQ364" s="49"/>
      <c r="FR364" s="49"/>
      <c r="FS364" s="49"/>
      <c r="FT364" s="49"/>
      <c r="FU364" s="49"/>
      <c r="FV364" s="49"/>
      <c r="FW364" s="49"/>
      <c r="FX364" s="49"/>
      <c r="FY364" s="49"/>
      <c r="FZ364" s="49"/>
      <c r="GA364" s="49"/>
      <c r="GB364" s="49"/>
      <c r="GC364" s="49"/>
      <c r="GD364" s="49"/>
      <c r="GE364" s="49"/>
      <c r="GF364" s="49"/>
      <c r="GG364" s="49"/>
      <c r="GH364" s="49"/>
      <c r="GI364" s="49"/>
      <c r="GJ364" s="49"/>
      <c r="GK364" s="49"/>
      <c r="GL364" s="49"/>
      <c r="GM364" s="49"/>
      <c r="GN364" s="49"/>
      <c r="GO364" s="49"/>
      <c r="GP364" s="49"/>
      <c r="GQ364" s="49"/>
      <c r="GR364" s="49"/>
      <c r="GS364" s="49"/>
      <c r="GT364" s="49"/>
      <c r="GU364" s="49"/>
      <c r="GV364" s="49"/>
      <c r="GW364" s="49"/>
      <c r="GX364" s="49"/>
      <c r="GY364" s="49"/>
      <c r="GZ364" s="49"/>
      <c r="HA364" s="49"/>
      <c r="HB364" s="49"/>
      <c r="HC364" s="49"/>
      <c r="HD364" s="49"/>
      <c r="HE364" s="49"/>
      <c r="HF364" s="49"/>
      <c r="HG364" s="49"/>
      <c r="HH364" s="49"/>
      <c r="HI364" s="49"/>
      <c r="HJ364" s="49"/>
      <c r="HK364" s="49"/>
      <c r="HL364" s="49"/>
      <c r="HM364" s="49"/>
      <c r="HN364" s="49"/>
      <c r="HO364" s="49"/>
      <c r="HP364" s="49"/>
      <c r="HQ364" s="49"/>
      <c r="HR364" s="49"/>
      <c r="HS364" s="49"/>
      <c r="HT364" s="49"/>
      <c r="HU364" s="49"/>
      <c r="HV364" s="49"/>
      <c r="HW364" s="49"/>
      <c r="HX364" s="49"/>
      <c r="HY364" s="49"/>
      <c r="HZ364" s="49"/>
      <c r="IA364" s="49"/>
      <c r="IB364" s="49"/>
      <c r="IC364" s="49"/>
      <c r="ID364" s="49"/>
      <c r="IE364" s="49"/>
      <c r="IF364" s="49"/>
      <c r="IG364" s="49"/>
      <c r="IH364" s="49"/>
      <c r="II364" s="49"/>
      <c r="IJ364" s="49"/>
      <c r="IK364" s="49"/>
      <c r="IL364" s="49"/>
      <c r="IM364" s="49"/>
      <c r="IN364" s="49"/>
      <c r="IO364" s="49"/>
      <c r="IP364" s="49"/>
      <c r="IQ364" s="49"/>
      <c r="IR364" s="49"/>
      <c r="IS364" s="49"/>
      <c r="IT364" s="49"/>
      <c r="IU364" s="49"/>
      <c r="IV364" s="49"/>
      <c r="IW364" s="49"/>
      <c r="IX364" s="49"/>
      <c r="IY364" s="49"/>
      <c r="IZ364" s="49"/>
      <c r="JA364" s="49"/>
      <c r="JB364" s="49"/>
      <c r="JC364" s="49"/>
      <c r="JD364" s="49"/>
      <c r="JE364" s="49"/>
      <c r="JF364" s="49"/>
      <c r="JG364" s="49"/>
      <c r="JH364" s="49"/>
      <c r="JI364" s="49"/>
      <c r="JJ364" s="49"/>
      <c r="JK364" s="49"/>
      <c r="JL364" s="49"/>
      <c r="JM364" s="49"/>
      <c r="JN364" s="49"/>
      <c r="JO364" s="49"/>
    </row>
    <row r="365" spans="1:275" s="46" customFormat="1" x14ac:dyDescent="0.25">
      <c r="A365" s="47" t="s">
        <v>971</v>
      </c>
      <c r="B365" s="47" t="s">
        <v>733</v>
      </c>
      <c r="C365" s="47" t="s">
        <v>693</v>
      </c>
      <c r="D365" s="50"/>
      <c r="E365" s="50"/>
      <c r="F365" s="50"/>
      <c r="G365" s="182">
        <v>0.30796056224681079</v>
      </c>
      <c r="H365" s="181">
        <v>55</v>
      </c>
      <c r="I365" s="67" t="s">
        <v>18</v>
      </c>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c r="BG365" s="47"/>
      <c r="BH365" s="47"/>
      <c r="BI365" s="47"/>
      <c r="BJ365" s="47"/>
      <c r="BK365" s="47"/>
      <c r="BL365" s="47"/>
      <c r="BM365" s="47"/>
      <c r="BN365" s="47"/>
      <c r="BO365" s="47"/>
      <c r="BP365" s="47"/>
      <c r="BQ365" s="47"/>
      <c r="BR365" s="47"/>
      <c r="BS365" s="47"/>
      <c r="BT365" s="47"/>
      <c r="BU365" s="47"/>
      <c r="BV365" s="47"/>
      <c r="BW365" s="47"/>
      <c r="BX365" s="47"/>
      <c r="BY365" s="47"/>
      <c r="BZ365" s="47"/>
      <c r="CA365" s="47"/>
      <c r="CB365" s="47"/>
      <c r="CC365" s="47"/>
      <c r="CD365" s="47"/>
      <c r="CE365" s="47"/>
      <c r="CF365" s="47"/>
      <c r="CG365" s="47"/>
      <c r="CH365" s="47"/>
      <c r="CI365" s="47"/>
      <c r="CJ365" s="47"/>
      <c r="CK365" s="47"/>
      <c r="CL365" s="47"/>
      <c r="CM365" s="47"/>
      <c r="CN365" s="47"/>
      <c r="CO365" s="47"/>
      <c r="CP365" s="47"/>
      <c r="CQ365" s="47"/>
      <c r="CR365" s="47"/>
      <c r="CS365" s="47"/>
      <c r="CT365" s="47"/>
      <c r="CU365" s="47"/>
      <c r="CV365" s="47"/>
      <c r="CW365" s="47"/>
      <c r="CX365" s="47"/>
      <c r="CY365" s="47"/>
      <c r="CZ365" s="47"/>
      <c r="DA365" s="47"/>
      <c r="DB365" s="47"/>
      <c r="DC365" s="47"/>
      <c r="DD365" s="47"/>
      <c r="DE365" s="47"/>
      <c r="DF365" s="47"/>
      <c r="DG365" s="47"/>
      <c r="DH365" s="47"/>
      <c r="DI365" s="47"/>
      <c r="DJ365" s="47"/>
      <c r="DK365" s="47"/>
      <c r="DL365" s="47"/>
      <c r="DM365" s="47"/>
      <c r="DN365" s="47"/>
      <c r="DO365" s="47"/>
      <c r="DP365" s="47"/>
      <c r="DQ365" s="47"/>
      <c r="DR365" s="47"/>
      <c r="DS365" s="47"/>
      <c r="DT365" s="47"/>
      <c r="DU365" s="47"/>
      <c r="DV365" s="47"/>
      <c r="DW365" s="47"/>
      <c r="DX365" s="47"/>
      <c r="DY365" s="47"/>
      <c r="DZ365" s="47"/>
      <c r="EA365" s="47"/>
      <c r="EB365" s="47"/>
      <c r="EC365" s="47"/>
      <c r="ED365" s="47"/>
      <c r="EE365" s="47"/>
      <c r="EF365" s="47"/>
      <c r="EG365" s="47"/>
      <c r="EH365" s="47"/>
      <c r="EI365" s="47"/>
      <c r="EJ365" s="47"/>
      <c r="EK365" s="47"/>
      <c r="EL365" s="47"/>
      <c r="EM365" s="47"/>
      <c r="EN365" s="47"/>
      <c r="EO365" s="47"/>
      <c r="EP365" s="47"/>
      <c r="EQ365" s="47"/>
      <c r="ER365" s="47"/>
      <c r="ES365" s="47"/>
      <c r="ET365" s="47"/>
      <c r="EU365" s="47"/>
      <c r="EV365" s="47"/>
      <c r="EW365" s="47"/>
      <c r="EX365" s="47"/>
      <c r="EY365" s="47"/>
      <c r="EZ365" s="47"/>
      <c r="FA365" s="47"/>
      <c r="FB365" s="47"/>
      <c r="FC365" s="47"/>
      <c r="FD365" s="47"/>
      <c r="FE365" s="47"/>
      <c r="FF365" s="47"/>
      <c r="FG365" s="47"/>
      <c r="FH365" s="47"/>
      <c r="FI365" s="47"/>
      <c r="FJ365" s="47"/>
      <c r="FK365" s="47"/>
      <c r="FL365" s="47"/>
      <c r="FM365" s="47"/>
      <c r="FN365" s="47"/>
      <c r="FO365" s="47"/>
      <c r="FP365" s="47"/>
      <c r="FQ365" s="47"/>
      <c r="FR365" s="47"/>
      <c r="FS365" s="47"/>
      <c r="FT365" s="47"/>
      <c r="FU365" s="47"/>
      <c r="FV365" s="47"/>
      <c r="FW365" s="47"/>
      <c r="FX365" s="47"/>
      <c r="FY365" s="47"/>
      <c r="FZ365" s="47"/>
      <c r="GA365" s="47"/>
      <c r="GB365" s="47"/>
      <c r="GC365" s="47"/>
      <c r="GD365" s="47"/>
      <c r="GE365" s="47"/>
      <c r="GF365" s="47"/>
      <c r="GG365" s="47"/>
      <c r="GH365" s="47"/>
      <c r="GI365" s="47"/>
      <c r="GJ365" s="47"/>
      <c r="GK365" s="47"/>
      <c r="GL365" s="47"/>
      <c r="GM365" s="47"/>
      <c r="GN365" s="47"/>
      <c r="GO365" s="47"/>
      <c r="GP365" s="47"/>
      <c r="GQ365" s="47"/>
      <c r="GR365" s="47"/>
      <c r="GS365" s="47"/>
      <c r="GT365" s="47"/>
      <c r="GU365" s="47"/>
      <c r="GV365" s="47"/>
      <c r="GW365" s="47"/>
      <c r="GX365" s="47"/>
      <c r="GY365" s="47"/>
      <c r="GZ365" s="47"/>
      <c r="HA365" s="47"/>
      <c r="HB365" s="47"/>
      <c r="HC365" s="47"/>
      <c r="HD365" s="47"/>
      <c r="HE365" s="47"/>
      <c r="HF365" s="47"/>
      <c r="HG365" s="47"/>
      <c r="HH365" s="47"/>
      <c r="HI365" s="47"/>
      <c r="HJ365" s="47"/>
      <c r="HK365" s="47"/>
      <c r="HL365" s="47"/>
      <c r="HM365" s="47"/>
      <c r="HN365" s="47"/>
      <c r="HO365" s="47"/>
      <c r="HP365" s="47"/>
      <c r="HQ365" s="47"/>
      <c r="HR365" s="47"/>
      <c r="HS365" s="47"/>
      <c r="HT365" s="47"/>
      <c r="HU365" s="47"/>
      <c r="HV365" s="47"/>
      <c r="HW365" s="47"/>
      <c r="HX365" s="47"/>
      <c r="HY365" s="47"/>
      <c r="HZ365" s="47"/>
      <c r="IA365" s="47"/>
      <c r="IB365" s="47"/>
      <c r="IC365" s="47"/>
      <c r="ID365" s="47"/>
      <c r="IE365" s="47"/>
      <c r="IF365" s="47"/>
      <c r="IG365" s="47"/>
      <c r="IH365" s="47"/>
      <c r="II365" s="47"/>
      <c r="IJ365" s="47"/>
      <c r="IK365" s="47"/>
      <c r="IL365" s="47"/>
      <c r="IM365" s="47"/>
      <c r="IN365" s="47"/>
      <c r="IO365" s="47"/>
      <c r="IP365" s="47"/>
      <c r="IQ365" s="47"/>
      <c r="IR365" s="47"/>
      <c r="IS365" s="47"/>
      <c r="IT365" s="47"/>
      <c r="IU365" s="47"/>
      <c r="IV365" s="47"/>
      <c r="IW365" s="47"/>
      <c r="IX365" s="47"/>
      <c r="IY365" s="47"/>
      <c r="IZ365" s="47"/>
      <c r="JA365" s="47"/>
      <c r="JB365" s="47"/>
      <c r="JC365" s="47"/>
      <c r="JD365" s="47"/>
      <c r="JE365" s="47"/>
      <c r="JF365" s="47"/>
      <c r="JG365" s="47"/>
      <c r="JH365" s="47"/>
      <c r="JI365" s="47"/>
      <c r="JJ365" s="47"/>
      <c r="JK365" s="47"/>
      <c r="JL365" s="47"/>
      <c r="JM365" s="47"/>
      <c r="JN365" s="47"/>
      <c r="JO365" s="47"/>
    </row>
    <row r="366" spans="1:275" s="46" customFormat="1" x14ac:dyDescent="0.25">
      <c r="A366" s="49" t="s">
        <v>435</v>
      </c>
      <c r="B366" s="51" t="s">
        <v>426</v>
      </c>
      <c r="C366" s="51" t="s">
        <v>320</v>
      </c>
      <c r="D366" s="51">
        <v>0.30390733402984416</v>
      </c>
      <c r="E366" s="51">
        <v>0.30390733402984416</v>
      </c>
      <c r="F366" s="51">
        <v>0.30390733402984416</v>
      </c>
      <c r="G366" s="70">
        <v>0.30390733402984416</v>
      </c>
      <c r="H366" s="71">
        <v>29</v>
      </c>
      <c r="I366" s="73" t="s">
        <v>18</v>
      </c>
      <c r="J366" s="49"/>
      <c r="K366" s="49"/>
      <c r="L366" s="49"/>
      <c r="M366" s="49"/>
      <c r="N366" s="49"/>
      <c r="O366" s="49"/>
      <c r="P366" s="49"/>
      <c r="Q366" s="49"/>
      <c r="R366" s="49"/>
      <c r="S366" s="49"/>
      <c r="T366" s="49"/>
      <c r="U366" s="49"/>
      <c r="V366" s="49"/>
      <c r="W366" s="49"/>
      <c r="X366" s="49"/>
      <c r="Y366" s="49"/>
      <c r="Z366" s="49"/>
      <c r="AA366" s="49"/>
      <c r="AB366" s="49"/>
      <c r="AC366" s="49"/>
      <c r="AD366" s="49"/>
      <c r="AE366" s="49"/>
      <c r="AF366" s="49"/>
      <c r="AG366" s="49"/>
      <c r="AH366" s="49"/>
      <c r="AI366" s="49"/>
      <c r="AJ366" s="49"/>
      <c r="AK366" s="49"/>
      <c r="AL366" s="49"/>
      <c r="AM366" s="49"/>
      <c r="AN366" s="49"/>
      <c r="AO366" s="49"/>
      <c r="AP366" s="49"/>
      <c r="AQ366" s="49"/>
      <c r="AR366" s="49"/>
      <c r="AS366" s="49"/>
      <c r="AT366" s="49"/>
      <c r="AU366" s="49"/>
      <c r="AV366" s="49"/>
      <c r="AW366" s="49"/>
      <c r="AX366" s="49"/>
      <c r="AY366" s="49"/>
      <c r="AZ366" s="49"/>
      <c r="BA366" s="49"/>
      <c r="BB366" s="49"/>
      <c r="BC366" s="49"/>
      <c r="BD366" s="49"/>
      <c r="BE366" s="49"/>
      <c r="BF366" s="49"/>
      <c r="BG366" s="49"/>
      <c r="BH366" s="49"/>
      <c r="BI366" s="49"/>
      <c r="BJ366" s="49"/>
      <c r="BK366" s="49"/>
      <c r="BL366" s="49"/>
      <c r="BM366" s="49"/>
      <c r="BN366" s="49"/>
      <c r="BO366" s="49"/>
      <c r="BP366" s="49"/>
      <c r="BQ366" s="49"/>
      <c r="BR366" s="49"/>
      <c r="BS366" s="49"/>
      <c r="BT366" s="49"/>
      <c r="BU366" s="49"/>
      <c r="BV366" s="49"/>
      <c r="BW366" s="49"/>
      <c r="BX366" s="49"/>
      <c r="BY366" s="49"/>
      <c r="BZ366" s="49"/>
      <c r="CA366" s="49"/>
      <c r="CB366" s="49"/>
      <c r="CC366" s="49"/>
      <c r="CD366" s="49"/>
      <c r="CE366" s="49"/>
      <c r="CF366" s="49"/>
      <c r="CG366" s="49"/>
      <c r="CH366" s="49"/>
      <c r="CI366" s="49"/>
      <c r="CJ366" s="49"/>
      <c r="CK366" s="49"/>
      <c r="CL366" s="49"/>
      <c r="CM366" s="49"/>
      <c r="CN366" s="49"/>
      <c r="CO366" s="49"/>
      <c r="CP366" s="49"/>
      <c r="CQ366" s="49"/>
      <c r="CR366" s="49"/>
      <c r="CS366" s="49"/>
      <c r="CT366" s="49"/>
      <c r="CU366" s="49"/>
      <c r="CV366" s="49"/>
      <c r="CW366" s="49"/>
      <c r="CX366" s="49"/>
      <c r="CY366" s="49"/>
      <c r="CZ366" s="49"/>
      <c r="DA366" s="49"/>
      <c r="DB366" s="49"/>
      <c r="DC366" s="49"/>
      <c r="DD366" s="49"/>
      <c r="DE366" s="49"/>
      <c r="DF366" s="49"/>
      <c r="DG366" s="49"/>
      <c r="DH366" s="49"/>
      <c r="DI366" s="49"/>
      <c r="DJ366" s="49"/>
      <c r="DK366" s="49"/>
      <c r="DL366" s="49"/>
      <c r="DM366" s="49"/>
      <c r="DN366" s="49"/>
      <c r="DO366" s="49"/>
      <c r="DP366" s="49"/>
      <c r="DQ366" s="49"/>
      <c r="DR366" s="49"/>
      <c r="DS366" s="49"/>
      <c r="DT366" s="49"/>
      <c r="DU366" s="49"/>
      <c r="DV366" s="49"/>
      <c r="DW366" s="49"/>
      <c r="DX366" s="49"/>
      <c r="DY366" s="49"/>
      <c r="DZ366" s="49"/>
      <c r="EA366" s="49"/>
      <c r="EB366" s="49"/>
      <c r="EC366" s="49"/>
      <c r="ED366" s="49"/>
      <c r="EE366" s="49"/>
      <c r="EF366" s="49"/>
      <c r="EG366" s="49"/>
      <c r="EH366" s="49"/>
      <c r="EI366" s="49"/>
      <c r="EJ366" s="49"/>
      <c r="EK366" s="49"/>
      <c r="EL366" s="49"/>
      <c r="EM366" s="49"/>
      <c r="EN366" s="49"/>
      <c r="EO366" s="49"/>
      <c r="EP366" s="49"/>
      <c r="EQ366" s="49"/>
      <c r="ER366" s="49"/>
      <c r="ES366" s="49"/>
      <c r="ET366" s="49"/>
      <c r="EU366" s="49"/>
      <c r="EV366" s="49"/>
      <c r="EW366" s="49"/>
      <c r="EX366" s="49"/>
      <c r="EY366" s="49"/>
      <c r="EZ366" s="49"/>
      <c r="FA366" s="49"/>
      <c r="FB366" s="49"/>
      <c r="FC366" s="49"/>
      <c r="FD366" s="49"/>
      <c r="FE366" s="49"/>
      <c r="FF366" s="49"/>
      <c r="FG366" s="49"/>
      <c r="FH366" s="49"/>
      <c r="FI366" s="49"/>
      <c r="FJ366" s="49"/>
      <c r="FK366" s="49"/>
      <c r="FL366" s="49"/>
      <c r="FM366" s="49"/>
      <c r="FN366" s="49"/>
      <c r="FO366" s="49"/>
      <c r="FP366" s="49"/>
      <c r="FQ366" s="49"/>
      <c r="FR366" s="49"/>
      <c r="FS366" s="49"/>
      <c r="FT366" s="49"/>
      <c r="FU366" s="49"/>
      <c r="FV366" s="49"/>
      <c r="FW366" s="49"/>
      <c r="FX366" s="49"/>
      <c r="FY366" s="49"/>
      <c r="FZ366" s="49"/>
      <c r="GA366" s="49"/>
      <c r="GB366" s="49"/>
      <c r="GC366" s="49"/>
      <c r="GD366" s="49"/>
      <c r="GE366" s="49"/>
      <c r="GF366" s="49"/>
      <c r="GG366" s="49"/>
      <c r="GH366" s="49"/>
      <c r="GI366" s="49"/>
      <c r="GJ366" s="49"/>
      <c r="GK366" s="49"/>
      <c r="GL366" s="49"/>
      <c r="GM366" s="49"/>
      <c r="GN366" s="49"/>
      <c r="GO366" s="49"/>
      <c r="GP366" s="49"/>
      <c r="GQ366" s="49"/>
      <c r="GR366" s="49"/>
      <c r="GS366" s="49"/>
      <c r="GT366" s="49"/>
      <c r="GU366" s="49"/>
      <c r="GV366" s="49"/>
      <c r="GW366" s="49"/>
      <c r="GX366" s="49"/>
      <c r="GY366" s="49"/>
      <c r="GZ366" s="49"/>
      <c r="HA366" s="49"/>
      <c r="HB366" s="49"/>
      <c r="HC366" s="49"/>
      <c r="HD366" s="49"/>
      <c r="HE366" s="49"/>
      <c r="HF366" s="49"/>
      <c r="HG366" s="49"/>
      <c r="HH366" s="49"/>
      <c r="HI366" s="49"/>
      <c r="HJ366" s="49"/>
      <c r="HK366" s="49"/>
      <c r="HL366" s="49"/>
      <c r="HM366" s="49"/>
      <c r="HN366" s="49"/>
      <c r="HO366" s="49"/>
      <c r="HP366" s="49"/>
      <c r="HQ366" s="49"/>
      <c r="HR366" s="49"/>
      <c r="HS366" s="49"/>
      <c r="HT366" s="49"/>
      <c r="HU366" s="49"/>
      <c r="HV366" s="49"/>
      <c r="HW366" s="49"/>
      <c r="HX366" s="49"/>
      <c r="HY366" s="49"/>
      <c r="HZ366" s="49"/>
      <c r="IA366" s="49"/>
      <c r="IB366" s="49"/>
      <c r="IC366" s="49"/>
      <c r="ID366" s="49"/>
      <c r="IE366" s="49"/>
      <c r="IF366" s="49"/>
      <c r="IG366" s="49"/>
      <c r="IH366" s="49"/>
      <c r="II366" s="49"/>
      <c r="IJ366" s="49"/>
      <c r="IK366" s="49"/>
      <c r="IL366" s="49"/>
      <c r="IM366" s="49"/>
      <c r="IN366" s="49"/>
      <c r="IO366" s="49"/>
      <c r="IP366" s="49"/>
      <c r="IQ366" s="49"/>
      <c r="IR366" s="49"/>
      <c r="IS366" s="49"/>
      <c r="IT366" s="49"/>
      <c r="IU366" s="49"/>
      <c r="IV366" s="49"/>
      <c r="IW366" s="49"/>
      <c r="IX366" s="49"/>
      <c r="IY366" s="49"/>
      <c r="IZ366" s="49"/>
      <c r="JA366" s="49"/>
      <c r="JB366" s="49"/>
      <c r="JC366" s="49"/>
      <c r="JD366" s="49"/>
      <c r="JE366" s="49"/>
      <c r="JF366" s="49"/>
      <c r="JG366" s="49"/>
      <c r="JH366" s="49"/>
      <c r="JI366" s="49"/>
      <c r="JJ366" s="49"/>
      <c r="JK366" s="49"/>
      <c r="JL366" s="49"/>
      <c r="JM366" s="49"/>
      <c r="JN366" s="49"/>
      <c r="JO366" s="49"/>
    </row>
    <row r="367" spans="1:275" s="46" customFormat="1" x14ac:dyDescent="0.25">
      <c r="A367" s="49" t="s">
        <v>603</v>
      </c>
      <c r="B367" s="49" t="s">
        <v>587</v>
      </c>
      <c r="C367" s="49" t="s">
        <v>588</v>
      </c>
      <c r="D367" s="51"/>
      <c r="E367" s="51"/>
      <c r="F367" s="51"/>
      <c r="G367" s="70">
        <v>0.27578358891108889</v>
      </c>
      <c r="H367" s="71">
        <v>50</v>
      </c>
      <c r="I367" s="70" t="s">
        <v>18</v>
      </c>
      <c r="J367" s="49"/>
      <c r="K367" s="49"/>
      <c r="L367" s="49"/>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c r="AM367" s="49"/>
      <c r="AN367" s="49"/>
      <c r="AO367" s="49"/>
      <c r="AP367" s="49"/>
      <c r="AQ367" s="49"/>
      <c r="AR367" s="49"/>
      <c r="AS367" s="49"/>
      <c r="AT367" s="49"/>
      <c r="AU367" s="49"/>
      <c r="AV367" s="49"/>
      <c r="AW367" s="49"/>
      <c r="AX367" s="49"/>
      <c r="AY367" s="49"/>
      <c r="AZ367" s="49"/>
      <c r="BA367" s="49"/>
      <c r="BB367" s="49"/>
      <c r="BC367" s="49"/>
      <c r="BD367" s="49"/>
      <c r="BE367" s="49"/>
      <c r="BF367" s="49"/>
      <c r="BG367" s="49"/>
      <c r="BH367" s="49"/>
      <c r="BI367" s="49"/>
      <c r="BJ367" s="49"/>
      <c r="BK367" s="49"/>
      <c r="BL367" s="49"/>
      <c r="BM367" s="49"/>
      <c r="BN367" s="49"/>
      <c r="BO367" s="49"/>
      <c r="BP367" s="49"/>
      <c r="BQ367" s="49"/>
      <c r="BR367" s="49"/>
      <c r="BS367" s="49"/>
      <c r="BT367" s="49"/>
      <c r="BU367" s="49"/>
      <c r="BV367" s="49"/>
      <c r="BW367" s="49"/>
      <c r="BX367" s="49"/>
      <c r="BY367" s="49"/>
      <c r="BZ367" s="49"/>
      <c r="CA367" s="49"/>
      <c r="CB367" s="49"/>
      <c r="CC367" s="49"/>
      <c r="CD367" s="49"/>
      <c r="CE367" s="49"/>
      <c r="CF367" s="49"/>
      <c r="CG367" s="49"/>
      <c r="CH367" s="49"/>
      <c r="CI367" s="49"/>
      <c r="CJ367" s="49"/>
      <c r="CK367" s="49"/>
      <c r="CL367" s="49"/>
      <c r="CM367" s="49"/>
      <c r="CN367" s="49"/>
      <c r="CO367" s="49"/>
      <c r="CP367" s="49"/>
      <c r="CQ367" s="49"/>
      <c r="CR367" s="49"/>
      <c r="CS367" s="49"/>
      <c r="CT367" s="49"/>
      <c r="CU367" s="49"/>
      <c r="CV367" s="49"/>
      <c r="CW367" s="49"/>
      <c r="CX367" s="49"/>
      <c r="CY367" s="49"/>
      <c r="CZ367" s="49"/>
      <c r="DA367" s="49"/>
      <c r="DB367" s="49"/>
      <c r="DC367" s="49"/>
      <c r="DD367" s="49"/>
      <c r="DE367" s="49"/>
      <c r="DF367" s="49"/>
      <c r="DG367" s="49"/>
      <c r="DH367" s="49"/>
      <c r="DI367" s="49"/>
      <c r="DJ367" s="49"/>
      <c r="DK367" s="49"/>
      <c r="DL367" s="49"/>
      <c r="DM367" s="49"/>
      <c r="DN367" s="49"/>
      <c r="DO367" s="49"/>
      <c r="DP367" s="49"/>
      <c r="DQ367" s="49"/>
      <c r="DR367" s="49"/>
      <c r="DS367" s="49"/>
      <c r="DT367" s="49"/>
      <c r="DU367" s="49"/>
      <c r="DV367" s="49"/>
      <c r="DW367" s="49"/>
      <c r="DX367" s="49"/>
      <c r="DY367" s="49"/>
      <c r="DZ367" s="49"/>
      <c r="EA367" s="49"/>
      <c r="EB367" s="49"/>
      <c r="EC367" s="49"/>
      <c r="ED367" s="49"/>
      <c r="EE367" s="49"/>
      <c r="EF367" s="49"/>
      <c r="EG367" s="49"/>
      <c r="EH367" s="49"/>
      <c r="EI367" s="49"/>
      <c r="EJ367" s="49"/>
      <c r="EK367" s="49"/>
      <c r="EL367" s="49"/>
      <c r="EM367" s="49"/>
      <c r="EN367" s="49"/>
      <c r="EO367" s="49"/>
      <c r="EP367" s="49"/>
      <c r="EQ367" s="49"/>
      <c r="ER367" s="49"/>
      <c r="ES367" s="49"/>
      <c r="ET367" s="49"/>
      <c r="EU367" s="49"/>
      <c r="EV367" s="49"/>
      <c r="EW367" s="49"/>
      <c r="EX367" s="49"/>
      <c r="EY367" s="49"/>
      <c r="EZ367" s="49"/>
      <c r="FA367" s="49"/>
      <c r="FB367" s="49"/>
      <c r="FC367" s="49"/>
      <c r="FD367" s="49"/>
      <c r="FE367" s="49"/>
      <c r="FF367" s="49"/>
      <c r="FG367" s="49"/>
      <c r="FH367" s="49"/>
      <c r="FI367" s="49"/>
      <c r="FJ367" s="49"/>
      <c r="FK367" s="49"/>
      <c r="FL367" s="49"/>
      <c r="FM367" s="49"/>
      <c r="FN367" s="49"/>
      <c r="FO367" s="49"/>
      <c r="FP367" s="49"/>
      <c r="FQ367" s="49"/>
      <c r="FR367" s="49"/>
      <c r="FS367" s="49"/>
      <c r="FT367" s="49"/>
      <c r="FU367" s="49"/>
      <c r="FV367" s="49"/>
      <c r="FW367" s="49"/>
      <c r="FX367" s="49"/>
      <c r="FY367" s="49"/>
      <c r="FZ367" s="49"/>
      <c r="GA367" s="49"/>
      <c r="GB367" s="49"/>
      <c r="GC367" s="49"/>
      <c r="GD367" s="49"/>
      <c r="GE367" s="49"/>
      <c r="GF367" s="49"/>
      <c r="GG367" s="49"/>
      <c r="GH367" s="49"/>
      <c r="GI367" s="49"/>
      <c r="GJ367" s="49"/>
      <c r="GK367" s="49"/>
      <c r="GL367" s="49"/>
      <c r="GM367" s="49"/>
      <c r="GN367" s="49"/>
      <c r="GO367" s="49"/>
      <c r="GP367" s="49"/>
      <c r="GQ367" s="49"/>
      <c r="GR367" s="49"/>
      <c r="GS367" s="49"/>
      <c r="GT367" s="49"/>
      <c r="GU367" s="49"/>
      <c r="GV367" s="49"/>
      <c r="GW367" s="49"/>
      <c r="GX367" s="49"/>
      <c r="GY367" s="49"/>
      <c r="GZ367" s="49"/>
      <c r="HA367" s="49"/>
      <c r="HB367" s="49"/>
      <c r="HC367" s="49"/>
      <c r="HD367" s="49"/>
      <c r="HE367" s="49"/>
      <c r="HF367" s="49"/>
      <c r="HG367" s="49"/>
      <c r="HH367" s="49"/>
      <c r="HI367" s="49"/>
      <c r="HJ367" s="49"/>
      <c r="HK367" s="49"/>
      <c r="HL367" s="49"/>
      <c r="HM367" s="49"/>
      <c r="HN367" s="49"/>
      <c r="HO367" s="49"/>
      <c r="HP367" s="49"/>
      <c r="HQ367" s="49"/>
      <c r="HR367" s="49"/>
      <c r="HS367" s="49"/>
      <c r="HT367" s="49"/>
      <c r="HU367" s="49"/>
      <c r="HV367" s="49"/>
      <c r="HW367" s="49"/>
      <c r="HX367" s="49"/>
      <c r="HY367" s="49"/>
      <c r="HZ367" s="49"/>
      <c r="IA367" s="49"/>
      <c r="IB367" s="49"/>
      <c r="IC367" s="49"/>
      <c r="ID367" s="49"/>
      <c r="IE367" s="49"/>
      <c r="IF367" s="49"/>
      <c r="IG367" s="49"/>
      <c r="IH367" s="49"/>
      <c r="II367" s="49"/>
      <c r="IJ367" s="49"/>
      <c r="IK367" s="49"/>
      <c r="IL367" s="49"/>
      <c r="IM367" s="49"/>
      <c r="IN367" s="49"/>
      <c r="IO367" s="49"/>
      <c r="IP367" s="49"/>
      <c r="IQ367" s="49"/>
      <c r="IR367" s="49"/>
      <c r="IS367" s="49"/>
      <c r="IT367" s="49"/>
      <c r="IU367" s="49"/>
      <c r="IV367" s="49"/>
      <c r="IW367" s="49"/>
      <c r="IX367" s="49"/>
      <c r="IY367" s="49"/>
      <c r="IZ367" s="49"/>
      <c r="JA367" s="49"/>
      <c r="JB367" s="49"/>
      <c r="JC367" s="49"/>
      <c r="JD367" s="49"/>
      <c r="JE367" s="49"/>
      <c r="JF367" s="49"/>
      <c r="JG367" s="49"/>
      <c r="JH367" s="49"/>
      <c r="JI367" s="49"/>
      <c r="JJ367" s="49"/>
      <c r="JK367" s="49"/>
      <c r="JL367" s="49"/>
      <c r="JM367" s="49"/>
      <c r="JN367" s="49"/>
      <c r="JO367" s="49"/>
    </row>
    <row r="368" spans="1:275" s="46" customFormat="1" x14ac:dyDescent="0.25">
      <c r="A368" s="47" t="s">
        <v>971</v>
      </c>
      <c r="B368" s="47" t="s">
        <v>699</v>
      </c>
      <c r="C368" s="47" t="s">
        <v>700</v>
      </c>
      <c r="D368" s="50"/>
      <c r="E368" s="50"/>
      <c r="F368" s="50"/>
      <c r="G368" s="182">
        <v>0.25255633540372668</v>
      </c>
      <c r="H368" s="181">
        <v>56</v>
      </c>
      <c r="I368" s="67" t="s">
        <v>18</v>
      </c>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c r="BA368" s="47"/>
      <c r="BB368" s="47"/>
      <c r="BC368" s="47"/>
      <c r="BD368" s="47"/>
      <c r="BE368" s="47"/>
      <c r="BF368" s="47"/>
      <c r="BG368" s="47"/>
      <c r="BH368" s="47"/>
      <c r="BI368" s="47"/>
      <c r="BJ368" s="47"/>
      <c r="BK368" s="47"/>
      <c r="BL368" s="47"/>
      <c r="BM368" s="47"/>
      <c r="BN368" s="47"/>
      <c r="BO368" s="47"/>
      <c r="BP368" s="47"/>
      <c r="BQ368" s="47"/>
      <c r="BR368" s="47"/>
      <c r="BS368" s="47"/>
      <c r="BT368" s="47"/>
      <c r="BU368" s="47"/>
      <c r="BV368" s="47"/>
      <c r="BW368" s="47"/>
      <c r="BX368" s="47"/>
      <c r="BY368" s="47"/>
      <c r="BZ368" s="47"/>
      <c r="CA368" s="47"/>
      <c r="CB368" s="47"/>
      <c r="CC368" s="47"/>
      <c r="CD368" s="47"/>
      <c r="CE368" s="47"/>
      <c r="CF368" s="47"/>
      <c r="CG368" s="47"/>
      <c r="CH368" s="47"/>
      <c r="CI368" s="47"/>
      <c r="CJ368" s="47"/>
      <c r="CK368" s="47"/>
      <c r="CL368" s="47"/>
      <c r="CM368" s="47"/>
      <c r="CN368" s="47"/>
      <c r="CO368" s="47"/>
      <c r="CP368" s="47"/>
      <c r="CQ368" s="47"/>
      <c r="CR368" s="47"/>
      <c r="CS368" s="47"/>
      <c r="CT368" s="47"/>
      <c r="CU368" s="47"/>
      <c r="CV368" s="47"/>
      <c r="CW368" s="47"/>
      <c r="CX368" s="47"/>
      <c r="CY368" s="47"/>
      <c r="CZ368" s="47"/>
      <c r="DA368" s="47"/>
      <c r="DB368" s="47"/>
      <c r="DC368" s="47"/>
      <c r="DD368" s="47"/>
      <c r="DE368" s="47"/>
      <c r="DF368" s="47"/>
      <c r="DG368" s="47"/>
      <c r="DH368" s="47"/>
      <c r="DI368" s="47"/>
      <c r="DJ368" s="47"/>
      <c r="DK368" s="47"/>
      <c r="DL368" s="47"/>
      <c r="DM368" s="47"/>
      <c r="DN368" s="47"/>
      <c r="DO368" s="47"/>
      <c r="DP368" s="47"/>
      <c r="DQ368" s="47"/>
      <c r="DR368" s="47"/>
      <c r="DS368" s="47"/>
      <c r="DT368" s="47"/>
      <c r="DU368" s="47"/>
      <c r="DV368" s="47"/>
      <c r="DW368" s="47"/>
      <c r="DX368" s="47"/>
      <c r="DY368" s="47"/>
      <c r="DZ368" s="47"/>
      <c r="EA368" s="47"/>
      <c r="EB368" s="47"/>
      <c r="EC368" s="47"/>
      <c r="ED368" s="47"/>
      <c r="EE368" s="47"/>
      <c r="EF368" s="47"/>
      <c r="EG368" s="47"/>
      <c r="EH368" s="47"/>
      <c r="EI368" s="47"/>
      <c r="EJ368" s="47"/>
      <c r="EK368" s="47"/>
      <c r="EL368" s="47"/>
      <c r="EM368" s="47"/>
      <c r="EN368" s="47"/>
      <c r="EO368" s="47"/>
      <c r="EP368" s="47"/>
      <c r="EQ368" s="47"/>
      <c r="ER368" s="47"/>
      <c r="ES368" s="47"/>
      <c r="ET368" s="47"/>
      <c r="EU368" s="47"/>
      <c r="EV368" s="47"/>
      <c r="EW368" s="47"/>
      <c r="EX368" s="47"/>
      <c r="EY368" s="47"/>
      <c r="EZ368" s="47"/>
      <c r="FA368" s="47"/>
      <c r="FB368" s="47"/>
      <c r="FC368" s="47"/>
      <c r="FD368" s="47"/>
      <c r="FE368" s="47"/>
      <c r="FF368" s="47"/>
      <c r="FG368" s="47"/>
      <c r="FH368" s="47"/>
      <c r="FI368" s="47"/>
      <c r="FJ368" s="47"/>
      <c r="FK368" s="47"/>
      <c r="FL368" s="47"/>
      <c r="FM368" s="47"/>
      <c r="FN368" s="47"/>
      <c r="FO368" s="47"/>
      <c r="FP368" s="47"/>
      <c r="FQ368" s="47"/>
      <c r="FR368" s="47"/>
      <c r="FS368" s="47"/>
      <c r="FT368" s="47"/>
      <c r="FU368" s="47"/>
      <c r="FV368" s="47"/>
      <c r="FW368" s="47"/>
      <c r="FX368" s="47"/>
      <c r="FY368" s="47"/>
      <c r="FZ368" s="47"/>
      <c r="GA368" s="47"/>
      <c r="GB368" s="47"/>
      <c r="GC368" s="47"/>
      <c r="GD368" s="47"/>
      <c r="GE368" s="47"/>
      <c r="GF368" s="47"/>
      <c r="GG368" s="47"/>
      <c r="GH368" s="47"/>
      <c r="GI368" s="47"/>
      <c r="GJ368" s="47"/>
      <c r="GK368" s="47"/>
      <c r="GL368" s="47"/>
      <c r="GM368" s="47"/>
      <c r="GN368" s="47"/>
      <c r="GO368" s="47"/>
      <c r="GP368" s="47"/>
      <c r="GQ368" s="47"/>
      <c r="GR368" s="47"/>
      <c r="GS368" s="47"/>
      <c r="GT368" s="47"/>
      <c r="GU368" s="47"/>
      <c r="GV368" s="47"/>
      <c r="GW368" s="47"/>
      <c r="GX368" s="47"/>
      <c r="GY368" s="47"/>
      <c r="GZ368" s="47"/>
      <c r="HA368" s="47"/>
      <c r="HB368" s="47"/>
      <c r="HC368" s="47"/>
      <c r="HD368" s="47"/>
      <c r="HE368" s="47"/>
      <c r="HF368" s="47"/>
      <c r="HG368" s="47"/>
      <c r="HH368" s="47"/>
      <c r="HI368" s="47"/>
      <c r="HJ368" s="47"/>
      <c r="HK368" s="47"/>
      <c r="HL368" s="47"/>
      <c r="HM368" s="47"/>
      <c r="HN368" s="47"/>
      <c r="HO368" s="47"/>
      <c r="HP368" s="47"/>
      <c r="HQ368" s="47"/>
      <c r="HR368" s="47"/>
      <c r="HS368" s="47"/>
      <c r="HT368" s="47"/>
      <c r="HU368" s="47"/>
      <c r="HV368" s="47"/>
      <c r="HW368" s="47"/>
      <c r="HX368" s="47"/>
      <c r="HY368" s="47"/>
      <c r="HZ368" s="47"/>
      <c r="IA368" s="47"/>
      <c r="IB368" s="47"/>
      <c r="IC368" s="47"/>
      <c r="ID368" s="47"/>
      <c r="IE368" s="47"/>
      <c r="IF368" s="47"/>
      <c r="IG368" s="47"/>
      <c r="IH368" s="47"/>
      <c r="II368" s="47"/>
      <c r="IJ368" s="47"/>
      <c r="IK368" s="47"/>
      <c r="IL368" s="47"/>
      <c r="IM368" s="47"/>
      <c r="IN368" s="47"/>
      <c r="IO368" s="47"/>
      <c r="IP368" s="47"/>
      <c r="IQ368" s="47"/>
      <c r="IR368" s="47"/>
      <c r="IS368" s="47"/>
      <c r="IT368" s="47"/>
      <c r="IU368" s="47"/>
      <c r="IV368" s="47"/>
      <c r="IW368" s="47"/>
      <c r="IX368" s="47"/>
      <c r="IY368" s="47"/>
      <c r="IZ368" s="47"/>
      <c r="JA368" s="47"/>
      <c r="JB368" s="47"/>
      <c r="JC368" s="47"/>
      <c r="JD368" s="47"/>
      <c r="JE368" s="47"/>
      <c r="JF368" s="47"/>
      <c r="JG368" s="47"/>
      <c r="JH368" s="47"/>
      <c r="JI368" s="47"/>
      <c r="JJ368" s="47"/>
      <c r="JK368" s="47"/>
      <c r="JL368" s="47"/>
      <c r="JM368" s="47"/>
      <c r="JN368" s="47"/>
      <c r="JO368" s="47"/>
    </row>
    <row r="369" spans="1:275" s="46" customFormat="1" x14ac:dyDescent="0.25">
      <c r="A369" s="47" t="s">
        <v>971</v>
      </c>
      <c r="B369" s="47" t="s">
        <v>673</v>
      </c>
      <c r="C369" s="47" t="s">
        <v>674</v>
      </c>
      <c r="D369" s="50"/>
      <c r="E369" s="50"/>
      <c r="F369" s="50"/>
      <c r="G369" s="182">
        <v>0.23050907233184925</v>
      </c>
      <c r="H369" s="181">
        <v>57</v>
      </c>
      <c r="I369" s="67" t="s">
        <v>18</v>
      </c>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c r="BA369" s="47"/>
      <c r="BB369" s="47"/>
      <c r="BC369" s="47"/>
      <c r="BD369" s="47"/>
      <c r="BE369" s="47"/>
      <c r="BF369" s="47"/>
      <c r="BG369" s="47"/>
      <c r="BH369" s="47"/>
      <c r="BI369" s="47"/>
      <c r="BJ369" s="47"/>
      <c r="BK369" s="47"/>
      <c r="BL369" s="47"/>
      <c r="BM369" s="47"/>
      <c r="BN369" s="47"/>
      <c r="BO369" s="47"/>
      <c r="BP369" s="47"/>
      <c r="BQ369" s="47"/>
      <c r="BR369" s="47"/>
      <c r="BS369" s="47"/>
      <c r="BT369" s="47"/>
      <c r="BU369" s="47"/>
      <c r="BV369" s="47"/>
      <c r="BW369" s="47"/>
      <c r="BX369" s="47"/>
      <c r="BY369" s="47"/>
      <c r="BZ369" s="47"/>
      <c r="CA369" s="47"/>
      <c r="CB369" s="47"/>
      <c r="CC369" s="47"/>
      <c r="CD369" s="47"/>
      <c r="CE369" s="47"/>
      <c r="CF369" s="47"/>
      <c r="CG369" s="47"/>
      <c r="CH369" s="47"/>
      <c r="CI369" s="47"/>
      <c r="CJ369" s="47"/>
      <c r="CK369" s="47"/>
      <c r="CL369" s="47"/>
      <c r="CM369" s="47"/>
      <c r="CN369" s="47"/>
      <c r="CO369" s="47"/>
      <c r="CP369" s="47"/>
      <c r="CQ369" s="47"/>
      <c r="CR369" s="47"/>
      <c r="CS369" s="47"/>
      <c r="CT369" s="47"/>
      <c r="CU369" s="47"/>
      <c r="CV369" s="47"/>
      <c r="CW369" s="47"/>
      <c r="CX369" s="47"/>
      <c r="CY369" s="47"/>
      <c r="CZ369" s="47"/>
      <c r="DA369" s="47"/>
      <c r="DB369" s="47"/>
      <c r="DC369" s="47"/>
      <c r="DD369" s="47"/>
      <c r="DE369" s="47"/>
      <c r="DF369" s="47"/>
      <c r="DG369" s="47"/>
      <c r="DH369" s="47"/>
      <c r="DI369" s="47"/>
      <c r="DJ369" s="47"/>
      <c r="DK369" s="47"/>
      <c r="DL369" s="47"/>
      <c r="DM369" s="47"/>
      <c r="DN369" s="47"/>
      <c r="DO369" s="47"/>
      <c r="DP369" s="47"/>
      <c r="DQ369" s="47"/>
      <c r="DR369" s="47"/>
      <c r="DS369" s="47"/>
      <c r="DT369" s="47"/>
      <c r="DU369" s="47"/>
      <c r="DV369" s="47"/>
      <c r="DW369" s="47"/>
      <c r="DX369" s="47"/>
      <c r="DY369" s="47"/>
      <c r="DZ369" s="47"/>
      <c r="EA369" s="47"/>
      <c r="EB369" s="47"/>
      <c r="EC369" s="47"/>
      <c r="ED369" s="47"/>
      <c r="EE369" s="47"/>
      <c r="EF369" s="47"/>
      <c r="EG369" s="47"/>
      <c r="EH369" s="47"/>
      <c r="EI369" s="47"/>
      <c r="EJ369" s="47"/>
      <c r="EK369" s="47"/>
      <c r="EL369" s="47"/>
      <c r="EM369" s="47"/>
      <c r="EN369" s="47"/>
      <c r="EO369" s="47"/>
      <c r="EP369" s="47"/>
      <c r="EQ369" s="47"/>
      <c r="ER369" s="47"/>
      <c r="ES369" s="47"/>
      <c r="ET369" s="47"/>
      <c r="EU369" s="47"/>
      <c r="EV369" s="47"/>
      <c r="EW369" s="47"/>
      <c r="EX369" s="47"/>
      <c r="EY369" s="47"/>
      <c r="EZ369" s="47"/>
      <c r="FA369" s="47"/>
      <c r="FB369" s="47"/>
      <c r="FC369" s="47"/>
      <c r="FD369" s="47"/>
      <c r="FE369" s="47"/>
      <c r="FF369" s="47"/>
      <c r="FG369" s="47"/>
      <c r="FH369" s="47"/>
      <c r="FI369" s="47"/>
      <c r="FJ369" s="47"/>
      <c r="FK369" s="47"/>
      <c r="FL369" s="47"/>
      <c r="FM369" s="47"/>
      <c r="FN369" s="47"/>
      <c r="FO369" s="47"/>
      <c r="FP369" s="47"/>
      <c r="FQ369" s="47"/>
      <c r="FR369" s="47"/>
      <c r="FS369" s="47"/>
      <c r="FT369" s="47"/>
      <c r="FU369" s="47"/>
      <c r="FV369" s="47"/>
      <c r="FW369" s="47"/>
      <c r="FX369" s="47"/>
      <c r="FY369" s="47"/>
      <c r="FZ369" s="47"/>
      <c r="GA369" s="47"/>
      <c r="GB369" s="47"/>
      <c r="GC369" s="47"/>
      <c r="GD369" s="47"/>
      <c r="GE369" s="47"/>
      <c r="GF369" s="47"/>
      <c r="GG369" s="47"/>
      <c r="GH369" s="47"/>
      <c r="GI369" s="47"/>
      <c r="GJ369" s="47"/>
      <c r="GK369" s="47"/>
      <c r="GL369" s="47"/>
      <c r="GM369" s="47"/>
      <c r="GN369" s="47"/>
      <c r="GO369" s="47"/>
      <c r="GP369" s="47"/>
      <c r="GQ369" s="47"/>
      <c r="GR369" s="47"/>
      <c r="GS369" s="47"/>
      <c r="GT369" s="47"/>
      <c r="GU369" s="47"/>
      <c r="GV369" s="47"/>
      <c r="GW369" s="47"/>
      <c r="GX369" s="47"/>
      <c r="GY369" s="47"/>
      <c r="GZ369" s="47"/>
      <c r="HA369" s="47"/>
      <c r="HB369" s="47"/>
      <c r="HC369" s="47"/>
      <c r="HD369" s="47"/>
      <c r="HE369" s="47"/>
      <c r="HF369" s="47"/>
      <c r="HG369" s="47"/>
      <c r="HH369" s="47"/>
      <c r="HI369" s="47"/>
      <c r="HJ369" s="47"/>
      <c r="HK369" s="47"/>
      <c r="HL369" s="47"/>
      <c r="HM369" s="47"/>
      <c r="HN369" s="47"/>
      <c r="HO369" s="47"/>
      <c r="HP369" s="47"/>
      <c r="HQ369" s="47"/>
      <c r="HR369" s="47"/>
      <c r="HS369" s="47"/>
      <c r="HT369" s="47"/>
      <c r="HU369" s="47"/>
      <c r="HV369" s="47"/>
      <c r="HW369" s="47"/>
      <c r="HX369" s="47"/>
      <c r="HY369" s="47"/>
      <c r="HZ369" s="47"/>
      <c r="IA369" s="47"/>
      <c r="IB369" s="47"/>
      <c r="IC369" s="47"/>
      <c r="ID369" s="47"/>
      <c r="IE369" s="47"/>
      <c r="IF369" s="47"/>
      <c r="IG369" s="47"/>
      <c r="IH369" s="47"/>
      <c r="II369" s="47"/>
      <c r="IJ369" s="47"/>
      <c r="IK369" s="47"/>
      <c r="IL369" s="47"/>
      <c r="IM369" s="47"/>
      <c r="IN369" s="47"/>
      <c r="IO369" s="47"/>
      <c r="IP369" s="47"/>
      <c r="IQ369" s="47"/>
      <c r="IR369" s="47"/>
      <c r="IS369" s="47"/>
      <c r="IT369" s="47"/>
      <c r="IU369" s="47"/>
      <c r="IV369" s="47"/>
      <c r="IW369" s="47"/>
      <c r="IX369" s="47"/>
      <c r="IY369" s="47"/>
      <c r="IZ369" s="47"/>
      <c r="JA369" s="47"/>
      <c r="JB369" s="47"/>
      <c r="JC369" s="47"/>
      <c r="JD369" s="47"/>
      <c r="JE369" s="47"/>
      <c r="JF369" s="47"/>
      <c r="JG369" s="47"/>
      <c r="JH369" s="47"/>
      <c r="JI369" s="47"/>
      <c r="JJ369" s="47"/>
      <c r="JK369" s="47"/>
      <c r="JL369" s="47"/>
      <c r="JM369" s="47"/>
      <c r="JN369" s="47"/>
      <c r="JO369" s="47"/>
    </row>
    <row r="370" spans="1:275" s="46" customFormat="1" x14ac:dyDescent="0.25">
      <c r="A370" s="49" t="s">
        <v>386</v>
      </c>
      <c r="B370" s="49" t="s">
        <v>319</v>
      </c>
      <c r="C370" s="49" t="s">
        <v>320</v>
      </c>
      <c r="D370" s="52">
        <v>0.20717322296858762</v>
      </c>
      <c r="E370" s="52">
        <v>0.22917322296858761</v>
      </c>
      <c r="F370" s="52">
        <v>0.22917322296858761</v>
      </c>
      <c r="G370" s="74">
        <v>0.22917322296858761</v>
      </c>
      <c r="H370" s="71">
        <v>49</v>
      </c>
      <c r="I370" s="73" t="s">
        <v>18</v>
      </c>
      <c r="J370" s="49"/>
      <c r="K370" s="49"/>
      <c r="L370" s="49"/>
      <c r="M370" s="49"/>
      <c r="N370" s="49"/>
      <c r="O370" s="49"/>
      <c r="P370" s="49"/>
      <c r="Q370" s="49"/>
      <c r="R370" s="49"/>
      <c r="S370" s="49"/>
      <c r="T370" s="49"/>
      <c r="U370" s="49"/>
      <c r="V370" s="49"/>
      <c r="W370" s="49"/>
      <c r="X370" s="49"/>
      <c r="Y370" s="49"/>
      <c r="Z370" s="49"/>
      <c r="AA370" s="49"/>
      <c r="AB370" s="49"/>
      <c r="AC370" s="49"/>
      <c r="AD370" s="49"/>
      <c r="AE370" s="49"/>
      <c r="AF370" s="49"/>
      <c r="AG370" s="49"/>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9"/>
      <c r="BH370" s="49"/>
      <c r="BI370" s="49"/>
      <c r="BJ370" s="49"/>
      <c r="BK370" s="49"/>
      <c r="BL370" s="49"/>
      <c r="BM370" s="49"/>
      <c r="BN370" s="49"/>
      <c r="BO370" s="49"/>
      <c r="BP370" s="49"/>
      <c r="BQ370" s="49"/>
      <c r="BR370" s="49"/>
      <c r="BS370" s="49"/>
      <c r="BT370" s="49"/>
      <c r="BU370" s="49"/>
      <c r="BV370" s="49"/>
      <c r="BW370" s="49"/>
      <c r="BX370" s="49"/>
      <c r="BY370" s="49"/>
      <c r="BZ370" s="49"/>
      <c r="CA370" s="49"/>
      <c r="CB370" s="49"/>
      <c r="CC370" s="49"/>
      <c r="CD370" s="49"/>
      <c r="CE370" s="49"/>
      <c r="CF370" s="49"/>
      <c r="CG370" s="49"/>
      <c r="CH370" s="49"/>
      <c r="CI370" s="49"/>
      <c r="CJ370" s="49"/>
      <c r="CK370" s="49"/>
      <c r="CL370" s="49"/>
      <c r="CM370" s="49"/>
      <c r="CN370" s="49"/>
      <c r="CO370" s="49"/>
      <c r="CP370" s="49"/>
      <c r="CQ370" s="49"/>
      <c r="CR370" s="49"/>
      <c r="CS370" s="49"/>
      <c r="CT370" s="49"/>
      <c r="CU370" s="49"/>
      <c r="CV370" s="49"/>
      <c r="CW370" s="49"/>
      <c r="CX370" s="49"/>
      <c r="CY370" s="49"/>
      <c r="CZ370" s="49"/>
      <c r="DA370" s="49"/>
      <c r="DB370" s="49"/>
      <c r="DC370" s="49"/>
      <c r="DD370" s="49"/>
      <c r="DE370" s="49"/>
      <c r="DF370" s="49"/>
      <c r="DG370" s="49"/>
      <c r="DH370" s="49"/>
      <c r="DI370" s="49"/>
      <c r="DJ370" s="49"/>
      <c r="DK370" s="49"/>
      <c r="DL370" s="49"/>
      <c r="DM370" s="49"/>
      <c r="DN370" s="49"/>
      <c r="DO370" s="49"/>
      <c r="DP370" s="49"/>
      <c r="DQ370" s="49"/>
      <c r="DR370" s="49"/>
      <c r="DS370" s="49"/>
      <c r="DT370" s="49"/>
      <c r="DU370" s="49"/>
      <c r="DV370" s="49"/>
      <c r="DW370" s="49"/>
      <c r="DX370" s="49"/>
      <c r="DY370" s="49"/>
      <c r="DZ370" s="49"/>
      <c r="EA370" s="49"/>
      <c r="EB370" s="49"/>
      <c r="EC370" s="49"/>
      <c r="ED370" s="49"/>
      <c r="EE370" s="49"/>
      <c r="EF370" s="49"/>
      <c r="EG370" s="49"/>
      <c r="EH370" s="49"/>
      <c r="EI370" s="49"/>
      <c r="EJ370" s="49"/>
      <c r="EK370" s="49"/>
      <c r="EL370" s="49"/>
      <c r="EM370" s="49"/>
      <c r="EN370" s="49"/>
      <c r="EO370" s="49"/>
      <c r="EP370" s="49"/>
      <c r="EQ370" s="49"/>
      <c r="ER370" s="49"/>
      <c r="ES370" s="49"/>
      <c r="ET370" s="49"/>
      <c r="EU370" s="49"/>
      <c r="EV370" s="49"/>
      <c r="EW370" s="49"/>
      <c r="EX370" s="49"/>
      <c r="EY370" s="49"/>
      <c r="EZ370" s="49"/>
      <c r="FA370" s="49"/>
      <c r="FB370" s="49"/>
      <c r="FC370" s="49"/>
      <c r="FD370" s="49"/>
      <c r="FE370" s="49"/>
      <c r="FF370" s="49"/>
      <c r="FG370" s="49"/>
      <c r="FH370" s="49"/>
      <c r="FI370" s="49"/>
      <c r="FJ370" s="49"/>
      <c r="FK370" s="49"/>
      <c r="FL370" s="49"/>
      <c r="FM370" s="49"/>
      <c r="FN370" s="49"/>
      <c r="FO370" s="49"/>
      <c r="FP370" s="49"/>
      <c r="FQ370" s="49"/>
      <c r="FR370" s="49"/>
      <c r="FS370" s="49"/>
      <c r="FT370" s="49"/>
      <c r="FU370" s="49"/>
      <c r="FV370" s="49"/>
      <c r="FW370" s="49"/>
      <c r="FX370" s="49"/>
      <c r="FY370" s="49"/>
      <c r="FZ370" s="49"/>
      <c r="GA370" s="49"/>
      <c r="GB370" s="49"/>
      <c r="GC370" s="49"/>
      <c r="GD370" s="49"/>
      <c r="GE370" s="49"/>
      <c r="GF370" s="49"/>
      <c r="GG370" s="49"/>
      <c r="GH370" s="49"/>
      <c r="GI370" s="49"/>
      <c r="GJ370" s="49"/>
      <c r="GK370" s="49"/>
      <c r="GL370" s="49"/>
      <c r="GM370" s="49"/>
      <c r="GN370" s="49"/>
      <c r="GO370" s="49"/>
      <c r="GP370" s="49"/>
      <c r="GQ370" s="49"/>
      <c r="GR370" s="49"/>
      <c r="GS370" s="49"/>
      <c r="GT370" s="49"/>
      <c r="GU370" s="49"/>
      <c r="GV370" s="49"/>
      <c r="GW370" s="49"/>
      <c r="GX370" s="49"/>
      <c r="GY370" s="49"/>
      <c r="GZ370" s="49"/>
      <c r="HA370" s="49"/>
      <c r="HB370" s="49"/>
      <c r="HC370" s="49"/>
      <c r="HD370" s="49"/>
      <c r="HE370" s="49"/>
      <c r="HF370" s="49"/>
      <c r="HG370" s="49"/>
      <c r="HH370" s="49"/>
      <c r="HI370" s="49"/>
      <c r="HJ370" s="49"/>
      <c r="HK370" s="49"/>
      <c r="HL370" s="49"/>
      <c r="HM370" s="49"/>
      <c r="HN370" s="49"/>
      <c r="HO370" s="49"/>
      <c r="HP370" s="49"/>
      <c r="HQ370" s="49"/>
      <c r="HR370" s="49"/>
      <c r="HS370" s="49"/>
      <c r="HT370" s="49"/>
      <c r="HU370" s="49"/>
      <c r="HV370" s="49"/>
      <c r="HW370" s="49"/>
      <c r="HX370" s="49"/>
      <c r="HY370" s="49"/>
      <c r="HZ370" s="49"/>
      <c r="IA370" s="49"/>
      <c r="IB370" s="49"/>
      <c r="IC370" s="49"/>
      <c r="ID370" s="49"/>
      <c r="IE370" s="49"/>
      <c r="IF370" s="49"/>
      <c r="IG370" s="49"/>
      <c r="IH370" s="49"/>
      <c r="II370" s="49"/>
      <c r="IJ370" s="49"/>
      <c r="IK370" s="49"/>
      <c r="IL370" s="49"/>
      <c r="IM370" s="49"/>
      <c r="IN370" s="49"/>
      <c r="IO370" s="49"/>
      <c r="IP370" s="49"/>
      <c r="IQ370" s="49"/>
      <c r="IR370" s="49"/>
      <c r="IS370" s="49"/>
      <c r="IT370" s="49"/>
      <c r="IU370" s="49"/>
      <c r="IV370" s="49"/>
      <c r="IW370" s="49"/>
      <c r="IX370" s="49"/>
      <c r="IY370" s="49"/>
      <c r="IZ370" s="49"/>
      <c r="JA370" s="49"/>
      <c r="JB370" s="49"/>
      <c r="JC370" s="49"/>
      <c r="JD370" s="49"/>
      <c r="JE370" s="49"/>
      <c r="JF370" s="49"/>
      <c r="JG370" s="49"/>
      <c r="JH370" s="49"/>
      <c r="JI370" s="49"/>
      <c r="JJ370" s="49"/>
      <c r="JK370" s="49"/>
      <c r="JL370" s="49"/>
      <c r="JM370" s="49"/>
      <c r="JN370" s="49"/>
      <c r="JO370" s="49"/>
    </row>
    <row r="371" spans="1:275" s="46" customFormat="1" x14ac:dyDescent="0.25">
      <c r="A371" s="49" t="s">
        <v>283</v>
      </c>
      <c r="B371" s="55" t="s">
        <v>236</v>
      </c>
      <c r="C371" s="55" t="s">
        <v>237</v>
      </c>
      <c r="D371" s="56">
        <v>0.21547105479518305</v>
      </c>
      <c r="E371" s="56">
        <v>0.21547105479518305</v>
      </c>
      <c r="F371" s="56">
        <v>0.21547105479518305</v>
      </c>
      <c r="G371" s="82">
        <v>0.21547105479518305</v>
      </c>
      <c r="H371" s="83">
        <v>25</v>
      </c>
      <c r="I371" s="84" t="s">
        <v>18</v>
      </c>
      <c r="J371" s="49"/>
      <c r="K371" s="49"/>
      <c r="L371" s="49"/>
      <c r="M371" s="49"/>
      <c r="N371" s="49"/>
      <c r="O371" s="49"/>
      <c r="P371" s="49"/>
      <c r="Q371" s="49"/>
      <c r="R371" s="49"/>
      <c r="S371" s="49"/>
      <c r="T371" s="49"/>
      <c r="U371" s="49"/>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49"/>
      <c r="AY371" s="49"/>
      <c r="AZ371" s="49"/>
      <c r="BA371" s="49"/>
      <c r="BB371" s="49"/>
      <c r="BC371" s="49"/>
      <c r="BD371" s="49"/>
      <c r="BE371" s="49"/>
      <c r="BF371" s="49"/>
      <c r="BG371" s="49"/>
      <c r="BH371" s="49"/>
      <c r="BI371" s="49"/>
      <c r="BJ371" s="49"/>
      <c r="BK371" s="49"/>
      <c r="BL371" s="49"/>
      <c r="BM371" s="49"/>
      <c r="BN371" s="49"/>
      <c r="BO371" s="49"/>
      <c r="BP371" s="49"/>
      <c r="BQ371" s="49"/>
      <c r="BR371" s="49"/>
      <c r="BS371" s="49"/>
      <c r="BT371" s="49"/>
      <c r="BU371" s="49"/>
      <c r="BV371" s="49"/>
      <c r="BW371" s="49"/>
      <c r="BX371" s="49"/>
      <c r="BY371" s="49"/>
      <c r="BZ371" s="49"/>
      <c r="CA371" s="49"/>
      <c r="CB371" s="49"/>
      <c r="CC371" s="49"/>
      <c r="CD371" s="49"/>
      <c r="CE371" s="49"/>
      <c r="CF371" s="49"/>
      <c r="CG371" s="49"/>
      <c r="CH371" s="49"/>
      <c r="CI371" s="49"/>
      <c r="CJ371" s="49"/>
      <c r="CK371" s="49"/>
      <c r="CL371" s="49"/>
      <c r="CM371" s="49"/>
      <c r="CN371" s="49"/>
      <c r="CO371" s="49"/>
      <c r="CP371" s="49"/>
      <c r="CQ371" s="49"/>
      <c r="CR371" s="49"/>
      <c r="CS371" s="49"/>
      <c r="CT371" s="49"/>
      <c r="CU371" s="49"/>
      <c r="CV371" s="49"/>
      <c r="CW371" s="49"/>
      <c r="CX371" s="49"/>
      <c r="CY371" s="49"/>
      <c r="CZ371" s="49"/>
      <c r="DA371" s="49"/>
      <c r="DB371" s="49"/>
      <c r="DC371" s="49"/>
      <c r="DD371" s="49"/>
      <c r="DE371" s="49"/>
      <c r="DF371" s="49"/>
      <c r="DG371" s="49"/>
      <c r="DH371" s="49"/>
      <c r="DI371" s="49"/>
      <c r="DJ371" s="49"/>
      <c r="DK371" s="49"/>
      <c r="DL371" s="49"/>
      <c r="DM371" s="49"/>
      <c r="DN371" s="49"/>
      <c r="DO371" s="49"/>
      <c r="DP371" s="49"/>
      <c r="DQ371" s="49"/>
      <c r="DR371" s="49"/>
      <c r="DS371" s="49"/>
      <c r="DT371" s="49"/>
      <c r="DU371" s="49"/>
      <c r="DV371" s="49"/>
      <c r="DW371" s="49"/>
      <c r="DX371" s="49"/>
      <c r="DY371" s="49"/>
      <c r="DZ371" s="49"/>
      <c r="EA371" s="49"/>
      <c r="EB371" s="49"/>
      <c r="EC371" s="49"/>
      <c r="ED371" s="49"/>
      <c r="EE371" s="49"/>
      <c r="EF371" s="49"/>
      <c r="EG371" s="49"/>
      <c r="EH371" s="49"/>
      <c r="EI371" s="49"/>
      <c r="EJ371" s="49"/>
      <c r="EK371" s="49"/>
      <c r="EL371" s="49"/>
      <c r="EM371" s="49"/>
      <c r="EN371" s="49"/>
      <c r="EO371" s="49"/>
      <c r="EP371" s="49"/>
      <c r="EQ371" s="49"/>
      <c r="ER371" s="49"/>
      <c r="ES371" s="49"/>
      <c r="ET371" s="49"/>
      <c r="EU371" s="49"/>
      <c r="EV371" s="49"/>
      <c r="EW371" s="49"/>
      <c r="EX371" s="49"/>
      <c r="EY371" s="49"/>
      <c r="EZ371" s="49"/>
      <c r="FA371" s="49"/>
      <c r="FB371" s="49"/>
      <c r="FC371" s="49"/>
      <c r="FD371" s="49"/>
      <c r="FE371" s="49"/>
      <c r="FF371" s="49"/>
      <c r="FG371" s="49"/>
      <c r="FH371" s="49"/>
      <c r="FI371" s="49"/>
      <c r="FJ371" s="49"/>
      <c r="FK371" s="49"/>
      <c r="FL371" s="49"/>
      <c r="FM371" s="49"/>
      <c r="FN371" s="49"/>
      <c r="FO371" s="49"/>
      <c r="FP371" s="49"/>
      <c r="FQ371" s="49"/>
      <c r="FR371" s="49"/>
      <c r="FS371" s="49"/>
      <c r="FT371" s="49"/>
      <c r="FU371" s="49"/>
      <c r="FV371" s="49"/>
      <c r="FW371" s="49"/>
      <c r="FX371" s="49"/>
      <c r="FY371" s="49"/>
      <c r="FZ371" s="49"/>
      <c r="GA371" s="49"/>
      <c r="GB371" s="49"/>
      <c r="GC371" s="49"/>
      <c r="GD371" s="49"/>
      <c r="GE371" s="49"/>
      <c r="GF371" s="49"/>
      <c r="GG371" s="49"/>
      <c r="GH371" s="49"/>
      <c r="GI371" s="49"/>
      <c r="GJ371" s="49"/>
      <c r="GK371" s="49"/>
      <c r="GL371" s="49"/>
      <c r="GM371" s="49"/>
      <c r="GN371" s="49"/>
      <c r="GO371" s="49"/>
      <c r="GP371" s="49"/>
      <c r="GQ371" s="49"/>
      <c r="GR371" s="49"/>
      <c r="GS371" s="49"/>
      <c r="GT371" s="49"/>
      <c r="GU371" s="49"/>
      <c r="GV371" s="49"/>
      <c r="GW371" s="49"/>
      <c r="GX371" s="49"/>
      <c r="GY371" s="49"/>
      <c r="GZ371" s="49"/>
      <c r="HA371" s="49"/>
      <c r="HB371" s="49"/>
      <c r="HC371" s="49"/>
      <c r="HD371" s="49"/>
      <c r="HE371" s="49"/>
      <c r="HF371" s="49"/>
      <c r="HG371" s="49"/>
      <c r="HH371" s="49"/>
      <c r="HI371" s="49"/>
      <c r="HJ371" s="49"/>
      <c r="HK371" s="49"/>
      <c r="HL371" s="49"/>
      <c r="HM371" s="49"/>
      <c r="HN371" s="49"/>
      <c r="HO371" s="49"/>
      <c r="HP371" s="49"/>
      <c r="HQ371" s="49"/>
      <c r="HR371" s="49"/>
      <c r="HS371" s="49"/>
      <c r="HT371" s="49"/>
      <c r="HU371" s="49"/>
      <c r="HV371" s="49"/>
      <c r="HW371" s="49"/>
      <c r="HX371" s="49"/>
      <c r="HY371" s="49"/>
      <c r="HZ371" s="49"/>
      <c r="IA371" s="49"/>
      <c r="IB371" s="49"/>
      <c r="IC371" s="49"/>
      <c r="ID371" s="49"/>
      <c r="IE371" s="49"/>
      <c r="IF371" s="49"/>
      <c r="IG371" s="49"/>
      <c r="IH371" s="49"/>
      <c r="II371" s="49"/>
      <c r="IJ371" s="49"/>
      <c r="IK371" s="49"/>
      <c r="IL371" s="49"/>
      <c r="IM371" s="49"/>
      <c r="IN371" s="49"/>
      <c r="IO371" s="49"/>
      <c r="IP371" s="49"/>
      <c r="IQ371" s="49"/>
      <c r="IR371" s="49"/>
      <c r="IS371" s="49"/>
      <c r="IT371" s="49"/>
      <c r="IU371" s="49"/>
      <c r="IV371" s="49"/>
      <c r="IW371" s="49"/>
      <c r="IX371" s="49"/>
      <c r="IY371" s="49"/>
      <c r="IZ371" s="49"/>
      <c r="JA371" s="49"/>
      <c r="JB371" s="49"/>
      <c r="JC371" s="49"/>
      <c r="JD371" s="49"/>
      <c r="JE371" s="49"/>
      <c r="JF371" s="49"/>
      <c r="JG371" s="49"/>
      <c r="JH371" s="49"/>
      <c r="JI371" s="49"/>
      <c r="JJ371" s="49"/>
      <c r="JK371" s="49"/>
      <c r="JL371" s="49"/>
      <c r="JM371" s="49"/>
      <c r="JN371" s="49"/>
      <c r="JO371" s="49"/>
    </row>
  </sheetData>
  <sortState ref="A2:JO375">
    <sortCondition descending="1" ref="G2:G375"/>
    <sortCondition ref="H2:H37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64"/>
  <sheetViews>
    <sheetView zoomScale="80" zoomScaleNormal="80" workbookViewId="0">
      <pane xSplit="10" ySplit="3" topLeftCell="T4" activePane="bottomRight" state="frozen"/>
      <selection pane="topRight" activeCell="I1" sqref="I1"/>
      <selection pane="bottomLeft" activeCell="A4" sqref="A4"/>
      <selection pane="bottomRight" activeCell="J12" sqref="J12"/>
    </sheetView>
  </sheetViews>
  <sheetFormatPr defaultColWidth="9.08984375" defaultRowHeight="14" x14ac:dyDescent="0.3"/>
  <cols>
    <col min="1" max="1" width="4.08984375" style="1" bestFit="1" customWidth="1"/>
    <col min="2" max="2" width="11" style="1" bestFit="1" customWidth="1"/>
    <col min="3" max="3" width="9.08984375" style="1" bestFit="1" customWidth="1"/>
    <col min="4" max="4" width="1.08984375" style="1" customWidth="1"/>
    <col min="5" max="6" width="5.81640625" style="1" customWidth="1"/>
    <col min="7" max="7" width="6.1796875" style="27" bestFit="1" customWidth="1"/>
    <col min="8" max="9" width="6.1796875" style="27" customWidth="1"/>
    <col min="10" max="10" width="6.1796875" style="1" customWidth="1"/>
    <col min="11" max="11" width="1.36328125" style="1" customWidth="1"/>
    <col min="12" max="30" width="8.1796875" style="1" customWidth="1"/>
    <col min="31" max="31" width="1.08984375" style="1" customWidth="1"/>
    <col min="32" max="32" width="8.7265625" style="1" bestFit="1" customWidth="1"/>
    <col min="33" max="33" width="1.6328125" style="1" customWidth="1"/>
    <col min="34" max="34" width="8.1796875" style="15" customWidth="1"/>
    <col min="35" max="35" width="1.36328125" style="1" customWidth="1"/>
    <col min="36" max="16384" width="9.08984375" style="1"/>
  </cols>
  <sheetData>
    <row r="1" spans="1:54" x14ac:dyDescent="0.3">
      <c r="AH1" s="15">
        <f>COUNTA(#REF!)</f>
        <v>1</v>
      </c>
    </row>
    <row r="2" spans="1:54" x14ac:dyDescent="0.3">
      <c r="E2" s="12">
        <f>SUM(L2:AD2)</f>
        <v>120</v>
      </c>
      <c r="F2" s="12"/>
      <c r="L2" s="13">
        <v>4</v>
      </c>
      <c r="M2" s="13">
        <v>8</v>
      </c>
      <c r="N2" s="13">
        <v>4</v>
      </c>
      <c r="O2" s="13">
        <v>6</v>
      </c>
      <c r="P2" s="13">
        <v>12</v>
      </c>
      <c r="Q2" s="13">
        <v>9</v>
      </c>
      <c r="R2" s="13">
        <v>10</v>
      </c>
      <c r="S2" s="13">
        <v>4</v>
      </c>
      <c r="T2" s="13">
        <v>6</v>
      </c>
      <c r="U2" s="13">
        <v>12</v>
      </c>
      <c r="V2" s="13">
        <v>4</v>
      </c>
      <c r="W2" s="13">
        <v>4</v>
      </c>
      <c r="X2" s="13">
        <v>4</v>
      </c>
      <c r="Y2" s="13">
        <v>6</v>
      </c>
      <c r="Z2" s="13">
        <v>6</v>
      </c>
      <c r="AA2" s="13">
        <v>6</v>
      </c>
      <c r="AB2" s="13">
        <v>5</v>
      </c>
      <c r="AC2" s="13">
        <v>5</v>
      </c>
      <c r="AD2" s="13">
        <v>5</v>
      </c>
      <c r="AE2" s="13"/>
      <c r="AF2" s="13"/>
      <c r="AG2" s="13"/>
    </row>
    <row r="3" spans="1:54" x14ac:dyDescent="0.3">
      <c r="A3" s="8" t="s">
        <v>17</v>
      </c>
      <c r="B3" s="8" t="s">
        <v>0</v>
      </c>
      <c r="C3" s="8" t="s">
        <v>72</v>
      </c>
      <c r="E3" s="1" t="s">
        <v>2</v>
      </c>
      <c r="G3" s="27" t="s">
        <v>929</v>
      </c>
      <c r="H3" s="27" t="s">
        <v>930</v>
      </c>
      <c r="I3" s="27" t="s">
        <v>931</v>
      </c>
      <c r="J3" s="1" t="s">
        <v>499</v>
      </c>
      <c r="L3" s="10" t="s">
        <v>372</v>
      </c>
      <c r="M3" s="10" t="s">
        <v>373</v>
      </c>
      <c r="N3" s="10" t="s">
        <v>374</v>
      </c>
      <c r="O3" s="10" t="s">
        <v>375</v>
      </c>
      <c r="P3" s="10" t="s">
        <v>4</v>
      </c>
      <c r="Q3" s="10" t="s">
        <v>493</v>
      </c>
      <c r="R3" s="10" t="s">
        <v>20</v>
      </c>
      <c r="S3" s="10" t="s">
        <v>21</v>
      </c>
      <c r="T3" s="10" t="s">
        <v>926</v>
      </c>
      <c r="U3" s="10" t="s">
        <v>19</v>
      </c>
      <c r="V3" s="9" t="s">
        <v>369</v>
      </c>
      <c r="W3" s="9" t="s">
        <v>368</v>
      </c>
      <c r="X3" s="9" t="s">
        <v>367</v>
      </c>
      <c r="Y3" s="9" t="s">
        <v>370</v>
      </c>
      <c r="Z3" s="9" t="s">
        <v>371</v>
      </c>
      <c r="AA3" s="9" t="s">
        <v>492</v>
      </c>
      <c r="AB3" s="10" t="s">
        <v>494</v>
      </c>
      <c r="AC3" s="10" t="s">
        <v>495</v>
      </c>
      <c r="AD3" s="10" t="s">
        <v>598</v>
      </c>
      <c r="AE3" s="10"/>
      <c r="AF3" s="10" t="s">
        <v>928</v>
      </c>
      <c r="AG3" s="10"/>
      <c r="AH3" s="13" t="s">
        <v>366</v>
      </c>
      <c r="AJ3" s="1" t="str">
        <f>CONCATENATE("p.",L3)</f>
        <v>p.calcMean</v>
      </c>
      <c r="AK3" s="1" t="str">
        <f t="shared" ref="AK3:BB3" si="0">CONCATENATE("p.",M3)</f>
        <v>p.calcSD</v>
      </c>
      <c r="AL3" s="1" t="str">
        <f t="shared" si="0"/>
        <v>p.calcMDN</v>
      </c>
      <c r="AM3" s="1" t="str">
        <f t="shared" si="0"/>
        <v>p.calcIQR</v>
      </c>
      <c r="AN3" s="1" t="str">
        <f t="shared" si="0"/>
        <v>p.IVPPSS</v>
      </c>
      <c r="AO3" s="1" t="str">
        <f t="shared" si="0"/>
        <v>p.prData</v>
      </c>
      <c r="AP3" s="1" t="str">
        <f t="shared" si="0"/>
        <v>p.qUEDA</v>
      </c>
      <c r="AQ3" s="1" t="str">
        <f t="shared" si="0"/>
        <v>p.cUEDA</v>
      </c>
      <c r="AR3" s="1" t="str">
        <f t="shared" si="0"/>
        <v>p.cBEDA</v>
      </c>
      <c r="AS3" s="1" t="str">
        <f t="shared" si="0"/>
        <v>p.norm</v>
      </c>
      <c r="AT3" s="1" t="str">
        <f t="shared" si="0"/>
        <v>p.mcVrblty</v>
      </c>
      <c r="AU3" s="1" t="str">
        <f t="shared" si="0"/>
        <v>p.mcDefn</v>
      </c>
      <c r="AV3" s="1" t="str">
        <f t="shared" si="0"/>
        <v>p.mcVar</v>
      </c>
      <c r="AW3" s="1" t="str">
        <f t="shared" si="0"/>
        <v>p.mcUEDA</v>
      </c>
      <c r="AX3" s="1" t="str">
        <f t="shared" si="0"/>
        <v>p.mcNorm</v>
      </c>
      <c r="AY3" s="1" t="str">
        <f t="shared" si="0"/>
        <v>p.mcPrData</v>
      </c>
      <c r="AZ3" s="1" t="str">
        <f t="shared" si="0"/>
        <v>p.SAVblty</v>
      </c>
      <c r="BA3" s="1" t="str">
        <f t="shared" si="0"/>
        <v>p.SAExper</v>
      </c>
      <c r="BB3" s="1" t="str">
        <f t="shared" si="0"/>
        <v>p.SAObs</v>
      </c>
    </row>
    <row r="4" spans="1:54" s="11" customFormat="1" x14ac:dyDescent="0.3">
      <c r="A4" s="31">
        <v>1</v>
      </c>
      <c r="B4" s="86" t="s">
        <v>467</v>
      </c>
      <c r="C4" s="91" t="s">
        <v>662</v>
      </c>
      <c r="E4" s="1">
        <f>SUM(L4:AD4)</f>
        <v>91.5</v>
      </c>
      <c r="F4" s="1">
        <f t="shared" ref="F4:F16" si="1">$E$2-E4</f>
        <v>28.5</v>
      </c>
      <c r="G4" s="14">
        <f t="shared" ref="G4:G16" si="2">E4/$E$2</f>
        <v>0.76249999999999996</v>
      </c>
      <c r="H4" s="14">
        <f t="shared" ref="H4:H16" si="3">IF(AD4&gt;3,(E4-AD4/2)/($E$2-$AD$2),(E4-AD4)/($E$2-$AD$2))</f>
        <v>0.78695652173913044</v>
      </c>
      <c r="I4" s="125">
        <f>H4+J4</f>
        <v>0.78695652173913044</v>
      </c>
      <c r="J4" s="14"/>
      <c r="L4" s="11">
        <v>4</v>
      </c>
      <c r="M4" s="11">
        <v>8</v>
      </c>
      <c r="N4" s="11">
        <v>4</v>
      </c>
      <c r="O4" s="11">
        <v>6</v>
      </c>
      <c r="P4" s="11">
        <v>7</v>
      </c>
      <c r="Q4" s="11">
        <v>7.5</v>
      </c>
      <c r="R4" s="11">
        <v>6</v>
      </c>
      <c r="S4" s="11">
        <v>4</v>
      </c>
      <c r="T4" s="11">
        <v>6</v>
      </c>
      <c r="U4" s="11">
        <v>12</v>
      </c>
      <c r="V4" s="11">
        <v>2</v>
      </c>
      <c r="W4" s="11">
        <v>2</v>
      </c>
      <c r="X4" s="11">
        <v>4</v>
      </c>
      <c r="Y4" s="11">
        <v>6</v>
      </c>
      <c r="Z4" s="11">
        <v>4</v>
      </c>
      <c r="AA4" s="11">
        <v>6</v>
      </c>
      <c r="AB4" s="11">
        <v>2</v>
      </c>
      <c r="AC4" s="11">
        <v>0</v>
      </c>
      <c r="AD4" s="11">
        <v>1</v>
      </c>
      <c r="AF4" s="11">
        <v>62</v>
      </c>
      <c r="AH4" s="16"/>
      <c r="AJ4" s="11">
        <f>L5/L$2</f>
        <v>1</v>
      </c>
      <c r="AK4" s="11">
        <f t="shared" ref="AK4:BB4" si="4">M5/M$2</f>
        <v>1</v>
      </c>
      <c r="AL4" s="11">
        <f t="shared" si="4"/>
        <v>1</v>
      </c>
      <c r="AM4" s="11">
        <f t="shared" si="4"/>
        <v>1</v>
      </c>
      <c r="AN4" s="11">
        <f t="shared" si="4"/>
        <v>0.66666666666666663</v>
      </c>
      <c r="AO4" s="11">
        <f t="shared" si="4"/>
        <v>0.77777777777777779</v>
      </c>
      <c r="AP4" s="11">
        <f t="shared" si="4"/>
        <v>1</v>
      </c>
      <c r="AQ4" s="11">
        <f t="shared" si="4"/>
        <v>1</v>
      </c>
      <c r="AR4" s="11">
        <f t="shared" si="4"/>
        <v>1</v>
      </c>
      <c r="AS4" s="11">
        <f t="shared" si="4"/>
        <v>1</v>
      </c>
      <c r="AT4" s="11">
        <f t="shared" si="4"/>
        <v>1</v>
      </c>
      <c r="AU4" s="11">
        <f t="shared" si="4"/>
        <v>1</v>
      </c>
      <c r="AV4" s="11">
        <f t="shared" si="4"/>
        <v>1</v>
      </c>
      <c r="AW4" s="11">
        <f t="shared" si="4"/>
        <v>0.66666666666666663</v>
      </c>
      <c r="AX4" s="11">
        <f t="shared" si="4"/>
        <v>1</v>
      </c>
      <c r="AY4" s="11">
        <f t="shared" si="4"/>
        <v>1</v>
      </c>
      <c r="AZ4" s="11">
        <f t="shared" si="4"/>
        <v>0.4</v>
      </c>
      <c r="BA4" s="11">
        <f t="shared" si="4"/>
        <v>0.4</v>
      </c>
      <c r="BB4" s="11">
        <f t="shared" si="4"/>
        <v>0.2</v>
      </c>
    </row>
    <row r="5" spans="1:54" x14ac:dyDescent="0.3">
      <c r="A5" s="31">
        <v>1</v>
      </c>
      <c r="B5" s="86" t="s">
        <v>663</v>
      </c>
      <c r="C5" s="91" t="s">
        <v>764</v>
      </c>
      <c r="E5" s="1">
        <f t="shared" ref="E5:E16" si="5">SUM(L5:AD5)</f>
        <v>102</v>
      </c>
      <c r="F5" s="1">
        <f t="shared" si="1"/>
        <v>18</v>
      </c>
      <c r="G5" s="14">
        <f t="shared" si="2"/>
        <v>0.85</v>
      </c>
      <c r="H5" s="14">
        <f t="shared" si="3"/>
        <v>0.87826086956521743</v>
      </c>
      <c r="I5" s="125">
        <f t="shared" ref="I5:I16" si="6">H5+J5</f>
        <v>0.87826086956521743</v>
      </c>
      <c r="J5" s="27"/>
      <c r="L5" s="1">
        <v>4</v>
      </c>
      <c r="M5" s="1">
        <v>8</v>
      </c>
      <c r="N5" s="1">
        <v>4</v>
      </c>
      <c r="O5" s="1">
        <v>6</v>
      </c>
      <c r="P5" s="1">
        <v>8</v>
      </c>
      <c r="Q5" s="1">
        <v>7</v>
      </c>
      <c r="R5" s="1">
        <v>10</v>
      </c>
      <c r="S5" s="1">
        <v>4</v>
      </c>
      <c r="T5" s="1">
        <v>6</v>
      </c>
      <c r="U5" s="1">
        <v>12</v>
      </c>
      <c r="V5" s="1">
        <v>4</v>
      </c>
      <c r="W5" s="1">
        <v>4</v>
      </c>
      <c r="X5" s="1">
        <v>4</v>
      </c>
      <c r="Y5" s="1">
        <v>4</v>
      </c>
      <c r="Z5" s="1">
        <v>6</v>
      </c>
      <c r="AA5" s="1">
        <v>6</v>
      </c>
      <c r="AB5" s="1">
        <v>2</v>
      </c>
      <c r="AC5" s="1">
        <v>2</v>
      </c>
      <c r="AD5" s="1">
        <v>1</v>
      </c>
      <c r="AF5" s="1">
        <v>65</v>
      </c>
      <c r="AJ5" s="11">
        <f t="shared" ref="AJ5:AJ16" si="7">L6/L$2</f>
        <v>1</v>
      </c>
      <c r="AK5" s="11">
        <f t="shared" ref="AK5:AK16" si="8">M6/M$2</f>
        <v>0.75</v>
      </c>
      <c r="AL5" s="11">
        <f t="shared" ref="AL5:AL16" si="9">N6/N$2</f>
        <v>0.75</v>
      </c>
      <c r="AM5" s="11">
        <f t="shared" ref="AM5:AM16" si="10">O6/O$2</f>
        <v>0.83333333333333337</v>
      </c>
      <c r="AN5" s="11">
        <f t="shared" ref="AN5:AN16" si="11">P6/P$2</f>
        <v>0.5</v>
      </c>
      <c r="AO5" s="11">
        <f t="shared" ref="AO5:AO16" si="12">Q6/Q$2</f>
        <v>0.33333333333333331</v>
      </c>
      <c r="AP5" s="11">
        <f t="shared" ref="AP5:AP16" si="13">R6/R$2</f>
        <v>0</v>
      </c>
      <c r="AQ5" s="11">
        <f t="shared" ref="AQ5:AQ16" si="14">S6/S$2</f>
        <v>0</v>
      </c>
      <c r="AR5" s="11">
        <f t="shared" ref="AR5:AR16" si="15">T6/T$2</f>
        <v>1</v>
      </c>
      <c r="AS5" s="11">
        <f t="shared" ref="AS5:AS16" si="16">U6/U$2</f>
        <v>0.58333333333333337</v>
      </c>
      <c r="AT5" s="11">
        <f t="shared" ref="AT5:AT16" si="17">V6/V$2</f>
        <v>0.5</v>
      </c>
      <c r="AU5" s="11">
        <f t="shared" ref="AU5:AU16" si="18">W6/W$2</f>
        <v>0.5</v>
      </c>
      <c r="AV5" s="11">
        <f t="shared" ref="AV5:AV16" si="19">X6/X$2</f>
        <v>0.5</v>
      </c>
      <c r="AW5" s="11">
        <f t="shared" ref="AW5:AW16" si="20">Y6/Y$2</f>
        <v>0.33333333333333331</v>
      </c>
      <c r="AX5" s="11">
        <f t="shared" ref="AX5:AX16" si="21">Z6/Z$2</f>
        <v>0.66666666666666663</v>
      </c>
      <c r="AY5" s="11">
        <f t="shared" ref="AY5:AY16" si="22">AA6/AA$2</f>
        <v>1</v>
      </c>
      <c r="AZ5" s="11">
        <f t="shared" ref="AZ5:AZ16" si="23">AB6/AB$2</f>
        <v>0</v>
      </c>
      <c r="BA5" s="11">
        <f t="shared" ref="BA5:BA16" si="24">AC6/AC$2</f>
        <v>0.2</v>
      </c>
      <c r="BB5" s="11">
        <f t="shared" ref="BB5:BB16" si="25">AD6/AD$2</f>
        <v>0.2</v>
      </c>
    </row>
    <row r="6" spans="1:54" x14ac:dyDescent="0.3">
      <c r="A6" s="31">
        <v>1</v>
      </c>
      <c r="B6" s="86" t="s">
        <v>664</v>
      </c>
      <c r="C6" s="91" t="s">
        <v>665</v>
      </c>
      <c r="E6" s="1">
        <f t="shared" si="5"/>
        <v>60</v>
      </c>
      <c r="F6" s="1">
        <f t="shared" si="1"/>
        <v>60</v>
      </c>
      <c r="G6" s="14">
        <f t="shared" si="2"/>
        <v>0.5</v>
      </c>
      <c r="H6" s="14">
        <f t="shared" si="3"/>
        <v>0.5130434782608696</v>
      </c>
      <c r="I6" s="125">
        <f t="shared" si="6"/>
        <v>0.59304347826086956</v>
      </c>
      <c r="J6" s="27">
        <v>0.08</v>
      </c>
      <c r="L6" s="1">
        <v>4</v>
      </c>
      <c r="M6" s="1">
        <v>6</v>
      </c>
      <c r="N6" s="1">
        <v>3</v>
      </c>
      <c r="O6" s="1">
        <v>5</v>
      </c>
      <c r="P6" s="1">
        <v>6</v>
      </c>
      <c r="Q6" s="1">
        <v>3</v>
      </c>
      <c r="R6" s="1">
        <v>0</v>
      </c>
      <c r="S6" s="1">
        <v>0</v>
      </c>
      <c r="T6" s="1">
        <v>6</v>
      </c>
      <c r="U6" s="1">
        <v>7</v>
      </c>
      <c r="V6" s="1">
        <v>2</v>
      </c>
      <c r="W6" s="1">
        <v>2</v>
      </c>
      <c r="X6" s="1">
        <v>2</v>
      </c>
      <c r="Y6" s="1">
        <v>2</v>
      </c>
      <c r="Z6" s="1">
        <v>4</v>
      </c>
      <c r="AA6" s="1">
        <v>6</v>
      </c>
      <c r="AB6" s="1">
        <v>0</v>
      </c>
      <c r="AC6" s="1">
        <v>1</v>
      </c>
      <c r="AD6" s="1">
        <v>1</v>
      </c>
      <c r="AF6" s="1">
        <v>80</v>
      </c>
      <c r="AJ6" s="11">
        <f t="shared" si="7"/>
        <v>1</v>
      </c>
      <c r="AK6" s="11">
        <f t="shared" si="8"/>
        <v>1</v>
      </c>
      <c r="AL6" s="11">
        <f t="shared" si="9"/>
        <v>0.75</v>
      </c>
      <c r="AM6" s="11">
        <f t="shared" si="10"/>
        <v>0.83333333333333337</v>
      </c>
      <c r="AN6" s="11">
        <f t="shared" si="11"/>
        <v>0.58333333333333337</v>
      </c>
      <c r="AO6" s="11">
        <f t="shared" si="12"/>
        <v>0.22222222222222221</v>
      </c>
      <c r="AP6" s="11">
        <f t="shared" si="13"/>
        <v>0.3</v>
      </c>
      <c r="AQ6" s="11">
        <f t="shared" si="14"/>
        <v>0</v>
      </c>
      <c r="AR6" s="11">
        <f t="shared" si="15"/>
        <v>1</v>
      </c>
      <c r="AS6" s="11">
        <f t="shared" si="16"/>
        <v>0.33333333333333331</v>
      </c>
      <c r="AT6" s="11">
        <f t="shared" si="17"/>
        <v>1</v>
      </c>
      <c r="AU6" s="11">
        <f t="shared" si="18"/>
        <v>0.5</v>
      </c>
      <c r="AV6" s="11">
        <f t="shared" si="19"/>
        <v>0.5</v>
      </c>
      <c r="AW6" s="11">
        <f t="shared" si="20"/>
        <v>0.66666666666666663</v>
      </c>
      <c r="AX6" s="11">
        <f t="shared" si="21"/>
        <v>0</v>
      </c>
      <c r="AY6" s="11">
        <f t="shared" si="22"/>
        <v>1</v>
      </c>
      <c r="AZ6" s="11">
        <f t="shared" si="23"/>
        <v>0.4</v>
      </c>
      <c r="BA6" s="11">
        <f t="shared" si="24"/>
        <v>0</v>
      </c>
      <c r="BB6" s="11">
        <f t="shared" si="25"/>
        <v>0</v>
      </c>
    </row>
    <row r="7" spans="1:54" x14ac:dyDescent="0.3">
      <c r="A7" s="31">
        <v>1</v>
      </c>
      <c r="B7" s="86" t="s">
        <v>666</v>
      </c>
      <c r="C7" s="91" t="s">
        <v>124</v>
      </c>
      <c r="E7" s="1">
        <f t="shared" si="5"/>
        <v>62</v>
      </c>
      <c r="F7" s="1">
        <f t="shared" si="1"/>
        <v>58</v>
      </c>
      <c r="G7" s="14">
        <f t="shared" si="2"/>
        <v>0.51666666666666672</v>
      </c>
      <c r="H7" s="14">
        <f t="shared" si="3"/>
        <v>0.53913043478260869</v>
      </c>
      <c r="I7" s="125">
        <f t="shared" si="6"/>
        <v>0.58913043478260874</v>
      </c>
      <c r="J7" s="27">
        <v>0.05</v>
      </c>
      <c r="L7" s="1">
        <v>4</v>
      </c>
      <c r="M7" s="1">
        <v>8</v>
      </c>
      <c r="N7" s="1">
        <v>3</v>
      </c>
      <c r="O7" s="1">
        <v>5</v>
      </c>
      <c r="P7" s="1">
        <v>7</v>
      </c>
      <c r="Q7" s="1">
        <v>2</v>
      </c>
      <c r="R7" s="1">
        <v>3</v>
      </c>
      <c r="S7" s="1">
        <v>0</v>
      </c>
      <c r="T7" s="1">
        <v>6</v>
      </c>
      <c r="U7" s="1">
        <v>4</v>
      </c>
      <c r="V7" s="1">
        <v>4</v>
      </c>
      <c r="W7" s="1">
        <v>2</v>
      </c>
      <c r="X7" s="1">
        <v>2</v>
      </c>
      <c r="Y7" s="1">
        <v>4</v>
      </c>
      <c r="Z7" s="1">
        <v>0</v>
      </c>
      <c r="AA7" s="1">
        <v>6</v>
      </c>
      <c r="AB7" s="1">
        <v>2</v>
      </c>
      <c r="AC7" s="1">
        <v>0</v>
      </c>
      <c r="AD7" s="1">
        <v>0</v>
      </c>
      <c r="AF7" s="1">
        <v>85</v>
      </c>
      <c r="AJ7" s="11">
        <f t="shared" si="7"/>
        <v>1</v>
      </c>
      <c r="AK7" s="11">
        <f t="shared" si="8"/>
        <v>0.75</v>
      </c>
      <c r="AL7" s="11">
        <f t="shared" si="9"/>
        <v>1</v>
      </c>
      <c r="AM7" s="11">
        <f t="shared" si="10"/>
        <v>0.66666666666666663</v>
      </c>
      <c r="AN7" s="11">
        <f t="shared" si="11"/>
        <v>0.5</v>
      </c>
      <c r="AO7" s="11">
        <f t="shared" si="12"/>
        <v>0.66666666666666663</v>
      </c>
      <c r="AP7" s="11">
        <f t="shared" si="13"/>
        <v>0.4</v>
      </c>
      <c r="AQ7" s="11">
        <f t="shared" si="14"/>
        <v>1</v>
      </c>
      <c r="AR7" s="11">
        <f t="shared" si="15"/>
        <v>1</v>
      </c>
      <c r="AS7" s="11">
        <f t="shared" si="16"/>
        <v>0.16666666666666666</v>
      </c>
      <c r="AT7" s="11">
        <f t="shared" si="17"/>
        <v>1</v>
      </c>
      <c r="AU7" s="11">
        <f t="shared" si="18"/>
        <v>0.5</v>
      </c>
      <c r="AV7" s="11">
        <f t="shared" si="19"/>
        <v>0.5</v>
      </c>
      <c r="AW7" s="11">
        <f t="shared" si="20"/>
        <v>0.33333333333333331</v>
      </c>
      <c r="AX7" s="11">
        <f t="shared" si="21"/>
        <v>0.33333333333333331</v>
      </c>
      <c r="AY7" s="11">
        <f t="shared" si="22"/>
        <v>0.66666666666666663</v>
      </c>
      <c r="AZ7" s="11">
        <f t="shared" si="23"/>
        <v>0</v>
      </c>
      <c r="BA7" s="11">
        <f t="shared" si="24"/>
        <v>0</v>
      </c>
      <c r="BB7" s="11">
        <f t="shared" si="25"/>
        <v>0</v>
      </c>
    </row>
    <row r="8" spans="1:54" x14ac:dyDescent="0.3">
      <c r="A8" s="31">
        <v>1</v>
      </c>
      <c r="B8" s="86" t="s">
        <v>667</v>
      </c>
      <c r="C8" s="91" t="s">
        <v>575</v>
      </c>
      <c r="E8" s="1">
        <f t="shared" si="5"/>
        <v>62</v>
      </c>
      <c r="F8" s="1">
        <f t="shared" si="1"/>
        <v>58</v>
      </c>
      <c r="G8" s="14">
        <f t="shared" si="2"/>
        <v>0.51666666666666672</v>
      </c>
      <c r="H8" s="14">
        <f t="shared" si="3"/>
        <v>0.53913043478260869</v>
      </c>
      <c r="I8" s="125">
        <f t="shared" si="6"/>
        <v>0.56913043478260872</v>
      </c>
      <c r="J8" s="27">
        <v>0.03</v>
      </c>
      <c r="L8" s="1">
        <v>4</v>
      </c>
      <c r="M8" s="1">
        <v>6</v>
      </c>
      <c r="N8" s="1">
        <v>4</v>
      </c>
      <c r="O8" s="1">
        <v>4</v>
      </c>
      <c r="P8" s="1">
        <v>6</v>
      </c>
      <c r="Q8" s="1">
        <v>6</v>
      </c>
      <c r="R8" s="1">
        <v>4</v>
      </c>
      <c r="S8" s="1">
        <v>4</v>
      </c>
      <c r="T8" s="1">
        <v>6</v>
      </c>
      <c r="U8" s="1">
        <v>2</v>
      </c>
      <c r="V8" s="1">
        <v>4</v>
      </c>
      <c r="W8" s="1">
        <v>2</v>
      </c>
      <c r="X8" s="1">
        <v>2</v>
      </c>
      <c r="Y8" s="1">
        <v>2</v>
      </c>
      <c r="Z8" s="1">
        <v>2</v>
      </c>
      <c r="AA8" s="1">
        <v>4</v>
      </c>
      <c r="AB8" s="1">
        <v>0</v>
      </c>
      <c r="AC8" s="1">
        <v>0</v>
      </c>
      <c r="AD8" s="1">
        <v>0</v>
      </c>
      <c r="AF8" s="1">
        <v>85</v>
      </c>
      <c r="AJ8" s="11">
        <f t="shared" si="7"/>
        <v>1</v>
      </c>
      <c r="AK8" s="11">
        <f t="shared" si="8"/>
        <v>0</v>
      </c>
      <c r="AL8" s="11">
        <f t="shared" si="9"/>
        <v>0.25</v>
      </c>
      <c r="AM8" s="11">
        <f t="shared" si="10"/>
        <v>0</v>
      </c>
      <c r="AN8" s="11">
        <f t="shared" si="11"/>
        <v>0.41666666666666669</v>
      </c>
      <c r="AO8" s="11">
        <f t="shared" si="12"/>
        <v>0.61111111111111116</v>
      </c>
      <c r="AP8" s="11">
        <f t="shared" si="13"/>
        <v>0</v>
      </c>
      <c r="AQ8" s="11">
        <f t="shared" si="14"/>
        <v>1</v>
      </c>
      <c r="AR8" s="11">
        <f t="shared" si="15"/>
        <v>0</v>
      </c>
      <c r="AS8" s="11">
        <f t="shared" si="16"/>
        <v>0.25</v>
      </c>
      <c r="AT8" s="11">
        <f t="shared" si="17"/>
        <v>0.5</v>
      </c>
      <c r="AU8" s="11">
        <f t="shared" si="18"/>
        <v>0.5</v>
      </c>
      <c r="AV8" s="11">
        <f t="shared" si="19"/>
        <v>0</v>
      </c>
      <c r="AW8" s="11">
        <f t="shared" si="20"/>
        <v>0.66666666666666663</v>
      </c>
      <c r="AX8" s="11">
        <f t="shared" si="21"/>
        <v>0.66666666666666663</v>
      </c>
      <c r="AY8" s="11">
        <f t="shared" si="22"/>
        <v>0.66666666666666663</v>
      </c>
      <c r="AZ8" s="11">
        <f t="shared" si="23"/>
        <v>0.2</v>
      </c>
      <c r="BA8" s="11">
        <f t="shared" si="24"/>
        <v>0</v>
      </c>
      <c r="BB8" s="11">
        <f t="shared" si="25"/>
        <v>0.2</v>
      </c>
    </row>
    <row r="9" spans="1:54" s="106" customFormat="1" x14ac:dyDescent="0.3">
      <c r="A9" s="106">
        <v>1</v>
      </c>
      <c r="B9" s="107" t="s">
        <v>668</v>
      </c>
      <c r="C9" s="108" t="s">
        <v>669</v>
      </c>
      <c r="E9" s="106">
        <f t="shared" si="5"/>
        <v>40.5</v>
      </c>
      <c r="F9" s="106">
        <f t="shared" si="1"/>
        <v>79.5</v>
      </c>
      <c r="G9" s="126">
        <f t="shared" si="2"/>
        <v>0.33750000000000002</v>
      </c>
      <c r="H9" s="126">
        <f t="shared" si="3"/>
        <v>0.34347826086956523</v>
      </c>
      <c r="I9" s="127">
        <f t="shared" si="6"/>
        <v>0.36347826086956525</v>
      </c>
      <c r="J9" s="109">
        <v>0.02</v>
      </c>
      <c r="L9" s="106">
        <v>4</v>
      </c>
      <c r="M9" s="106">
        <v>0</v>
      </c>
      <c r="N9" s="106">
        <v>1</v>
      </c>
      <c r="O9" s="106">
        <v>0</v>
      </c>
      <c r="P9" s="106">
        <v>5</v>
      </c>
      <c r="Q9" s="106">
        <v>5.5</v>
      </c>
      <c r="R9" s="106">
        <v>0</v>
      </c>
      <c r="S9" s="106">
        <v>4</v>
      </c>
      <c r="T9" s="106">
        <v>0</v>
      </c>
      <c r="U9" s="106">
        <v>3</v>
      </c>
      <c r="V9" s="106">
        <v>2</v>
      </c>
      <c r="W9" s="106">
        <v>2</v>
      </c>
      <c r="X9" s="106">
        <v>0</v>
      </c>
      <c r="Y9" s="106">
        <v>4</v>
      </c>
      <c r="Z9" s="106">
        <v>4</v>
      </c>
      <c r="AA9" s="106">
        <v>4</v>
      </c>
      <c r="AB9" s="106">
        <v>1</v>
      </c>
      <c r="AC9" s="106">
        <v>0</v>
      </c>
      <c r="AD9" s="106">
        <v>1</v>
      </c>
      <c r="AF9" s="106">
        <v>50</v>
      </c>
      <c r="AH9" s="110"/>
      <c r="AJ9" s="117">
        <f t="shared" si="7"/>
        <v>1</v>
      </c>
      <c r="AK9" s="117">
        <f t="shared" si="8"/>
        <v>0.625</v>
      </c>
      <c r="AL9" s="117">
        <f t="shared" si="9"/>
        <v>1</v>
      </c>
      <c r="AM9" s="117">
        <f t="shared" si="10"/>
        <v>1</v>
      </c>
      <c r="AN9" s="117">
        <f t="shared" si="11"/>
        <v>0.91666666666666663</v>
      </c>
      <c r="AO9" s="117">
        <f t="shared" si="12"/>
        <v>0.88888888888888884</v>
      </c>
      <c r="AP9" s="117">
        <f t="shared" si="13"/>
        <v>1</v>
      </c>
      <c r="AQ9" s="117">
        <f t="shared" si="14"/>
        <v>1</v>
      </c>
      <c r="AR9" s="117">
        <f t="shared" si="15"/>
        <v>1</v>
      </c>
      <c r="AS9" s="117">
        <f t="shared" si="16"/>
        <v>0.66666666666666663</v>
      </c>
      <c r="AT9" s="117">
        <f t="shared" si="17"/>
        <v>1</v>
      </c>
      <c r="AU9" s="117">
        <f t="shared" si="18"/>
        <v>1</v>
      </c>
      <c r="AV9" s="117">
        <f t="shared" si="19"/>
        <v>1</v>
      </c>
      <c r="AW9" s="117">
        <f t="shared" si="20"/>
        <v>0.66666666666666663</v>
      </c>
      <c r="AX9" s="117">
        <f t="shared" si="21"/>
        <v>0.66666666666666663</v>
      </c>
      <c r="AY9" s="117">
        <f t="shared" si="22"/>
        <v>1</v>
      </c>
      <c r="AZ9" s="117">
        <f t="shared" si="23"/>
        <v>0.8</v>
      </c>
      <c r="BA9" s="117">
        <f t="shared" si="24"/>
        <v>0.9</v>
      </c>
      <c r="BB9" s="117">
        <f t="shared" si="25"/>
        <v>0.2</v>
      </c>
    </row>
    <row r="10" spans="1:54" x14ac:dyDescent="0.3">
      <c r="A10" s="31">
        <v>1</v>
      </c>
      <c r="B10" s="86" t="s">
        <v>670</v>
      </c>
      <c r="C10" s="91" t="s">
        <v>671</v>
      </c>
      <c r="E10" s="1">
        <f t="shared" si="5"/>
        <v>101.5</v>
      </c>
      <c r="F10" s="1">
        <f t="shared" si="1"/>
        <v>18.5</v>
      </c>
      <c r="G10" s="14">
        <f t="shared" si="2"/>
        <v>0.84583333333333333</v>
      </c>
      <c r="H10" s="14">
        <f t="shared" si="3"/>
        <v>0.87391304347826082</v>
      </c>
      <c r="I10" s="125">
        <f t="shared" si="6"/>
        <v>0.87391304347826082</v>
      </c>
      <c r="J10" s="27"/>
      <c r="L10" s="1">
        <v>4</v>
      </c>
      <c r="M10" s="1">
        <v>5</v>
      </c>
      <c r="N10" s="1">
        <v>4</v>
      </c>
      <c r="O10" s="1">
        <v>6</v>
      </c>
      <c r="P10" s="1">
        <v>11</v>
      </c>
      <c r="Q10" s="1">
        <v>8</v>
      </c>
      <c r="R10" s="1">
        <v>10</v>
      </c>
      <c r="S10" s="1">
        <v>4</v>
      </c>
      <c r="T10" s="1">
        <v>6</v>
      </c>
      <c r="U10" s="1">
        <v>8</v>
      </c>
      <c r="V10" s="1">
        <v>4</v>
      </c>
      <c r="W10" s="1">
        <v>4</v>
      </c>
      <c r="X10" s="1">
        <v>4</v>
      </c>
      <c r="Y10" s="1">
        <v>4</v>
      </c>
      <c r="Z10" s="1">
        <v>4</v>
      </c>
      <c r="AA10" s="1">
        <v>6</v>
      </c>
      <c r="AB10" s="1">
        <v>4</v>
      </c>
      <c r="AC10" s="1">
        <v>4.5</v>
      </c>
      <c r="AD10" s="1">
        <v>1</v>
      </c>
      <c r="AF10" s="1">
        <v>88</v>
      </c>
      <c r="AJ10" s="11">
        <f t="shared" si="7"/>
        <v>1</v>
      </c>
      <c r="AK10" s="11">
        <f t="shared" si="8"/>
        <v>0</v>
      </c>
      <c r="AL10" s="11">
        <f t="shared" si="9"/>
        <v>1</v>
      </c>
      <c r="AM10" s="11">
        <f t="shared" si="10"/>
        <v>1</v>
      </c>
      <c r="AN10" s="11">
        <f t="shared" si="11"/>
        <v>0.41666666666666669</v>
      </c>
      <c r="AO10" s="11">
        <f t="shared" si="12"/>
        <v>0.72222222222222221</v>
      </c>
      <c r="AP10" s="11">
        <f t="shared" si="13"/>
        <v>0.2</v>
      </c>
      <c r="AQ10" s="11">
        <f t="shared" si="14"/>
        <v>0</v>
      </c>
      <c r="AR10" s="11">
        <f t="shared" si="15"/>
        <v>1</v>
      </c>
      <c r="AS10" s="11">
        <f t="shared" si="16"/>
        <v>0.66666666666666663</v>
      </c>
      <c r="AT10" s="11">
        <f t="shared" si="17"/>
        <v>1</v>
      </c>
      <c r="AU10" s="11">
        <f t="shared" si="18"/>
        <v>0</v>
      </c>
      <c r="AV10" s="11">
        <f t="shared" si="19"/>
        <v>1</v>
      </c>
      <c r="AW10" s="11">
        <f t="shared" si="20"/>
        <v>0</v>
      </c>
      <c r="AX10" s="11">
        <f t="shared" si="21"/>
        <v>0.33333333333333331</v>
      </c>
      <c r="AY10" s="11">
        <f t="shared" si="22"/>
        <v>0.66666666666666663</v>
      </c>
      <c r="AZ10" s="11">
        <f t="shared" si="23"/>
        <v>0.9</v>
      </c>
      <c r="BA10" s="11">
        <f t="shared" si="24"/>
        <v>0</v>
      </c>
      <c r="BB10" s="11">
        <f t="shared" si="25"/>
        <v>0.2</v>
      </c>
    </row>
    <row r="11" spans="1:54" x14ac:dyDescent="0.3">
      <c r="A11" s="31">
        <v>1</v>
      </c>
      <c r="B11" s="86" t="s">
        <v>547</v>
      </c>
      <c r="C11" s="91" t="s">
        <v>672</v>
      </c>
      <c r="E11" s="1">
        <f t="shared" si="5"/>
        <v>61</v>
      </c>
      <c r="F11" s="1">
        <f t="shared" si="1"/>
        <v>59</v>
      </c>
      <c r="G11" s="14">
        <f t="shared" si="2"/>
        <v>0.5083333333333333</v>
      </c>
      <c r="H11" s="14">
        <f t="shared" si="3"/>
        <v>0.52173913043478259</v>
      </c>
      <c r="I11" s="125">
        <f t="shared" si="6"/>
        <v>0.55173913043478262</v>
      </c>
      <c r="J11" s="27">
        <v>0.03</v>
      </c>
      <c r="L11" s="1">
        <v>4</v>
      </c>
      <c r="M11" s="1">
        <v>0</v>
      </c>
      <c r="N11" s="1">
        <v>4</v>
      </c>
      <c r="O11" s="1">
        <v>6</v>
      </c>
      <c r="P11" s="1">
        <v>5</v>
      </c>
      <c r="Q11" s="1">
        <v>6.5</v>
      </c>
      <c r="R11" s="1">
        <v>2</v>
      </c>
      <c r="S11" s="1">
        <v>0</v>
      </c>
      <c r="T11" s="1">
        <v>6</v>
      </c>
      <c r="U11" s="1">
        <v>8</v>
      </c>
      <c r="V11" s="1">
        <v>4</v>
      </c>
      <c r="W11" s="1">
        <v>0</v>
      </c>
      <c r="X11" s="1">
        <v>4</v>
      </c>
      <c r="Y11" s="1">
        <v>0</v>
      </c>
      <c r="Z11" s="1">
        <v>2</v>
      </c>
      <c r="AA11" s="1">
        <v>4</v>
      </c>
      <c r="AB11" s="1">
        <v>4.5</v>
      </c>
      <c r="AC11" s="1">
        <v>0</v>
      </c>
      <c r="AD11" s="1">
        <v>1</v>
      </c>
      <c r="AF11" s="1">
        <v>60</v>
      </c>
      <c r="AJ11" s="11">
        <f t="shared" si="7"/>
        <v>1</v>
      </c>
      <c r="AK11" s="11">
        <f t="shared" si="8"/>
        <v>0</v>
      </c>
      <c r="AL11" s="11">
        <f t="shared" si="9"/>
        <v>1</v>
      </c>
      <c r="AM11" s="11">
        <f t="shared" si="10"/>
        <v>0</v>
      </c>
      <c r="AN11" s="11">
        <f t="shared" si="11"/>
        <v>0.33333333333333331</v>
      </c>
      <c r="AO11" s="11">
        <f t="shared" si="12"/>
        <v>0.5</v>
      </c>
      <c r="AP11" s="11">
        <f t="shared" si="13"/>
        <v>0</v>
      </c>
      <c r="AQ11" s="11">
        <f t="shared" si="14"/>
        <v>0</v>
      </c>
      <c r="AR11" s="11">
        <f t="shared" si="15"/>
        <v>0</v>
      </c>
      <c r="AS11" s="11">
        <f t="shared" si="16"/>
        <v>0</v>
      </c>
      <c r="AT11" s="11">
        <f t="shared" si="17"/>
        <v>0</v>
      </c>
      <c r="AU11" s="11">
        <f t="shared" si="18"/>
        <v>0.5</v>
      </c>
      <c r="AV11" s="11">
        <f t="shared" si="19"/>
        <v>0.5</v>
      </c>
      <c r="AW11" s="11">
        <f t="shared" si="20"/>
        <v>1</v>
      </c>
      <c r="AX11" s="11">
        <f t="shared" si="21"/>
        <v>0</v>
      </c>
      <c r="AY11" s="11">
        <f t="shared" si="22"/>
        <v>0.66666666666666663</v>
      </c>
      <c r="AZ11" s="11">
        <f t="shared" si="23"/>
        <v>0.8</v>
      </c>
      <c r="BA11" s="11">
        <f t="shared" si="24"/>
        <v>0.4</v>
      </c>
      <c r="BB11" s="11">
        <f t="shared" si="25"/>
        <v>0</v>
      </c>
    </row>
    <row r="12" spans="1:54" x14ac:dyDescent="0.3">
      <c r="A12" s="31">
        <v>1</v>
      </c>
      <c r="B12" s="86" t="s">
        <v>673</v>
      </c>
      <c r="C12" s="91" t="s">
        <v>674</v>
      </c>
      <c r="E12" s="1">
        <f t="shared" si="5"/>
        <v>36.5</v>
      </c>
      <c r="F12" s="1">
        <f t="shared" si="1"/>
        <v>83.5</v>
      </c>
      <c r="G12" s="14">
        <f t="shared" si="2"/>
        <v>0.30416666666666664</v>
      </c>
      <c r="H12" s="14">
        <f t="shared" si="3"/>
        <v>0.31739130434782609</v>
      </c>
      <c r="I12" s="125">
        <f t="shared" si="6"/>
        <v>0.31739130434782609</v>
      </c>
      <c r="J12" s="27">
        <v>0</v>
      </c>
      <c r="L12" s="1">
        <v>4</v>
      </c>
      <c r="M12" s="1">
        <v>0</v>
      </c>
      <c r="N12" s="1">
        <v>4</v>
      </c>
      <c r="O12" s="1">
        <v>0</v>
      </c>
      <c r="P12" s="1">
        <v>4</v>
      </c>
      <c r="Q12" s="1">
        <v>4.5</v>
      </c>
      <c r="R12" s="1">
        <v>0</v>
      </c>
      <c r="S12" s="1">
        <v>0</v>
      </c>
      <c r="T12" s="1">
        <v>0</v>
      </c>
      <c r="U12" s="1">
        <v>0</v>
      </c>
      <c r="V12" s="1">
        <v>0</v>
      </c>
      <c r="W12" s="1">
        <v>2</v>
      </c>
      <c r="X12" s="1">
        <v>2</v>
      </c>
      <c r="Y12" s="1">
        <v>6</v>
      </c>
      <c r="Z12" s="1">
        <v>0</v>
      </c>
      <c r="AA12" s="1">
        <v>4</v>
      </c>
      <c r="AB12" s="1">
        <v>4</v>
      </c>
      <c r="AC12" s="1">
        <v>2</v>
      </c>
      <c r="AD12" s="1">
        <v>0</v>
      </c>
      <c r="AF12" s="1">
        <v>80</v>
      </c>
      <c r="AJ12" s="11">
        <f t="shared" si="7"/>
        <v>1</v>
      </c>
      <c r="AK12" s="11">
        <f t="shared" si="8"/>
        <v>0</v>
      </c>
      <c r="AL12" s="11">
        <f t="shared" si="9"/>
        <v>1</v>
      </c>
      <c r="AM12" s="11">
        <f t="shared" si="10"/>
        <v>0.5</v>
      </c>
      <c r="AN12" s="11">
        <f t="shared" si="11"/>
        <v>0.75</v>
      </c>
      <c r="AO12" s="11">
        <f t="shared" si="12"/>
        <v>0.55555555555555558</v>
      </c>
      <c r="AP12" s="11">
        <f t="shared" si="13"/>
        <v>0.4</v>
      </c>
      <c r="AQ12" s="11">
        <f t="shared" si="14"/>
        <v>0</v>
      </c>
      <c r="AR12" s="11">
        <f t="shared" si="15"/>
        <v>0.83333333333333337</v>
      </c>
      <c r="AS12" s="11">
        <f t="shared" si="16"/>
        <v>0.66666666666666663</v>
      </c>
      <c r="AT12" s="11">
        <f t="shared" si="17"/>
        <v>1</v>
      </c>
      <c r="AU12" s="11">
        <f t="shared" si="18"/>
        <v>1</v>
      </c>
      <c r="AV12" s="11">
        <f t="shared" si="19"/>
        <v>1</v>
      </c>
      <c r="AW12" s="11">
        <f t="shared" si="20"/>
        <v>0.33333333333333331</v>
      </c>
      <c r="AX12" s="11">
        <f t="shared" si="21"/>
        <v>0.66666666666666663</v>
      </c>
      <c r="AY12" s="11">
        <f t="shared" si="22"/>
        <v>1</v>
      </c>
      <c r="AZ12" s="11">
        <f t="shared" si="23"/>
        <v>0.7</v>
      </c>
      <c r="BA12" s="11">
        <f t="shared" si="24"/>
        <v>0.3</v>
      </c>
      <c r="BB12" s="11">
        <f t="shared" si="25"/>
        <v>0.4</v>
      </c>
    </row>
    <row r="13" spans="1:54" x14ac:dyDescent="0.3">
      <c r="A13" s="31">
        <v>1</v>
      </c>
      <c r="B13" s="86" t="s">
        <v>676</v>
      </c>
      <c r="C13" s="91" t="s">
        <v>675</v>
      </c>
      <c r="E13" s="1">
        <f t="shared" si="5"/>
        <v>73</v>
      </c>
      <c r="F13" s="1">
        <f t="shared" si="1"/>
        <v>47</v>
      </c>
      <c r="G13" s="14">
        <f t="shared" si="2"/>
        <v>0.60833333333333328</v>
      </c>
      <c r="H13" s="14">
        <f t="shared" si="3"/>
        <v>0.61739130434782608</v>
      </c>
      <c r="I13" s="125">
        <f t="shared" si="6"/>
        <v>0.61739130434782608</v>
      </c>
      <c r="J13" s="27"/>
      <c r="L13" s="1">
        <v>4</v>
      </c>
      <c r="M13" s="1">
        <v>0</v>
      </c>
      <c r="N13" s="1">
        <v>4</v>
      </c>
      <c r="O13" s="1">
        <v>3</v>
      </c>
      <c r="P13" s="1">
        <v>9</v>
      </c>
      <c r="Q13" s="1">
        <v>5</v>
      </c>
      <c r="R13" s="1">
        <v>4</v>
      </c>
      <c r="S13" s="1">
        <v>0</v>
      </c>
      <c r="T13" s="1">
        <v>5</v>
      </c>
      <c r="U13" s="1">
        <v>8</v>
      </c>
      <c r="V13" s="1">
        <v>4</v>
      </c>
      <c r="W13" s="1">
        <v>4</v>
      </c>
      <c r="X13" s="1">
        <v>4</v>
      </c>
      <c r="Y13" s="1">
        <v>2</v>
      </c>
      <c r="Z13" s="1">
        <v>4</v>
      </c>
      <c r="AA13" s="1">
        <v>6</v>
      </c>
      <c r="AB13" s="1">
        <v>3.5</v>
      </c>
      <c r="AC13" s="1">
        <v>1.5</v>
      </c>
      <c r="AD13" s="1">
        <v>2</v>
      </c>
      <c r="AF13" s="1">
        <v>65</v>
      </c>
      <c r="AJ13" s="11">
        <f t="shared" si="7"/>
        <v>1</v>
      </c>
      <c r="AK13" s="11">
        <f t="shared" si="8"/>
        <v>1</v>
      </c>
      <c r="AL13" s="11">
        <f t="shared" si="9"/>
        <v>1</v>
      </c>
      <c r="AM13" s="11">
        <f t="shared" si="10"/>
        <v>1</v>
      </c>
      <c r="AN13" s="11">
        <f t="shared" si="11"/>
        <v>0.91666666666666663</v>
      </c>
      <c r="AO13" s="11">
        <f t="shared" si="12"/>
        <v>1</v>
      </c>
      <c r="AP13" s="11">
        <f t="shared" si="13"/>
        <v>0.9</v>
      </c>
      <c r="AQ13" s="11">
        <f t="shared" si="14"/>
        <v>1</v>
      </c>
      <c r="AR13" s="11">
        <f t="shared" si="15"/>
        <v>1</v>
      </c>
      <c r="AS13" s="11">
        <f t="shared" si="16"/>
        <v>0.66666666666666663</v>
      </c>
      <c r="AT13" s="11">
        <f t="shared" si="17"/>
        <v>1</v>
      </c>
      <c r="AU13" s="11">
        <f t="shared" si="18"/>
        <v>0.5</v>
      </c>
      <c r="AV13" s="11">
        <f t="shared" si="19"/>
        <v>1</v>
      </c>
      <c r="AW13" s="11">
        <f t="shared" si="20"/>
        <v>0.66666666666666663</v>
      </c>
      <c r="AX13" s="11">
        <f t="shared" si="21"/>
        <v>1</v>
      </c>
      <c r="AY13" s="11">
        <f t="shared" si="22"/>
        <v>1</v>
      </c>
      <c r="AZ13" s="11">
        <f t="shared" si="23"/>
        <v>0.9</v>
      </c>
      <c r="BA13" s="11">
        <f t="shared" si="24"/>
        <v>1</v>
      </c>
      <c r="BB13" s="11">
        <f t="shared" si="25"/>
        <v>1</v>
      </c>
    </row>
    <row r="14" spans="1:54" x14ac:dyDescent="0.3">
      <c r="A14" s="31">
        <v>1</v>
      </c>
      <c r="B14" s="86" t="s">
        <v>677</v>
      </c>
      <c r="C14" s="91" t="s">
        <v>678</v>
      </c>
      <c r="E14" s="1">
        <f t="shared" si="5"/>
        <v>109.5</v>
      </c>
      <c r="F14" s="1">
        <f t="shared" si="1"/>
        <v>10.5</v>
      </c>
      <c r="G14" s="14">
        <f t="shared" si="2"/>
        <v>0.91249999999999998</v>
      </c>
      <c r="H14" s="14">
        <f t="shared" si="3"/>
        <v>0.93043478260869561</v>
      </c>
      <c r="I14" s="125">
        <f t="shared" si="6"/>
        <v>0.93043478260869561</v>
      </c>
      <c r="J14" s="27"/>
      <c r="L14" s="1">
        <v>4</v>
      </c>
      <c r="M14" s="1">
        <v>8</v>
      </c>
      <c r="N14" s="1">
        <v>4</v>
      </c>
      <c r="O14" s="1">
        <v>6</v>
      </c>
      <c r="P14" s="1">
        <v>11</v>
      </c>
      <c r="Q14" s="1">
        <v>9</v>
      </c>
      <c r="R14" s="1">
        <v>9</v>
      </c>
      <c r="S14" s="1">
        <v>4</v>
      </c>
      <c r="T14" s="1">
        <v>6</v>
      </c>
      <c r="U14" s="1">
        <v>8</v>
      </c>
      <c r="V14" s="1">
        <v>4</v>
      </c>
      <c r="W14" s="1">
        <v>2</v>
      </c>
      <c r="X14" s="1">
        <v>4</v>
      </c>
      <c r="Y14" s="1">
        <v>4</v>
      </c>
      <c r="Z14" s="1">
        <v>6</v>
      </c>
      <c r="AA14" s="1">
        <v>6</v>
      </c>
      <c r="AB14" s="1">
        <v>4.5</v>
      </c>
      <c r="AC14" s="1">
        <v>5</v>
      </c>
      <c r="AD14" s="1">
        <v>5</v>
      </c>
      <c r="AF14" s="1">
        <v>80</v>
      </c>
      <c r="AJ14" s="11">
        <f t="shared" si="7"/>
        <v>1</v>
      </c>
      <c r="AK14" s="11">
        <f t="shared" si="8"/>
        <v>1</v>
      </c>
      <c r="AL14" s="11">
        <f t="shared" si="9"/>
        <v>1</v>
      </c>
      <c r="AM14" s="11">
        <f t="shared" si="10"/>
        <v>1</v>
      </c>
      <c r="AN14" s="11">
        <f t="shared" si="11"/>
        <v>0.58333333333333337</v>
      </c>
      <c r="AO14" s="11">
        <f t="shared" si="12"/>
        <v>0.83333333333333337</v>
      </c>
      <c r="AP14" s="11">
        <f t="shared" si="13"/>
        <v>0.9</v>
      </c>
      <c r="AQ14" s="11">
        <f t="shared" si="14"/>
        <v>1</v>
      </c>
      <c r="AR14" s="11">
        <f t="shared" si="15"/>
        <v>0.66666666666666663</v>
      </c>
      <c r="AS14" s="11">
        <f t="shared" si="16"/>
        <v>1</v>
      </c>
      <c r="AT14" s="11">
        <f t="shared" si="17"/>
        <v>1</v>
      </c>
      <c r="AU14" s="11">
        <f t="shared" si="18"/>
        <v>0.5</v>
      </c>
      <c r="AV14" s="11">
        <f t="shared" si="19"/>
        <v>0.5</v>
      </c>
      <c r="AW14" s="11">
        <f t="shared" si="20"/>
        <v>0</v>
      </c>
      <c r="AX14" s="11">
        <f t="shared" si="21"/>
        <v>0.33333333333333331</v>
      </c>
      <c r="AY14" s="11">
        <f t="shared" si="22"/>
        <v>1</v>
      </c>
      <c r="AZ14" s="11">
        <f t="shared" si="23"/>
        <v>0.6</v>
      </c>
      <c r="BA14" s="11">
        <f t="shared" si="24"/>
        <v>0.2</v>
      </c>
      <c r="BB14" s="11">
        <f t="shared" si="25"/>
        <v>0.4</v>
      </c>
    </row>
    <row r="15" spans="1:54" x14ac:dyDescent="0.3">
      <c r="A15" s="31">
        <v>1</v>
      </c>
      <c r="B15" s="86" t="s">
        <v>679</v>
      </c>
      <c r="C15" s="91" t="s">
        <v>680</v>
      </c>
      <c r="E15" s="1">
        <f t="shared" si="5"/>
        <v>87.5</v>
      </c>
      <c r="F15" s="1">
        <f t="shared" si="1"/>
        <v>32.5</v>
      </c>
      <c r="G15" s="14">
        <f t="shared" si="2"/>
        <v>0.72916666666666663</v>
      </c>
      <c r="H15" s="14">
        <f t="shared" si="3"/>
        <v>0.74347826086956526</v>
      </c>
      <c r="I15" s="125">
        <f t="shared" si="6"/>
        <v>0.83847826086956523</v>
      </c>
      <c r="J15" s="27">
        <v>9.5000000000000001E-2</v>
      </c>
      <c r="L15" s="1">
        <v>4</v>
      </c>
      <c r="M15" s="1">
        <v>8</v>
      </c>
      <c r="N15" s="1">
        <v>4</v>
      </c>
      <c r="O15" s="1">
        <v>6</v>
      </c>
      <c r="P15" s="1">
        <v>7</v>
      </c>
      <c r="Q15" s="1">
        <v>7.5</v>
      </c>
      <c r="R15" s="1">
        <v>9</v>
      </c>
      <c r="S15" s="1">
        <v>4</v>
      </c>
      <c r="T15" s="1">
        <v>4</v>
      </c>
      <c r="U15" s="1">
        <v>12</v>
      </c>
      <c r="V15" s="1">
        <v>4</v>
      </c>
      <c r="W15" s="1">
        <v>2</v>
      </c>
      <c r="X15" s="1">
        <v>2</v>
      </c>
      <c r="Y15" s="1">
        <v>0</v>
      </c>
      <c r="Z15" s="1">
        <v>2</v>
      </c>
      <c r="AA15" s="1">
        <v>6</v>
      </c>
      <c r="AB15" s="1">
        <v>3</v>
      </c>
      <c r="AC15" s="1">
        <v>1</v>
      </c>
      <c r="AD15" s="1">
        <v>2</v>
      </c>
      <c r="AF15" s="1">
        <v>70</v>
      </c>
      <c r="AJ15" s="11">
        <f t="shared" si="7"/>
        <v>1</v>
      </c>
      <c r="AK15" s="11">
        <f t="shared" si="8"/>
        <v>1</v>
      </c>
      <c r="AL15" s="11">
        <f t="shared" si="9"/>
        <v>1</v>
      </c>
      <c r="AM15" s="11">
        <f t="shared" si="10"/>
        <v>1</v>
      </c>
      <c r="AN15" s="11">
        <f t="shared" si="11"/>
        <v>0.91666666666666663</v>
      </c>
      <c r="AO15" s="11">
        <f t="shared" si="12"/>
        <v>0.77777777777777779</v>
      </c>
      <c r="AP15" s="11">
        <f t="shared" si="13"/>
        <v>1</v>
      </c>
      <c r="AQ15" s="11">
        <f t="shared" si="14"/>
        <v>0.75</v>
      </c>
      <c r="AR15" s="11">
        <f t="shared" si="15"/>
        <v>1</v>
      </c>
      <c r="AS15" s="11">
        <f t="shared" si="16"/>
        <v>0.66666666666666663</v>
      </c>
      <c r="AT15" s="11">
        <f t="shared" si="17"/>
        <v>1</v>
      </c>
      <c r="AU15" s="11">
        <f t="shared" si="18"/>
        <v>1</v>
      </c>
      <c r="AV15" s="11">
        <f t="shared" si="19"/>
        <v>1</v>
      </c>
      <c r="AW15" s="11">
        <f t="shared" si="20"/>
        <v>0.66666666666666663</v>
      </c>
      <c r="AX15" s="11">
        <f t="shared" si="21"/>
        <v>1</v>
      </c>
      <c r="AY15" s="11">
        <f t="shared" si="22"/>
        <v>1</v>
      </c>
      <c r="AZ15" s="11">
        <f t="shared" si="23"/>
        <v>1</v>
      </c>
      <c r="BA15" s="11">
        <f t="shared" si="24"/>
        <v>0.8</v>
      </c>
      <c r="BB15" s="11">
        <f t="shared" si="25"/>
        <v>1</v>
      </c>
    </row>
    <row r="16" spans="1:54" x14ac:dyDescent="0.3">
      <c r="A16" s="31">
        <v>1</v>
      </c>
      <c r="B16" s="86" t="s">
        <v>399</v>
      </c>
      <c r="C16" s="91" t="s">
        <v>681</v>
      </c>
      <c r="E16" s="1">
        <f t="shared" si="5"/>
        <v>109</v>
      </c>
      <c r="F16" s="1">
        <f t="shared" si="1"/>
        <v>11</v>
      </c>
      <c r="G16" s="14">
        <f t="shared" si="2"/>
        <v>0.90833333333333333</v>
      </c>
      <c r="H16" s="14">
        <f t="shared" si="3"/>
        <v>0.92608695652173911</v>
      </c>
      <c r="I16" s="125">
        <f t="shared" si="6"/>
        <v>0.92608695652173911</v>
      </c>
      <c r="J16" s="27"/>
      <c r="L16" s="1">
        <v>4</v>
      </c>
      <c r="M16" s="1">
        <v>8</v>
      </c>
      <c r="N16" s="1">
        <v>4</v>
      </c>
      <c r="O16" s="1">
        <v>6</v>
      </c>
      <c r="P16" s="1">
        <v>11</v>
      </c>
      <c r="Q16" s="1">
        <v>7</v>
      </c>
      <c r="R16" s="1">
        <v>10</v>
      </c>
      <c r="S16" s="1">
        <v>3</v>
      </c>
      <c r="T16" s="1">
        <v>6</v>
      </c>
      <c r="U16" s="1">
        <v>8</v>
      </c>
      <c r="V16" s="1">
        <v>4</v>
      </c>
      <c r="W16" s="1">
        <v>4</v>
      </c>
      <c r="X16" s="1">
        <v>4</v>
      </c>
      <c r="Y16" s="1">
        <v>4</v>
      </c>
      <c r="Z16" s="1">
        <v>6</v>
      </c>
      <c r="AA16" s="1">
        <v>6</v>
      </c>
      <c r="AB16" s="1">
        <v>5</v>
      </c>
      <c r="AC16" s="1">
        <v>4</v>
      </c>
      <c r="AD16" s="1">
        <v>5</v>
      </c>
      <c r="AF16" s="1">
        <v>103</v>
      </c>
      <c r="AJ16" s="11">
        <f t="shared" si="7"/>
        <v>0</v>
      </c>
      <c r="AK16" s="11">
        <f t="shared" si="8"/>
        <v>0</v>
      </c>
      <c r="AL16" s="11">
        <f t="shared" si="9"/>
        <v>0</v>
      </c>
      <c r="AM16" s="11">
        <f t="shared" si="10"/>
        <v>0</v>
      </c>
      <c r="AN16" s="11">
        <f t="shared" si="11"/>
        <v>0</v>
      </c>
      <c r="AO16" s="11">
        <f t="shared" si="12"/>
        <v>0</v>
      </c>
      <c r="AP16" s="11">
        <f t="shared" si="13"/>
        <v>0</v>
      </c>
      <c r="AQ16" s="11">
        <f t="shared" si="14"/>
        <v>0</v>
      </c>
      <c r="AR16" s="11">
        <f t="shared" si="15"/>
        <v>0</v>
      </c>
      <c r="AS16" s="11">
        <f t="shared" si="16"/>
        <v>0</v>
      </c>
      <c r="AT16" s="11">
        <f t="shared" si="17"/>
        <v>0</v>
      </c>
      <c r="AU16" s="11">
        <f t="shared" si="18"/>
        <v>0</v>
      </c>
      <c r="AV16" s="11">
        <f t="shared" si="19"/>
        <v>0</v>
      </c>
      <c r="AW16" s="11">
        <f t="shared" si="20"/>
        <v>0</v>
      </c>
      <c r="AX16" s="11">
        <f t="shared" si="21"/>
        <v>0</v>
      </c>
      <c r="AY16" s="11">
        <f t="shared" si="22"/>
        <v>0</v>
      </c>
      <c r="AZ16" s="11">
        <f t="shared" si="23"/>
        <v>0</v>
      </c>
      <c r="BA16" s="11">
        <f t="shared" si="24"/>
        <v>0</v>
      </c>
      <c r="BB16" s="11">
        <f t="shared" si="25"/>
        <v>0</v>
      </c>
    </row>
    <row r="17" spans="1:54" s="106" customFormat="1" x14ac:dyDescent="0.3">
      <c r="A17" s="106">
        <v>1</v>
      </c>
      <c r="B17" s="123" t="s">
        <v>682</v>
      </c>
      <c r="C17" s="108" t="s">
        <v>177</v>
      </c>
      <c r="G17" s="109"/>
      <c r="H17" s="109"/>
      <c r="I17" s="109"/>
      <c r="J17" s="109"/>
      <c r="AH17" s="110"/>
    </row>
    <row r="18" spans="1:54" x14ac:dyDescent="0.3">
      <c r="A18" s="31">
        <v>1</v>
      </c>
      <c r="B18" s="86" t="s">
        <v>699</v>
      </c>
      <c r="C18" s="91" t="s">
        <v>700</v>
      </c>
      <c r="E18" s="1">
        <f t="shared" ref="E18:E47" si="26">SUM(L18:AD18)</f>
        <v>74</v>
      </c>
      <c r="F18" s="1">
        <f t="shared" ref="F18:F32" si="27">$E$2-E18</f>
        <v>46</v>
      </c>
      <c r="G18" s="14">
        <f>E18/$E$2</f>
        <v>0.6166666666666667</v>
      </c>
      <c r="H18" s="14">
        <f t="shared" ref="H18:H47" si="28">IF(AD18&gt;3,(E18-AD18/2)/($E$2-$AD$2),(E18-AD18)/($E$2-$AD$2))</f>
        <v>0.63478260869565217</v>
      </c>
      <c r="I18" s="125">
        <f t="shared" ref="I18:I47" si="29">H18+J18</f>
        <v>0.63478260869565217</v>
      </c>
      <c r="J18" s="27"/>
      <c r="L18" s="1">
        <v>4</v>
      </c>
      <c r="M18" s="1">
        <v>0</v>
      </c>
      <c r="N18" s="1">
        <v>4</v>
      </c>
      <c r="O18" s="1">
        <v>4</v>
      </c>
      <c r="P18" s="1">
        <v>3</v>
      </c>
      <c r="Q18" s="1">
        <v>4.5</v>
      </c>
      <c r="R18" s="1">
        <v>9</v>
      </c>
      <c r="S18" s="1">
        <v>4</v>
      </c>
      <c r="T18" s="1">
        <v>5</v>
      </c>
      <c r="U18" s="1">
        <v>8</v>
      </c>
      <c r="V18" s="1">
        <v>4</v>
      </c>
      <c r="W18" s="1">
        <v>4</v>
      </c>
      <c r="X18" s="1">
        <v>4</v>
      </c>
      <c r="Y18" s="1">
        <v>2</v>
      </c>
      <c r="Z18" s="1">
        <v>2</v>
      </c>
      <c r="AA18" s="1">
        <v>6</v>
      </c>
      <c r="AB18" s="1">
        <v>3.5</v>
      </c>
      <c r="AC18" s="1">
        <v>2</v>
      </c>
      <c r="AD18" s="1">
        <v>1</v>
      </c>
      <c r="AF18" s="1">
        <v>65</v>
      </c>
      <c r="AJ18" s="11">
        <f t="shared" ref="AJ18:AJ47" si="30">L19/L$2</f>
        <v>1</v>
      </c>
      <c r="AK18" s="11">
        <f t="shared" ref="AK18:AK47" si="31">M19/M$2</f>
        <v>1</v>
      </c>
      <c r="AL18" s="11">
        <f t="shared" ref="AL18:AL47" si="32">N19/N$2</f>
        <v>1</v>
      </c>
      <c r="AM18" s="11">
        <f t="shared" ref="AM18:AM47" si="33">O19/O$2</f>
        <v>1</v>
      </c>
      <c r="AN18" s="11">
        <f t="shared" ref="AN18:AN47" si="34">P19/P$2</f>
        <v>0.91666666666666663</v>
      </c>
      <c r="AO18" s="11">
        <f t="shared" ref="AO18:AO47" si="35">Q19/Q$2</f>
        <v>0.83333333333333337</v>
      </c>
      <c r="AP18" s="11">
        <f t="shared" ref="AP18:AP47" si="36">R19/R$2</f>
        <v>0.8</v>
      </c>
      <c r="AQ18" s="11">
        <f t="shared" ref="AQ18:AQ47" si="37">S19/S$2</f>
        <v>1</v>
      </c>
      <c r="AR18" s="11">
        <f t="shared" ref="AR18:AR47" si="38">T19/T$2</f>
        <v>1</v>
      </c>
      <c r="AS18" s="11">
        <f t="shared" ref="AS18:AS47" si="39">U19/U$2</f>
        <v>1</v>
      </c>
      <c r="AT18" s="11">
        <f t="shared" ref="AT18:AT47" si="40">V19/V$2</f>
        <v>1</v>
      </c>
      <c r="AU18" s="11">
        <f t="shared" ref="AU18:AU47" si="41">W19/W$2</f>
        <v>1</v>
      </c>
      <c r="AV18" s="11">
        <f t="shared" ref="AV18:AV47" si="42">X19/X$2</f>
        <v>1</v>
      </c>
      <c r="AW18" s="11">
        <f t="shared" ref="AW18:AW47" si="43">Y19/Y$2</f>
        <v>1</v>
      </c>
      <c r="AX18" s="11">
        <f t="shared" ref="AX18:AX47" si="44">Z19/Z$2</f>
        <v>1</v>
      </c>
      <c r="AY18" s="11">
        <f t="shared" ref="AY18:AY47" si="45">AA19/AA$2</f>
        <v>1</v>
      </c>
      <c r="AZ18" s="11">
        <f t="shared" ref="AZ18:AZ47" si="46">AB19/AB$2</f>
        <v>0.7</v>
      </c>
      <c r="BA18" s="11">
        <f t="shared" ref="BA18:BA47" si="47">AC19/AC$2</f>
        <v>0.6</v>
      </c>
      <c r="BB18" s="11">
        <f t="shared" ref="BB18:BB47" si="48">AD19/AD$2</f>
        <v>1</v>
      </c>
    </row>
    <row r="19" spans="1:54" x14ac:dyDescent="0.3">
      <c r="A19" s="31">
        <v>1</v>
      </c>
      <c r="B19" s="86" t="s">
        <v>683</v>
      </c>
      <c r="C19" s="91" t="s">
        <v>265</v>
      </c>
      <c r="E19" s="1">
        <f t="shared" si="26"/>
        <v>112</v>
      </c>
      <c r="F19" s="1">
        <f t="shared" si="27"/>
        <v>8</v>
      </c>
      <c r="G19" s="14">
        <f>E19/$E$2</f>
        <v>0.93333333333333335</v>
      </c>
      <c r="H19" s="14">
        <f t="shared" si="28"/>
        <v>0.95217391304347831</v>
      </c>
      <c r="I19" s="125">
        <f t="shared" si="29"/>
        <v>0.95217391304347831</v>
      </c>
      <c r="J19" s="27"/>
      <c r="L19" s="1">
        <v>4</v>
      </c>
      <c r="M19" s="1">
        <v>8</v>
      </c>
      <c r="N19" s="1">
        <v>4</v>
      </c>
      <c r="O19" s="1">
        <v>6</v>
      </c>
      <c r="P19" s="1">
        <v>11</v>
      </c>
      <c r="Q19" s="1">
        <v>7.5</v>
      </c>
      <c r="R19" s="1">
        <v>8</v>
      </c>
      <c r="S19" s="1">
        <v>4</v>
      </c>
      <c r="T19" s="1">
        <v>6</v>
      </c>
      <c r="U19" s="1">
        <v>12</v>
      </c>
      <c r="V19" s="1">
        <v>4</v>
      </c>
      <c r="W19" s="1">
        <v>4</v>
      </c>
      <c r="X19" s="1">
        <v>4</v>
      </c>
      <c r="Y19" s="1">
        <v>6</v>
      </c>
      <c r="Z19" s="1">
        <v>6</v>
      </c>
      <c r="AA19" s="1">
        <v>6</v>
      </c>
      <c r="AB19" s="1">
        <v>3.5</v>
      </c>
      <c r="AC19" s="1">
        <v>3</v>
      </c>
      <c r="AD19" s="1">
        <v>5</v>
      </c>
      <c r="AF19" s="1">
        <v>55</v>
      </c>
      <c r="AJ19" s="11">
        <f t="shared" si="30"/>
        <v>0.25</v>
      </c>
      <c r="AK19" s="11">
        <f t="shared" si="31"/>
        <v>0.125</v>
      </c>
      <c r="AL19" s="11">
        <f t="shared" si="32"/>
        <v>1</v>
      </c>
      <c r="AM19" s="11">
        <f t="shared" si="33"/>
        <v>0.66666666666666663</v>
      </c>
      <c r="AN19" s="11">
        <f t="shared" si="34"/>
        <v>0</v>
      </c>
      <c r="AO19" s="11">
        <f t="shared" si="35"/>
        <v>0.5</v>
      </c>
      <c r="AP19" s="11">
        <f t="shared" si="36"/>
        <v>0.9</v>
      </c>
      <c r="AQ19" s="11">
        <f t="shared" si="37"/>
        <v>0</v>
      </c>
      <c r="AR19" s="11">
        <f t="shared" si="38"/>
        <v>1</v>
      </c>
      <c r="AS19" s="11">
        <f t="shared" si="39"/>
        <v>0.66666666666666663</v>
      </c>
      <c r="AT19" s="11">
        <f t="shared" si="40"/>
        <v>1</v>
      </c>
      <c r="AU19" s="11">
        <f t="shared" si="41"/>
        <v>0</v>
      </c>
      <c r="AV19" s="11">
        <f t="shared" si="42"/>
        <v>0.5</v>
      </c>
      <c r="AW19" s="11">
        <f t="shared" si="43"/>
        <v>0.66666666666666663</v>
      </c>
      <c r="AX19" s="11">
        <f t="shared" si="44"/>
        <v>1</v>
      </c>
      <c r="AY19" s="11">
        <f t="shared" si="45"/>
        <v>0.66666666666666663</v>
      </c>
      <c r="AZ19" s="11">
        <f t="shared" si="46"/>
        <v>0.8</v>
      </c>
      <c r="BA19" s="11">
        <f t="shared" si="47"/>
        <v>0</v>
      </c>
      <c r="BB19" s="11">
        <f t="shared" si="48"/>
        <v>0.2</v>
      </c>
    </row>
    <row r="20" spans="1:54" x14ac:dyDescent="0.3">
      <c r="A20" s="31">
        <v>1</v>
      </c>
      <c r="B20" s="86" t="s">
        <v>750</v>
      </c>
      <c r="C20" s="91" t="s">
        <v>280</v>
      </c>
      <c r="E20" s="1">
        <f t="shared" si="26"/>
        <v>62.5</v>
      </c>
      <c r="F20" s="1">
        <f t="shared" si="27"/>
        <v>57.5</v>
      </c>
      <c r="G20" s="14">
        <f t="shared" ref="G20:G47" si="49">E20/$E$2</f>
        <v>0.52083333333333337</v>
      </c>
      <c r="H20" s="14">
        <f t="shared" si="28"/>
        <v>0.5347826086956522</v>
      </c>
      <c r="I20" s="125">
        <f t="shared" si="29"/>
        <v>0.56478260869565222</v>
      </c>
      <c r="J20" s="27">
        <v>0.03</v>
      </c>
      <c r="L20" s="1">
        <v>1</v>
      </c>
      <c r="M20" s="1">
        <v>1</v>
      </c>
      <c r="N20" s="1">
        <v>4</v>
      </c>
      <c r="O20" s="1">
        <v>4</v>
      </c>
      <c r="P20" s="1">
        <v>0</v>
      </c>
      <c r="Q20" s="1">
        <v>4.5</v>
      </c>
      <c r="R20" s="1">
        <v>9</v>
      </c>
      <c r="S20" s="1">
        <v>0</v>
      </c>
      <c r="T20" s="1">
        <v>6</v>
      </c>
      <c r="U20" s="1">
        <v>8</v>
      </c>
      <c r="V20" s="1">
        <v>4</v>
      </c>
      <c r="W20" s="1">
        <v>0</v>
      </c>
      <c r="X20" s="1">
        <v>2</v>
      </c>
      <c r="Y20" s="1">
        <v>4</v>
      </c>
      <c r="Z20" s="1">
        <v>6</v>
      </c>
      <c r="AA20" s="1">
        <v>4</v>
      </c>
      <c r="AB20" s="1">
        <v>4</v>
      </c>
      <c r="AC20" s="1">
        <v>0</v>
      </c>
      <c r="AD20" s="1">
        <v>1</v>
      </c>
      <c r="AF20" s="1">
        <v>85</v>
      </c>
      <c r="AJ20" s="11">
        <f t="shared" si="30"/>
        <v>1</v>
      </c>
      <c r="AK20" s="11">
        <f t="shared" si="31"/>
        <v>1</v>
      </c>
      <c r="AL20" s="11">
        <f t="shared" si="32"/>
        <v>1</v>
      </c>
      <c r="AM20" s="11">
        <f t="shared" si="33"/>
        <v>0.5</v>
      </c>
      <c r="AN20" s="11">
        <f t="shared" si="34"/>
        <v>0.91666666666666663</v>
      </c>
      <c r="AO20" s="11">
        <f t="shared" si="35"/>
        <v>0.77777777777777779</v>
      </c>
      <c r="AP20" s="11">
        <f t="shared" si="36"/>
        <v>1</v>
      </c>
      <c r="AQ20" s="11">
        <f t="shared" si="37"/>
        <v>1</v>
      </c>
      <c r="AR20" s="11">
        <f t="shared" si="38"/>
        <v>1</v>
      </c>
      <c r="AS20" s="11">
        <f t="shared" si="39"/>
        <v>0.33333333333333331</v>
      </c>
      <c r="AT20" s="11">
        <f t="shared" si="40"/>
        <v>1</v>
      </c>
      <c r="AU20" s="11">
        <f t="shared" si="41"/>
        <v>1</v>
      </c>
      <c r="AV20" s="11">
        <f t="shared" si="42"/>
        <v>1</v>
      </c>
      <c r="AW20" s="11">
        <f t="shared" si="43"/>
        <v>0.33333333333333331</v>
      </c>
      <c r="AX20" s="11">
        <f t="shared" si="44"/>
        <v>0.33333333333333331</v>
      </c>
      <c r="AY20" s="11">
        <f t="shared" si="45"/>
        <v>1</v>
      </c>
      <c r="AZ20" s="11">
        <f t="shared" si="46"/>
        <v>1</v>
      </c>
      <c r="BA20" s="11">
        <f t="shared" si="47"/>
        <v>0.4</v>
      </c>
      <c r="BB20" s="11">
        <f t="shared" si="48"/>
        <v>0.2</v>
      </c>
    </row>
    <row r="21" spans="1:54" x14ac:dyDescent="0.3">
      <c r="A21" s="31">
        <v>1</v>
      </c>
      <c r="B21" s="86" t="s">
        <v>684</v>
      </c>
      <c r="C21" s="91" t="s">
        <v>208</v>
      </c>
      <c r="E21" s="1">
        <f t="shared" si="26"/>
        <v>91</v>
      </c>
      <c r="F21" s="1">
        <f t="shared" si="27"/>
        <v>29</v>
      </c>
      <c r="G21" s="14">
        <f t="shared" si="49"/>
        <v>0.7583333333333333</v>
      </c>
      <c r="H21" s="14">
        <f t="shared" si="28"/>
        <v>0.78260869565217395</v>
      </c>
      <c r="I21" s="125">
        <f t="shared" si="29"/>
        <v>0.78260869565217395</v>
      </c>
      <c r="J21" s="27"/>
      <c r="L21" s="1">
        <v>4</v>
      </c>
      <c r="M21" s="1">
        <v>8</v>
      </c>
      <c r="N21" s="1">
        <v>4</v>
      </c>
      <c r="O21" s="1">
        <v>3</v>
      </c>
      <c r="P21" s="1">
        <v>11</v>
      </c>
      <c r="Q21" s="1">
        <v>7</v>
      </c>
      <c r="R21" s="1">
        <v>10</v>
      </c>
      <c r="S21" s="1">
        <v>4</v>
      </c>
      <c r="T21" s="1">
        <v>6</v>
      </c>
      <c r="U21" s="1">
        <v>4</v>
      </c>
      <c r="V21" s="1">
        <v>4</v>
      </c>
      <c r="W21" s="1">
        <v>4</v>
      </c>
      <c r="X21" s="1">
        <v>4</v>
      </c>
      <c r="Y21" s="1">
        <v>2</v>
      </c>
      <c r="Z21" s="1">
        <v>2</v>
      </c>
      <c r="AA21" s="1">
        <v>6</v>
      </c>
      <c r="AB21" s="1">
        <v>5</v>
      </c>
      <c r="AC21" s="1">
        <v>2</v>
      </c>
      <c r="AD21" s="1">
        <v>1</v>
      </c>
      <c r="AF21" s="1">
        <v>73</v>
      </c>
      <c r="AJ21" s="11">
        <f t="shared" si="30"/>
        <v>1</v>
      </c>
      <c r="AK21" s="11">
        <f t="shared" si="31"/>
        <v>0.25</v>
      </c>
      <c r="AL21" s="11">
        <f t="shared" si="32"/>
        <v>1</v>
      </c>
      <c r="AM21" s="11">
        <f t="shared" si="33"/>
        <v>0.16666666666666666</v>
      </c>
      <c r="AN21" s="11">
        <f t="shared" si="34"/>
        <v>0.41666666666666669</v>
      </c>
      <c r="AO21" s="11">
        <f t="shared" si="35"/>
        <v>0.3888888888888889</v>
      </c>
      <c r="AP21" s="11">
        <f t="shared" si="36"/>
        <v>1</v>
      </c>
      <c r="AQ21" s="11">
        <f t="shared" si="37"/>
        <v>1</v>
      </c>
      <c r="AR21" s="11">
        <f t="shared" si="38"/>
        <v>1</v>
      </c>
      <c r="AS21" s="11">
        <f t="shared" si="39"/>
        <v>0.66666666666666663</v>
      </c>
      <c r="AT21" s="11">
        <f t="shared" si="40"/>
        <v>1</v>
      </c>
      <c r="AU21" s="11">
        <f t="shared" si="41"/>
        <v>0</v>
      </c>
      <c r="AV21" s="11">
        <f t="shared" si="42"/>
        <v>1</v>
      </c>
      <c r="AW21" s="11">
        <f t="shared" si="43"/>
        <v>0.66666666666666663</v>
      </c>
      <c r="AX21" s="11">
        <f t="shared" si="44"/>
        <v>1</v>
      </c>
      <c r="AY21" s="11">
        <f t="shared" si="45"/>
        <v>1</v>
      </c>
      <c r="AZ21" s="11">
        <f t="shared" si="46"/>
        <v>0.5</v>
      </c>
      <c r="BA21" s="11">
        <f t="shared" si="47"/>
        <v>0.3</v>
      </c>
      <c r="BB21" s="11">
        <f t="shared" si="48"/>
        <v>0.2</v>
      </c>
    </row>
    <row r="22" spans="1:54" x14ac:dyDescent="0.3">
      <c r="A22" s="31">
        <v>1</v>
      </c>
      <c r="B22" s="86" t="s">
        <v>685</v>
      </c>
      <c r="C22" s="91" t="s">
        <v>124</v>
      </c>
      <c r="E22" s="1">
        <f t="shared" si="26"/>
        <v>76.5</v>
      </c>
      <c r="F22" s="1">
        <f t="shared" si="27"/>
        <v>43.5</v>
      </c>
      <c r="G22" s="14">
        <f t="shared" si="49"/>
        <v>0.63749999999999996</v>
      </c>
      <c r="H22" s="14">
        <f t="shared" si="28"/>
        <v>0.65652173913043477</v>
      </c>
      <c r="I22" s="125">
        <f t="shared" si="29"/>
        <v>0.65652173913043477</v>
      </c>
      <c r="J22" s="27"/>
      <c r="L22" s="1">
        <v>4</v>
      </c>
      <c r="M22" s="1">
        <v>2</v>
      </c>
      <c r="N22" s="1">
        <v>4</v>
      </c>
      <c r="O22" s="1">
        <v>1</v>
      </c>
      <c r="P22" s="1">
        <v>5</v>
      </c>
      <c r="Q22" s="1">
        <v>3.5</v>
      </c>
      <c r="R22" s="1">
        <v>10</v>
      </c>
      <c r="S22" s="1">
        <v>4</v>
      </c>
      <c r="T22" s="1">
        <v>6</v>
      </c>
      <c r="U22" s="1">
        <v>8</v>
      </c>
      <c r="V22" s="1">
        <v>4</v>
      </c>
      <c r="W22" s="1">
        <v>0</v>
      </c>
      <c r="X22" s="1">
        <v>4</v>
      </c>
      <c r="Y22" s="1">
        <v>4</v>
      </c>
      <c r="Z22" s="1">
        <v>6</v>
      </c>
      <c r="AA22" s="1">
        <v>6</v>
      </c>
      <c r="AB22" s="1">
        <v>2.5</v>
      </c>
      <c r="AC22" s="1">
        <v>1.5</v>
      </c>
      <c r="AD22" s="1">
        <v>1</v>
      </c>
      <c r="AF22" s="1">
        <v>50</v>
      </c>
      <c r="AJ22" s="11">
        <f t="shared" si="30"/>
        <v>1</v>
      </c>
      <c r="AK22" s="11">
        <f t="shared" si="31"/>
        <v>0</v>
      </c>
      <c r="AL22" s="11">
        <f t="shared" si="32"/>
        <v>0</v>
      </c>
      <c r="AM22" s="11">
        <f t="shared" si="33"/>
        <v>0</v>
      </c>
      <c r="AN22" s="11">
        <f t="shared" si="34"/>
        <v>0.58333333333333337</v>
      </c>
      <c r="AO22" s="11">
        <f t="shared" si="35"/>
        <v>0.72222222222222221</v>
      </c>
      <c r="AP22" s="11">
        <f t="shared" si="36"/>
        <v>0.6</v>
      </c>
      <c r="AQ22" s="11">
        <f t="shared" si="37"/>
        <v>0</v>
      </c>
      <c r="AR22" s="11">
        <f t="shared" si="38"/>
        <v>1</v>
      </c>
      <c r="AS22" s="11">
        <f t="shared" si="39"/>
        <v>0.33333333333333331</v>
      </c>
      <c r="AT22" s="11">
        <f t="shared" si="40"/>
        <v>1</v>
      </c>
      <c r="AU22" s="11">
        <f t="shared" si="41"/>
        <v>0.5</v>
      </c>
      <c r="AV22" s="11">
        <f t="shared" si="42"/>
        <v>0.5</v>
      </c>
      <c r="AW22" s="11">
        <f t="shared" si="43"/>
        <v>0.66666666666666663</v>
      </c>
      <c r="AX22" s="11">
        <f t="shared" si="44"/>
        <v>0</v>
      </c>
      <c r="AY22" s="11">
        <f t="shared" si="45"/>
        <v>0.66666666666666663</v>
      </c>
      <c r="AZ22" s="11">
        <f t="shared" si="46"/>
        <v>1</v>
      </c>
      <c r="BA22" s="11">
        <f t="shared" si="47"/>
        <v>0</v>
      </c>
      <c r="BB22" s="11">
        <f t="shared" si="48"/>
        <v>0.4</v>
      </c>
    </row>
    <row r="23" spans="1:54" x14ac:dyDescent="0.3">
      <c r="A23" s="31">
        <v>1</v>
      </c>
      <c r="B23" s="86" t="s">
        <v>249</v>
      </c>
      <c r="C23" s="91" t="s">
        <v>686</v>
      </c>
      <c r="E23" s="1">
        <f t="shared" si="26"/>
        <v>56.5</v>
      </c>
      <c r="F23" s="1">
        <f t="shared" si="27"/>
        <v>63.5</v>
      </c>
      <c r="G23" s="14">
        <f t="shared" si="49"/>
        <v>0.47083333333333333</v>
      </c>
      <c r="H23" s="14">
        <f t="shared" si="28"/>
        <v>0.47391304347826085</v>
      </c>
      <c r="I23" s="125">
        <f t="shared" si="29"/>
        <v>0.55391304347826087</v>
      </c>
      <c r="J23" s="27">
        <v>0.08</v>
      </c>
      <c r="L23" s="1">
        <v>4</v>
      </c>
      <c r="M23" s="1">
        <v>0</v>
      </c>
      <c r="N23" s="1">
        <v>0</v>
      </c>
      <c r="O23" s="1">
        <v>0</v>
      </c>
      <c r="P23" s="1">
        <v>7</v>
      </c>
      <c r="Q23" s="1">
        <v>6.5</v>
      </c>
      <c r="R23" s="1">
        <v>6</v>
      </c>
      <c r="S23" s="1">
        <v>0</v>
      </c>
      <c r="T23" s="1">
        <v>6</v>
      </c>
      <c r="U23" s="1">
        <v>4</v>
      </c>
      <c r="V23" s="1">
        <v>4</v>
      </c>
      <c r="W23" s="1">
        <v>2</v>
      </c>
      <c r="X23" s="1">
        <v>2</v>
      </c>
      <c r="Y23" s="1">
        <v>4</v>
      </c>
      <c r="Z23" s="1">
        <v>0</v>
      </c>
      <c r="AA23" s="1">
        <v>4</v>
      </c>
      <c r="AB23" s="1">
        <v>5</v>
      </c>
      <c r="AC23" s="1">
        <v>0</v>
      </c>
      <c r="AD23" s="1">
        <v>2</v>
      </c>
      <c r="AF23" s="1">
        <v>60</v>
      </c>
      <c r="AJ23" s="11">
        <f t="shared" si="30"/>
        <v>1</v>
      </c>
      <c r="AK23" s="11">
        <f t="shared" si="31"/>
        <v>0</v>
      </c>
      <c r="AL23" s="11">
        <f t="shared" si="32"/>
        <v>1</v>
      </c>
      <c r="AM23" s="11">
        <f t="shared" si="33"/>
        <v>0.5</v>
      </c>
      <c r="AN23" s="11">
        <f t="shared" si="34"/>
        <v>0.91666666666666663</v>
      </c>
      <c r="AO23" s="11">
        <f t="shared" si="35"/>
        <v>0.77777777777777779</v>
      </c>
      <c r="AP23" s="11">
        <f t="shared" si="36"/>
        <v>0.9</v>
      </c>
      <c r="AQ23" s="11">
        <f t="shared" si="37"/>
        <v>1</v>
      </c>
      <c r="AR23" s="11">
        <f t="shared" si="38"/>
        <v>0.83333333333333337</v>
      </c>
      <c r="AS23" s="11">
        <f t="shared" si="39"/>
        <v>0.66666666666666663</v>
      </c>
      <c r="AT23" s="11">
        <f t="shared" si="40"/>
        <v>1</v>
      </c>
      <c r="AU23" s="11">
        <f t="shared" si="41"/>
        <v>1</v>
      </c>
      <c r="AV23" s="11">
        <f t="shared" si="42"/>
        <v>1</v>
      </c>
      <c r="AW23" s="11">
        <f t="shared" si="43"/>
        <v>0.33333333333333331</v>
      </c>
      <c r="AX23" s="11">
        <f t="shared" si="44"/>
        <v>0.33333333333333331</v>
      </c>
      <c r="AY23" s="11">
        <f t="shared" si="45"/>
        <v>1</v>
      </c>
      <c r="AZ23" s="11">
        <f t="shared" si="46"/>
        <v>0.8</v>
      </c>
      <c r="BA23" s="11">
        <f t="shared" si="47"/>
        <v>0.4</v>
      </c>
      <c r="BB23" s="11">
        <f t="shared" si="48"/>
        <v>0.2</v>
      </c>
    </row>
    <row r="24" spans="1:54" x14ac:dyDescent="0.3">
      <c r="A24" s="31">
        <v>1</v>
      </c>
      <c r="B24" s="86" t="s">
        <v>687</v>
      </c>
      <c r="C24" s="91" t="s">
        <v>790</v>
      </c>
      <c r="E24" s="1">
        <f t="shared" si="26"/>
        <v>84</v>
      </c>
      <c r="F24" s="1">
        <f t="shared" si="27"/>
        <v>36</v>
      </c>
      <c r="G24" s="14">
        <f t="shared" si="49"/>
        <v>0.7</v>
      </c>
      <c r="H24" s="14">
        <f t="shared" si="28"/>
        <v>0.72173913043478266</v>
      </c>
      <c r="I24" s="125">
        <f t="shared" si="29"/>
        <v>0.79173913043478272</v>
      </c>
      <c r="J24" s="27">
        <v>7.0000000000000007E-2</v>
      </c>
      <c r="L24" s="1">
        <v>4</v>
      </c>
      <c r="M24" s="1">
        <v>0</v>
      </c>
      <c r="N24" s="1">
        <v>4</v>
      </c>
      <c r="O24" s="1">
        <v>3</v>
      </c>
      <c r="P24" s="1">
        <v>11</v>
      </c>
      <c r="Q24" s="1">
        <v>7</v>
      </c>
      <c r="R24" s="1">
        <v>9</v>
      </c>
      <c r="S24" s="1">
        <v>4</v>
      </c>
      <c r="T24" s="1">
        <v>5</v>
      </c>
      <c r="U24" s="1">
        <v>8</v>
      </c>
      <c r="V24" s="1">
        <v>4</v>
      </c>
      <c r="W24" s="1">
        <v>4</v>
      </c>
      <c r="X24" s="1">
        <v>4</v>
      </c>
      <c r="Y24" s="1">
        <v>2</v>
      </c>
      <c r="Z24" s="1">
        <v>2</v>
      </c>
      <c r="AA24" s="1">
        <v>6</v>
      </c>
      <c r="AB24" s="1">
        <v>4</v>
      </c>
      <c r="AC24" s="1">
        <v>2</v>
      </c>
      <c r="AD24" s="1">
        <v>1</v>
      </c>
      <c r="AF24" s="1">
        <v>80</v>
      </c>
      <c r="AJ24" s="11">
        <f t="shared" si="30"/>
        <v>1</v>
      </c>
      <c r="AK24" s="11">
        <f t="shared" si="31"/>
        <v>1</v>
      </c>
      <c r="AL24" s="11">
        <f t="shared" si="32"/>
        <v>1</v>
      </c>
      <c r="AM24" s="11">
        <f t="shared" si="33"/>
        <v>0.66666666666666663</v>
      </c>
      <c r="AN24" s="11">
        <f t="shared" si="34"/>
        <v>0.5</v>
      </c>
      <c r="AO24" s="11">
        <f t="shared" si="35"/>
        <v>0.66666666666666663</v>
      </c>
      <c r="AP24" s="11">
        <f t="shared" si="36"/>
        <v>0.9</v>
      </c>
      <c r="AQ24" s="11">
        <f t="shared" si="37"/>
        <v>0.75</v>
      </c>
      <c r="AR24" s="11">
        <f t="shared" si="38"/>
        <v>0.66666666666666663</v>
      </c>
      <c r="AS24" s="11">
        <f t="shared" si="39"/>
        <v>0.5</v>
      </c>
      <c r="AT24" s="11">
        <f t="shared" si="40"/>
        <v>1</v>
      </c>
      <c r="AU24" s="11">
        <f t="shared" si="41"/>
        <v>1</v>
      </c>
      <c r="AV24" s="11">
        <f t="shared" si="42"/>
        <v>0.5</v>
      </c>
      <c r="AW24" s="11">
        <f t="shared" si="43"/>
        <v>0.66666666666666663</v>
      </c>
      <c r="AX24" s="11">
        <f t="shared" si="44"/>
        <v>0.66666666666666663</v>
      </c>
      <c r="AY24" s="11">
        <f t="shared" si="45"/>
        <v>1</v>
      </c>
      <c r="AZ24" s="11">
        <f t="shared" si="46"/>
        <v>0.2</v>
      </c>
      <c r="BA24" s="11">
        <f t="shared" si="47"/>
        <v>0.4</v>
      </c>
      <c r="BB24" s="11">
        <f t="shared" si="48"/>
        <v>0.8</v>
      </c>
    </row>
    <row r="25" spans="1:54" x14ac:dyDescent="0.3">
      <c r="A25" s="31">
        <v>1</v>
      </c>
      <c r="B25" s="86" t="s">
        <v>688</v>
      </c>
      <c r="C25" s="91" t="s">
        <v>689</v>
      </c>
      <c r="E25" s="1">
        <f t="shared" si="26"/>
        <v>85</v>
      </c>
      <c r="F25" s="1">
        <f t="shared" si="27"/>
        <v>35</v>
      </c>
      <c r="G25" s="14">
        <f t="shared" si="49"/>
        <v>0.70833333333333337</v>
      </c>
      <c r="H25" s="14">
        <f t="shared" si="28"/>
        <v>0.72173913043478266</v>
      </c>
      <c r="I25" s="125">
        <f t="shared" si="29"/>
        <v>0.72173913043478266</v>
      </c>
      <c r="J25" s="27"/>
      <c r="L25" s="1">
        <v>4</v>
      </c>
      <c r="M25" s="1">
        <v>8</v>
      </c>
      <c r="N25" s="1">
        <v>4</v>
      </c>
      <c r="O25" s="1">
        <v>4</v>
      </c>
      <c r="P25" s="1">
        <v>6</v>
      </c>
      <c r="Q25" s="1">
        <v>6</v>
      </c>
      <c r="R25" s="1">
        <v>9</v>
      </c>
      <c r="S25" s="1">
        <v>3</v>
      </c>
      <c r="T25" s="1">
        <v>4</v>
      </c>
      <c r="U25" s="1">
        <v>6</v>
      </c>
      <c r="V25" s="1">
        <v>4</v>
      </c>
      <c r="W25" s="1">
        <v>4</v>
      </c>
      <c r="X25" s="1">
        <v>2</v>
      </c>
      <c r="Y25" s="1">
        <v>4</v>
      </c>
      <c r="Z25" s="1">
        <v>4</v>
      </c>
      <c r="AA25" s="1">
        <v>6</v>
      </c>
      <c r="AB25" s="1">
        <v>1</v>
      </c>
      <c r="AC25" s="1">
        <v>2</v>
      </c>
      <c r="AD25" s="1">
        <v>4</v>
      </c>
      <c r="AF25" s="1">
        <v>150</v>
      </c>
      <c r="AJ25" s="11">
        <f t="shared" si="30"/>
        <v>0.75</v>
      </c>
      <c r="AK25" s="11">
        <f t="shared" si="31"/>
        <v>0.625</v>
      </c>
      <c r="AL25" s="11">
        <f t="shared" si="32"/>
        <v>1</v>
      </c>
      <c r="AM25" s="11">
        <f t="shared" si="33"/>
        <v>1</v>
      </c>
      <c r="AN25" s="11">
        <f t="shared" si="34"/>
        <v>0.83333333333333337</v>
      </c>
      <c r="AO25" s="11">
        <f t="shared" si="35"/>
        <v>0.55555555555555558</v>
      </c>
      <c r="AP25" s="11">
        <f t="shared" si="36"/>
        <v>1</v>
      </c>
      <c r="AQ25" s="11">
        <f t="shared" si="37"/>
        <v>0.75</v>
      </c>
      <c r="AR25" s="11">
        <f t="shared" si="38"/>
        <v>1</v>
      </c>
      <c r="AS25" s="11">
        <f t="shared" si="39"/>
        <v>0.83333333333333337</v>
      </c>
      <c r="AT25" s="11">
        <f t="shared" si="40"/>
        <v>1</v>
      </c>
      <c r="AU25" s="11">
        <f t="shared" si="41"/>
        <v>0.5</v>
      </c>
      <c r="AV25" s="11">
        <f t="shared" si="42"/>
        <v>1</v>
      </c>
      <c r="AW25" s="11">
        <f t="shared" si="43"/>
        <v>0.66666666666666663</v>
      </c>
      <c r="AX25" s="11">
        <f t="shared" si="44"/>
        <v>1</v>
      </c>
      <c r="AY25" s="11">
        <f t="shared" si="45"/>
        <v>1</v>
      </c>
      <c r="AZ25" s="11">
        <f t="shared" si="46"/>
        <v>1</v>
      </c>
      <c r="BA25" s="11">
        <f t="shared" si="47"/>
        <v>0.2</v>
      </c>
      <c r="BB25" s="11">
        <f t="shared" si="48"/>
        <v>0.4</v>
      </c>
    </row>
    <row r="26" spans="1:54" x14ac:dyDescent="0.3">
      <c r="A26" s="31">
        <v>1</v>
      </c>
      <c r="B26" s="86" t="s">
        <v>690</v>
      </c>
      <c r="C26" s="91" t="s">
        <v>183</v>
      </c>
      <c r="E26" s="1">
        <f t="shared" si="26"/>
        <v>96</v>
      </c>
      <c r="F26" s="1">
        <f t="shared" si="27"/>
        <v>24</v>
      </c>
      <c r="G26" s="14">
        <f t="shared" si="49"/>
        <v>0.8</v>
      </c>
      <c r="H26" s="14">
        <f t="shared" si="28"/>
        <v>0.81739130434782614</v>
      </c>
      <c r="I26" s="125">
        <f t="shared" si="29"/>
        <v>0.81739130434782614</v>
      </c>
      <c r="J26" s="27"/>
      <c r="L26" s="1">
        <v>3</v>
      </c>
      <c r="M26" s="1">
        <v>5</v>
      </c>
      <c r="N26" s="1">
        <v>4</v>
      </c>
      <c r="O26" s="1">
        <v>6</v>
      </c>
      <c r="P26" s="1">
        <v>10</v>
      </c>
      <c r="Q26" s="1">
        <v>5</v>
      </c>
      <c r="R26" s="1">
        <v>10</v>
      </c>
      <c r="S26" s="1">
        <v>3</v>
      </c>
      <c r="T26" s="1">
        <v>6</v>
      </c>
      <c r="U26" s="1">
        <v>10</v>
      </c>
      <c r="V26" s="1">
        <v>4</v>
      </c>
      <c r="W26" s="1">
        <v>2</v>
      </c>
      <c r="X26" s="1">
        <v>4</v>
      </c>
      <c r="Y26" s="1">
        <v>4</v>
      </c>
      <c r="Z26" s="1">
        <v>6</v>
      </c>
      <c r="AA26" s="1">
        <v>6</v>
      </c>
      <c r="AB26" s="1">
        <v>5</v>
      </c>
      <c r="AC26" s="1">
        <v>1</v>
      </c>
      <c r="AD26" s="1">
        <v>2</v>
      </c>
      <c r="AF26" s="1">
        <v>90</v>
      </c>
      <c r="AJ26" s="11">
        <f t="shared" si="30"/>
        <v>1</v>
      </c>
      <c r="AK26" s="11">
        <f t="shared" si="31"/>
        <v>1</v>
      </c>
      <c r="AL26" s="11">
        <f t="shared" si="32"/>
        <v>1</v>
      </c>
      <c r="AM26" s="11">
        <f t="shared" si="33"/>
        <v>0.83333333333333337</v>
      </c>
      <c r="AN26" s="11">
        <f t="shared" si="34"/>
        <v>0.75</v>
      </c>
      <c r="AO26" s="11">
        <f t="shared" si="35"/>
        <v>1</v>
      </c>
      <c r="AP26" s="11">
        <f t="shared" si="36"/>
        <v>0.8</v>
      </c>
      <c r="AQ26" s="11">
        <f t="shared" si="37"/>
        <v>1</v>
      </c>
      <c r="AR26" s="11">
        <f t="shared" si="38"/>
        <v>1</v>
      </c>
      <c r="AS26" s="11">
        <f t="shared" si="39"/>
        <v>0.66666666666666663</v>
      </c>
      <c r="AT26" s="11">
        <f t="shared" si="40"/>
        <v>1</v>
      </c>
      <c r="AU26" s="11">
        <f t="shared" si="41"/>
        <v>0.5</v>
      </c>
      <c r="AV26" s="11">
        <f t="shared" si="42"/>
        <v>0.5</v>
      </c>
      <c r="AW26" s="11">
        <f t="shared" si="43"/>
        <v>0</v>
      </c>
      <c r="AX26" s="11">
        <f t="shared" si="44"/>
        <v>1</v>
      </c>
      <c r="AY26" s="11">
        <f t="shared" si="45"/>
        <v>1</v>
      </c>
      <c r="AZ26" s="11">
        <f t="shared" si="46"/>
        <v>1</v>
      </c>
      <c r="BA26" s="11">
        <f t="shared" si="47"/>
        <v>0.8</v>
      </c>
      <c r="BB26" s="11">
        <f t="shared" si="48"/>
        <v>0.4</v>
      </c>
    </row>
    <row r="27" spans="1:54" x14ac:dyDescent="0.3">
      <c r="A27" s="31">
        <v>1</v>
      </c>
      <c r="B27" s="86" t="s">
        <v>691</v>
      </c>
      <c r="C27" s="92" t="s">
        <v>432</v>
      </c>
      <c r="E27" s="1">
        <f t="shared" si="26"/>
        <v>96</v>
      </c>
      <c r="F27" s="1">
        <f t="shared" si="27"/>
        <v>24</v>
      </c>
      <c r="G27" s="14">
        <f t="shared" si="49"/>
        <v>0.8</v>
      </c>
      <c r="H27" s="14">
        <f t="shared" si="28"/>
        <v>0.81739130434782614</v>
      </c>
      <c r="I27" s="125">
        <f t="shared" si="29"/>
        <v>0.91739130434782612</v>
      </c>
      <c r="J27" s="27">
        <v>0.1</v>
      </c>
      <c r="L27" s="1">
        <v>4</v>
      </c>
      <c r="M27" s="1">
        <v>8</v>
      </c>
      <c r="N27" s="1">
        <v>4</v>
      </c>
      <c r="O27" s="1">
        <v>5</v>
      </c>
      <c r="P27" s="1">
        <v>9</v>
      </c>
      <c r="Q27" s="1">
        <v>9</v>
      </c>
      <c r="R27" s="1">
        <v>8</v>
      </c>
      <c r="S27" s="1">
        <v>4</v>
      </c>
      <c r="T27" s="1">
        <v>6</v>
      </c>
      <c r="U27" s="1">
        <v>8</v>
      </c>
      <c r="V27" s="1">
        <v>4</v>
      </c>
      <c r="W27" s="1">
        <v>2</v>
      </c>
      <c r="X27" s="1">
        <v>2</v>
      </c>
      <c r="Y27" s="1">
        <v>0</v>
      </c>
      <c r="Z27" s="1">
        <v>6</v>
      </c>
      <c r="AA27" s="1">
        <v>6</v>
      </c>
      <c r="AB27" s="1">
        <v>5</v>
      </c>
      <c r="AC27" s="1">
        <v>4</v>
      </c>
      <c r="AD27" s="1">
        <v>2</v>
      </c>
      <c r="AF27" s="1">
        <v>75</v>
      </c>
      <c r="AJ27" s="11">
        <f t="shared" si="30"/>
        <v>1</v>
      </c>
      <c r="AK27" s="11">
        <f t="shared" si="31"/>
        <v>0.875</v>
      </c>
      <c r="AL27" s="11">
        <f t="shared" si="32"/>
        <v>1</v>
      </c>
      <c r="AM27" s="11">
        <f t="shared" si="33"/>
        <v>1</v>
      </c>
      <c r="AN27" s="11">
        <f t="shared" si="34"/>
        <v>0.83333333333333337</v>
      </c>
      <c r="AO27" s="11">
        <f t="shared" si="35"/>
        <v>1</v>
      </c>
      <c r="AP27" s="11">
        <f t="shared" si="36"/>
        <v>0.9</v>
      </c>
      <c r="AQ27" s="11">
        <f t="shared" si="37"/>
        <v>1</v>
      </c>
      <c r="AR27" s="11">
        <f t="shared" si="38"/>
        <v>1</v>
      </c>
      <c r="AS27" s="11">
        <f t="shared" si="39"/>
        <v>0.66666666666666663</v>
      </c>
      <c r="AT27" s="11">
        <f t="shared" si="40"/>
        <v>1</v>
      </c>
      <c r="AU27" s="11">
        <f t="shared" si="41"/>
        <v>0.5</v>
      </c>
      <c r="AV27" s="11">
        <f t="shared" si="42"/>
        <v>1</v>
      </c>
      <c r="AW27" s="11">
        <f t="shared" si="43"/>
        <v>0.66666666666666663</v>
      </c>
      <c r="AX27" s="11">
        <f t="shared" si="44"/>
        <v>0.66666666666666663</v>
      </c>
      <c r="AY27" s="11">
        <f t="shared" si="45"/>
        <v>1</v>
      </c>
      <c r="AZ27" s="11">
        <f t="shared" si="46"/>
        <v>1</v>
      </c>
      <c r="BA27" s="11">
        <f t="shared" si="47"/>
        <v>0.9</v>
      </c>
      <c r="BB27" s="11">
        <f t="shared" si="48"/>
        <v>0.4</v>
      </c>
    </row>
    <row r="28" spans="1:54" x14ac:dyDescent="0.3">
      <c r="A28" s="31">
        <v>1</v>
      </c>
      <c r="B28" s="86" t="s">
        <v>692</v>
      </c>
      <c r="C28" s="91" t="s">
        <v>693</v>
      </c>
      <c r="E28" s="1">
        <f t="shared" si="26"/>
        <v>102.5</v>
      </c>
      <c r="F28" s="1">
        <f t="shared" si="27"/>
        <v>17.5</v>
      </c>
      <c r="G28" s="14">
        <f t="shared" si="49"/>
        <v>0.85416666666666663</v>
      </c>
      <c r="H28" s="14">
        <f t="shared" si="28"/>
        <v>0.87391304347826082</v>
      </c>
      <c r="I28" s="125">
        <f t="shared" si="29"/>
        <v>0.87391304347826082</v>
      </c>
      <c r="J28" s="27"/>
      <c r="L28" s="1">
        <v>4</v>
      </c>
      <c r="M28" s="1">
        <v>7</v>
      </c>
      <c r="N28" s="1">
        <v>4</v>
      </c>
      <c r="O28" s="1">
        <v>6</v>
      </c>
      <c r="P28" s="1">
        <v>10</v>
      </c>
      <c r="Q28" s="1">
        <v>9</v>
      </c>
      <c r="R28" s="1">
        <v>9</v>
      </c>
      <c r="S28" s="1">
        <v>4</v>
      </c>
      <c r="T28" s="1">
        <v>6</v>
      </c>
      <c r="U28" s="1">
        <v>8</v>
      </c>
      <c r="V28" s="1">
        <v>4</v>
      </c>
      <c r="W28" s="1">
        <v>2</v>
      </c>
      <c r="X28" s="1">
        <v>4</v>
      </c>
      <c r="Y28" s="1">
        <v>4</v>
      </c>
      <c r="Z28" s="1">
        <v>4</v>
      </c>
      <c r="AA28" s="1">
        <v>6</v>
      </c>
      <c r="AB28" s="1">
        <v>5</v>
      </c>
      <c r="AC28" s="1">
        <v>4.5</v>
      </c>
      <c r="AD28" s="1">
        <v>2</v>
      </c>
      <c r="AF28" s="1">
        <v>90</v>
      </c>
      <c r="AJ28" s="11">
        <f t="shared" si="30"/>
        <v>1</v>
      </c>
      <c r="AK28" s="11">
        <f t="shared" si="31"/>
        <v>0.5</v>
      </c>
      <c r="AL28" s="11">
        <f t="shared" si="32"/>
        <v>1</v>
      </c>
      <c r="AM28" s="11">
        <f t="shared" si="33"/>
        <v>0</v>
      </c>
      <c r="AN28" s="11">
        <f t="shared" si="34"/>
        <v>0.83333333333333337</v>
      </c>
      <c r="AO28" s="11">
        <f t="shared" si="35"/>
        <v>1</v>
      </c>
      <c r="AP28" s="11">
        <f t="shared" si="36"/>
        <v>0.9</v>
      </c>
      <c r="AQ28" s="11">
        <f t="shared" si="37"/>
        <v>0.75</v>
      </c>
      <c r="AR28" s="11">
        <f t="shared" si="38"/>
        <v>1</v>
      </c>
      <c r="AS28" s="11">
        <f t="shared" si="39"/>
        <v>0.66666666666666663</v>
      </c>
      <c r="AT28" s="11">
        <f t="shared" si="40"/>
        <v>0</v>
      </c>
      <c r="AU28" s="11">
        <f t="shared" si="41"/>
        <v>0.5</v>
      </c>
      <c r="AV28" s="11">
        <f t="shared" si="42"/>
        <v>1</v>
      </c>
      <c r="AW28" s="11">
        <f t="shared" si="43"/>
        <v>0.33333333333333331</v>
      </c>
      <c r="AX28" s="11">
        <f t="shared" si="44"/>
        <v>0.66666666666666663</v>
      </c>
      <c r="AY28" s="11">
        <f t="shared" si="45"/>
        <v>1</v>
      </c>
      <c r="AZ28" s="11">
        <f t="shared" si="46"/>
        <v>0.7</v>
      </c>
      <c r="BA28" s="11">
        <f t="shared" si="47"/>
        <v>1</v>
      </c>
      <c r="BB28" s="11">
        <f t="shared" si="48"/>
        <v>1</v>
      </c>
    </row>
    <row r="29" spans="1:54" x14ac:dyDescent="0.3">
      <c r="A29" s="31">
        <v>1</v>
      </c>
      <c r="B29" s="86" t="s">
        <v>694</v>
      </c>
      <c r="C29" s="91" t="s">
        <v>790</v>
      </c>
      <c r="E29" s="1">
        <f t="shared" si="26"/>
        <v>88.5</v>
      </c>
      <c r="F29" s="1">
        <f t="shared" si="27"/>
        <v>31.5</v>
      </c>
      <c r="G29" s="14">
        <f t="shared" si="49"/>
        <v>0.73750000000000004</v>
      </c>
      <c r="H29" s="14">
        <f t="shared" si="28"/>
        <v>0.74782608695652175</v>
      </c>
      <c r="I29" s="125">
        <f t="shared" si="29"/>
        <v>0.80782608695652169</v>
      </c>
      <c r="J29" s="27">
        <v>0.06</v>
      </c>
      <c r="L29" s="1">
        <v>4</v>
      </c>
      <c r="M29" s="1">
        <v>4</v>
      </c>
      <c r="N29" s="1">
        <v>4</v>
      </c>
      <c r="O29" s="1">
        <v>0</v>
      </c>
      <c r="P29" s="1">
        <v>10</v>
      </c>
      <c r="Q29" s="1">
        <v>9</v>
      </c>
      <c r="R29" s="1">
        <v>9</v>
      </c>
      <c r="S29" s="1">
        <v>3</v>
      </c>
      <c r="T29" s="1">
        <v>6</v>
      </c>
      <c r="U29" s="1">
        <v>8</v>
      </c>
      <c r="V29" s="1">
        <v>0</v>
      </c>
      <c r="W29" s="1">
        <v>2</v>
      </c>
      <c r="X29" s="1">
        <v>4</v>
      </c>
      <c r="Y29" s="1">
        <v>2</v>
      </c>
      <c r="Z29" s="1">
        <v>4</v>
      </c>
      <c r="AA29" s="1">
        <v>6</v>
      </c>
      <c r="AB29" s="1">
        <v>3.5</v>
      </c>
      <c r="AC29" s="1">
        <v>5</v>
      </c>
      <c r="AD29" s="1">
        <v>5</v>
      </c>
      <c r="AF29" s="1">
        <v>75</v>
      </c>
      <c r="AJ29" s="11">
        <f t="shared" si="30"/>
        <v>1</v>
      </c>
      <c r="AK29" s="11">
        <f t="shared" si="31"/>
        <v>1</v>
      </c>
      <c r="AL29" s="11">
        <f t="shared" si="32"/>
        <v>1</v>
      </c>
      <c r="AM29" s="11">
        <f t="shared" si="33"/>
        <v>1</v>
      </c>
      <c r="AN29" s="11">
        <f t="shared" si="34"/>
        <v>0.83333333333333337</v>
      </c>
      <c r="AO29" s="11">
        <f t="shared" si="35"/>
        <v>1</v>
      </c>
      <c r="AP29" s="11">
        <f t="shared" si="36"/>
        <v>1</v>
      </c>
      <c r="AQ29" s="11">
        <f t="shared" si="37"/>
        <v>1</v>
      </c>
      <c r="AR29" s="11">
        <f t="shared" si="38"/>
        <v>1</v>
      </c>
      <c r="AS29" s="11">
        <f t="shared" si="39"/>
        <v>1</v>
      </c>
      <c r="AT29" s="11">
        <f t="shared" si="40"/>
        <v>1</v>
      </c>
      <c r="AU29" s="11">
        <f t="shared" si="41"/>
        <v>0.5</v>
      </c>
      <c r="AV29" s="11">
        <f t="shared" si="42"/>
        <v>1</v>
      </c>
      <c r="AW29" s="11">
        <f t="shared" si="43"/>
        <v>0.33333333333333331</v>
      </c>
      <c r="AX29" s="11">
        <f t="shared" si="44"/>
        <v>1</v>
      </c>
      <c r="AY29" s="11">
        <f t="shared" si="45"/>
        <v>0.66666666666666663</v>
      </c>
      <c r="AZ29" s="11">
        <f t="shared" si="46"/>
        <v>0.6</v>
      </c>
      <c r="BA29" s="11">
        <f t="shared" si="47"/>
        <v>1</v>
      </c>
      <c r="BB29" s="11">
        <f t="shared" si="48"/>
        <v>0.4</v>
      </c>
    </row>
    <row r="30" spans="1:54" x14ac:dyDescent="0.3">
      <c r="A30" s="31">
        <v>1</v>
      </c>
      <c r="B30" s="86" t="s">
        <v>695</v>
      </c>
      <c r="C30" s="91" t="s">
        <v>280</v>
      </c>
      <c r="E30" s="1">
        <f t="shared" si="26"/>
        <v>105</v>
      </c>
      <c r="F30" s="1">
        <f t="shared" si="27"/>
        <v>15</v>
      </c>
      <c r="G30" s="14">
        <f t="shared" si="49"/>
        <v>0.875</v>
      </c>
      <c r="H30" s="14">
        <f t="shared" si="28"/>
        <v>0.89565217391304353</v>
      </c>
      <c r="I30" s="125">
        <f t="shared" si="29"/>
        <v>0.9956521739130435</v>
      </c>
      <c r="J30" s="27">
        <v>0.1</v>
      </c>
      <c r="L30" s="1">
        <v>4</v>
      </c>
      <c r="M30" s="1">
        <v>8</v>
      </c>
      <c r="N30" s="1">
        <v>4</v>
      </c>
      <c r="O30" s="1">
        <v>6</v>
      </c>
      <c r="P30" s="1">
        <v>10</v>
      </c>
      <c r="Q30" s="1">
        <v>9</v>
      </c>
      <c r="R30" s="1">
        <v>10</v>
      </c>
      <c r="S30" s="1">
        <v>4</v>
      </c>
      <c r="T30" s="1">
        <v>6</v>
      </c>
      <c r="U30" s="1">
        <v>12</v>
      </c>
      <c r="V30" s="1">
        <v>4</v>
      </c>
      <c r="W30" s="1">
        <v>2</v>
      </c>
      <c r="X30" s="1">
        <v>4</v>
      </c>
      <c r="Y30" s="1">
        <v>2</v>
      </c>
      <c r="Z30" s="1">
        <v>6</v>
      </c>
      <c r="AA30" s="1">
        <v>4</v>
      </c>
      <c r="AB30" s="1">
        <v>3</v>
      </c>
      <c r="AC30" s="1">
        <v>5</v>
      </c>
      <c r="AD30" s="1">
        <v>2</v>
      </c>
      <c r="AF30" s="1">
        <v>70</v>
      </c>
      <c r="AJ30" s="11">
        <f t="shared" si="30"/>
        <v>1</v>
      </c>
      <c r="AK30" s="11">
        <f t="shared" si="31"/>
        <v>1</v>
      </c>
      <c r="AL30" s="11">
        <f t="shared" si="32"/>
        <v>1</v>
      </c>
      <c r="AM30" s="11">
        <f t="shared" si="33"/>
        <v>1</v>
      </c>
      <c r="AN30" s="11">
        <f t="shared" si="34"/>
        <v>0.83333333333333337</v>
      </c>
      <c r="AO30" s="11">
        <f t="shared" si="35"/>
        <v>0.55555555555555558</v>
      </c>
      <c r="AP30" s="11">
        <f t="shared" si="36"/>
        <v>0.9</v>
      </c>
      <c r="AQ30" s="11">
        <f t="shared" si="37"/>
        <v>0</v>
      </c>
      <c r="AR30" s="11">
        <f t="shared" si="38"/>
        <v>0.33333333333333331</v>
      </c>
      <c r="AS30" s="11">
        <f t="shared" si="39"/>
        <v>0.66666666666666663</v>
      </c>
      <c r="AT30" s="11">
        <f t="shared" si="40"/>
        <v>1</v>
      </c>
      <c r="AU30" s="11">
        <f t="shared" si="41"/>
        <v>0</v>
      </c>
      <c r="AV30" s="11">
        <f t="shared" si="42"/>
        <v>0.5</v>
      </c>
      <c r="AW30" s="11">
        <f t="shared" si="43"/>
        <v>0.33333333333333331</v>
      </c>
      <c r="AX30" s="11">
        <f t="shared" si="44"/>
        <v>0.33333333333333331</v>
      </c>
      <c r="AY30" s="11">
        <f t="shared" si="45"/>
        <v>0.33333333333333331</v>
      </c>
      <c r="AZ30" s="11">
        <f t="shared" si="46"/>
        <v>0</v>
      </c>
      <c r="BA30" s="11">
        <f t="shared" si="47"/>
        <v>0</v>
      </c>
      <c r="BB30" s="11">
        <f t="shared" si="48"/>
        <v>0.2</v>
      </c>
    </row>
    <row r="31" spans="1:54" x14ac:dyDescent="0.3">
      <c r="A31" s="31">
        <v>1</v>
      </c>
      <c r="B31" s="86" t="s">
        <v>696</v>
      </c>
      <c r="C31" s="91" t="s">
        <v>359</v>
      </c>
      <c r="E31" s="1">
        <f t="shared" si="26"/>
        <v>69</v>
      </c>
      <c r="F31" s="1">
        <f t="shared" si="27"/>
        <v>51</v>
      </c>
      <c r="G31" s="14">
        <f t="shared" si="49"/>
        <v>0.57499999999999996</v>
      </c>
      <c r="H31" s="14">
        <f t="shared" si="28"/>
        <v>0.59130434782608698</v>
      </c>
      <c r="I31" s="125">
        <f t="shared" si="29"/>
        <v>0.59130434782608698</v>
      </c>
      <c r="J31" s="27"/>
      <c r="L31" s="1">
        <v>4</v>
      </c>
      <c r="M31" s="1">
        <v>8</v>
      </c>
      <c r="N31" s="1">
        <v>4</v>
      </c>
      <c r="O31" s="1">
        <v>6</v>
      </c>
      <c r="P31" s="1">
        <v>10</v>
      </c>
      <c r="Q31" s="1">
        <v>5</v>
      </c>
      <c r="R31" s="1">
        <v>9</v>
      </c>
      <c r="S31" s="1">
        <v>0</v>
      </c>
      <c r="T31" s="1">
        <v>2</v>
      </c>
      <c r="U31" s="1">
        <v>8</v>
      </c>
      <c r="V31" s="1">
        <v>4</v>
      </c>
      <c r="W31" s="1">
        <v>0</v>
      </c>
      <c r="X31" s="1">
        <v>2</v>
      </c>
      <c r="Y31" s="1">
        <v>2</v>
      </c>
      <c r="Z31" s="1">
        <v>2</v>
      </c>
      <c r="AA31" s="1">
        <v>2</v>
      </c>
      <c r="AB31" s="1">
        <v>0</v>
      </c>
      <c r="AC31" s="1">
        <v>0</v>
      </c>
      <c r="AD31" s="1">
        <v>1</v>
      </c>
      <c r="AF31" s="1">
        <v>95</v>
      </c>
      <c r="AJ31" s="11">
        <f t="shared" si="30"/>
        <v>1</v>
      </c>
      <c r="AK31" s="11">
        <f t="shared" si="31"/>
        <v>0.125</v>
      </c>
      <c r="AL31" s="11">
        <f t="shared" si="32"/>
        <v>1</v>
      </c>
      <c r="AM31" s="11">
        <f t="shared" si="33"/>
        <v>0.83333333333333337</v>
      </c>
      <c r="AN31" s="11">
        <f t="shared" si="34"/>
        <v>0.75</v>
      </c>
      <c r="AO31" s="11">
        <f t="shared" si="35"/>
        <v>0.66666666666666663</v>
      </c>
      <c r="AP31" s="11">
        <f t="shared" si="36"/>
        <v>0.9</v>
      </c>
      <c r="AQ31" s="11">
        <f t="shared" si="37"/>
        <v>1</v>
      </c>
      <c r="AR31" s="11">
        <f t="shared" si="38"/>
        <v>1</v>
      </c>
      <c r="AS31" s="11">
        <f t="shared" si="39"/>
        <v>0.75</v>
      </c>
      <c r="AT31" s="11">
        <f t="shared" si="40"/>
        <v>0.5</v>
      </c>
      <c r="AU31" s="11">
        <f t="shared" si="41"/>
        <v>0.5</v>
      </c>
      <c r="AV31" s="11">
        <f t="shared" si="42"/>
        <v>1</v>
      </c>
      <c r="AW31" s="11">
        <f t="shared" si="43"/>
        <v>0.33333333333333331</v>
      </c>
      <c r="AX31" s="11">
        <f t="shared" si="44"/>
        <v>1</v>
      </c>
      <c r="AY31" s="11">
        <f t="shared" si="45"/>
        <v>0.66666666666666663</v>
      </c>
      <c r="AZ31" s="11">
        <f t="shared" si="46"/>
        <v>0.2</v>
      </c>
      <c r="BA31" s="11">
        <f t="shared" si="47"/>
        <v>0.2</v>
      </c>
      <c r="BB31" s="11">
        <f t="shared" si="48"/>
        <v>0.4</v>
      </c>
    </row>
    <row r="32" spans="1:54" x14ac:dyDescent="0.3">
      <c r="A32" s="31">
        <v>1</v>
      </c>
      <c r="B32" s="86" t="s">
        <v>697</v>
      </c>
      <c r="C32" s="91" t="s">
        <v>796</v>
      </c>
      <c r="E32" s="1">
        <f t="shared" si="26"/>
        <v>81</v>
      </c>
      <c r="F32" s="1">
        <f t="shared" si="27"/>
        <v>39</v>
      </c>
      <c r="G32" s="14">
        <f t="shared" si="49"/>
        <v>0.67500000000000004</v>
      </c>
      <c r="H32" s="14">
        <f t="shared" si="28"/>
        <v>0.68695652173913047</v>
      </c>
      <c r="I32" s="125">
        <f t="shared" si="29"/>
        <v>0.68695652173913047</v>
      </c>
      <c r="J32" s="27"/>
      <c r="L32" s="1">
        <v>4</v>
      </c>
      <c r="M32" s="1">
        <v>1</v>
      </c>
      <c r="N32" s="1">
        <v>4</v>
      </c>
      <c r="O32" s="1">
        <v>5</v>
      </c>
      <c r="P32" s="1">
        <v>9</v>
      </c>
      <c r="Q32" s="1">
        <v>6</v>
      </c>
      <c r="R32" s="1">
        <v>9</v>
      </c>
      <c r="S32" s="1">
        <v>4</v>
      </c>
      <c r="T32" s="1">
        <v>6</v>
      </c>
      <c r="U32" s="1">
        <v>9</v>
      </c>
      <c r="V32" s="1">
        <v>2</v>
      </c>
      <c r="W32" s="1">
        <v>2</v>
      </c>
      <c r="X32" s="1">
        <v>4</v>
      </c>
      <c r="Y32" s="1">
        <v>2</v>
      </c>
      <c r="Z32" s="1">
        <v>6</v>
      </c>
      <c r="AA32" s="1">
        <v>4</v>
      </c>
      <c r="AB32" s="1">
        <v>1</v>
      </c>
      <c r="AC32" s="1">
        <v>1</v>
      </c>
      <c r="AD32" s="1">
        <v>2</v>
      </c>
      <c r="AF32" s="1">
        <v>55</v>
      </c>
      <c r="AJ32" s="11">
        <f t="shared" si="30"/>
        <v>1</v>
      </c>
      <c r="AK32" s="11">
        <f t="shared" si="31"/>
        <v>0</v>
      </c>
      <c r="AL32" s="11">
        <f t="shared" si="32"/>
        <v>1</v>
      </c>
      <c r="AM32" s="11">
        <f t="shared" si="33"/>
        <v>0.83333333333333337</v>
      </c>
      <c r="AN32" s="11">
        <f t="shared" si="34"/>
        <v>0.91666666666666663</v>
      </c>
      <c r="AO32" s="11">
        <f t="shared" si="35"/>
        <v>0.55555555555555558</v>
      </c>
      <c r="AP32" s="11">
        <f t="shared" si="36"/>
        <v>0.9</v>
      </c>
      <c r="AQ32" s="11">
        <f t="shared" si="37"/>
        <v>1</v>
      </c>
      <c r="AR32" s="11">
        <f t="shared" si="38"/>
        <v>1</v>
      </c>
      <c r="AS32" s="11">
        <f t="shared" si="39"/>
        <v>1</v>
      </c>
      <c r="AT32" s="11">
        <f t="shared" si="40"/>
        <v>0.5</v>
      </c>
      <c r="AU32" s="11">
        <f t="shared" si="41"/>
        <v>1</v>
      </c>
      <c r="AV32" s="11">
        <f t="shared" si="42"/>
        <v>0.5</v>
      </c>
      <c r="AW32" s="11">
        <f t="shared" si="43"/>
        <v>0.33333333333333331</v>
      </c>
      <c r="AX32" s="11">
        <f t="shared" si="44"/>
        <v>0.66666666666666663</v>
      </c>
      <c r="AY32" s="11">
        <f t="shared" si="45"/>
        <v>0.66666666666666663</v>
      </c>
      <c r="AZ32" s="11">
        <f t="shared" si="46"/>
        <v>1</v>
      </c>
      <c r="BA32" s="11">
        <f t="shared" si="47"/>
        <v>0</v>
      </c>
      <c r="BB32" s="11">
        <f t="shared" si="48"/>
        <v>0.2</v>
      </c>
    </row>
    <row r="33" spans="1:54" x14ac:dyDescent="0.3">
      <c r="A33" s="31">
        <v>1</v>
      </c>
      <c r="B33" s="86" t="s">
        <v>698</v>
      </c>
      <c r="C33" s="91" t="s">
        <v>830</v>
      </c>
      <c r="E33" s="1">
        <f t="shared" si="26"/>
        <v>84</v>
      </c>
      <c r="F33" s="1">
        <f>$E$2-E33</f>
        <v>36</v>
      </c>
      <c r="G33" s="14">
        <f t="shared" si="49"/>
        <v>0.7</v>
      </c>
      <c r="H33" s="14">
        <f t="shared" si="28"/>
        <v>0.72173913043478266</v>
      </c>
      <c r="I33" s="125">
        <f t="shared" si="29"/>
        <v>0.72173913043478266</v>
      </c>
      <c r="J33" s="27"/>
      <c r="L33" s="1">
        <v>4</v>
      </c>
      <c r="M33" s="1">
        <v>0</v>
      </c>
      <c r="N33" s="1">
        <v>4</v>
      </c>
      <c r="O33" s="1">
        <v>5</v>
      </c>
      <c r="P33" s="1">
        <v>11</v>
      </c>
      <c r="Q33" s="1">
        <v>5</v>
      </c>
      <c r="R33" s="1">
        <v>9</v>
      </c>
      <c r="S33" s="1">
        <v>4</v>
      </c>
      <c r="T33" s="1">
        <v>6</v>
      </c>
      <c r="U33" s="1">
        <v>12</v>
      </c>
      <c r="V33" s="1">
        <v>2</v>
      </c>
      <c r="W33" s="1">
        <v>4</v>
      </c>
      <c r="X33" s="1">
        <v>2</v>
      </c>
      <c r="Y33" s="1">
        <v>2</v>
      </c>
      <c r="Z33" s="1">
        <v>4</v>
      </c>
      <c r="AA33" s="1">
        <v>4</v>
      </c>
      <c r="AB33" s="1">
        <v>5</v>
      </c>
      <c r="AC33" s="1">
        <v>0</v>
      </c>
      <c r="AD33" s="1">
        <v>1</v>
      </c>
      <c r="AF33" s="1">
        <v>70</v>
      </c>
      <c r="AJ33" s="11">
        <f t="shared" si="30"/>
        <v>1</v>
      </c>
      <c r="AK33" s="11">
        <f t="shared" si="31"/>
        <v>1</v>
      </c>
      <c r="AL33" s="11">
        <f t="shared" si="32"/>
        <v>1</v>
      </c>
      <c r="AM33" s="11">
        <f t="shared" si="33"/>
        <v>1</v>
      </c>
      <c r="AN33" s="11">
        <f t="shared" si="34"/>
        <v>0.66666666666666663</v>
      </c>
      <c r="AO33" s="11">
        <f t="shared" si="35"/>
        <v>0.83333333333333337</v>
      </c>
      <c r="AP33" s="11">
        <f t="shared" si="36"/>
        <v>1</v>
      </c>
      <c r="AQ33" s="11">
        <f t="shared" si="37"/>
        <v>1</v>
      </c>
      <c r="AR33" s="11">
        <f t="shared" si="38"/>
        <v>1</v>
      </c>
      <c r="AS33" s="11">
        <f t="shared" si="39"/>
        <v>1</v>
      </c>
      <c r="AT33" s="11">
        <f t="shared" si="40"/>
        <v>0</v>
      </c>
      <c r="AU33" s="11">
        <f t="shared" si="41"/>
        <v>0.5</v>
      </c>
      <c r="AV33" s="11">
        <f t="shared" si="42"/>
        <v>1</v>
      </c>
      <c r="AW33" s="11">
        <f t="shared" si="43"/>
        <v>0.33333333333333331</v>
      </c>
      <c r="AX33" s="11">
        <f t="shared" si="44"/>
        <v>1</v>
      </c>
      <c r="AY33" s="11">
        <f t="shared" si="45"/>
        <v>0.66666666666666663</v>
      </c>
      <c r="AZ33" s="11">
        <f t="shared" si="46"/>
        <v>0</v>
      </c>
      <c r="BA33" s="11">
        <f t="shared" si="47"/>
        <v>0.4</v>
      </c>
      <c r="BB33" s="11">
        <f t="shared" si="48"/>
        <v>0.2</v>
      </c>
    </row>
    <row r="34" spans="1:54" x14ac:dyDescent="0.3">
      <c r="A34" s="31">
        <v>2</v>
      </c>
      <c r="B34" s="86" t="s">
        <v>701</v>
      </c>
      <c r="C34" s="91" t="s">
        <v>531</v>
      </c>
      <c r="E34" s="1">
        <f t="shared" si="26"/>
        <v>90.5</v>
      </c>
      <c r="F34" s="1">
        <f t="shared" ref="F34:F47" si="50">$E$2-E34</f>
        <v>29.5</v>
      </c>
      <c r="G34" s="14">
        <f t="shared" si="49"/>
        <v>0.75416666666666665</v>
      </c>
      <c r="H34" s="14">
        <f t="shared" si="28"/>
        <v>0.77826086956521734</v>
      </c>
      <c r="I34" s="125">
        <f t="shared" si="29"/>
        <v>0.87326086956521731</v>
      </c>
      <c r="J34" s="27">
        <v>9.5000000000000001E-2</v>
      </c>
      <c r="L34" s="1">
        <v>4</v>
      </c>
      <c r="M34" s="1">
        <v>8</v>
      </c>
      <c r="N34" s="1">
        <v>4</v>
      </c>
      <c r="O34" s="1">
        <v>6</v>
      </c>
      <c r="P34" s="1">
        <v>8</v>
      </c>
      <c r="Q34" s="1">
        <v>7.5</v>
      </c>
      <c r="R34" s="1">
        <v>10</v>
      </c>
      <c r="S34" s="1">
        <v>4</v>
      </c>
      <c r="T34" s="1">
        <v>6</v>
      </c>
      <c r="U34" s="1">
        <v>12</v>
      </c>
      <c r="V34" s="1">
        <v>0</v>
      </c>
      <c r="W34" s="1">
        <v>2</v>
      </c>
      <c r="X34" s="1">
        <v>4</v>
      </c>
      <c r="Y34" s="1">
        <v>2</v>
      </c>
      <c r="Z34" s="1">
        <v>6</v>
      </c>
      <c r="AA34" s="1">
        <v>4</v>
      </c>
      <c r="AB34" s="1">
        <v>0</v>
      </c>
      <c r="AC34" s="1">
        <v>2</v>
      </c>
      <c r="AD34" s="1">
        <v>1</v>
      </c>
      <c r="AF34" s="1">
        <v>110</v>
      </c>
      <c r="AJ34" s="11">
        <f t="shared" si="30"/>
        <v>1</v>
      </c>
      <c r="AK34" s="11">
        <f t="shared" si="31"/>
        <v>0</v>
      </c>
      <c r="AL34" s="11">
        <f t="shared" si="32"/>
        <v>1</v>
      </c>
      <c r="AM34" s="11">
        <f t="shared" si="33"/>
        <v>1</v>
      </c>
      <c r="AN34" s="11">
        <f t="shared" si="34"/>
        <v>0.58333333333333337</v>
      </c>
      <c r="AO34" s="11">
        <f t="shared" si="35"/>
        <v>1</v>
      </c>
      <c r="AP34" s="11">
        <f t="shared" si="36"/>
        <v>0.4</v>
      </c>
      <c r="AQ34" s="11">
        <f t="shared" si="37"/>
        <v>0</v>
      </c>
      <c r="AR34" s="11">
        <f t="shared" si="38"/>
        <v>1</v>
      </c>
      <c r="AS34" s="11">
        <f t="shared" si="39"/>
        <v>1</v>
      </c>
      <c r="AT34" s="11">
        <f t="shared" si="40"/>
        <v>0</v>
      </c>
      <c r="AU34" s="11">
        <f t="shared" si="41"/>
        <v>0.5</v>
      </c>
      <c r="AV34" s="11">
        <f t="shared" si="42"/>
        <v>0.5</v>
      </c>
      <c r="AW34" s="11">
        <f t="shared" si="43"/>
        <v>0.33333333333333331</v>
      </c>
      <c r="AX34" s="11">
        <f t="shared" si="44"/>
        <v>0.33333333333333331</v>
      </c>
      <c r="AY34" s="11">
        <f t="shared" si="45"/>
        <v>1</v>
      </c>
      <c r="AZ34" s="11">
        <f t="shared" si="46"/>
        <v>0.8</v>
      </c>
      <c r="BA34" s="11">
        <f t="shared" si="47"/>
        <v>0.7</v>
      </c>
      <c r="BB34" s="11">
        <f t="shared" si="48"/>
        <v>0.4</v>
      </c>
    </row>
    <row r="35" spans="1:54" x14ac:dyDescent="0.3">
      <c r="A35" s="31">
        <v>2</v>
      </c>
      <c r="B35" s="86" t="s">
        <v>702</v>
      </c>
      <c r="C35" s="91" t="s">
        <v>66</v>
      </c>
      <c r="E35" s="1">
        <f t="shared" si="26"/>
        <v>75.5</v>
      </c>
      <c r="F35" s="1">
        <f t="shared" si="50"/>
        <v>44.5</v>
      </c>
      <c r="G35" s="14">
        <f t="shared" si="49"/>
        <v>0.62916666666666665</v>
      </c>
      <c r="H35" s="14">
        <f t="shared" si="28"/>
        <v>0.63913043478260867</v>
      </c>
      <c r="I35" s="125">
        <f t="shared" si="29"/>
        <v>0.71913043478260863</v>
      </c>
      <c r="J35" s="27">
        <v>0.08</v>
      </c>
      <c r="L35" s="1">
        <v>4</v>
      </c>
      <c r="M35" s="1">
        <v>0</v>
      </c>
      <c r="N35" s="1">
        <v>4</v>
      </c>
      <c r="O35" s="1">
        <v>6</v>
      </c>
      <c r="P35" s="1">
        <v>7</v>
      </c>
      <c r="Q35" s="1">
        <v>9</v>
      </c>
      <c r="R35" s="1">
        <v>4</v>
      </c>
      <c r="S35" s="1">
        <v>0</v>
      </c>
      <c r="T35" s="1">
        <v>6</v>
      </c>
      <c r="U35" s="1">
        <v>12</v>
      </c>
      <c r="V35" s="1">
        <v>0</v>
      </c>
      <c r="W35" s="1">
        <v>2</v>
      </c>
      <c r="X35" s="1">
        <v>2</v>
      </c>
      <c r="Y35" s="1">
        <v>2</v>
      </c>
      <c r="Z35" s="1">
        <v>2</v>
      </c>
      <c r="AA35" s="1">
        <v>6</v>
      </c>
      <c r="AB35" s="1">
        <v>4</v>
      </c>
      <c r="AC35" s="1">
        <v>3.5</v>
      </c>
      <c r="AD35" s="1">
        <v>2</v>
      </c>
      <c r="AF35" s="1">
        <v>110</v>
      </c>
      <c r="AJ35" s="11">
        <f t="shared" si="30"/>
        <v>1</v>
      </c>
      <c r="AK35" s="11">
        <f t="shared" si="31"/>
        <v>0.625</v>
      </c>
      <c r="AL35" s="11">
        <f t="shared" si="32"/>
        <v>1</v>
      </c>
      <c r="AM35" s="11">
        <f t="shared" si="33"/>
        <v>1</v>
      </c>
      <c r="AN35" s="11">
        <f t="shared" si="34"/>
        <v>0.58333333333333337</v>
      </c>
      <c r="AO35" s="11">
        <f t="shared" si="35"/>
        <v>0.77777777777777779</v>
      </c>
      <c r="AP35" s="11">
        <f t="shared" si="36"/>
        <v>0.8</v>
      </c>
      <c r="AQ35" s="11">
        <f t="shared" si="37"/>
        <v>1</v>
      </c>
      <c r="AR35" s="11">
        <f t="shared" si="38"/>
        <v>0.83333333333333337</v>
      </c>
      <c r="AS35" s="11">
        <f t="shared" si="39"/>
        <v>0.58333333333333337</v>
      </c>
      <c r="AT35" s="11">
        <f t="shared" si="40"/>
        <v>1</v>
      </c>
      <c r="AU35" s="11">
        <f t="shared" si="41"/>
        <v>0.5</v>
      </c>
      <c r="AV35" s="11">
        <f t="shared" si="42"/>
        <v>1</v>
      </c>
      <c r="AW35" s="11">
        <f t="shared" si="43"/>
        <v>0.66666666666666663</v>
      </c>
      <c r="AX35" s="11">
        <f t="shared" si="44"/>
        <v>0.66666666666666663</v>
      </c>
      <c r="AY35" s="11">
        <f t="shared" si="45"/>
        <v>0.66666666666666663</v>
      </c>
      <c r="AZ35" s="11">
        <f t="shared" si="46"/>
        <v>1</v>
      </c>
      <c r="BA35" s="11">
        <f t="shared" si="47"/>
        <v>0</v>
      </c>
      <c r="BB35" s="11">
        <f t="shared" si="48"/>
        <v>0.2</v>
      </c>
    </row>
    <row r="36" spans="1:54" x14ac:dyDescent="0.3">
      <c r="A36" s="31">
        <v>2</v>
      </c>
      <c r="B36" s="86" t="s">
        <v>362</v>
      </c>
      <c r="C36" s="91" t="s">
        <v>890</v>
      </c>
      <c r="E36" s="1">
        <f t="shared" si="26"/>
        <v>85</v>
      </c>
      <c r="F36" s="1">
        <f t="shared" si="50"/>
        <v>35</v>
      </c>
      <c r="G36" s="14">
        <f t="shared" si="49"/>
        <v>0.70833333333333337</v>
      </c>
      <c r="H36" s="14">
        <f t="shared" si="28"/>
        <v>0.73043478260869565</v>
      </c>
      <c r="I36" s="125">
        <f t="shared" si="29"/>
        <v>0.73043478260869565</v>
      </c>
      <c r="J36" s="27"/>
      <c r="L36" s="1">
        <v>4</v>
      </c>
      <c r="M36" s="1">
        <v>5</v>
      </c>
      <c r="N36" s="1">
        <v>4</v>
      </c>
      <c r="O36" s="1">
        <v>6</v>
      </c>
      <c r="P36" s="1">
        <v>7</v>
      </c>
      <c r="Q36" s="1">
        <v>7</v>
      </c>
      <c r="R36" s="1">
        <v>8</v>
      </c>
      <c r="S36" s="1">
        <v>4</v>
      </c>
      <c r="T36" s="1">
        <v>5</v>
      </c>
      <c r="U36" s="1">
        <v>7</v>
      </c>
      <c r="V36" s="1">
        <v>4</v>
      </c>
      <c r="W36" s="1">
        <v>2</v>
      </c>
      <c r="X36" s="1">
        <v>4</v>
      </c>
      <c r="Y36" s="1">
        <v>4</v>
      </c>
      <c r="Z36" s="1">
        <v>4</v>
      </c>
      <c r="AA36" s="1">
        <v>4</v>
      </c>
      <c r="AB36" s="1">
        <v>5</v>
      </c>
      <c r="AC36" s="1">
        <v>0</v>
      </c>
      <c r="AD36" s="1">
        <v>1</v>
      </c>
      <c r="AF36" s="1">
        <v>65</v>
      </c>
      <c r="AJ36" s="11">
        <f t="shared" si="30"/>
        <v>1</v>
      </c>
      <c r="AK36" s="11">
        <f t="shared" si="31"/>
        <v>0.375</v>
      </c>
      <c r="AL36" s="11">
        <f t="shared" si="32"/>
        <v>0.5</v>
      </c>
      <c r="AM36" s="11">
        <f t="shared" si="33"/>
        <v>0.66666666666666663</v>
      </c>
      <c r="AN36" s="11">
        <f t="shared" si="34"/>
        <v>0.66666666666666663</v>
      </c>
      <c r="AO36" s="11">
        <f t="shared" si="35"/>
        <v>0.66666666666666663</v>
      </c>
      <c r="AP36" s="11">
        <f t="shared" si="36"/>
        <v>0.4</v>
      </c>
      <c r="AQ36" s="11">
        <f t="shared" si="37"/>
        <v>0</v>
      </c>
      <c r="AR36" s="11">
        <f t="shared" si="38"/>
        <v>0</v>
      </c>
      <c r="AS36" s="11">
        <f t="shared" si="39"/>
        <v>0.5</v>
      </c>
      <c r="AT36" s="11">
        <f t="shared" si="40"/>
        <v>1</v>
      </c>
      <c r="AU36" s="11">
        <f t="shared" si="41"/>
        <v>1</v>
      </c>
      <c r="AV36" s="11">
        <f t="shared" si="42"/>
        <v>0.5</v>
      </c>
      <c r="AW36" s="11">
        <f t="shared" si="43"/>
        <v>0.33333333333333331</v>
      </c>
      <c r="AX36" s="11">
        <f t="shared" si="44"/>
        <v>0.66666666666666663</v>
      </c>
      <c r="AY36" s="11">
        <f t="shared" si="45"/>
        <v>0.66666666666666663</v>
      </c>
      <c r="AZ36" s="11">
        <f t="shared" si="46"/>
        <v>0.2</v>
      </c>
      <c r="BA36" s="11">
        <f t="shared" si="47"/>
        <v>1</v>
      </c>
      <c r="BB36" s="11">
        <f t="shared" si="48"/>
        <v>0.2</v>
      </c>
    </row>
    <row r="37" spans="1:54" x14ac:dyDescent="0.3">
      <c r="A37" s="31">
        <v>2</v>
      </c>
      <c r="B37" s="86" t="s">
        <v>703</v>
      </c>
      <c r="C37" s="91" t="s">
        <v>704</v>
      </c>
      <c r="E37" s="1">
        <f t="shared" si="26"/>
        <v>64</v>
      </c>
      <c r="F37" s="1">
        <f t="shared" si="50"/>
        <v>56</v>
      </c>
      <c r="G37" s="14">
        <f t="shared" si="49"/>
        <v>0.53333333333333333</v>
      </c>
      <c r="H37" s="14">
        <f t="shared" si="28"/>
        <v>0.54782608695652169</v>
      </c>
      <c r="I37" s="125">
        <f t="shared" si="29"/>
        <v>0.61782608695652175</v>
      </c>
      <c r="J37" s="27">
        <v>7.0000000000000007E-2</v>
      </c>
      <c r="L37" s="1">
        <v>4</v>
      </c>
      <c r="M37" s="1">
        <v>3</v>
      </c>
      <c r="N37" s="1">
        <v>2</v>
      </c>
      <c r="O37" s="1">
        <v>4</v>
      </c>
      <c r="P37" s="1">
        <v>8</v>
      </c>
      <c r="Q37" s="1">
        <v>6</v>
      </c>
      <c r="R37" s="1">
        <v>4</v>
      </c>
      <c r="S37" s="1">
        <v>0</v>
      </c>
      <c r="T37" s="1">
        <v>0</v>
      </c>
      <c r="U37" s="1">
        <v>6</v>
      </c>
      <c r="V37" s="1">
        <v>4</v>
      </c>
      <c r="W37" s="1">
        <v>4</v>
      </c>
      <c r="X37" s="1">
        <v>2</v>
      </c>
      <c r="Y37" s="1">
        <v>2</v>
      </c>
      <c r="Z37" s="1">
        <v>4</v>
      </c>
      <c r="AA37" s="1">
        <v>4</v>
      </c>
      <c r="AB37" s="1">
        <v>1</v>
      </c>
      <c r="AC37" s="1">
        <v>5</v>
      </c>
      <c r="AD37" s="1">
        <v>1</v>
      </c>
      <c r="AF37" s="1">
        <v>110</v>
      </c>
      <c r="AJ37" s="11">
        <f t="shared" si="30"/>
        <v>1</v>
      </c>
      <c r="AK37" s="11">
        <f t="shared" si="31"/>
        <v>0.125</v>
      </c>
      <c r="AL37" s="11">
        <f t="shared" si="32"/>
        <v>1</v>
      </c>
      <c r="AM37" s="11">
        <f t="shared" si="33"/>
        <v>1</v>
      </c>
      <c r="AN37" s="11">
        <f t="shared" si="34"/>
        <v>0.91666666666666663</v>
      </c>
      <c r="AO37" s="11">
        <f t="shared" si="35"/>
        <v>0.88888888888888884</v>
      </c>
      <c r="AP37" s="11">
        <f t="shared" si="36"/>
        <v>0.8</v>
      </c>
      <c r="AQ37" s="11">
        <f t="shared" si="37"/>
        <v>0</v>
      </c>
      <c r="AR37" s="11">
        <f t="shared" si="38"/>
        <v>1</v>
      </c>
      <c r="AS37" s="11">
        <f t="shared" si="39"/>
        <v>1</v>
      </c>
      <c r="AT37" s="11">
        <f t="shared" si="40"/>
        <v>1</v>
      </c>
      <c r="AU37" s="11">
        <f t="shared" si="41"/>
        <v>1</v>
      </c>
      <c r="AV37" s="11">
        <f t="shared" si="42"/>
        <v>1</v>
      </c>
      <c r="AW37" s="11">
        <f t="shared" si="43"/>
        <v>0.33333333333333331</v>
      </c>
      <c r="AX37" s="11">
        <f t="shared" si="44"/>
        <v>1</v>
      </c>
      <c r="AY37" s="11">
        <f t="shared" si="45"/>
        <v>1</v>
      </c>
      <c r="AZ37" s="11">
        <f t="shared" si="46"/>
        <v>1</v>
      </c>
      <c r="BA37" s="11">
        <f t="shared" si="47"/>
        <v>0.4</v>
      </c>
      <c r="BB37" s="11">
        <f t="shared" si="48"/>
        <v>1</v>
      </c>
    </row>
    <row r="38" spans="1:54" x14ac:dyDescent="0.3">
      <c r="A38" s="31">
        <v>2</v>
      </c>
      <c r="B38" s="86" t="s">
        <v>705</v>
      </c>
      <c r="C38" s="91" t="s">
        <v>448</v>
      </c>
      <c r="E38" s="1">
        <f t="shared" si="26"/>
        <v>98</v>
      </c>
      <c r="F38" s="1">
        <f t="shared" si="50"/>
        <v>22</v>
      </c>
      <c r="G38" s="14">
        <f t="shared" si="49"/>
        <v>0.81666666666666665</v>
      </c>
      <c r="H38" s="14">
        <f t="shared" si="28"/>
        <v>0.83043478260869563</v>
      </c>
      <c r="I38" s="125">
        <f t="shared" si="29"/>
        <v>0.83043478260869563</v>
      </c>
      <c r="J38" s="27"/>
      <c r="L38" s="1">
        <v>4</v>
      </c>
      <c r="M38" s="1">
        <v>1</v>
      </c>
      <c r="N38" s="1">
        <v>4</v>
      </c>
      <c r="O38" s="1">
        <v>6</v>
      </c>
      <c r="P38" s="1">
        <v>11</v>
      </c>
      <c r="Q38" s="1">
        <v>8</v>
      </c>
      <c r="R38" s="1">
        <v>8</v>
      </c>
      <c r="S38" s="1">
        <v>0</v>
      </c>
      <c r="T38" s="1">
        <v>6</v>
      </c>
      <c r="U38" s="1">
        <v>12</v>
      </c>
      <c r="V38" s="1">
        <v>4</v>
      </c>
      <c r="W38" s="1">
        <v>4</v>
      </c>
      <c r="X38" s="1">
        <v>4</v>
      </c>
      <c r="Y38" s="1">
        <v>2</v>
      </c>
      <c r="Z38" s="1">
        <v>6</v>
      </c>
      <c r="AA38" s="1">
        <v>6</v>
      </c>
      <c r="AB38" s="1">
        <v>5</v>
      </c>
      <c r="AC38" s="1">
        <v>2</v>
      </c>
      <c r="AD38" s="1">
        <v>5</v>
      </c>
      <c r="AF38" s="1">
        <v>100</v>
      </c>
      <c r="AJ38" s="11">
        <f t="shared" si="30"/>
        <v>1</v>
      </c>
      <c r="AK38" s="11">
        <f t="shared" si="31"/>
        <v>1</v>
      </c>
      <c r="AL38" s="11">
        <f t="shared" si="32"/>
        <v>1</v>
      </c>
      <c r="AM38" s="11">
        <f t="shared" si="33"/>
        <v>1</v>
      </c>
      <c r="AN38" s="11">
        <f t="shared" si="34"/>
        <v>1</v>
      </c>
      <c r="AO38" s="11">
        <f t="shared" si="35"/>
        <v>1</v>
      </c>
      <c r="AP38" s="11">
        <f t="shared" si="36"/>
        <v>1</v>
      </c>
      <c r="AQ38" s="11">
        <f t="shared" si="37"/>
        <v>1</v>
      </c>
      <c r="AR38" s="11">
        <f t="shared" si="38"/>
        <v>1</v>
      </c>
      <c r="AS38" s="11">
        <f t="shared" si="39"/>
        <v>0.33333333333333331</v>
      </c>
      <c r="AT38" s="11">
        <f t="shared" si="40"/>
        <v>1</v>
      </c>
      <c r="AU38" s="11">
        <f t="shared" si="41"/>
        <v>1</v>
      </c>
      <c r="AV38" s="11">
        <f t="shared" si="42"/>
        <v>1</v>
      </c>
      <c r="AW38" s="11">
        <f t="shared" si="43"/>
        <v>0.33333333333333331</v>
      </c>
      <c r="AX38" s="11">
        <f t="shared" si="44"/>
        <v>1</v>
      </c>
      <c r="AY38" s="11">
        <f t="shared" si="45"/>
        <v>1</v>
      </c>
      <c r="AZ38" s="11">
        <f t="shared" si="46"/>
        <v>1</v>
      </c>
      <c r="BA38" s="11">
        <f t="shared" si="47"/>
        <v>0.4</v>
      </c>
      <c r="BB38" s="11">
        <f t="shared" si="48"/>
        <v>0.6</v>
      </c>
    </row>
    <row r="39" spans="1:54" x14ac:dyDescent="0.3">
      <c r="A39" s="31">
        <v>2</v>
      </c>
      <c r="B39" s="86" t="s">
        <v>706</v>
      </c>
      <c r="C39" s="91" t="s">
        <v>76</v>
      </c>
      <c r="E39" s="1">
        <f t="shared" si="26"/>
        <v>103</v>
      </c>
      <c r="F39" s="1">
        <f t="shared" si="50"/>
        <v>17</v>
      </c>
      <c r="G39" s="14">
        <f t="shared" si="49"/>
        <v>0.85833333333333328</v>
      </c>
      <c r="H39" s="14">
        <f t="shared" si="28"/>
        <v>0.86956521739130432</v>
      </c>
      <c r="I39" s="125">
        <f t="shared" si="29"/>
        <v>0.86956521739130432</v>
      </c>
      <c r="J39" s="27"/>
      <c r="L39" s="1">
        <v>4</v>
      </c>
      <c r="M39" s="1">
        <v>8</v>
      </c>
      <c r="N39" s="1">
        <v>4</v>
      </c>
      <c r="O39" s="1">
        <v>6</v>
      </c>
      <c r="P39" s="1">
        <v>12</v>
      </c>
      <c r="Q39" s="1">
        <v>9</v>
      </c>
      <c r="R39" s="1">
        <v>10</v>
      </c>
      <c r="S39" s="1">
        <v>4</v>
      </c>
      <c r="T39" s="1">
        <v>6</v>
      </c>
      <c r="U39" s="1">
        <v>4</v>
      </c>
      <c r="V39" s="1">
        <v>4</v>
      </c>
      <c r="W39" s="1">
        <v>4</v>
      </c>
      <c r="X39" s="1">
        <v>4</v>
      </c>
      <c r="Y39" s="1">
        <v>2</v>
      </c>
      <c r="Z39" s="1">
        <v>6</v>
      </c>
      <c r="AA39" s="1">
        <v>6</v>
      </c>
      <c r="AB39" s="1">
        <v>5</v>
      </c>
      <c r="AC39" s="1">
        <v>2</v>
      </c>
      <c r="AD39" s="1">
        <v>3</v>
      </c>
      <c r="AF39" s="1">
        <v>40</v>
      </c>
      <c r="AJ39" s="11">
        <f t="shared" si="30"/>
        <v>1</v>
      </c>
      <c r="AK39" s="11">
        <f t="shared" si="31"/>
        <v>1</v>
      </c>
      <c r="AL39" s="11">
        <f t="shared" si="32"/>
        <v>1</v>
      </c>
      <c r="AM39" s="11">
        <f t="shared" si="33"/>
        <v>0.66666666666666663</v>
      </c>
      <c r="AN39" s="11">
        <f t="shared" si="34"/>
        <v>1</v>
      </c>
      <c r="AO39" s="11">
        <f t="shared" si="35"/>
        <v>1</v>
      </c>
      <c r="AP39" s="11">
        <f t="shared" si="36"/>
        <v>0.9</v>
      </c>
      <c r="AQ39" s="11">
        <f t="shared" si="37"/>
        <v>1</v>
      </c>
      <c r="AR39" s="11">
        <f t="shared" si="38"/>
        <v>1</v>
      </c>
      <c r="AS39" s="11">
        <f t="shared" si="39"/>
        <v>1</v>
      </c>
      <c r="AT39" s="11">
        <f t="shared" si="40"/>
        <v>1</v>
      </c>
      <c r="AU39" s="11">
        <f t="shared" si="41"/>
        <v>1</v>
      </c>
      <c r="AV39" s="11">
        <f t="shared" si="42"/>
        <v>0.5</v>
      </c>
      <c r="AW39" s="11">
        <f t="shared" si="43"/>
        <v>1</v>
      </c>
      <c r="AX39" s="11">
        <f t="shared" si="44"/>
        <v>1</v>
      </c>
      <c r="AY39" s="11">
        <f t="shared" si="45"/>
        <v>1</v>
      </c>
      <c r="AZ39" s="11">
        <f t="shared" si="46"/>
        <v>1</v>
      </c>
      <c r="BA39" s="11">
        <f t="shared" si="47"/>
        <v>0.2</v>
      </c>
      <c r="BB39" s="11">
        <f t="shared" si="48"/>
        <v>0.7</v>
      </c>
    </row>
    <row r="40" spans="1:54" x14ac:dyDescent="0.3">
      <c r="A40" s="31">
        <v>2</v>
      </c>
      <c r="B40" s="86" t="s">
        <v>707</v>
      </c>
      <c r="C40" s="91" t="s">
        <v>693</v>
      </c>
      <c r="E40" s="1">
        <f t="shared" si="26"/>
        <v>109.5</v>
      </c>
      <c r="F40" s="1">
        <f t="shared" si="50"/>
        <v>10.5</v>
      </c>
      <c r="G40" s="14">
        <f t="shared" si="49"/>
        <v>0.91249999999999998</v>
      </c>
      <c r="H40" s="14">
        <f t="shared" si="28"/>
        <v>0.93695652173913047</v>
      </c>
      <c r="I40" s="125">
        <f t="shared" si="29"/>
        <v>0.93695652173913047</v>
      </c>
      <c r="J40" s="27"/>
      <c r="L40" s="1">
        <v>4</v>
      </c>
      <c r="M40" s="1">
        <v>8</v>
      </c>
      <c r="N40" s="1">
        <v>4</v>
      </c>
      <c r="O40" s="1">
        <v>4</v>
      </c>
      <c r="P40" s="1">
        <v>12</v>
      </c>
      <c r="Q40" s="1">
        <v>9</v>
      </c>
      <c r="R40" s="1">
        <v>9</v>
      </c>
      <c r="S40" s="1">
        <v>4</v>
      </c>
      <c r="T40" s="1">
        <v>6</v>
      </c>
      <c r="U40" s="1">
        <v>12</v>
      </c>
      <c r="V40" s="1">
        <v>4</v>
      </c>
      <c r="W40" s="1">
        <v>4</v>
      </c>
      <c r="X40" s="1">
        <v>2</v>
      </c>
      <c r="Y40" s="1">
        <v>6</v>
      </c>
      <c r="Z40" s="1">
        <v>6</v>
      </c>
      <c r="AA40" s="1">
        <v>6</v>
      </c>
      <c r="AB40" s="1">
        <v>5</v>
      </c>
      <c r="AC40" s="1">
        <v>1</v>
      </c>
      <c r="AD40" s="1">
        <v>3.5</v>
      </c>
      <c r="AF40" s="1">
        <v>60</v>
      </c>
      <c r="AJ40" s="11">
        <f t="shared" si="30"/>
        <v>1</v>
      </c>
      <c r="AK40" s="11">
        <f t="shared" si="31"/>
        <v>1</v>
      </c>
      <c r="AL40" s="11">
        <f t="shared" si="32"/>
        <v>1</v>
      </c>
      <c r="AM40" s="11">
        <f t="shared" si="33"/>
        <v>1</v>
      </c>
      <c r="AN40" s="11">
        <f t="shared" si="34"/>
        <v>0.91666666666666663</v>
      </c>
      <c r="AO40" s="11">
        <f t="shared" si="35"/>
        <v>0.94444444444444442</v>
      </c>
      <c r="AP40" s="11">
        <f t="shared" si="36"/>
        <v>1</v>
      </c>
      <c r="AQ40" s="11">
        <f t="shared" si="37"/>
        <v>1</v>
      </c>
      <c r="AR40" s="11">
        <f t="shared" si="38"/>
        <v>0.83333333333333337</v>
      </c>
      <c r="AS40" s="11">
        <f t="shared" si="39"/>
        <v>1</v>
      </c>
      <c r="AT40" s="11">
        <f t="shared" si="40"/>
        <v>1</v>
      </c>
      <c r="AU40" s="11">
        <f t="shared" si="41"/>
        <v>1</v>
      </c>
      <c r="AV40" s="11">
        <f t="shared" si="42"/>
        <v>1</v>
      </c>
      <c r="AW40" s="11">
        <f t="shared" si="43"/>
        <v>0.33333333333333331</v>
      </c>
      <c r="AX40" s="11">
        <f t="shared" si="44"/>
        <v>1</v>
      </c>
      <c r="AY40" s="11">
        <f t="shared" si="45"/>
        <v>1</v>
      </c>
      <c r="AZ40" s="11">
        <f t="shared" si="46"/>
        <v>0.8</v>
      </c>
      <c r="BA40" s="11">
        <f t="shared" si="47"/>
        <v>0.2</v>
      </c>
      <c r="BB40" s="11">
        <f t="shared" si="48"/>
        <v>0.4</v>
      </c>
    </row>
    <row r="41" spans="1:54" x14ac:dyDescent="0.3">
      <c r="A41" s="31">
        <v>2</v>
      </c>
      <c r="B41" s="86" t="s">
        <v>708</v>
      </c>
      <c r="C41" s="91" t="s">
        <v>575</v>
      </c>
      <c r="E41" s="1">
        <f t="shared" si="26"/>
        <v>105.5</v>
      </c>
      <c r="F41" s="1">
        <f t="shared" si="50"/>
        <v>14.5</v>
      </c>
      <c r="G41" s="14">
        <f t="shared" si="49"/>
        <v>0.87916666666666665</v>
      </c>
      <c r="H41" s="14">
        <f t="shared" si="28"/>
        <v>0.9</v>
      </c>
      <c r="I41" s="125">
        <f t="shared" si="29"/>
        <v>0.9</v>
      </c>
      <c r="J41" s="27"/>
      <c r="L41" s="1">
        <v>4</v>
      </c>
      <c r="M41" s="1">
        <v>8</v>
      </c>
      <c r="N41" s="1">
        <v>4</v>
      </c>
      <c r="O41" s="1">
        <v>6</v>
      </c>
      <c r="P41" s="1">
        <v>11</v>
      </c>
      <c r="Q41" s="1">
        <v>8.5</v>
      </c>
      <c r="R41" s="1">
        <v>10</v>
      </c>
      <c r="S41" s="1">
        <v>4</v>
      </c>
      <c r="T41" s="1">
        <v>5</v>
      </c>
      <c r="U41" s="1">
        <v>12</v>
      </c>
      <c r="V41" s="1">
        <v>4</v>
      </c>
      <c r="W41" s="1">
        <v>4</v>
      </c>
      <c r="X41" s="1">
        <v>4</v>
      </c>
      <c r="Y41" s="1">
        <v>2</v>
      </c>
      <c r="Z41" s="1">
        <v>6</v>
      </c>
      <c r="AA41" s="1">
        <v>6</v>
      </c>
      <c r="AB41" s="1">
        <v>4</v>
      </c>
      <c r="AC41" s="1">
        <v>1</v>
      </c>
      <c r="AD41" s="1">
        <v>2</v>
      </c>
      <c r="AF41" s="1">
        <v>60</v>
      </c>
      <c r="AJ41" s="11">
        <f t="shared" si="30"/>
        <v>1</v>
      </c>
      <c r="AK41" s="11">
        <f t="shared" si="31"/>
        <v>1</v>
      </c>
      <c r="AL41" s="11">
        <f t="shared" si="32"/>
        <v>0.25</v>
      </c>
      <c r="AM41" s="11">
        <f t="shared" si="33"/>
        <v>0.33333333333333331</v>
      </c>
      <c r="AN41" s="11">
        <f t="shared" si="34"/>
        <v>0.66666666666666663</v>
      </c>
      <c r="AO41" s="11">
        <f t="shared" si="35"/>
        <v>0.83333333333333337</v>
      </c>
      <c r="AP41" s="11">
        <f t="shared" si="36"/>
        <v>0.9</v>
      </c>
      <c r="AQ41" s="11">
        <f t="shared" si="37"/>
        <v>0</v>
      </c>
      <c r="AR41" s="11">
        <f t="shared" si="38"/>
        <v>1</v>
      </c>
      <c r="AS41" s="11">
        <f t="shared" si="39"/>
        <v>0.5</v>
      </c>
      <c r="AT41" s="11">
        <f t="shared" si="40"/>
        <v>0</v>
      </c>
      <c r="AU41" s="11">
        <f t="shared" si="41"/>
        <v>0.5</v>
      </c>
      <c r="AV41" s="11">
        <f t="shared" si="42"/>
        <v>1</v>
      </c>
      <c r="AW41" s="11">
        <f t="shared" si="43"/>
        <v>0</v>
      </c>
      <c r="AX41" s="11">
        <f t="shared" si="44"/>
        <v>1</v>
      </c>
      <c r="AY41" s="11">
        <f t="shared" si="45"/>
        <v>0.33333333333333331</v>
      </c>
      <c r="AZ41" s="11">
        <f t="shared" si="46"/>
        <v>0.5</v>
      </c>
      <c r="BA41" s="11">
        <f t="shared" si="47"/>
        <v>0.2</v>
      </c>
      <c r="BB41" s="11">
        <f t="shared" si="48"/>
        <v>0</v>
      </c>
    </row>
    <row r="42" spans="1:54" x14ac:dyDescent="0.3">
      <c r="A42" s="31">
        <v>2</v>
      </c>
      <c r="B42" s="86" t="s">
        <v>709</v>
      </c>
      <c r="C42" s="91" t="s">
        <v>861</v>
      </c>
      <c r="E42" s="1">
        <f t="shared" si="26"/>
        <v>69</v>
      </c>
      <c r="F42" s="1">
        <f t="shared" si="50"/>
        <v>51</v>
      </c>
      <c r="G42" s="14">
        <f t="shared" si="49"/>
        <v>0.57499999999999996</v>
      </c>
      <c r="H42" s="14">
        <f t="shared" si="28"/>
        <v>0.6</v>
      </c>
      <c r="I42" s="125">
        <f t="shared" si="29"/>
        <v>0.65999999999999992</v>
      </c>
      <c r="J42" s="27">
        <v>0.06</v>
      </c>
      <c r="L42" s="1">
        <v>4</v>
      </c>
      <c r="M42" s="1">
        <v>8</v>
      </c>
      <c r="N42" s="1">
        <v>1</v>
      </c>
      <c r="O42" s="1">
        <v>2</v>
      </c>
      <c r="P42" s="1">
        <v>8</v>
      </c>
      <c r="Q42" s="1">
        <v>7.5</v>
      </c>
      <c r="R42" s="1">
        <v>9</v>
      </c>
      <c r="S42" s="1">
        <v>0</v>
      </c>
      <c r="T42" s="1">
        <v>6</v>
      </c>
      <c r="U42" s="1">
        <v>6</v>
      </c>
      <c r="V42" s="1">
        <v>0</v>
      </c>
      <c r="W42" s="1">
        <v>2</v>
      </c>
      <c r="X42" s="1">
        <v>4</v>
      </c>
      <c r="Y42" s="1">
        <v>0</v>
      </c>
      <c r="Z42" s="1">
        <v>6</v>
      </c>
      <c r="AA42" s="1">
        <v>2</v>
      </c>
      <c r="AB42" s="1">
        <v>2.5</v>
      </c>
      <c r="AC42" s="1">
        <v>1</v>
      </c>
      <c r="AD42" s="1">
        <v>0</v>
      </c>
      <c r="AF42" s="1">
        <v>105</v>
      </c>
      <c r="AJ42" s="11">
        <f t="shared" si="30"/>
        <v>1</v>
      </c>
      <c r="AK42" s="11">
        <f t="shared" si="31"/>
        <v>0.875</v>
      </c>
      <c r="AL42" s="11">
        <f t="shared" si="32"/>
        <v>1</v>
      </c>
      <c r="AM42" s="11">
        <f t="shared" si="33"/>
        <v>1</v>
      </c>
      <c r="AN42" s="11">
        <f t="shared" si="34"/>
        <v>0.91666666666666663</v>
      </c>
      <c r="AO42" s="11">
        <f t="shared" si="35"/>
        <v>1</v>
      </c>
      <c r="AP42" s="11">
        <f t="shared" si="36"/>
        <v>1</v>
      </c>
      <c r="AQ42" s="11">
        <f t="shared" si="37"/>
        <v>1</v>
      </c>
      <c r="AR42" s="11">
        <f t="shared" si="38"/>
        <v>1</v>
      </c>
      <c r="AS42" s="11">
        <f t="shared" si="39"/>
        <v>1</v>
      </c>
      <c r="AT42" s="11">
        <f t="shared" si="40"/>
        <v>1</v>
      </c>
      <c r="AU42" s="11">
        <f t="shared" si="41"/>
        <v>1</v>
      </c>
      <c r="AV42" s="11">
        <f t="shared" si="42"/>
        <v>1</v>
      </c>
      <c r="AW42" s="11">
        <f t="shared" si="43"/>
        <v>1</v>
      </c>
      <c r="AX42" s="11">
        <f t="shared" si="44"/>
        <v>1</v>
      </c>
      <c r="AY42" s="11">
        <f t="shared" si="45"/>
        <v>1</v>
      </c>
      <c r="AZ42" s="11">
        <f t="shared" si="46"/>
        <v>0.8</v>
      </c>
      <c r="BA42" s="11">
        <f t="shared" si="47"/>
        <v>0.7</v>
      </c>
      <c r="BB42" s="11">
        <f t="shared" si="48"/>
        <v>0.2</v>
      </c>
    </row>
    <row r="43" spans="1:54" x14ac:dyDescent="0.3">
      <c r="A43" s="31">
        <v>2</v>
      </c>
      <c r="B43" s="86" t="s">
        <v>710</v>
      </c>
      <c r="C43" s="91" t="s">
        <v>589</v>
      </c>
      <c r="E43" s="1">
        <f t="shared" si="26"/>
        <v>111.5</v>
      </c>
      <c r="F43" s="1">
        <f t="shared" si="50"/>
        <v>8.5</v>
      </c>
      <c r="G43" s="14">
        <f t="shared" si="49"/>
        <v>0.9291666666666667</v>
      </c>
      <c r="H43" s="14">
        <f t="shared" si="28"/>
        <v>0.96086956521739131</v>
      </c>
      <c r="I43" s="125">
        <f t="shared" si="29"/>
        <v>0.96086956521739131</v>
      </c>
      <c r="J43" s="27"/>
      <c r="L43" s="1">
        <v>4</v>
      </c>
      <c r="M43" s="1">
        <v>7</v>
      </c>
      <c r="N43" s="1">
        <v>4</v>
      </c>
      <c r="O43" s="1">
        <v>6</v>
      </c>
      <c r="P43" s="1">
        <v>11</v>
      </c>
      <c r="Q43" s="1">
        <v>9</v>
      </c>
      <c r="R43" s="1">
        <v>10</v>
      </c>
      <c r="S43" s="1">
        <v>4</v>
      </c>
      <c r="T43" s="1">
        <v>6</v>
      </c>
      <c r="U43" s="1">
        <v>12</v>
      </c>
      <c r="V43" s="1">
        <v>4</v>
      </c>
      <c r="W43" s="1">
        <v>4</v>
      </c>
      <c r="X43" s="1">
        <v>4</v>
      </c>
      <c r="Y43" s="1">
        <v>6</v>
      </c>
      <c r="Z43" s="1">
        <v>6</v>
      </c>
      <c r="AA43" s="1">
        <v>6</v>
      </c>
      <c r="AB43" s="1">
        <v>4</v>
      </c>
      <c r="AC43" s="1">
        <v>3.5</v>
      </c>
      <c r="AD43" s="1">
        <v>1</v>
      </c>
      <c r="AF43" s="1">
        <v>65</v>
      </c>
      <c r="AJ43" s="11">
        <f t="shared" si="30"/>
        <v>1</v>
      </c>
      <c r="AK43" s="11">
        <f t="shared" si="31"/>
        <v>0.75</v>
      </c>
      <c r="AL43" s="11">
        <f t="shared" si="32"/>
        <v>1</v>
      </c>
      <c r="AM43" s="11">
        <f t="shared" si="33"/>
        <v>1</v>
      </c>
      <c r="AN43" s="11">
        <f t="shared" si="34"/>
        <v>0.5</v>
      </c>
      <c r="AO43" s="11">
        <f t="shared" si="35"/>
        <v>1</v>
      </c>
      <c r="AP43" s="11">
        <f t="shared" si="36"/>
        <v>1</v>
      </c>
      <c r="AQ43" s="11">
        <f t="shared" si="37"/>
        <v>1</v>
      </c>
      <c r="AR43" s="11">
        <f t="shared" si="38"/>
        <v>1</v>
      </c>
      <c r="AS43" s="11">
        <f t="shared" si="39"/>
        <v>1</v>
      </c>
      <c r="AT43" s="11">
        <f t="shared" si="40"/>
        <v>0</v>
      </c>
      <c r="AU43" s="11">
        <f t="shared" si="41"/>
        <v>0.5</v>
      </c>
      <c r="AV43" s="11">
        <f t="shared" si="42"/>
        <v>1</v>
      </c>
      <c r="AW43" s="11">
        <f t="shared" si="43"/>
        <v>0.66666666666666663</v>
      </c>
      <c r="AX43" s="11">
        <f t="shared" si="44"/>
        <v>1</v>
      </c>
      <c r="AY43" s="11">
        <f t="shared" si="45"/>
        <v>1</v>
      </c>
      <c r="AZ43" s="11">
        <f t="shared" si="46"/>
        <v>1</v>
      </c>
      <c r="BA43" s="11">
        <f t="shared" si="47"/>
        <v>0.5</v>
      </c>
      <c r="BB43" s="11">
        <f t="shared" si="48"/>
        <v>0.4</v>
      </c>
    </row>
    <row r="44" spans="1:54" x14ac:dyDescent="0.3">
      <c r="A44" s="31">
        <v>2</v>
      </c>
      <c r="B44" s="86" t="s">
        <v>425</v>
      </c>
      <c r="C44" s="91" t="s">
        <v>840</v>
      </c>
      <c r="E44" s="1">
        <f t="shared" si="26"/>
        <v>98.5</v>
      </c>
      <c r="F44" s="1">
        <f t="shared" si="50"/>
        <v>21.5</v>
      </c>
      <c r="G44" s="14">
        <f t="shared" si="49"/>
        <v>0.8208333333333333</v>
      </c>
      <c r="H44" s="14">
        <f t="shared" si="28"/>
        <v>0.83913043478260874</v>
      </c>
      <c r="I44" s="125">
        <f t="shared" si="29"/>
        <v>0.83913043478260874</v>
      </c>
      <c r="J44" s="27"/>
      <c r="L44" s="1">
        <v>4</v>
      </c>
      <c r="M44" s="1">
        <v>6</v>
      </c>
      <c r="N44" s="1">
        <v>4</v>
      </c>
      <c r="O44" s="1">
        <v>6</v>
      </c>
      <c r="P44" s="1">
        <v>6</v>
      </c>
      <c r="Q44" s="1">
        <v>9</v>
      </c>
      <c r="R44" s="1">
        <v>10</v>
      </c>
      <c r="S44" s="1">
        <v>4</v>
      </c>
      <c r="T44" s="1">
        <v>6</v>
      </c>
      <c r="U44" s="1">
        <v>12</v>
      </c>
      <c r="V44" s="1">
        <v>0</v>
      </c>
      <c r="W44" s="1">
        <v>2</v>
      </c>
      <c r="X44" s="1">
        <v>4</v>
      </c>
      <c r="Y44" s="1">
        <v>4</v>
      </c>
      <c r="Z44" s="1">
        <v>6</v>
      </c>
      <c r="AA44" s="1">
        <v>6</v>
      </c>
      <c r="AB44" s="1">
        <v>5</v>
      </c>
      <c r="AC44" s="1">
        <v>2.5</v>
      </c>
      <c r="AD44" s="1">
        <v>2</v>
      </c>
      <c r="AF44" s="1">
        <v>65</v>
      </c>
      <c r="AJ44" s="11">
        <f t="shared" si="30"/>
        <v>1</v>
      </c>
      <c r="AK44" s="11">
        <f t="shared" si="31"/>
        <v>1</v>
      </c>
      <c r="AL44" s="11">
        <f t="shared" si="32"/>
        <v>1</v>
      </c>
      <c r="AM44" s="11">
        <f t="shared" si="33"/>
        <v>1</v>
      </c>
      <c r="AN44" s="11">
        <f t="shared" si="34"/>
        <v>0.91666666666666663</v>
      </c>
      <c r="AO44" s="11">
        <f t="shared" si="35"/>
        <v>1</v>
      </c>
      <c r="AP44" s="11">
        <f t="shared" si="36"/>
        <v>0.9</v>
      </c>
      <c r="AQ44" s="11">
        <f t="shared" si="37"/>
        <v>1</v>
      </c>
      <c r="AR44" s="11">
        <f t="shared" si="38"/>
        <v>1</v>
      </c>
      <c r="AS44" s="11">
        <f t="shared" si="39"/>
        <v>1</v>
      </c>
      <c r="AT44" s="11">
        <f t="shared" si="40"/>
        <v>1</v>
      </c>
      <c r="AU44" s="11">
        <f t="shared" si="41"/>
        <v>1</v>
      </c>
      <c r="AV44" s="11">
        <f t="shared" si="42"/>
        <v>1</v>
      </c>
      <c r="AW44" s="11">
        <f t="shared" si="43"/>
        <v>1</v>
      </c>
      <c r="AX44" s="11">
        <f t="shared" si="44"/>
        <v>1</v>
      </c>
      <c r="AY44" s="11">
        <f t="shared" si="45"/>
        <v>1</v>
      </c>
      <c r="AZ44" s="11">
        <f t="shared" si="46"/>
        <v>1</v>
      </c>
      <c r="BA44" s="11">
        <f t="shared" si="47"/>
        <v>0.6</v>
      </c>
      <c r="BB44" s="11">
        <f t="shared" si="48"/>
        <v>0.4</v>
      </c>
    </row>
    <row r="45" spans="1:54" x14ac:dyDescent="0.3">
      <c r="A45" s="31">
        <v>2</v>
      </c>
      <c r="B45" s="86" t="s">
        <v>711</v>
      </c>
      <c r="C45" s="91" t="s">
        <v>712</v>
      </c>
      <c r="E45" s="1">
        <f t="shared" si="26"/>
        <v>113</v>
      </c>
      <c r="F45" s="1">
        <f t="shared" si="50"/>
        <v>7</v>
      </c>
      <c r="G45" s="14">
        <f t="shared" si="49"/>
        <v>0.94166666666666665</v>
      </c>
      <c r="H45" s="14">
        <f t="shared" si="28"/>
        <v>0.9652173913043478</v>
      </c>
      <c r="I45" s="125">
        <f t="shared" si="29"/>
        <v>0.9652173913043478</v>
      </c>
      <c r="J45" s="27"/>
      <c r="L45" s="1">
        <v>4</v>
      </c>
      <c r="M45" s="1">
        <v>8</v>
      </c>
      <c r="N45" s="1">
        <v>4</v>
      </c>
      <c r="O45" s="1">
        <v>6</v>
      </c>
      <c r="P45" s="1">
        <v>11</v>
      </c>
      <c r="Q45" s="1">
        <v>9</v>
      </c>
      <c r="R45" s="1">
        <v>9</v>
      </c>
      <c r="S45" s="1">
        <v>4</v>
      </c>
      <c r="T45" s="1">
        <v>6</v>
      </c>
      <c r="U45" s="1">
        <v>12</v>
      </c>
      <c r="V45" s="1">
        <v>4</v>
      </c>
      <c r="W45" s="1">
        <v>4</v>
      </c>
      <c r="X45" s="1">
        <v>4</v>
      </c>
      <c r="Y45" s="1">
        <v>6</v>
      </c>
      <c r="Z45" s="1">
        <v>6</v>
      </c>
      <c r="AA45" s="1">
        <v>6</v>
      </c>
      <c r="AB45" s="1">
        <v>5</v>
      </c>
      <c r="AC45" s="1">
        <v>3</v>
      </c>
      <c r="AD45" s="1">
        <v>2</v>
      </c>
      <c r="AF45" s="1">
        <v>80</v>
      </c>
      <c r="AJ45" s="11">
        <f t="shared" si="30"/>
        <v>1</v>
      </c>
      <c r="AK45" s="11">
        <f t="shared" si="31"/>
        <v>1</v>
      </c>
      <c r="AL45" s="11">
        <f t="shared" si="32"/>
        <v>1</v>
      </c>
      <c r="AM45" s="11">
        <f t="shared" si="33"/>
        <v>1</v>
      </c>
      <c r="AN45" s="11">
        <f t="shared" si="34"/>
        <v>1</v>
      </c>
      <c r="AO45" s="11">
        <f t="shared" si="35"/>
        <v>1</v>
      </c>
      <c r="AP45" s="11">
        <f t="shared" si="36"/>
        <v>1</v>
      </c>
      <c r="AQ45" s="11">
        <f t="shared" si="37"/>
        <v>1</v>
      </c>
      <c r="AR45" s="11">
        <f t="shared" si="38"/>
        <v>1</v>
      </c>
      <c r="AS45" s="11">
        <f t="shared" si="39"/>
        <v>0.66666666666666663</v>
      </c>
      <c r="AT45" s="11">
        <f t="shared" si="40"/>
        <v>1</v>
      </c>
      <c r="AU45" s="11">
        <f t="shared" si="41"/>
        <v>0.5</v>
      </c>
      <c r="AV45" s="11">
        <f t="shared" si="42"/>
        <v>1</v>
      </c>
      <c r="AW45" s="11">
        <f t="shared" si="43"/>
        <v>1</v>
      </c>
      <c r="AX45" s="11">
        <f t="shared" si="44"/>
        <v>1</v>
      </c>
      <c r="AY45" s="11">
        <f t="shared" si="45"/>
        <v>1</v>
      </c>
      <c r="AZ45" s="11">
        <f t="shared" si="46"/>
        <v>1</v>
      </c>
      <c r="BA45" s="11">
        <f t="shared" si="47"/>
        <v>0.9</v>
      </c>
      <c r="BB45" s="11">
        <f t="shared" si="48"/>
        <v>1</v>
      </c>
    </row>
    <row r="46" spans="1:54" x14ac:dyDescent="0.3">
      <c r="A46" s="31">
        <v>2</v>
      </c>
      <c r="B46" s="86" t="s">
        <v>713</v>
      </c>
      <c r="C46" s="91" t="s">
        <v>896</v>
      </c>
      <c r="E46" s="1">
        <f t="shared" si="26"/>
        <v>113.5</v>
      </c>
      <c r="F46" s="1">
        <f t="shared" si="50"/>
        <v>6.5</v>
      </c>
      <c r="G46" s="14">
        <f t="shared" si="49"/>
        <v>0.9458333333333333</v>
      </c>
      <c r="H46" s="14">
        <f t="shared" si="28"/>
        <v>0.9652173913043478</v>
      </c>
      <c r="I46" s="125">
        <f t="shared" si="29"/>
        <v>0.9652173913043478</v>
      </c>
      <c r="J46" s="27"/>
      <c r="L46" s="1">
        <v>4</v>
      </c>
      <c r="M46" s="1">
        <v>8</v>
      </c>
      <c r="N46" s="1">
        <v>4</v>
      </c>
      <c r="O46" s="1">
        <v>6</v>
      </c>
      <c r="P46" s="1">
        <v>12</v>
      </c>
      <c r="Q46" s="1">
        <v>9</v>
      </c>
      <c r="R46" s="1">
        <v>10</v>
      </c>
      <c r="S46" s="1">
        <v>4</v>
      </c>
      <c r="T46" s="1">
        <v>6</v>
      </c>
      <c r="U46" s="1">
        <v>8</v>
      </c>
      <c r="V46" s="1">
        <v>4</v>
      </c>
      <c r="W46" s="1">
        <v>2</v>
      </c>
      <c r="X46" s="1">
        <v>4</v>
      </c>
      <c r="Y46" s="1">
        <v>6</v>
      </c>
      <c r="Z46" s="1">
        <v>6</v>
      </c>
      <c r="AA46" s="1">
        <v>6</v>
      </c>
      <c r="AB46" s="1">
        <v>5</v>
      </c>
      <c r="AC46" s="1">
        <v>4.5</v>
      </c>
      <c r="AD46" s="1">
        <v>5</v>
      </c>
      <c r="AF46" s="1">
        <v>110</v>
      </c>
      <c r="AJ46" s="11">
        <f t="shared" si="30"/>
        <v>1</v>
      </c>
      <c r="AK46" s="11">
        <f t="shared" si="31"/>
        <v>1</v>
      </c>
      <c r="AL46" s="11">
        <f t="shared" si="32"/>
        <v>1</v>
      </c>
      <c r="AM46" s="11">
        <f t="shared" si="33"/>
        <v>0.83333333333333337</v>
      </c>
      <c r="AN46" s="11">
        <f t="shared" si="34"/>
        <v>0.75</v>
      </c>
      <c r="AO46" s="11">
        <f t="shared" si="35"/>
        <v>0.72222222222222221</v>
      </c>
      <c r="AP46" s="11">
        <f t="shared" si="36"/>
        <v>1</v>
      </c>
      <c r="AQ46" s="11">
        <f t="shared" si="37"/>
        <v>1</v>
      </c>
      <c r="AR46" s="11">
        <f t="shared" si="38"/>
        <v>1</v>
      </c>
      <c r="AS46" s="11">
        <f t="shared" si="39"/>
        <v>1</v>
      </c>
      <c r="AT46" s="11">
        <f t="shared" si="40"/>
        <v>1</v>
      </c>
      <c r="AU46" s="11">
        <f t="shared" si="41"/>
        <v>1</v>
      </c>
      <c r="AV46" s="11">
        <f t="shared" si="42"/>
        <v>0.5</v>
      </c>
      <c r="AW46" s="11">
        <f t="shared" si="43"/>
        <v>0.66666666666666663</v>
      </c>
      <c r="AX46" s="11">
        <f t="shared" si="44"/>
        <v>1</v>
      </c>
      <c r="AY46" s="11">
        <f t="shared" si="45"/>
        <v>0.66666666666666663</v>
      </c>
      <c r="AZ46" s="11">
        <f t="shared" si="46"/>
        <v>1</v>
      </c>
      <c r="BA46" s="11">
        <f t="shared" si="47"/>
        <v>1</v>
      </c>
      <c r="BB46" s="11">
        <f t="shared" si="48"/>
        <v>0.7</v>
      </c>
    </row>
    <row r="47" spans="1:54" x14ac:dyDescent="0.3">
      <c r="A47" s="31">
        <v>2</v>
      </c>
      <c r="B47" s="86" t="s">
        <v>714</v>
      </c>
      <c r="C47" s="91" t="s">
        <v>715</v>
      </c>
      <c r="E47" s="1">
        <f t="shared" si="26"/>
        <v>106</v>
      </c>
      <c r="F47" s="1">
        <f t="shared" si="50"/>
        <v>14</v>
      </c>
      <c r="G47" s="14">
        <f t="shared" si="49"/>
        <v>0.8833333333333333</v>
      </c>
      <c r="H47" s="14">
        <f t="shared" si="28"/>
        <v>0.90652173913043477</v>
      </c>
      <c r="I47" s="125">
        <f t="shared" si="29"/>
        <v>0.90652173913043477</v>
      </c>
      <c r="J47" s="27"/>
      <c r="L47" s="1">
        <v>4</v>
      </c>
      <c r="M47" s="1">
        <v>8</v>
      </c>
      <c r="N47" s="1">
        <v>4</v>
      </c>
      <c r="O47" s="1">
        <v>5</v>
      </c>
      <c r="P47" s="1">
        <v>9</v>
      </c>
      <c r="Q47" s="1">
        <v>6.5</v>
      </c>
      <c r="R47" s="1">
        <v>10</v>
      </c>
      <c r="S47" s="1">
        <v>4</v>
      </c>
      <c r="T47" s="1">
        <v>6</v>
      </c>
      <c r="U47" s="1">
        <v>12</v>
      </c>
      <c r="V47" s="1">
        <v>4</v>
      </c>
      <c r="W47" s="1">
        <v>4</v>
      </c>
      <c r="X47" s="1">
        <v>2</v>
      </c>
      <c r="Y47" s="1">
        <v>4</v>
      </c>
      <c r="Z47" s="1">
        <v>6</v>
      </c>
      <c r="AA47" s="1">
        <v>4</v>
      </c>
      <c r="AB47" s="1">
        <v>5</v>
      </c>
      <c r="AC47" s="1">
        <v>5</v>
      </c>
      <c r="AD47" s="1">
        <v>3.5</v>
      </c>
      <c r="AF47" s="1">
        <v>68</v>
      </c>
      <c r="AJ47" s="11">
        <f t="shared" si="30"/>
        <v>0</v>
      </c>
      <c r="AK47" s="11">
        <f t="shared" si="31"/>
        <v>0</v>
      </c>
      <c r="AL47" s="11">
        <f t="shared" si="32"/>
        <v>0</v>
      </c>
      <c r="AM47" s="11">
        <f t="shared" si="33"/>
        <v>0</v>
      </c>
      <c r="AN47" s="11">
        <f t="shared" si="34"/>
        <v>0</v>
      </c>
      <c r="AO47" s="11">
        <f t="shared" si="35"/>
        <v>0</v>
      </c>
      <c r="AP47" s="11">
        <f t="shared" si="36"/>
        <v>0</v>
      </c>
      <c r="AQ47" s="11">
        <f t="shared" si="37"/>
        <v>0</v>
      </c>
      <c r="AR47" s="11">
        <f t="shared" si="38"/>
        <v>0</v>
      </c>
      <c r="AS47" s="11">
        <f t="shared" si="39"/>
        <v>0</v>
      </c>
      <c r="AT47" s="11">
        <f t="shared" si="40"/>
        <v>0</v>
      </c>
      <c r="AU47" s="11">
        <f t="shared" si="41"/>
        <v>0</v>
      </c>
      <c r="AV47" s="11">
        <f t="shared" si="42"/>
        <v>0</v>
      </c>
      <c r="AW47" s="11">
        <f t="shared" si="43"/>
        <v>0</v>
      </c>
      <c r="AX47" s="11">
        <f t="shared" si="44"/>
        <v>0</v>
      </c>
      <c r="AY47" s="11">
        <f t="shared" si="45"/>
        <v>0</v>
      </c>
      <c r="AZ47" s="11">
        <f t="shared" si="46"/>
        <v>0</v>
      </c>
      <c r="BA47" s="11">
        <f t="shared" si="47"/>
        <v>0</v>
      </c>
      <c r="BB47" s="11">
        <f t="shared" si="48"/>
        <v>0</v>
      </c>
    </row>
    <row r="48" spans="1:54" s="106" customFormat="1" x14ac:dyDescent="0.3">
      <c r="A48" s="106">
        <v>2</v>
      </c>
      <c r="B48" s="123" t="s">
        <v>123</v>
      </c>
      <c r="C48" s="108" t="s">
        <v>716</v>
      </c>
      <c r="G48" s="109"/>
      <c r="H48" s="109"/>
      <c r="I48" s="109"/>
      <c r="J48" s="109"/>
      <c r="AH48" s="110"/>
    </row>
    <row r="49" spans="1:54" x14ac:dyDescent="0.3">
      <c r="A49" s="31">
        <v>2</v>
      </c>
      <c r="B49" s="86" t="s">
        <v>717</v>
      </c>
      <c r="C49" s="91" t="s">
        <v>718</v>
      </c>
      <c r="E49" s="1">
        <f t="shared" ref="E49:E64" si="51">SUM(L49:AD49)</f>
        <v>51</v>
      </c>
      <c r="F49" s="1">
        <f t="shared" ref="F49:F64" si="52">$E$2-E49</f>
        <v>69</v>
      </c>
      <c r="G49" s="14">
        <f t="shared" ref="G49:G64" si="53">E49/$E$2</f>
        <v>0.42499999999999999</v>
      </c>
      <c r="H49" s="14">
        <f t="shared" ref="H49:H64" si="54">IF(AD49&gt;3,(E49-AD49/2)/($E$2-$AD$2),(E49-AD49)/($E$2-$AD$2))</f>
        <v>0.44347826086956521</v>
      </c>
      <c r="I49" s="125">
        <f t="shared" ref="I49:I64" si="55">H49+J49</f>
        <v>0.48347826086956519</v>
      </c>
      <c r="J49" s="27">
        <v>0.04</v>
      </c>
      <c r="L49" s="1">
        <v>4</v>
      </c>
      <c r="M49" s="1">
        <v>0</v>
      </c>
      <c r="N49" s="1">
        <v>4</v>
      </c>
      <c r="O49" s="1">
        <v>0</v>
      </c>
      <c r="P49" s="1">
        <v>3</v>
      </c>
      <c r="Q49" s="1">
        <v>6</v>
      </c>
      <c r="R49" s="1">
        <v>9</v>
      </c>
      <c r="S49" s="1">
        <v>0</v>
      </c>
      <c r="T49" s="1">
        <v>4</v>
      </c>
      <c r="U49" s="1">
        <v>8</v>
      </c>
      <c r="V49" s="1">
        <v>0</v>
      </c>
      <c r="W49" s="1">
        <v>0</v>
      </c>
      <c r="X49" s="1">
        <v>2</v>
      </c>
      <c r="Y49" s="1">
        <v>2</v>
      </c>
      <c r="Z49" s="1">
        <v>4</v>
      </c>
      <c r="AA49" s="1">
        <v>4</v>
      </c>
      <c r="AB49" s="1">
        <v>1</v>
      </c>
      <c r="AC49" s="1">
        <v>0</v>
      </c>
      <c r="AD49" s="1">
        <v>0</v>
      </c>
      <c r="AF49" s="1">
        <v>45</v>
      </c>
      <c r="AJ49" s="11">
        <f t="shared" ref="AJ49:AJ64" si="56">L50/L$2</f>
        <v>1</v>
      </c>
      <c r="AK49" s="11">
        <f t="shared" ref="AK49:AK64" si="57">M50/M$2</f>
        <v>0.625</v>
      </c>
      <c r="AL49" s="11">
        <f t="shared" ref="AL49:AL64" si="58">N50/N$2</f>
        <v>1</v>
      </c>
      <c r="AM49" s="11">
        <f t="shared" ref="AM49:AM64" si="59">O50/O$2</f>
        <v>1</v>
      </c>
      <c r="AN49" s="11">
        <f t="shared" ref="AN49:AN64" si="60">P50/P$2</f>
        <v>1</v>
      </c>
      <c r="AO49" s="11">
        <f t="shared" ref="AO49:AO64" si="61">Q50/Q$2</f>
        <v>0.83333333333333337</v>
      </c>
      <c r="AP49" s="11">
        <f t="shared" ref="AP49:AP64" si="62">R50/R$2</f>
        <v>1</v>
      </c>
      <c r="AQ49" s="11">
        <f t="shared" ref="AQ49:AQ64" si="63">S50/S$2</f>
        <v>1</v>
      </c>
      <c r="AR49" s="11">
        <f t="shared" ref="AR49:AR64" si="64">T50/T$2</f>
        <v>1</v>
      </c>
      <c r="AS49" s="11">
        <f t="shared" ref="AS49:AS64" si="65">U50/U$2</f>
        <v>0.66666666666666663</v>
      </c>
      <c r="AT49" s="11">
        <f t="shared" ref="AT49:AT64" si="66">V50/V$2</f>
        <v>1</v>
      </c>
      <c r="AU49" s="11">
        <f t="shared" ref="AU49:AU64" si="67">W50/W$2</f>
        <v>0.5</v>
      </c>
      <c r="AV49" s="11">
        <f t="shared" ref="AV49:AV64" si="68">X50/X$2</f>
        <v>1</v>
      </c>
      <c r="AW49" s="11">
        <f t="shared" ref="AW49:AW64" si="69">Y50/Y$2</f>
        <v>0</v>
      </c>
      <c r="AX49" s="11">
        <f t="shared" ref="AX49:AX64" si="70">Z50/Z$2</f>
        <v>1</v>
      </c>
      <c r="AY49" s="11">
        <f t="shared" ref="AY49:AY64" si="71">AA50/AA$2</f>
        <v>1</v>
      </c>
      <c r="AZ49" s="11">
        <f t="shared" ref="AZ49:AZ64" si="72">AB50/AB$2</f>
        <v>0.8</v>
      </c>
      <c r="BA49" s="11">
        <f t="shared" ref="BA49:BA64" si="73">AC50/AC$2</f>
        <v>0.6</v>
      </c>
      <c r="BB49" s="11">
        <f t="shared" ref="BB49:BB64" si="74">AD50/AD$2</f>
        <v>0.9</v>
      </c>
    </row>
    <row r="50" spans="1:54" x14ac:dyDescent="0.3">
      <c r="A50" s="31">
        <v>2</v>
      </c>
      <c r="B50" s="86" t="s">
        <v>719</v>
      </c>
      <c r="C50" s="91" t="s">
        <v>720</v>
      </c>
      <c r="E50" s="1">
        <f t="shared" si="51"/>
        <v>100</v>
      </c>
      <c r="F50" s="1">
        <f t="shared" si="52"/>
        <v>20</v>
      </c>
      <c r="G50" s="14">
        <f t="shared" si="53"/>
        <v>0.83333333333333337</v>
      </c>
      <c r="H50" s="14">
        <f t="shared" si="54"/>
        <v>0.85</v>
      </c>
      <c r="I50" s="125">
        <f t="shared" si="55"/>
        <v>0.85</v>
      </c>
      <c r="J50" s="27"/>
      <c r="L50" s="1">
        <v>4</v>
      </c>
      <c r="M50" s="1">
        <v>5</v>
      </c>
      <c r="N50" s="1">
        <v>4</v>
      </c>
      <c r="O50" s="1">
        <v>6</v>
      </c>
      <c r="P50" s="1">
        <v>12</v>
      </c>
      <c r="Q50" s="1">
        <v>7.5</v>
      </c>
      <c r="R50" s="1">
        <v>10</v>
      </c>
      <c r="S50" s="1">
        <v>4</v>
      </c>
      <c r="T50" s="1">
        <v>6</v>
      </c>
      <c r="U50" s="1">
        <v>8</v>
      </c>
      <c r="V50" s="1">
        <v>4</v>
      </c>
      <c r="W50" s="1">
        <v>2</v>
      </c>
      <c r="X50" s="1">
        <v>4</v>
      </c>
      <c r="Y50" s="1">
        <v>0</v>
      </c>
      <c r="Z50" s="1">
        <v>6</v>
      </c>
      <c r="AA50" s="1">
        <v>6</v>
      </c>
      <c r="AB50" s="1">
        <v>4</v>
      </c>
      <c r="AC50" s="1">
        <v>3</v>
      </c>
      <c r="AD50" s="1">
        <v>4.5</v>
      </c>
      <c r="AF50" s="1">
        <v>75</v>
      </c>
      <c r="AJ50" s="11">
        <f t="shared" si="56"/>
        <v>1</v>
      </c>
      <c r="AK50" s="11">
        <f t="shared" si="57"/>
        <v>1</v>
      </c>
      <c r="AL50" s="11">
        <f t="shared" si="58"/>
        <v>1</v>
      </c>
      <c r="AM50" s="11">
        <f t="shared" si="59"/>
        <v>0.83333333333333337</v>
      </c>
      <c r="AN50" s="11">
        <f t="shared" si="60"/>
        <v>0.91666666666666663</v>
      </c>
      <c r="AO50" s="11">
        <f t="shared" si="61"/>
        <v>0.88888888888888884</v>
      </c>
      <c r="AP50" s="11">
        <f t="shared" si="62"/>
        <v>1</v>
      </c>
      <c r="AQ50" s="11">
        <f t="shared" si="63"/>
        <v>0.75</v>
      </c>
      <c r="AR50" s="11">
        <f t="shared" si="64"/>
        <v>1</v>
      </c>
      <c r="AS50" s="11">
        <f t="shared" si="65"/>
        <v>0.66666666666666663</v>
      </c>
      <c r="AT50" s="11">
        <f t="shared" si="66"/>
        <v>1</v>
      </c>
      <c r="AU50" s="11">
        <f t="shared" si="67"/>
        <v>0.5</v>
      </c>
      <c r="AV50" s="11">
        <f t="shared" si="68"/>
        <v>1</v>
      </c>
      <c r="AW50" s="11">
        <f t="shared" si="69"/>
        <v>0.33333333333333331</v>
      </c>
      <c r="AX50" s="11">
        <f t="shared" si="70"/>
        <v>0.66666666666666663</v>
      </c>
      <c r="AY50" s="11">
        <f t="shared" si="71"/>
        <v>0.66666666666666663</v>
      </c>
      <c r="AZ50" s="11">
        <f t="shared" si="72"/>
        <v>0.8</v>
      </c>
      <c r="BA50" s="11">
        <f t="shared" si="73"/>
        <v>0.6</v>
      </c>
      <c r="BB50" s="11">
        <f t="shared" si="74"/>
        <v>0.2</v>
      </c>
    </row>
    <row r="51" spans="1:54" x14ac:dyDescent="0.3">
      <c r="A51" s="31">
        <v>2</v>
      </c>
      <c r="B51" s="86" t="s">
        <v>721</v>
      </c>
      <c r="C51" s="91" t="s">
        <v>243</v>
      </c>
      <c r="E51" s="1">
        <f t="shared" si="51"/>
        <v>95</v>
      </c>
      <c r="F51" s="1">
        <f t="shared" si="52"/>
        <v>25</v>
      </c>
      <c r="G51" s="14">
        <f t="shared" si="53"/>
        <v>0.79166666666666663</v>
      </c>
      <c r="H51" s="14">
        <f t="shared" si="54"/>
        <v>0.81739130434782614</v>
      </c>
      <c r="I51" s="125">
        <f t="shared" si="55"/>
        <v>0.81739130434782614</v>
      </c>
      <c r="J51" s="27"/>
      <c r="L51" s="1">
        <v>4</v>
      </c>
      <c r="M51" s="1">
        <v>8</v>
      </c>
      <c r="N51" s="1">
        <v>4</v>
      </c>
      <c r="O51" s="1">
        <v>5</v>
      </c>
      <c r="P51" s="1">
        <v>11</v>
      </c>
      <c r="Q51" s="1">
        <v>8</v>
      </c>
      <c r="R51" s="1">
        <v>10</v>
      </c>
      <c r="S51" s="1">
        <v>3</v>
      </c>
      <c r="T51" s="1">
        <v>6</v>
      </c>
      <c r="U51" s="1">
        <v>8</v>
      </c>
      <c r="V51" s="1">
        <v>4</v>
      </c>
      <c r="W51" s="1">
        <v>2</v>
      </c>
      <c r="X51" s="1">
        <v>4</v>
      </c>
      <c r="Y51" s="1">
        <v>2</v>
      </c>
      <c r="Z51" s="1">
        <v>4</v>
      </c>
      <c r="AA51" s="1">
        <v>4</v>
      </c>
      <c r="AB51" s="1">
        <v>4</v>
      </c>
      <c r="AC51" s="1">
        <v>3</v>
      </c>
      <c r="AD51" s="1">
        <v>1</v>
      </c>
      <c r="AF51" s="1">
        <v>68</v>
      </c>
      <c r="AJ51" s="11">
        <f t="shared" si="56"/>
        <v>1</v>
      </c>
      <c r="AK51" s="11">
        <f t="shared" si="57"/>
        <v>0.75</v>
      </c>
      <c r="AL51" s="11">
        <f t="shared" si="58"/>
        <v>1</v>
      </c>
      <c r="AM51" s="11">
        <f t="shared" si="59"/>
        <v>0.66666666666666663</v>
      </c>
      <c r="AN51" s="11">
        <f t="shared" si="60"/>
        <v>0.91666666666666663</v>
      </c>
      <c r="AO51" s="11">
        <f t="shared" si="61"/>
        <v>1</v>
      </c>
      <c r="AP51" s="11">
        <f t="shared" si="62"/>
        <v>1</v>
      </c>
      <c r="AQ51" s="11">
        <f t="shared" si="63"/>
        <v>1</v>
      </c>
      <c r="AR51" s="11">
        <f t="shared" si="64"/>
        <v>0.66666666666666663</v>
      </c>
      <c r="AS51" s="11">
        <f t="shared" si="65"/>
        <v>0.66666666666666663</v>
      </c>
      <c r="AT51" s="11">
        <f t="shared" si="66"/>
        <v>1</v>
      </c>
      <c r="AU51" s="11">
        <f t="shared" si="67"/>
        <v>0.5</v>
      </c>
      <c r="AV51" s="11">
        <f t="shared" si="68"/>
        <v>0.5</v>
      </c>
      <c r="AW51" s="11">
        <f t="shared" si="69"/>
        <v>0</v>
      </c>
      <c r="AX51" s="11">
        <f t="shared" si="70"/>
        <v>1</v>
      </c>
      <c r="AY51" s="11">
        <f t="shared" si="71"/>
        <v>0.66666666666666663</v>
      </c>
      <c r="AZ51" s="11">
        <f t="shared" si="72"/>
        <v>1</v>
      </c>
      <c r="BA51" s="11">
        <f t="shared" si="73"/>
        <v>0.8</v>
      </c>
      <c r="BB51" s="11">
        <f t="shared" si="74"/>
        <v>0.2</v>
      </c>
    </row>
    <row r="52" spans="1:54" x14ac:dyDescent="0.3">
      <c r="A52" s="31">
        <v>2</v>
      </c>
      <c r="B52" s="86" t="s">
        <v>722</v>
      </c>
      <c r="C52" s="91" t="s">
        <v>723</v>
      </c>
      <c r="E52" s="1">
        <f t="shared" si="51"/>
        <v>92</v>
      </c>
      <c r="F52" s="1">
        <f t="shared" si="52"/>
        <v>28</v>
      </c>
      <c r="G52" s="14">
        <f t="shared" si="53"/>
        <v>0.76666666666666672</v>
      </c>
      <c r="H52" s="14">
        <f t="shared" si="54"/>
        <v>0.79130434782608694</v>
      </c>
      <c r="I52" s="125">
        <f t="shared" si="55"/>
        <v>0.79130434782608694</v>
      </c>
      <c r="J52" s="27"/>
      <c r="L52" s="1">
        <v>4</v>
      </c>
      <c r="M52" s="1">
        <v>6</v>
      </c>
      <c r="N52" s="1">
        <v>4</v>
      </c>
      <c r="O52" s="1">
        <v>4</v>
      </c>
      <c r="P52" s="1">
        <v>11</v>
      </c>
      <c r="Q52" s="1">
        <v>9</v>
      </c>
      <c r="R52" s="1">
        <v>10</v>
      </c>
      <c r="S52" s="1">
        <v>4</v>
      </c>
      <c r="T52" s="1">
        <v>4</v>
      </c>
      <c r="U52" s="1">
        <v>8</v>
      </c>
      <c r="V52" s="1">
        <v>4</v>
      </c>
      <c r="W52" s="1">
        <v>2</v>
      </c>
      <c r="X52" s="1">
        <v>2</v>
      </c>
      <c r="Y52" s="1">
        <v>0</v>
      </c>
      <c r="Z52" s="1">
        <v>6</v>
      </c>
      <c r="AA52" s="1">
        <v>4</v>
      </c>
      <c r="AB52" s="1">
        <v>5</v>
      </c>
      <c r="AC52" s="1">
        <v>4</v>
      </c>
      <c r="AD52" s="1">
        <v>1</v>
      </c>
      <c r="AF52" s="1">
        <v>95</v>
      </c>
      <c r="AJ52" s="11">
        <f t="shared" si="56"/>
        <v>1</v>
      </c>
      <c r="AK52" s="11">
        <f t="shared" si="57"/>
        <v>0</v>
      </c>
      <c r="AL52" s="11">
        <f t="shared" si="58"/>
        <v>1</v>
      </c>
      <c r="AM52" s="11">
        <f t="shared" si="59"/>
        <v>1</v>
      </c>
      <c r="AN52" s="11">
        <f t="shared" si="60"/>
        <v>0.83333333333333337</v>
      </c>
      <c r="AO52" s="11">
        <f t="shared" si="61"/>
        <v>1</v>
      </c>
      <c r="AP52" s="11">
        <f t="shared" si="62"/>
        <v>0.4</v>
      </c>
      <c r="AQ52" s="11">
        <f t="shared" si="63"/>
        <v>0</v>
      </c>
      <c r="AR52" s="11">
        <f t="shared" si="64"/>
        <v>1</v>
      </c>
      <c r="AS52" s="11">
        <f t="shared" si="65"/>
        <v>1</v>
      </c>
      <c r="AT52" s="11">
        <f t="shared" si="66"/>
        <v>1</v>
      </c>
      <c r="AU52" s="11">
        <f t="shared" si="67"/>
        <v>0</v>
      </c>
      <c r="AV52" s="11">
        <f t="shared" si="68"/>
        <v>1</v>
      </c>
      <c r="AW52" s="11">
        <f t="shared" si="69"/>
        <v>0.33333333333333331</v>
      </c>
      <c r="AX52" s="11">
        <f t="shared" si="70"/>
        <v>0.33333333333333331</v>
      </c>
      <c r="AY52" s="11">
        <f t="shared" si="71"/>
        <v>1</v>
      </c>
      <c r="AZ52" s="11">
        <f t="shared" si="72"/>
        <v>0.7</v>
      </c>
      <c r="BA52" s="11">
        <f t="shared" si="73"/>
        <v>0.6</v>
      </c>
      <c r="BB52" s="11">
        <f t="shared" si="74"/>
        <v>0.4</v>
      </c>
    </row>
    <row r="53" spans="1:54" x14ac:dyDescent="0.3">
      <c r="A53" s="31">
        <v>2</v>
      </c>
      <c r="B53" s="86" t="s">
        <v>211</v>
      </c>
      <c r="C53" s="91" t="s">
        <v>724</v>
      </c>
      <c r="E53" s="1">
        <f t="shared" si="51"/>
        <v>81.5</v>
      </c>
      <c r="F53" s="1">
        <f t="shared" si="52"/>
        <v>38.5</v>
      </c>
      <c r="G53" s="14">
        <f t="shared" si="53"/>
        <v>0.6791666666666667</v>
      </c>
      <c r="H53" s="14">
        <f t="shared" si="54"/>
        <v>0.69130434782608696</v>
      </c>
      <c r="I53" s="125">
        <f t="shared" si="55"/>
        <v>0.69130434782608696</v>
      </c>
      <c r="J53" s="27"/>
      <c r="L53" s="1">
        <v>4</v>
      </c>
      <c r="M53" s="1">
        <v>0</v>
      </c>
      <c r="N53" s="1">
        <v>4</v>
      </c>
      <c r="O53" s="1">
        <v>6</v>
      </c>
      <c r="P53" s="1">
        <v>10</v>
      </c>
      <c r="Q53" s="1">
        <v>9</v>
      </c>
      <c r="R53" s="1">
        <v>4</v>
      </c>
      <c r="S53" s="1">
        <v>0</v>
      </c>
      <c r="T53" s="1">
        <v>6</v>
      </c>
      <c r="U53" s="1">
        <v>12</v>
      </c>
      <c r="V53" s="1">
        <v>4</v>
      </c>
      <c r="W53" s="1">
        <v>0</v>
      </c>
      <c r="X53" s="1">
        <v>4</v>
      </c>
      <c r="Y53" s="1">
        <v>2</v>
      </c>
      <c r="Z53" s="1">
        <v>2</v>
      </c>
      <c r="AA53" s="1">
        <v>6</v>
      </c>
      <c r="AB53" s="1">
        <v>3.5</v>
      </c>
      <c r="AC53" s="1">
        <v>3</v>
      </c>
      <c r="AD53" s="1">
        <v>2</v>
      </c>
      <c r="AF53" s="1">
        <v>60</v>
      </c>
      <c r="AJ53" s="11">
        <f t="shared" si="56"/>
        <v>1</v>
      </c>
      <c r="AK53" s="11">
        <f t="shared" si="57"/>
        <v>0.75</v>
      </c>
      <c r="AL53" s="11">
        <f t="shared" si="58"/>
        <v>1</v>
      </c>
      <c r="AM53" s="11">
        <f t="shared" si="59"/>
        <v>0.66666666666666663</v>
      </c>
      <c r="AN53" s="11">
        <f t="shared" si="60"/>
        <v>0.5</v>
      </c>
      <c r="AO53" s="11">
        <f t="shared" si="61"/>
        <v>0.77777777777777779</v>
      </c>
      <c r="AP53" s="11">
        <f t="shared" si="62"/>
        <v>0.9</v>
      </c>
      <c r="AQ53" s="11">
        <f t="shared" si="63"/>
        <v>1</v>
      </c>
      <c r="AR53" s="11">
        <f t="shared" si="64"/>
        <v>0.66666666666666663</v>
      </c>
      <c r="AS53" s="11">
        <f t="shared" si="65"/>
        <v>1</v>
      </c>
      <c r="AT53" s="11">
        <f t="shared" si="66"/>
        <v>1</v>
      </c>
      <c r="AU53" s="11">
        <f t="shared" si="67"/>
        <v>0.5</v>
      </c>
      <c r="AV53" s="11">
        <f t="shared" si="68"/>
        <v>1</v>
      </c>
      <c r="AW53" s="11">
        <f t="shared" si="69"/>
        <v>0.33333333333333331</v>
      </c>
      <c r="AX53" s="11">
        <f t="shared" si="70"/>
        <v>1</v>
      </c>
      <c r="AY53" s="11">
        <f t="shared" si="71"/>
        <v>1</v>
      </c>
      <c r="AZ53" s="11">
        <f t="shared" si="72"/>
        <v>0.5</v>
      </c>
      <c r="BA53" s="11">
        <f t="shared" si="73"/>
        <v>0.6</v>
      </c>
      <c r="BB53" s="11">
        <f t="shared" si="74"/>
        <v>0.4</v>
      </c>
    </row>
    <row r="54" spans="1:54" x14ac:dyDescent="0.3">
      <c r="A54" s="31">
        <v>2</v>
      </c>
      <c r="B54" s="86" t="s">
        <v>725</v>
      </c>
      <c r="C54" s="91" t="s">
        <v>75</v>
      </c>
      <c r="E54" s="1">
        <f t="shared" si="51"/>
        <v>91.5</v>
      </c>
      <c r="F54" s="1">
        <f t="shared" si="52"/>
        <v>28.5</v>
      </c>
      <c r="G54" s="14">
        <f t="shared" si="53"/>
        <v>0.76249999999999996</v>
      </c>
      <c r="H54" s="14">
        <f t="shared" si="54"/>
        <v>0.77826086956521734</v>
      </c>
      <c r="I54" s="125">
        <f t="shared" si="55"/>
        <v>0.87826086956521732</v>
      </c>
      <c r="J54" s="27">
        <v>0.1</v>
      </c>
      <c r="L54" s="1">
        <v>4</v>
      </c>
      <c r="M54" s="1">
        <v>6</v>
      </c>
      <c r="N54" s="1">
        <v>4</v>
      </c>
      <c r="O54" s="1">
        <v>4</v>
      </c>
      <c r="P54" s="1">
        <v>6</v>
      </c>
      <c r="Q54" s="1">
        <v>7</v>
      </c>
      <c r="R54" s="1">
        <v>9</v>
      </c>
      <c r="S54" s="1">
        <v>4</v>
      </c>
      <c r="T54" s="1">
        <v>4</v>
      </c>
      <c r="U54" s="1">
        <v>12</v>
      </c>
      <c r="V54" s="1">
        <v>4</v>
      </c>
      <c r="W54" s="1">
        <v>2</v>
      </c>
      <c r="X54" s="1">
        <v>4</v>
      </c>
      <c r="Y54" s="1">
        <v>2</v>
      </c>
      <c r="Z54" s="1">
        <v>6</v>
      </c>
      <c r="AA54" s="1">
        <v>6</v>
      </c>
      <c r="AB54" s="1">
        <v>2.5</v>
      </c>
      <c r="AC54" s="1">
        <v>3</v>
      </c>
      <c r="AD54" s="1">
        <v>2</v>
      </c>
      <c r="AF54" s="1">
        <v>85</v>
      </c>
      <c r="AJ54" s="11">
        <f t="shared" si="56"/>
        <v>1</v>
      </c>
      <c r="AK54" s="11">
        <f t="shared" si="57"/>
        <v>1</v>
      </c>
      <c r="AL54" s="11">
        <f t="shared" si="58"/>
        <v>1</v>
      </c>
      <c r="AM54" s="11">
        <f t="shared" si="59"/>
        <v>1</v>
      </c>
      <c r="AN54" s="11">
        <f t="shared" si="60"/>
        <v>0.5</v>
      </c>
      <c r="AO54" s="11">
        <f t="shared" si="61"/>
        <v>0.3888888888888889</v>
      </c>
      <c r="AP54" s="11">
        <f t="shared" si="62"/>
        <v>0.9</v>
      </c>
      <c r="AQ54" s="11">
        <f t="shared" si="63"/>
        <v>0</v>
      </c>
      <c r="AR54" s="11">
        <f t="shared" si="64"/>
        <v>1</v>
      </c>
      <c r="AS54" s="11">
        <f t="shared" si="65"/>
        <v>1</v>
      </c>
      <c r="AT54" s="11">
        <f t="shared" si="66"/>
        <v>0.5</v>
      </c>
      <c r="AU54" s="11">
        <f t="shared" si="67"/>
        <v>0</v>
      </c>
      <c r="AV54" s="11">
        <f t="shared" si="68"/>
        <v>1</v>
      </c>
      <c r="AW54" s="11">
        <f t="shared" si="69"/>
        <v>0</v>
      </c>
      <c r="AX54" s="11">
        <f t="shared" si="70"/>
        <v>1</v>
      </c>
      <c r="AY54" s="11">
        <f t="shared" si="71"/>
        <v>1</v>
      </c>
      <c r="AZ54" s="11">
        <f t="shared" si="72"/>
        <v>0.7</v>
      </c>
      <c r="BA54" s="11">
        <f t="shared" si="73"/>
        <v>0.6</v>
      </c>
      <c r="BB54" s="11">
        <f t="shared" si="74"/>
        <v>0.6</v>
      </c>
    </row>
    <row r="55" spans="1:54" x14ac:dyDescent="0.3">
      <c r="A55" s="31">
        <v>2</v>
      </c>
      <c r="B55" s="86" t="s">
        <v>726</v>
      </c>
      <c r="C55" s="91" t="s">
        <v>346</v>
      </c>
      <c r="E55" s="1">
        <f t="shared" si="51"/>
        <v>86</v>
      </c>
      <c r="F55" s="1">
        <f t="shared" si="52"/>
        <v>34</v>
      </c>
      <c r="G55" s="14">
        <f t="shared" si="53"/>
        <v>0.71666666666666667</v>
      </c>
      <c r="H55" s="14">
        <f t="shared" si="54"/>
        <v>0.72173913043478266</v>
      </c>
      <c r="I55" s="125">
        <f t="shared" si="55"/>
        <v>0.72173913043478266</v>
      </c>
      <c r="J55" s="27"/>
      <c r="L55" s="1">
        <v>4</v>
      </c>
      <c r="M55" s="1">
        <v>8</v>
      </c>
      <c r="N55" s="1">
        <v>4</v>
      </c>
      <c r="O55" s="1">
        <v>6</v>
      </c>
      <c r="P55" s="1">
        <v>6</v>
      </c>
      <c r="Q55" s="1">
        <v>3.5</v>
      </c>
      <c r="R55" s="1">
        <v>9</v>
      </c>
      <c r="S55" s="1">
        <v>0</v>
      </c>
      <c r="T55" s="1">
        <v>6</v>
      </c>
      <c r="U55" s="1">
        <v>12</v>
      </c>
      <c r="V55" s="1">
        <v>2</v>
      </c>
      <c r="W55" s="1">
        <v>0</v>
      </c>
      <c r="X55" s="1">
        <v>4</v>
      </c>
      <c r="Y55" s="1">
        <v>0</v>
      </c>
      <c r="Z55" s="1">
        <v>6</v>
      </c>
      <c r="AA55" s="1">
        <v>6</v>
      </c>
      <c r="AB55" s="1">
        <v>3.5</v>
      </c>
      <c r="AC55" s="1">
        <v>3</v>
      </c>
      <c r="AD55" s="1">
        <v>3</v>
      </c>
      <c r="AF55" s="1">
        <v>75</v>
      </c>
      <c r="AJ55" s="11">
        <f t="shared" si="56"/>
        <v>1</v>
      </c>
      <c r="AK55" s="11">
        <f t="shared" si="57"/>
        <v>1</v>
      </c>
      <c r="AL55" s="11">
        <f t="shared" si="58"/>
        <v>1</v>
      </c>
      <c r="AM55" s="11">
        <f t="shared" si="59"/>
        <v>0.66666666666666663</v>
      </c>
      <c r="AN55" s="11">
        <f t="shared" si="60"/>
        <v>0.91666666666666663</v>
      </c>
      <c r="AO55" s="11">
        <f t="shared" si="61"/>
        <v>0.88888888888888884</v>
      </c>
      <c r="AP55" s="11">
        <f t="shared" si="62"/>
        <v>0.9</v>
      </c>
      <c r="AQ55" s="11">
        <f t="shared" si="63"/>
        <v>1</v>
      </c>
      <c r="AR55" s="11">
        <f t="shared" si="64"/>
        <v>1</v>
      </c>
      <c r="AS55" s="11">
        <f t="shared" si="65"/>
        <v>1</v>
      </c>
      <c r="AT55" s="11">
        <f t="shared" si="66"/>
        <v>1</v>
      </c>
      <c r="AU55" s="11">
        <f t="shared" si="67"/>
        <v>1</v>
      </c>
      <c r="AV55" s="11">
        <f t="shared" si="68"/>
        <v>1</v>
      </c>
      <c r="AW55" s="11">
        <f t="shared" si="69"/>
        <v>0.66666666666666663</v>
      </c>
      <c r="AX55" s="11">
        <f t="shared" si="70"/>
        <v>1</v>
      </c>
      <c r="AY55" s="11">
        <f t="shared" si="71"/>
        <v>1</v>
      </c>
      <c r="AZ55" s="11">
        <f t="shared" si="72"/>
        <v>0.8</v>
      </c>
      <c r="BA55" s="11">
        <f t="shared" si="73"/>
        <v>0.8</v>
      </c>
      <c r="BB55" s="11">
        <f t="shared" si="74"/>
        <v>1</v>
      </c>
    </row>
    <row r="56" spans="1:54" x14ac:dyDescent="0.3">
      <c r="A56" s="31">
        <v>2</v>
      </c>
      <c r="B56" s="86" t="s">
        <v>174</v>
      </c>
      <c r="C56" s="91" t="s">
        <v>727</v>
      </c>
      <c r="E56" s="1">
        <f t="shared" si="51"/>
        <v>111</v>
      </c>
      <c r="F56" s="1">
        <f t="shared" si="52"/>
        <v>9</v>
      </c>
      <c r="G56" s="14">
        <f t="shared" si="53"/>
        <v>0.92500000000000004</v>
      </c>
      <c r="H56" s="14">
        <f t="shared" si="54"/>
        <v>0.94347826086956521</v>
      </c>
      <c r="I56" s="125">
        <f t="shared" si="55"/>
        <v>1.0004782608695653</v>
      </c>
      <c r="J56" s="27">
        <v>5.7000000000000002E-2</v>
      </c>
      <c r="L56" s="1">
        <v>4</v>
      </c>
      <c r="M56" s="1">
        <v>8</v>
      </c>
      <c r="N56" s="1">
        <v>4</v>
      </c>
      <c r="O56" s="1">
        <v>4</v>
      </c>
      <c r="P56" s="1">
        <v>11</v>
      </c>
      <c r="Q56" s="1">
        <v>8</v>
      </c>
      <c r="R56" s="1">
        <v>9</v>
      </c>
      <c r="S56" s="1">
        <v>4</v>
      </c>
      <c r="T56" s="1">
        <v>6</v>
      </c>
      <c r="U56" s="1">
        <v>12</v>
      </c>
      <c r="V56" s="1">
        <v>4</v>
      </c>
      <c r="W56" s="1">
        <v>4</v>
      </c>
      <c r="X56" s="1">
        <v>4</v>
      </c>
      <c r="Y56" s="1">
        <v>4</v>
      </c>
      <c r="Z56" s="1">
        <v>6</v>
      </c>
      <c r="AA56" s="1">
        <v>6</v>
      </c>
      <c r="AB56" s="1">
        <v>4</v>
      </c>
      <c r="AC56" s="1">
        <v>4</v>
      </c>
      <c r="AD56" s="1">
        <v>5</v>
      </c>
      <c r="AF56" s="1">
        <v>62</v>
      </c>
      <c r="AJ56" s="11">
        <f t="shared" si="56"/>
        <v>1</v>
      </c>
      <c r="AK56" s="11">
        <f t="shared" si="57"/>
        <v>0.375</v>
      </c>
      <c r="AL56" s="11">
        <f t="shared" si="58"/>
        <v>1</v>
      </c>
      <c r="AM56" s="11">
        <f t="shared" si="59"/>
        <v>1</v>
      </c>
      <c r="AN56" s="11">
        <f t="shared" si="60"/>
        <v>0.91666666666666663</v>
      </c>
      <c r="AO56" s="11">
        <f t="shared" si="61"/>
        <v>0.83333333333333337</v>
      </c>
      <c r="AP56" s="11">
        <f t="shared" si="62"/>
        <v>0.9</v>
      </c>
      <c r="AQ56" s="11">
        <f t="shared" si="63"/>
        <v>1</v>
      </c>
      <c r="AR56" s="11">
        <f t="shared" si="64"/>
        <v>1</v>
      </c>
      <c r="AS56" s="11">
        <f t="shared" si="65"/>
        <v>1</v>
      </c>
      <c r="AT56" s="11">
        <f t="shared" si="66"/>
        <v>1</v>
      </c>
      <c r="AU56" s="11">
        <f t="shared" si="67"/>
        <v>1</v>
      </c>
      <c r="AV56" s="11">
        <f t="shared" si="68"/>
        <v>1</v>
      </c>
      <c r="AW56" s="11">
        <f t="shared" si="69"/>
        <v>0.66666666666666663</v>
      </c>
      <c r="AX56" s="11">
        <f t="shared" si="70"/>
        <v>1</v>
      </c>
      <c r="AY56" s="11">
        <f t="shared" si="71"/>
        <v>1</v>
      </c>
      <c r="AZ56" s="11">
        <f t="shared" si="72"/>
        <v>0.9</v>
      </c>
      <c r="BA56" s="11">
        <f t="shared" si="73"/>
        <v>0.4</v>
      </c>
      <c r="BB56" s="11">
        <f t="shared" si="74"/>
        <v>0.2</v>
      </c>
    </row>
    <row r="57" spans="1:54" x14ac:dyDescent="0.3">
      <c r="A57" s="31">
        <v>2</v>
      </c>
      <c r="B57" s="86" t="s">
        <v>728</v>
      </c>
      <c r="C57" s="91" t="s">
        <v>729</v>
      </c>
      <c r="E57" s="1">
        <f t="shared" si="51"/>
        <v>102</v>
      </c>
      <c r="F57" s="1">
        <f t="shared" si="52"/>
        <v>18</v>
      </c>
      <c r="G57" s="14">
        <f t="shared" si="53"/>
        <v>0.85</v>
      </c>
      <c r="H57" s="14">
        <f t="shared" si="54"/>
        <v>0.87826086956521743</v>
      </c>
      <c r="I57" s="125">
        <f t="shared" si="55"/>
        <v>0.97826086956521741</v>
      </c>
      <c r="J57" s="27">
        <v>0.1</v>
      </c>
      <c r="L57" s="1">
        <v>4</v>
      </c>
      <c r="M57" s="1">
        <v>3</v>
      </c>
      <c r="N57" s="1">
        <v>4</v>
      </c>
      <c r="O57" s="1">
        <v>6</v>
      </c>
      <c r="P57" s="1">
        <v>11</v>
      </c>
      <c r="Q57" s="1">
        <v>7.5</v>
      </c>
      <c r="R57" s="1">
        <v>9</v>
      </c>
      <c r="S57" s="1">
        <v>4</v>
      </c>
      <c r="T57" s="1">
        <v>6</v>
      </c>
      <c r="U57" s="1">
        <v>12</v>
      </c>
      <c r="V57" s="1">
        <v>4</v>
      </c>
      <c r="W57" s="1">
        <v>4</v>
      </c>
      <c r="X57" s="1">
        <v>4</v>
      </c>
      <c r="Y57" s="1">
        <v>4</v>
      </c>
      <c r="Z57" s="1">
        <v>6</v>
      </c>
      <c r="AA57" s="1">
        <v>6</v>
      </c>
      <c r="AB57" s="1">
        <v>4.5</v>
      </c>
      <c r="AC57" s="1">
        <v>2</v>
      </c>
      <c r="AD57" s="1">
        <v>1</v>
      </c>
      <c r="AF57" s="1">
        <v>65</v>
      </c>
      <c r="AJ57" s="11">
        <f t="shared" si="56"/>
        <v>1</v>
      </c>
      <c r="AK57" s="11">
        <f t="shared" si="57"/>
        <v>1</v>
      </c>
      <c r="AL57" s="11">
        <f t="shared" si="58"/>
        <v>1</v>
      </c>
      <c r="AM57" s="11">
        <f t="shared" si="59"/>
        <v>1</v>
      </c>
      <c r="AN57" s="11">
        <f t="shared" si="60"/>
        <v>1</v>
      </c>
      <c r="AO57" s="11">
        <f t="shared" si="61"/>
        <v>0.83333333333333337</v>
      </c>
      <c r="AP57" s="11">
        <f t="shared" si="62"/>
        <v>1</v>
      </c>
      <c r="AQ57" s="11">
        <f t="shared" si="63"/>
        <v>1</v>
      </c>
      <c r="AR57" s="11">
        <f t="shared" si="64"/>
        <v>1</v>
      </c>
      <c r="AS57" s="11">
        <f t="shared" si="65"/>
        <v>0.66666666666666663</v>
      </c>
      <c r="AT57" s="11">
        <f t="shared" si="66"/>
        <v>1</v>
      </c>
      <c r="AU57" s="11">
        <f t="shared" si="67"/>
        <v>1</v>
      </c>
      <c r="AV57" s="11">
        <f t="shared" si="68"/>
        <v>0.5</v>
      </c>
      <c r="AW57" s="11">
        <f t="shared" si="69"/>
        <v>0</v>
      </c>
      <c r="AX57" s="11">
        <f t="shared" si="70"/>
        <v>1</v>
      </c>
      <c r="AY57" s="11">
        <f t="shared" si="71"/>
        <v>0.66666666666666663</v>
      </c>
      <c r="AZ57" s="11">
        <f t="shared" si="72"/>
        <v>1</v>
      </c>
      <c r="BA57" s="11">
        <f t="shared" si="73"/>
        <v>0.4</v>
      </c>
      <c r="BB57" s="11">
        <f t="shared" si="74"/>
        <v>0.7</v>
      </c>
    </row>
    <row r="58" spans="1:54" x14ac:dyDescent="0.3">
      <c r="A58" s="31">
        <v>2</v>
      </c>
      <c r="B58" s="86" t="s">
        <v>730</v>
      </c>
      <c r="C58" s="91" t="s">
        <v>731</v>
      </c>
      <c r="E58" s="1">
        <f t="shared" si="51"/>
        <v>100</v>
      </c>
      <c r="F58" s="1">
        <f t="shared" si="52"/>
        <v>20</v>
      </c>
      <c r="G58" s="14">
        <f t="shared" si="53"/>
        <v>0.83333333333333337</v>
      </c>
      <c r="H58" s="14">
        <f t="shared" si="54"/>
        <v>0.85434782608695647</v>
      </c>
      <c r="I58" s="125">
        <f t="shared" si="55"/>
        <v>0.95434782608695645</v>
      </c>
      <c r="J58" s="27">
        <v>0.1</v>
      </c>
      <c r="L58" s="1">
        <v>4</v>
      </c>
      <c r="M58" s="1">
        <v>8</v>
      </c>
      <c r="N58" s="1">
        <v>4</v>
      </c>
      <c r="O58" s="1">
        <v>6</v>
      </c>
      <c r="P58" s="1">
        <v>12</v>
      </c>
      <c r="Q58" s="1">
        <v>7.5</v>
      </c>
      <c r="R58" s="1">
        <v>10</v>
      </c>
      <c r="S58" s="1">
        <v>4</v>
      </c>
      <c r="T58" s="1">
        <v>6</v>
      </c>
      <c r="U58" s="1">
        <v>8</v>
      </c>
      <c r="V58" s="1">
        <v>4</v>
      </c>
      <c r="W58" s="1">
        <v>4</v>
      </c>
      <c r="X58" s="1">
        <v>2</v>
      </c>
      <c r="Y58" s="1">
        <v>0</v>
      </c>
      <c r="Z58" s="1">
        <v>6</v>
      </c>
      <c r="AA58" s="1">
        <v>4</v>
      </c>
      <c r="AB58" s="1">
        <v>5</v>
      </c>
      <c r="AC58" s="1">
        <v>2</v>
      </c>
      <c r="AD58" s="1">
        <v>3.5</v>
      </c>
      <c r="AF58" s="1">
        <v>105</v>
      </c>
      <c r="AJ58" s="11">
        <f t="shared" si="56"/>
        <v>1</v>
      </c>
      <c r="AK58" s="11">
        <f t="shared" si="57"/>
        <v>1</v>
      </c>
      <c r="AL58" s="11">
        <f t="shared" si="58"/>
        <v>1</v>
      </c>
      <c r="AM58" s="11">
        <f t="shared" si="59"/>
        <v>1</v>
      </c>
      <c r="AN58" s="11">
        <f t="shared" si="60"/>
        <v>0.91666666666666663</v>
      </c>
      <c r="AO58" s="11">
        <f t="shared" si="61"/>
        <v>1</v>
      </c>
      <c r="AP58" s="11">
        <f t="shared" si="62"/>
        <v>0.9</v>
      </c>
      <c r="AQ58" s="11">
        <f t="shared" si="63"/>
        <v>1</v>
      </c>
      <c r="AR58" s="11">
        <f t="shared" si="64"/>
        <v>1</v>
      </c>
      <c r="AS58" s="11">
        <f t="shared" si="65"/>
        <v>1</v>
      </c>
      <c r="AT58" s="11">
        <f t="shared" si="66"/>
        <v>1</v>
      </c>
      <c r="AU58" s="11">
        <f t="shared" si="67"/>
        <v>0.5</v>
      </c>
      <c r="AV58" s="11">
        <f t="shared" si="68"/>
        <v>1</v>
      </c>
      <c r="AW58" s="11">
        <f t="shared" si="69"/>
        <v>1</v>
      </c>
      <c r="AX58" s="11">
        <f t="shared" si="70"/>
        <v>1</v>
      </c>
      <c r="AY58" s="11">
        <f t="shared" si="71"/>
        <v>1</v>
      </c>
      <c r="AZ58" s="11">
        <f t="shared" si="72"/>
        <v>0.7</v>
      </c>
      <c r="BA58" s="11">
        <f t="shared" si="73"/>
        <v>1</v>
      </c>
      <c r="BB58" s="11">
        <f t="shared" si="74"/>
        <v>1</v>
      </c>
    </row>
    <row r="59" spans="1:54" x14ac:dyDescent="0.3">
      <c r="A59" s="31">
        <v>2</v>
      </c>
      <c r="B59" s="86" t="s">
        <v>732</v>
      </c>
      <c r="C59" s="91" t="s">
        <v>135</v>
      </c>
      <c r="E59" s="1">
        <f t="shared" si="51"/>
        <v>114.5</v>
      </c>
      <c r="F59" s="1">
        <f t="shared" si="52"/>
        <v>5.5</v>
      </c>
      <c r="G59" s="14">
        <f t="shared" si="53"/>
        <v>0.95416666666666672</v>
      </c>
      <c r="H59" s="14">
        <f t="shared" si="54"/>
        <v>0.97391304347826091</v>
      </c>
      <c r="I59" s="125">
        <f t="shared" si="55"/>
        <v>0.97391304347826091</v>
      </c>
      <c r="J59" s="27"/>
      <c r="L59" s="1">
        <v>4</v>
      </c>
      <c r="M59" s="1">
        <v>8</v>
      </c>
      <c r="N59" s="1">
        <v>4</v>
      </c>
      <c r="O59" s="1">
        <v>6</v>
      </c>
      <c r="P59" s="1">
        <v>11</v>
      </c>
      <c r="Q59" s="1">
        <v>9</v>
      </c>
      <c r="R59" s="1">
        <v>9</v>
      </c>
      <c r="S59" s="1">
        <v>4</v>
      </c>
      <c r="T59" s="1">
        <v>6</v>
      </c>
      <c r="U59" s="1">
        <v>12</v>
      </c>
      <c r="V59" s="1">
        <v>4</v>
      </c>
      <c r="W59" s="1">
        <v>2</v>
      </c>
      <c r="X59" s="1">
        <v>4</v>
      </c>
      <c r="Y59" s="1">
        <v>6</v>
      </c>
      <c r="Z59" s="1">
        <v>6</v>
      </c>
      <c r="AA59" s="1">
        <v>6</v>
      </c>
      <c r="AB59" s="1">
        <v>3.5</v>
      </c>
      <c r="AC59" s="1">
        <v>5</v>
      </c>
      <c r="AD59" s="1">
        <v>5</v>
      </c>
      <c r="AF59" s="1">
        <v>90</v>
      </c>
      <c r="AJ59" s="11">
        <f t="shared" si="56"/>
        <v>1</v>
      </c>
      <c r="AK59" s="11">
        <f t="shared" si="57"/>
        <v>0</v>
      </c>
      <c r="AL59" s="11">
        <f t="shared" si="58"/>
        <v>0.25</v>
      </c>
      <c r="AM59" s="11">
        <f t="shared" si="59"/>
        <v>0.83333333333333337</v>
      </c>
      <c r="AN59" s="11">
        <f t="shared" si="60"/>
        <v>0.33333333333333331</v>
      </c>
      <c r="AO59" s="11">
        <f t="shared" si="61"/>
        <v>0.33333333333333331</v>
      </c>
      <c r="AP59" s="11">
        <f t="shared" si="62"/>
        <v>0.4</v>
      </c>
      <c r="AQ59" s="11">
        <f t="shared" si="63"/>
        <v>0</v>
      </c>
      <c r="AR59" s="11">
        <f t="shared" si="64"/>
        <v>0.91666666666666663</v>
      </c>
      <c r="AS59" s="11">
        <f t="shared" si="65"/>
        <v>0.33333333333333331</v>
      </c>
      <c r="AT59" s="11">
        <f t="shared" si="66"/>
        <v>0.5</v>
      </c>
      <c r="AU59" s="11">
        <f t="shared" si="67"/>
        <v>0.5</v>
      </c>
      <c r="AV59" s="11">
        <f t="shared" si="68"/>
        <v>0.5</v>
      </c>
      <c r="AW59" s="11">
        <f t="shared" si="69"/>
        <v>0.33333333333333331</v>
      </c>
      <c r="AX59" s="11">
        <f t="shared" si="70"/>
        <v>0</v>
      </c>
      <c r="AY59" s="11">
        <f t="shared" si="71"/>
        <v>1</v>
      </c>
      <c r="AZ59" s="11">
        <f t="shared" si="72"/>
        <v>0.5</v>
      </c>
      <c r="BA59" s="11">
        <f t="shared" si="73"/>
        <v>0.4</v>
      </c>
      <c r="BB59" s="11">
        <f t="shared" si="74"/>
        <v>0.2</v>
      </c>
    </row>
    <row r="60" spans="1:54" x14ac:dyDescent="0.3">
      <c r="A60" s="31">
        <v>2</v>
      </c>
      <c r="B60" s="86" t="s">
        <v>733</v>
      </c>
      <c r="C60" s="91" t="s">
        <v>693</v>
      </c>
      <c r="E60" s="1">
        <f t="shared" si="51"/>
        <v>50</v>
      </c>
      <c r="F60" s="1">
        <f t="shared" si="52"/>
        <v>70</v>
      </c>
      <c r="G60" s="14">
        <f t="shared" si="53"/>
        <v>0.41666666666666669</v>
      </c>
      <c r="H60" s="14">
        <f t="shared" si="54"/>
        <v>0.42608695652173911</v>
      </c>
      <c r="I60" s="125">
        <f t="shared" si="55"/>
        <v>0.42608695652173911</v>
      </c>
      <c r="J60" s="27"/>
      <c r="L60" s="1">
        <v>4</v>
      </c>
      <c r="M60" s="1">
        <v>0</v>
      </c>
      <c r="N60" s="1">
        <v>1</v>
      </c>
      <c r="O60" s="1">
        <v>5</v>
      </c>
      <c r="P60" s="1">
        <v>4</v>
      </c>
      <c r="Q60" s="1">
        <v>3</v>
      </c>
      <c r="R60" s="1">
        <v>4</v>
      </c>
      <c r="S60" s="1">
        <v>0</v>
      </c>
      <c r="T60" s="1">
        <v>5.5</v>
      </c>
      <c r="U60" s="1">
        <v>4</v>
      </c>
      <c r="V60" s="1">
        <v>2</v>
      </c>
      <c r="W60" s="1">
        <v>2</v>
      </c>
      <c r="X60" s="1">
        <v>2</v>
      </c>
      <c r="Y60" s="1">
        <v>2</v>
      </c>
      <c r="Z60" s="1">
        <v>0</v>
      </c>
      <c r="AA60" s="1">
        <v>6</v>
      </c>
      <c r="AB60" s="1">
        <v>2.5</v>
      </c>
      <c r="AC60" s="1">
        <v>2</v>
      </c>
      <c r="AD60" s="1">
        <v>1</v>
      </c>
      <c r="AJ60" s="11">
        <f t="shared" si="56"/>
        <v>0.5</v>
      </c>
      <c r="AK60" s="11">
        <f t="shared" si="57"/>
        <v>0.75</v>
      </c>
      <c r="AL60" s="11">
        <f t="shared" si="58"/>
        <v>1</v>
      </c>
      <c r="AM60" s="11">
        <f t="shared" si="59"/>
        <v>1</v>
      </c>
      <c r="AN60" s="11">
        <f t="shared" si="60"/>
        <v>0.5</v>
      </c>
      <c r="AO60" s="11">
        <f t="shared" si="61"/>
        <v>0.44444444444444442</v>
      </c>
      <c r="AP60" s="11">
        <f t="shared" si="62"/>
        <v>0.4</v>
      </c>
      <c r="AQ60" s="11">
        <f t="shared" si="63"/>
        <v>0</v>
      </c>
      <c r="AR60" s="11">
        <f t="shared" si="64"/>
        <v>0.33333333333333331</v>
      </c>
      <c r="AS60" s="11">
        <f t="shared" si="65"/>
        <v>0.16666666666666666</v>
      </c>
      <c r="AT60" s="11">
        <f t="shared" si="66"/>
        <v>0</v>
      </c>
      <c r="AU60" s="11">
        <f t="shared" si="67"/>
        <v>0.5</v>
      </c>
      <c r="AV60" s="11">
        <f t="shared" si="68"/>
        <v>1</v>
      </c>
      <c r="AW60" s="11">
        <f t="shared" si="69"/>
        <v>0.33333333333333331</v>
      </c>
      <c r="AX60" s="11">
        <f t="shared" si="70"/>
        <v>0.66666666666666663</v>
      </c>
      <c r="AY60" s="11">
        <f t="shared" si="71"/>
        <v>0.33333333333333331</v>
      </c>
      <c r="AZ60" s="11">
        <f t="shared" si="72"/>
        <v>0.7</v>
      </c>
      <c r="BA60" s="11">
        <f t="shared" si="73"/>
        <v>0</v>
      </c>
      <c r="BB60" s="11">
        <f t="shared" si="74"/>
        <v>0.4</v>
      </c>
    </row>
    <row r="61" spans="1:54" x14ac:dyDescent="0.3">
      <c r="A61" s="31">
        <v>2</v>
      </c>
      <c r="B61" s="86" t="s">
        <v>734</v>
      </c>
      <c r="C61" s="91" t="s">
        <v>203</v>
      </c>
      <c r="E61" s="1">
        <f t="shared" si="51"/>
        <v>55.5</v>
      </c>
      <c r="F61" s="1">
        <f t="shared" si="52"/>
        <v>64.5</v>
      </c>
      <c r="G61" s="14">
        <f t="shared" si="53"/>
        <v>0.46250000000000002</v>
      </c>
      <c r="H61" s="14">
        <f t="shared" si="54"/>
        <v>0.4652173913043478</v>
      </c>
      <c r="I61" s="125">
        <f t="shared" si="55"/>
        <v>0.50521739130434784</v>
      </c>
      <c r="J61" s="27">
        <v>0.04</v>
      </c>
      <c r="L61" s="1">
        <v>2</v>
      </c>
      <c r="M61" s="1">
        <v>6</v>
      </c>
      <c r="N61" s="1">
        <v>4</v>
      </c>
      <c r="O61" s="1">
        <v>6</v>
      </c>
      <c r="P61" s="1">
        <v>6</v>
      </c>
      <c r="Q61" s="1">
        <v>4</v>
      </c>
      <c r="R61" s="1">
        <v>4</v>
      </c>
      <c r="S61" s="1">
        <v>0</v>
      </c>
      <c r="T61" s="1">
        <v>2</v>
      </c>
      <c r="U61" s="1">
        <v>2</v>
      </c>
      <c r="V61" s="1">
        <v>0</v>
      </c>
      <c r="W61" s="1">
        <v>2</v>
      </c>
      <c r="X61" s="1">
        <v>4</v>
      </c>
      <c r="Y61" s="1">
        <v>2</v>
      </c>
      <c r="Z61" s="1">
        <v>4</v>
      </c>
      <c r="AA61" s="1">
        <v>2</v>
      </c>
      <c r="AB61" s="1">
        <v>3.5</v>
      </c>
      <c r="AC61" s="1">
        <v>0</v>
      </c>
      <c r="AD61" s="1">
        <v>2</v>
      </c>
      <c r="AF61" s="1">
        <v>110</v>
      </c>
      <c r="AJ61" s="11">
        <f t="shared" si="56"/>
        <v>1</v>
      </c>
      <c r="AK61" s="11">
        <f t="shared" si="57"/>
        <v>0.75</v>
      </c>
      <c r="AL61" s="11">
        <f t="shared" si="58"/>
        <v>0.5</v>
      </c>
      <c r="AM61" s="11">
        <f t="shared" si="59"/>
        <v>0.66666666666666663</v>
      </c>
      <c r="AN61" s="11">
        <f t="shared" si="60"/>
        <v>1</v>
      </c>
      <c r="AO61" s="11">
        <f t="shared" si="61"/>
        <v>0.61111111111111116</v>
      </c>
      <c r="AP61" s="11">
        <f t="shared" si="62"/>
        <v>1</v>
      </c>
      <c r="AQ61" s="11">
        <f t="shared" si="63"/>
        <v>1</v>
      </c>
      <c r="AR61" s="11">
        <f t="shared" si="64"/>
        <v>1</v>
      </c>
      <c r="AS61" s="11">
        <f t="shared" si="65"/>
        <v>0.66666666666666663</v>
      </c>
      <c r="AT61" s="11">
        <f t="shared" si="66"/>
        <v>0.5</v>
      </c>
      <c r="AU61" s="11">
        <f t="shared" si="67"/>
        <v>1</v>
      </c>
      <c r="AV61" s="11">
        <f t="shared" si="68"/>
        <v>1</v>
      </c>
      <c r="AW61" s="11">
        <f t="shared" si="69"/>
        <v>0.33333333333333331</v>
      </c>
      <c r="AX61" s="11">
        <f t="shared" si="70"/>
        <v>1</v>
      </c>
      <c r="AY61" s="11">
        <f t="shared" si="71"/>
        <v>1</v>
      </c>
      <c r="AZ61" s="11">
        <f t="shared" si="72"/>
        <v>0.4</v>
      </c>
      <c r="BA61" s="11">
        <f t="shared" si="73"/>
        <v>0</v>
      </c>
      <c r="BB61" s="11">
        <f t="shared" si="74"/>
        <v>0.4</v>
      </c>
    </row>
    <row r="62" spans="1:54" x14ac:dyDescent="0.3">
      <c r="A62" s="31">
        <v>2</v>
      </c>
      <c r="B62" s="86" t="s">
        <v>735</v>
      </c>
      <c r="C62" s="91" t="s">
        <v>262</v>
      </c>
      <c r="E62" s="1">
        <f t="shared" si="51"/>
        <v>89.5</v>
      </c>
      <c r="F62" s="1">
        <f t="shared" si="52"/>
        <v>30.5</v>
      </c>
      <c r="G62" s="14">
        <f t="shared" si="53"/>
        <v>0.74583333333333335</v>
      </c>
      <c r="H62" s="14">
        <f t="shared" si="54"/>
        <v>0.76086956521739135</v>
      </c>
      <c r="I62" s="125">
        <f t="shared" si="55"/>
        <v>0.85586956521739133</v>
      </c>
      <c r="J62" s="27">
        <v>9.5000000000000001E-2</v>
      </c>
      <c r="L62" s="1">
        <v>4</v>
      </c>
      <c r="M62" s="1">
        <v>6</v>
      </c>
      <c r="N62" s="1">
        <v>2</v>
      </c>
      <c r="O62" s="1">
        <v>4</v>
      </c>
      <c r="P62" s="1">
        <v>12</v>
      </c>
      <c r="Q62" s="1">
        <v>5.5</v>
      </c>
      <c r="R62" s="1">
        <v>10</v>
      </c>
      <c r="S62" s="1">
        <v>4</v>
      </c>
      <c r="T62" s="1">
        <v>6</v>
      </c>
      <c r="U62" s="1">
        <v>8</v>
      </c>
      <c r="V62" s="1">
        <v>2</v>
      </c>
      <c r="W62" s="1">
        <v>4</v>
      </c>
      <c r="X62" s="1">
        <v>4</v>
      </c>
      <c r="Y62" s="1">
        <v>2</v>
      </c>
      <c r="Z62" s="1">
        <v>6</v>
      </c>
      <c r="AA62" s="1">
        <v>6</v>
      </c>
      <c r="AB62" s="1">
        <v>2</v>
      </c>
      <c r="AC62" s="1">
        <v>0</v>
      </c>
      <c r="AD62" s="1">
        <v>2</v>
      </c>
      <c r="AF62" s="1">
        <v>70</v>
      </c>
      <c r="AJ62" s="11">
        <f t="shared" si="56"/>
        <v>1</v>
      </c>
      <c r="AK62" s="11">
        <f t="shared" si="57"/>
        <v>1</v>
      </c>
      <c r="AL62" s="11">
        <f t="shared" si="58"/>
        <v>0.5</v>
      </c>
      <c r="AM62" s="11">
        <f t="shared" si="59"/>
        <v>0.33333333333333331</v>
      </c>
      <c r="AN62" s="11">
        <f t="shared" si="60"/>
        <v>0.91666666666666663</v>
      </c>
      <c r="AO62" s="11">
        <f t="shared" si="61"/>
        <v>0.77777777777777779</v>
      </c>
      <c r="AP62" s="11">
        <f t="shared" si="62"/>
        <v>0.9</v>
      </c>
      <c r="AQ62" s="11">
        <f t="shared" si="63"/>
        <v>1</v>
      </c>
      <c r="AR62" s="11">
        <f t="shared" si="64"/>
        <v>1</v>
      </c>
      <c r="AS62" s="11">
        <f t="shared" si="65"/>
        <v>0.66666666666666663</v>
      </c>
      <c r="AT62" s="11">
        <f t="shared" si="66"/>
        <v>1</v>
      </c>
      <c r="AU62" s="11">
        <f t="shared" si="67"/>
        <v>1</v>
      </c>
      <c r="AV62" s="11">
        <f t="shared" si="68"/>
        <v>1</v>
      </c>
      <c r="AW62" s="11">
        <f t="shared" si="69"/>
        <v>0.66666666666666663</v>
      </c>
      <c r="AX62" s="11">
        <f t="shared" si="70"/>
        <v>1</v>
      </c>
      <c r="AY62" s="11">
        <f t="shared" si="71"/>
        <v>1</v>
      </c>
      <c r="AZ62" s="11">
        <f t="shared" si="72"/>
        <v>0.8</v>
      </c>
      <c r="BA62" s="11">
        <f t="shared" si="73"/>
        <v>1</v>
      </c>
      <c r="BB62" s="11">
        <f t="shared" si="74"/>
        <v>0.8</v>
      </c>
    </row>
    <row r="63" spans="1:54" x14ac:dyDescent="0.3">
      <c r="A63" s="31">
        <v>2</v>
      </c>
      <c r="B63" s="86" t="s">
        <v>736</v>
      </c>
      <c r="C63" s="91" t="s">
        <v>737</v>
      </c>
      <c r="E63" s="1">
        <f t="shared" si="51"/>
        <v>102</v>
      </c>
      <c r="F63" s="1">
        <f t="shared" si="52"/>
        <v>18</v>
      </c>
      <c r="G63" s="14">
        <f t="shared" si="53"/>
        <v>0.85</v>
      </c>
      <c r="H63" s="14">
        <f t="shared" si="54"/>
        <v>0.86956521739130432</v>
      </c>
      <c r="I63" s="125">
        <f t="shared" si="55"/>
        <v>0.86956521739130432</v>
      </c>
      <c r="J63" s="27"/>
      <c r="L63" s="1">
        <v>4</v>
      </c>
      <c r="M63" s="1">
        <v>8</v>
      </c>
      <c r="N63" s="1">
        <v>2</v>
      </c>
      <c r="O63" s="1">
        <v>2</v>
      </c>
      <c r="P63" s="1">
        <v>11</v>
      </c>
      <c r="Q63" s="1">
        <v>7</v>
      </c>
      <c r="R63" s="1">
        <v>9</v>
      </c>
      <c r="S63" s="1">
        <v>4</v>
      </c>
      <c r="T63" s="1">
        <v>6</v>
      </c>
      <c r="U63" s="1">
        <v>8</v>
      </c>
      <c r="V63" s="1">
        <v>4</v>
      </c>
      <c r="W63" s="1">
        <v>4</v>
      </c>
      <c r="X63" s="1">
        <v>4</v>
      </c>
      <c r="Y63" s="1">
        <v>4</v>
      </c>
      <c r="Z63" s="1">
        <v>6</v>
      </c>
      <c r="AA63" s="1">
        <v>6</v>
      </c>
      <c r="AB63" s="1">
        <v>4</v>
      </c>
      <c r="AC63" s="1">
        <v>5</v>
      </c>
      <c r="AD63" s="1">
        <v>4</v>
      </c>
      <c r="AF63" s="1">
        <v>50</v>
      </c>
      <c r="AJ63" s="11">
        <f t="shared" si="56"/>
        <v>1</v>
      </c>
      <c r="AK63" s="11">
        <f t="shared" si="57"/>
        <v>1</v>
      </c>
      <c r="AL63" s="11">
        <f t="shared" si="58"/>
        <v>1</v>
      </c>
      <c r="AM63" s="11">
        <f t="shared" si="59"/>
        <v>1</v>
      </c>
      <c r="AN63" s="11">
        <f t="shared" si="60"/>
        <v>0.91666666666666663</v>
      </c>
      <c r="AO63" s="11">
        <f t="shared" si="61"/>
        <v>0.77777777777777779</v>
      </c>
      <c r="AP63" s="11">
        <f t="shared" si="62"/>
        <v>1</v>
      </c>
      <c r="AQ63" s="11">
        <f t="shared" si="63"/>
        <v>1</v>
      </c>
      <c r="AR63" s="11">
        <f t="shared" si="64"/>
        <v>1</v>
      </c>
      <c r="AS63" s="11">
        <f t="shared" si="65"/>
        <v>1</v>
      </c>
      <c r="AT63" s="11">
        <f t="shared" si="66"/>
        <v>1</v>
      </c>
      <c r="AU63" s="11">
        <f t="shared" si="67"/>
        <v>0.5</v>
      </c>
      <c r="AV63" s="11">
        <f t="shared" si="68"/>
        <v>0.5</v>
      </c>
      <c r="AW63" s="11">
        <f t="shared" si="69"/>
        <v>0.66666666666666663</v>
      </c>
      <c r="AX63" s="11">
        <f t="shared" si="70"/>
        <v>1</v>
      </c>
      <c r="AY63" s="11">
        <f t="shared" si="71"/>
        <v>1</v>
      </c>
      <c r="AZ63" s="11">
        <f t="shared" si="72"/>
        <v>0.8</v>
      </c>
      <c r="BA63" s="11">
        <f t="shared" si="73"/>
        <v>0.6</v>
      </c>
      <c r="BB63" s="11">
        <f t="shared" si="74"/>
        <v>0.4</v>
      </c>
    </row>
    <row r="64" spans="1:54" x14ac:dyDescent="0.3">
      <c r="A64" s="31">
        <v>2</v>
      </c>
      <c r="B64" s="86" t="s">
        <v>738</v>
      </c>
      <c r="C64" s="91" t="s">
        <v>550</v>
      </c>
      <c r="E64" s="1">
        <f t="shared" si="51"/>
        <v>105</v>
      </c>
      <c r="F64" s="1">
        <f t="shared" si="52"/>
        <v>15</v>
      </c>
      <c r="G64" s="14">
        <f t="shared" si="53"/>
        <v>0.875</v>
      </c>
      <c r="H64" s="14">
        <f t="shared" si="54"/>
        <v>0.89565217391304353</v>
      </c>
      <c r="I64" s="125">
        <f t="shared" si="55"/>
        <v>0.89565217391304353</v>
      </c>
      <c r="J64" s="27"/>
      <c r="L64" s="1">
        <v>4</v>
      </c>
      <c r="M64" s="1">
        <v>8</v>
      </c>
      <c r="N64" s="1">
        <v>4</v>
      </c>
      <c r="O64" s="1">
        <v>6</v>
      </c>
      <c r="P64" s="1">
        <v>11</v>
      </c>
      <c r="Q64" s="1">
        <v>7</v>
      </c>
      <c r="R64" s="1">
        <v>10</v>
      </c>
      <c r="S64" s="1">
        <v>4</v>
      </c>
      <c r="T64" s="1">
        <v>6</v>
      </c>
      <c r="U64" s="1">
        <v>12</v>
      </c>
      <c r="V64" s="1">
        <v>4</v>
      </c>
      <c r="W64" s="1">
        <v>2</v>
      </c>
      <c r="X64" s="1">
        <v>2</v>
      </c>
      <c r="Y64" s="1">
        <v>4</v>
      </c>
      <c r="Z64" s="1">
        <v>6</v>
      </c>
      <c r="AA64" s="1">
        <v>6</v>
      </c>
      <c r="AB64" s="1">
        <v>4</v>
      </c>
      <c r="AC64" s="1">
        <v>3</v>
      </c>
      <c r="AD64" s="1">
        <v>2</v>
      </c>
      <c r="AF64" s="1">
        <v>85</v>
      </c>
      <c r="AJ64" s="11">
        <f t="shared" si="56"/>
        <v>0</v>
      </c>
      <c r="AK64" s="11">
        <f t="shared" si="57"/>
        <v>0</v>
      </c>
      <c r="AL64" s="11">
        <f t="shared" si="58"/>
        <v>0</v>
      </c>
      <c r="AM64" s="11">
        <f t="shared" si="59"/>
        <v>0</v>
      </c>
      <c r="AN64" s="11">
        <f t="shared" si="60"/>
        <v>0</v>
      </c>
      <c r="AO64" s="11">
        <f t="shared" si="61"/>
        <v>0</v>
      </c>
      <c r="AP64" s="11">
        <f t="shared" si="62"/>
        <v>0</v>
      </c>
      <c r="AQ64" s="11">
        <f t="shared" si="63"/>
        <v>0</v>
      </c>
      <c r="AR64" s="11">
        <f t="shared" si="64"/>
        <v>0</v>
      </c>
      <c r="AS64" s="11">
        <f t="shared" si="65"/>
        <v>0</v>
      </c>
      <c r="AT64" s="11">
        <f t="shared" si="66"/>
        <v>0</v>
      </c>
      <c r="AU64" s="11">
        <f t="shared" si="67"/>
        <v>0</v>
      </c>
      <c r="AV64" s="11">
        <f t="shared" si="68"/>
        <v>0</v>
      </c>
      <c r="AW64" s="11">
        <f t="shared" si="69"/>
        <v>0</v>
      </c>
      <c r="AX64" s="11">
        <f t="shared" si="70"/>
        <v>0</v>
      </c>
      <c r="AY64" s="11">
        <f t="shared" si="71"/>
        <v>0</v>
      </c>
      <c r="AZ64" s="11">
        <f t="shared" si="72"/>
        <v>0</v>
      </c>
      <c r="BA64" s="11">
        <f t="shared" si="73"/>
        <v>0</v>
      </c>
      <c r="BB64" s="11">
        <f t="shared" si="74"/>
        <v>0</v>
      </c>
    </row>
  </sheetData>
  <phoneticPr fontId="1" type="noConversion"/>
  <printOptions horizontalCentered="1" verticalCentered="1" gridLines="1"/>
  <pageMargins left="0.5" right="0.5" top="0.5" bottom="0.5" header="0.5" footer="0.5"/>
  <pageSetup scale="72"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64"/>
  <sheetViews>
    <sheetView zoomScale="80" zoomScaleNormal="80" workbookViewId="0">
      <pane xSplit="8" ySplit="3" topLeftCell="I23" activePane="bottomRight" state="frozen"/>
      <selection pane="topRight" activeCell="I1" sqref="I1"/>
      <selection pane="bottomLeft" activeCell="A4" sqref="A4"/>
      <selection pane="bottomRight" activeCell="H35" sqref="H35"/>
    </sheetView>
  </sheetViews>
  <sheetFormatPr defaultColWidth="9.08984375" defaultRowHeight="14" x14ac:dyDescent="0.3"/>
  <cols>
    <col min="1" max="1" width="4.08984375" style="1" bestFit="1" customWidth="1"/>
    <col min="2" max="2" width="10.36328125" style="1" bestFit="1" customWidth="1"/>
    <col min="3" max="3" width="8.36328125" style="1" bestFit="1" customWidth="1"/>
    <col min="4" max="4" width="1.08984375" style="1" customWidth="1"/>
    <col min="5" max="5" width="5.453125" style="1" customWidth="1"/>
    <col min="6" max="6" width="6.1796875" style="19" customWidth="1"/>
    <col min="7" max="7" width="6.453125" style="19" customWidth="1"/>
    <col min="8" max="8" width="1.36328125" style="1" customWidth="1"/>
    <col min="9" max="15" width="7.26953125" style="20" customWidth="1"/>
    <col min="16" max="18" width="7.26953125" customWidth="1"/>
    <col min="19" max="21" width="7.26953125" style="20" customWidth="1"/>
    <col min="22" max="22" width="1" style="11" customWidth="1"/>
    <col min="23" max="23" width="9" style="21" bestFit="1" customWidth="1"/>
    <col min="24" max="24" width="1.1796875" style="22" customWidth="1"/>
    <col min="25" max="25" width="9" style="22" customWidth="1"/>
    <col min="26" max="26" width="2.08984375" style="11" customWidth="1"/>
    <col min="27" max="36" width="9.1796875" style="23" customWidth="1"/>
    <col min="37" max="16384" width="9.08984375" style="1"/>
  </cols>
  <sheetData>
    <row r="2" spans="1:40" x14ac:dyDescent="0.3">
      <c r="E2" s="1">
        <f>SUM(I2:T2)</f>
        <v>113</v>
      </c>
      <c r="I2" s="20">
        <v>12</v>
      </c>
      <c r="J2" s="20">
        <v>8</v>
      </c>
      <c r="K2" s="20">
        <v>10</v>
      </c>
      <c r="L2" s="20">
        <v>5</v>
      </c>
      <c r="M2" s="20">
        <v>5</v>
      </c>
      <c r="N2" s="20">
        <v>22</v>
      </c>
      <c r="O2" s="20">
        <v>10</v>
      </c>
      <c r="P2" s="20">
        <v>14</v>
      </c>
      <c r="Q2" s="20">
        <v>11</v>
      </c>
      <c r="R2" s="20">
        <v>7</v>
      </c>
      <c r="S2" s="20">
        <v>4</v>
      </c>
      <c r="T2" s="20">
        <v>5</v>
      </c>
      <c r="U2" s="20">
        <v>5</v>
      </c>
    </row>
    <row r="3" spans="1:40" x14ac:dyDescent="0.3">
      <c r="A3" s="30" t="s">
        <v>17</v>
      </c>
      <c r="B3" s="30" t="s">
        <v>0</v>
      </c>
      <c r="C3" s="30" t="s">
        <v>72</v>
      </c>
      <c r="E3" s="2" t="s">
        <v>2</v>
      </c>
      <c r="F3" s="28" t="s">
        <v>3</v>
      </c>
      <c r="G3" s="28" t="s">
        <v>499</v>
      </c>
      <c r="I3" s="20" t="s">
        <v>503</v>
      </c>
      <c r="J3" s="20" t="s">
        <v>504</v>
      </c>
      <c r="K3" s="20" t="s">
        <v>501</v>
      </c>
      <c r="L3" s="20" t="s">
        <v>434</v>
      </c>
      <c r="M3" s="20" t="s">
        <v>502</v>
      </c>
      <c r="N3" s="20" t="s">
        <v>281</v>
      </c>
      <c r="O3" s="20" t="s">
        <v>500</v>
      </c>
      <c r="P3" s="20" t="s">
        <v>505</v>
      </c>
      <c r="Q3" s="20" t="s">
        <v>941</v>
      </c>
      <c r="R3" s="20" t="s">
        <v>942</v>
      </c>
      <c r="S3" s="20" t="s">
        <v>943</v>
      </c>
      <c r="T3" s="20" t="s">
        <v>947</v>
      </c>
      <c r="U3" s="20" t="s">
        <v>944</v>
      </c>
      <c r="W3" s="21" t="s">
        <v>928</v>
      </c>
      <c r="Y3" s="22" t="s">
        <v>378</v>
      </c>
      <c r="AA3" s="23" t="str">
        <f t="shared" ref="AA3:AF3" si="0">CONCATENATE("p.",I3)</f>
        <v>p.mcReg</v>
      </c>
      <c r="AB3" s="23" t="str">
        <f t="shared" si="0"/>
        <v>p.mcSmpD</v>
      </c>
      <c r="AC3" s="23" t="str">
        <f t="shared" si="0"/>
        <v>p.mcInfer</v>
      </c>
      <c r="AD3" s="23" t="str">
        <f t="shared" si="0"/>
        <v>p.saDist</v>
      </c>
      <c r="AE3" s="23" t="str">
        <f t="shared" si="0"/>
        <v>p.saME</v>
      </c>
      <c r="AF3" s="23" t="str">
        <f t="shared" si="0"/>
        <v>p.Regress</v>
      </c>
      <c r="AG3" s="23" t="str">
        <f t="shared" ref="AG3:AM3" si="1">CONCATENATE("p.",O3)</f>
        <v>p.QBEDA</v>
      </c>
      <c r="AH3" s="23" t="str">
        <f t="shared" si="1"/>
        <v>p.SmpD</v>
      </c>
      <c r="AI3" s="23" t="str">
        <f t="shared" si="1"/>
        <v>p.HypT</v>
      </c>
      <c r="AJ3" s="23" t="str">
        <f t="shared" si="1"/>
        <v>p.Conf</v>
      </c>
      <c r="AK3" s="23" t="str">
        <f t="shared" si="1"/>
        <v>p.Errors</v>
      </c>
      <c r="AL3" s="23" t="str">
        <f t="shared" si="1"/>
        <v>p.Calcn</v>
      </c>
      <c r="AM3" s="23" t="str">
        <f t="shared" si="1"/>
        <v>p.Beta</v>
      </c>
      <c r="AN3" s="23"/>
    </row>
    <row r="4" spans="1:40" s="11" customFormat="1" x14ac:dyDescent="0.3">
      <c r="A4" s="31">
        <v>1</v>
      </c>
      <c r="B4" s="86" t="s">
        <v>467</v>
      </c>
      <c r="C4" s="91" t="s">
        <v>662</v>
      </c>
      <c r="E4" s="11">
        <f>SUM(I4:U4)</f>
        <v>54</v>
      </c>
      <c r="F4" s="17">
        <f>E4/$E$2+G4</f>
        <v>0.47787610619469029</v>
      </c>
      <c r="G4" s="17"/>
      <c r="I4" s="21">
        <v>10</v>
      </c>
      <c r="J4" s="21">
        <v>4</v>
      </c>
      <c r="K4" s="21">
        <v>8</v>
      </c>
      <c r="L4" s="21">
        <v>2</v>
      </c>
      <c r="M4" s="21">
        <v>0</v>
      </c>
      <c r="N4" s="21">
        <v>4</v>
      </c>
      <c r="O4" s="21">
        <v>5</v>
      </c>
      <c r="P4" s="11">
        <v>9</v>
      </c>
      <c r="Q4" s="11">
        <v>8</v>
      </c>
      <c r="R4" s="11">
        <v>3</v>
      </c>
      <c r="S4" s="21">
        <v>1</v>
      </c>
      <c r="T4" s="21">
        <v>0</v>
      </c>
      <c r="U4" s="21">
        <v>0</v>
      </c>
      <c r="W4" s="21">
        <v>80</v>
      </c>
      <c r="X4" s="22"/>
      <c r="Y4" s="22"/>
      <c r="AA4" s="18">
        <f t="shared" ref="AA4:AF4" si="2">I4/I$2</f>
        <v>0.83333333333333337</v>
      </c>
      <c r="AB4" s="18">
        <f t="shared" si="2"/>
        <v>0.5</v>
      </c>
      <c r="AC4" s="18">
        <f t="shared" si="2"/>
        <v>0.8</v>
      </c>
      <c r="AD4" s="18">
        <f t="shared" si="2"/>
        <v>0.4</v>
      </c>
      <c r="AE4" s="18">
        <f t="shared" si="2"/>
        <v>0</v>
      </c>
      <c r="AF4" s="18">
        <f t="shared" si="2"/>
        <v>0.18181818181818182</v>
      </c>
      <c r="AG4" s="18">
        <f t="shared" ref="AG4:AM4" si="3">O4/O$2</f>
        <v>0.5</v>
      </c>
      <c r="AH4" s="18">
        <f t="shared" si="3"/>
        <v>0.6428571428571429</v>
      </c>
      <c r="AI4" s="18">
        <f t="shared" si="3"/>
        <v>0.72727272727272729</v>
      </c>
      <c r="AJ4" s="18">
        <f t="shared" si="3"/>
        <v>0.42857142857142855</v>
      </c>
      <c r="AK4" s="18">
        <f t="shared" si="3"/>
        <v>0.25</v>
      </c>
      <c r="AL4" s="18">
        <f t="shared" si="3"/>
        <v>0</v>
      </c>
      <c r="AM4" s="18">
        <f t="shared" si="3"/>
        <v>0</v>
      </c>
    </row>
    <row r="5" spans="1:40" x14ac:dyDescent="0.3">
      <c r="A5" s="31">
        <v>1</v>
      </c>
      <c r="B5" s="86" t="s">
        <v>663</v>
      </c>
      <c r="C5" s="91" t="s">
        <v>764</v>
      </c>
      <c r="E5" s="11">
        <f t="shared" ref="E5:E8" si="4">SUM(I5:U5)</f>
        <v>69</v>
      </c>
      <c r="F5" s="17">
        <f t="shared" ref="F5:F8" si="5">E5/$E$2+G5</f>
        <v>0.61061946902654862</v>
      </c>
      <c r="G5" s="17"/>
      <c r="H5" s="11"/>
      <c r="I5" s="21">
        <v>12</v>
      </c>
      <c r="J5" s="21">
        <v>4</v>
      </c>
      <c r="K5" s="21">
        <v>10</v>
      </c>
      <c r="L5" s="21">
        <v>3</v>
      </c>
      <c r="M5" s="21">
        <v>2</v>
      </c>
      <c r="N5" s="21">
        <v>10</v>
      </c>
      <c r="O5" s="21">
        <v>4</v>
      </c>
      <c r="P5" s="11">
        <v>9</v>
      </c>
      <c r="Q5" s="11">
        <v>11</v>
      </c>
      <c r="R5" s="11">
        <v>0</v>
      </c>
      <c r="S5" s="21">
        <v>4</v>
      </c>
      <c r="T5" s="21">
        <v>0</v>
      </c>
      <c r="U5" s="21">
        <v>0</v>
      </c>
      <c r="W5" s="21">
        <v>75</v>
      </c>
      <c r="AA5" s="18">
        <f t="shared" ref="AA5:AA8" si="6">I5/I$2</f>
        <v>1</v>
      </c>
      <c r="AB5" s="18">
        <f t="shared" ref="AB5:AB8" si="7">J5/J$2</f>
        <v>0.5</v>
      </c>
      <c r="AC5" s="18">
        <f t="shared" ref="AC5:AC8" si="8">K5/K$2</f>
        <v>1</v>
      </c>
      <c r="AD5" s="18">
        <f t="shared" ref="AD5:AD8" si="9">L5/L$2</f>
        <v>0.6</v>
      </c>
      <c r="AE5" s="18">
        <f t="shared" ref="AE5:AE8" si="10">M5/M$2</f>
        <v>0.4</v>
      </c>
      <c r="AF5" s="18">
        <f t="shared" ref="AF5:AF8" si="11">N5/N$2</f>
        <v>0.45454545454545453</v>
      </c>
      <c r="AG5" s="18">
        <f t="shared" ref="AG5:AG8" si="12">O5/O$2</f>
        <v>0.4</v>
      </c>
      <c r="AH5" s="18">
        <f t="shared" ref="AH5:AH8" si="13">P5/P$2</f>
        <v>0.6428571428571429</v>
      </c>
      <c r="AI5" s="18">
        <f t="shared" ref="AI5:AI8" si="14">Q5/Q$2</f>
        <v>1</v>
      </c>
      <c r="AJ5" s="18">
        <f t="shared" ref="AJ5:AJ8" si="15">R5/R$2</f>
        <v>0</v>
      </c>
      <c r="AK5" s="18">
        <f t="shared" ref="AK5:AK8" si="16">S5/S$2</f>
        <v>1</v>
      </c>
      <c r="AL5" s="18">
        <f t="shared" ref="AL5:AL8" si="17">T5/T$2</f>
        <v>0</v>
      </c>
      <c r="AM5" s="18">
        <f t="shared" ref="AM5:AM8" si="18">U5/U$2</f>
        <v>0</v>
      </c>
    </row>
    <row r="6" spans="1:40" x14ac:dyDescent="0.3">
      <c r="A6" s="31">
        <v>1</v>
      </c>
      <c r="B6" s="86" t="s">
        <v>664</v>
      </c>
      <c r="C6" s="91" t="s">
        <v>665</v>
      </c>
      <c r="E6" s="11">
        <f t="shared" si="4"/>
        <v>10</v>
      </c>
      <c r="F6" s="17">
        <f t="shared" si="5"/>
        <v>8.8495575221238937E-2</v>
      </c>
      <c r="G6" s="17"/>
      <c r="H6" s="11"/>
      <c r="I6" s="21">
        <v>2</v>
      </c>
      <c r="J6" s="21">
        <v>4</v>
      </c>
      <c r="K6" s="21">
        <v>4</v>
      </c>
      <c r="L6" s="21">
        <v>0</v>
      </c>
      <c r="M6" s="21">
        <v>0</v>
      </c>
      <c r="N6" s="21">
        <v>0</v>
      </c>
      <c r="O6" s="21">
        <v>0</v>
      </c>
      <c r="P6" s="11">
        <v>0</v>
      </c>
      <c r="Q6" s="11">
        <v>0</v>
      </c>
      <c r="R6" s="11">
        <v>0</v>
      </c>
      <c r="S6" s="21">
        <v>0</v>
      </c>
      <c r="T6" s="21">
        <v>0</v>
      </c>
      <c r="U6" s="21">
        <v>0</v>
      </c>
      <c r="Y6" s="22" t="s">
        <v>652</v>
      </c>
      <c r="AA6" s="18">
        <f t="shared" si="6"/>
        <v>0.16666666666666666</v>
      </c>
      <c r="AB6" s="18">
        <f t="shared" si="7"/>
        <v>0.5</v>
      </c>
      <c r="AC6" s="18">
        <f t="shared" si="8"/>
        <v>0.4</v>
      </c>
      <c r="AD6" s="18">
        <f t="shared" si="9"/>
        <v>0</v>
      </c>
      <c r="AE6" s="18">
        <f t="shared" si="10"/>
        <v>0</v>
      </c>
      <c r="AF6" s="18">
        <f t="shared" si="11"/>
        <v>0</v>
      </c>
      <c r="AG6" s="18">
        <f t="shared" si="12"/>
        <v>0</v>
      </c>
      <c r="AH6" s="18">
        <f t="shared" si="13"/>
        <v>0</v>
      </c>
      <c r="AI6" s="18">
        <f t="shared" si="14"/>
        <v>0</v>
      </c>
      <c r="AJ6" s="18">
        <f t="shared" si="15"/>
        <v>0</v>
      </c>
      <c r="AK6" s="18">
        <f t="shared" si="16"/>
        <v>0</v>
      </c>
      <c r="AL6" s="18">
        <f t="shared" si="17"/>
        <v>0</v>
      </c>
      <c r="AM6" s="18">
        <f t="shared" si="18"/>
        <v>0</v>
      </c>
    </row>
    <row r="7" spans="1:40" x14ac:dyDescent="0.3">
      <c r="A7" s="31">
        <v>1</v>
      </c>
      <c r="B7" s="86" t="s">
        <v>666</v>
      </c>
      <c r="C7" s="91" t="s">
        <v>124</v>
      </c>
      <c r="E7" s="11">
        <f t="shared" si="4"/>
        <v>57</v>
      </c>
      <c r="F7" s="17">
        <f t="shared" si="5"/>
        <v>0.5744247787610619</v>
      </c>
      <c r="G7" s="17">
        <v>7.0000000000000007E-2</v>
      </c>
      <c r="H7" s="11"/>
      <c r="I7" s="21">
        <v>6</v>
      </c>
      <c r="J7" s="21">
        <v>6</v>
      </c>
      <c r="K7" s="21">
        <v>8</v>
      </c>
      <c r="L7" s="21">
        <v>1</v>
      </c>
      <c r="M7" s="21">
        <v>3</v>
      </c>
      <c r="N7" s="21">
        <v>4</v>
      </c>
      <c r="O7" s="21">
        <v>3</v>
      </c>
      <c r="P7" s="11">
        <v>6</v>
      </c>
      <c r="Q7" s="11">
        <v>4</v>
      </c>
      <c r="R7" s="11">
        <v>4</v>
      </c>
      <c r="S7" s="21">
        <v>4</v>
      </c>
      <c r="T7" s="21">
        <v>4</v>
      </c>
      <c r="U7" s="21">
        <v>4</v>
      </c>
      <c r="W7" s="21">
        <v>95</v>
      </c>
      <c r="AA7" s="18">
        <f t="shared" si="6"/>
        <v>0.5</v>
      </c>
      <c r="AB7" s="18">
        <f t="shared" si="7"/>
        <v>0.75</v>
      </c>
      <c r="AC7" s="18">
        <f t="shared" si="8"/>
        <v>0.8</v>
      </c>
      <c r="AD7" s="18">
        <f t="shared" si="9"/>
        <v>0.2</v>
      </c>
      <c r="AE7" s="18">
        <f t="shared" si="10"/>
        <v>0.6</v>
      </c>
      <c r="AF7" s="18">
        <f t="shared" si="11"/>
        <v>0.18181818181818182</v>
      </c>
      <c r="AG7" s="18">
        <f t="shared" si="12"/>
        <v>0.3</v>
      </c>
      <c r="AH7" s="18">
        <f t="shared" si="13"/>
        <v>0.42857142857142855</v>
      </c>
      <c r="AI7" s="18">
        <f t="shared" si="14"/>
        <v>0.36363636363636365</v>
      </c>
      <c r="AJ7" s="18">
        <f t="shared" si="15"/>
        <v>0.5714285714285714</v>
      </c>
      <c r="AK7" s="18">
        <f t="shared" si="16"/>
        <v>1</v>
      </c>
      <c r="AL7" s="18">
        <f t="shared" si="17"/>
        <v>0.8</v>
      </c>
      <c r="AM7" s="18">
        <f t="shared" si="18"/>
        <v>0.8</v>
      </c>
    </row>
    <row r="8" spans="1:40" x14ac:dyDescent="0.3">
      <c r="A8" s="31">
        <v>1</v>
      </c>
      <c r="B8" s="86" t="s">
        <v>667</v>
      </c>
      <c r="C8" s="91" t="s">
        <v>575</v>
      </c>
      <c r="E8" s="11">
        <f t="shared" si="4"/>
        <v>31</v>
      </c>
      <c r="F8" s="17">
        <f t="shared" si="5"/>
        <v>0.29433628318584071</v>
      </c>
      <c r="G8" s="17">
        <v>0.02</v>
      </c>
      <c r="H8" s="11"/>
      <c r="I8" s="21">
        <v>8</v>
      </c>
      <c r="J8" s="21">
        <v>2</v>
      </c>
      <c r="K8" s="21">
        <v>6</v>
      </c>
      <c r="L8" s="21">
        <v>0</v>
      </c>
      <c r="M8" s="21">
        <v>0</v>
      </c>
      <c r="N8" s="21">
        <v>7</v>
      </c>
      <c r="O8" s="21">
        <v>2</v>
      </c>
      <c r="P8" s="11">
        <v>3</v>
      </c>
      <c r="Q8" s="11">
        <v>3</v>
      </c>
      <c r="R8" s="11">
        <v>0</v>
      </c>
      <c r="S8" s="21">
        <v>0</v>
      </c>
      <c r="T8" s="21">
        <v>0</v>
      </c>
      <c r="U8" s="21">
        <v>0</v>
      </c>
      <c r="W8" s="21">
        <v>80</v>
      </c>
      <c r="Y8" s="22" t="s">
        <v>951</v>
      </c>
      <c r="AA8" s="18">
        <f t="shared" si="6"/>
        <v>0.66666666666666663</v>
      </c>
      <c r="AB8" s="18">
        <f t="shared" si="7"/>
        <v>0.25</v>
      </c>
      <c r="AC8" s="18">
        <f t="shared" si="8"/>
        <v>0.6</v>
      </c>
      <c r="AD8" s="18">
        <f t="shared" si="9"/>
        <v>0</v>
      </c>
      <c r="AE8" s="18">
        <f t="shared" si="10"/>
        <v>0</v>
      </c>
      <c r="AF8" s="18">
        <f t="shared" si="11"/>
        <v>0.31818181818181818</v>
      </c>
      <c r="AG8" s="18">
        <f t="shared" si="12"/>
        <v>0.2</v>
      </c>
      <c r="AH8" s="18">
        <f t="shared" si="13"/>
        <v>0.21428571428571427</v>
      </c>
      <c r="AI8" s="18">
        <f t="shared" si="14"/>
        <v>0.27272727272727271</v>
      </c>
      <c r="AJ8" s="18">
        <f t="shared" si="15"/>
        <v>0</v>
      </c>
      <c r="AK8" s="18">
        <f t="shared" si="16"/>
        <v>0</v>
      </c>
      <c r="AL8" s="18">
        <f t="shared" si="17"/>
        <v>0</v>
      </c>
      <c r="AM8" s="18">
        <f t="shared" si="18"/>
        <v>0</v>
      </c>
    </row>
    <row r="9" spans="1:40" s="135" customFormat="1" x14ac:dyDescent="0.3">
      <c r="A9" s="135">
        <v>1</v>
      </c>
      <c r="B9" s="136" t="s">
        <v>668</v>
      </c>
      <c r="C9" s="137" t="s">
        <v>669</v>
      </c>
      <c r="F9" s="140"/>
      <c r="G9" s="140"/>
      <c r="I9" s="141"/>
      <c r="J9" s="141"/>
      <c r="K9" s="141"/>
      <c r="L9" s="141"/>
      <c r="M9" s="141"/>
      <c r="N9" s="141"/>
      <c r="O9" s="141"/>
      <c r="P9" s="142"/>
      <c r="Q9" s="142"/>
      <c r="R9" s="142"/>
      <c r="S9" s="141"/>
      <c r="T9" s="141"/>
      <c r="U9" s="141"/>
      <c r="V9" s="143"/>
      <c r="W9" s="139"/>
      <c r="X9" s="144"/>
      <c r="Y9" s="144"/>
      <c r="Z9" s="143"/>
      <c r="AA9" s="145"/>
      <c r="AB9" s="145"/>
      <c r="AC9" s="145"/>
      <c r="AD9" s="145"/>
      <c r="AE9" s="145"/>
      <c r="AF9" s="145"/>
      <c r="AG9" s="145"/>
      <c r="AH9" s="145"/>
      <c r="AI9" s="145"/>
      <c r="AJ9" s="145"/>
    </row>
    <row r="10" spans="1:40" x14ac:dyDescent="0.3">
      <c r="A10" s="31">
        <v>1</v>
      </c>
      <c r="B10" s="86" t="s">
        <v>670</v>
      </c>
      <c r="C10" s="91" t="s">
        <v>671</v>
      </c>
      <c r="E10" s="11">
        <f t="shared" ref="E10:E16" si="19">SUM(I10:U10)</f>
        <v>89</v>
      </c>
      <c r="F10" s="17">
        <f t="shared" ref="F10:F16" si="20">E10/$E$2+G10</f>
        <v>0.78761061946902655</v>
      </c>
      <c r="G10" s="17"/>
      <c r="H10" s="11"/>
      <c r="I10" s="21">
        <v>12</v>
      </c>
      <c r="J10" s="21">
        <v>8</v>
      </c>
      <c r="K10" s="21">
        <v>8</v>
      </c>
      <c r="L10" s="21">
        <v>6</v>
      </c>
      <c r="M10" s="21">
        <v>4</v>
      </c>
      <c r="N10" s="21">
        <v>18</v>
      </c>
      <c r="O10" s="21">
        <v>9</v>
      </c>
      <c r="P10" s="11">
        <v>10</v>
      </c>
      <c r="Q10" s="11">
        <v>8</v>
      </c>
      <c r="R10" s="11">
        <v>4</v>
      </c>
      <c r="S10" s="21">
        <v>2</v>
      </c>
      <c r="T10" s="21">
        <v>0</v>
      </c>
      <c r="U10" s="21">
        <v>0</v>
      </c>
      <c r="W10" s="21">
        <v>110</v>
      </c>
      <c r="AA10" s="18">
        <f t="shared" ref="AA10:AA16" si="21">I10/I$2</f>
        <v>1</v>
      </c>
      <c r="AB10" s="18">
        <f t="shared" ref="AB10:AB16" si="22">J10/J$2</f>
        <v>1</v>
      </c>
      <c r="AC10" s="18">
        <f t="shared" ref="AC10:AC16" si="23">K10/K$2</f>
        <v>0.8</v>
      </c>
      <c r="AD10" s="18">
        <f t="shared" ref="AD10:AD16" si="24">L10/L$2</f>
        <v>1.2</v>
      </c>
      <c r="AE10" s="18">
        <f t="shared" ref="AE10:AE16" si="25">M10/M$2</f>
        <v>0.8</v>
      </c>
      <c r="AF10" s="18">
        <f t="shared" ref="AF10:AF16" si="26">N10/N$2</f>
        <v>0.81818181818181823</v>
      </c>
      <c r="AG10" s="18">
        <f t="shared" ref="AG10:AG16" si="27">O10/O$2</f>
        <v>0.9</v>
      </c>
      <c r="AH10" s="18">
        <f t="shared" ref="AH10:AH16" si="28">P10/P$2</f>
        <v>0.7142857142857143</v>
      </c>
      <c r="AI10" s="18">
        <f t="shared" ref="AI10:AI16" si="29">Q10/Q$2</f>
        <v>0.72727272727272729</v>
      </c>
      <c r="AJ10" s="18">
        <f t="shared" ref="AJ10:AJ16" si="30">R10/R$2</f>
        <v>0.5714285714285714</v>
      </c>
      <c r="AK10" s="18">
        <f t="shared" ref="AK10:AK16" si="31">S10/S$2</f>
        <v>0.5</v>
      </c>
      <c r="AL10" s="18">
        <f t="shared" ref="AL10:AL16" si="32">T10/T$2</f>
        <v>0</v>
      </c>
      <c r="AM10" s="18">
        <f t="shared" ref="AM10:AM16" si="33">U10/U$2</f>
        <v>0</v>
      </c>
    </row>
    <row r="11" spans="1:40" x14ac:dyDescent="0.3">
      <c r="A11" s="31">
        <v>1</v>
      </c>
      <c r="B11" s="86" t="s">
        <v>547</v>
      </c>
      <c r="C11" s="91" t="s">
        <v>672</v>
      </c>
      <c r="E11" s="11">
        <f t="shared" si="19"/>
        <v>55</v>
      </c>
      <c r="F11" s="17">
        <f t="shared" si="20"/>
        <v>0.5667256637168141</v>
      </c>
      <c r="G11" s="17">
        <v>0.08</v>
      </c>
      <c r="H11" s="11"/>
      <c r="I11" s="21">
        <v>12</v>
      </c>
      <c r="J11" s="21">
        <v>4</v>
      </c>
      <c r="K11" s="21">
        <v>8</v>
      </c>
      <c r="L11" s="21">
        <v>3</v>
      </c>
      <c r="M11" s="21">
        <v>2</v>
      </c>
      <c r="N11" s="21">
        <v>0</v>
      </c>
      <c r="O11" s="21">
        <v>2</v>
      </c>
      <c r="P11" s="11">
        <v>10</v>
      </c>
      <c r="Q11" s="11">
        <v>10</v>
      </c>
      <c r="R11" s="11">
        <v>0</v>
      </c>
      <c r="S11" s="21">
        <v>4</v>
      </c>
      <c r="T11" s="21">
        <v>0</v>
      </c>
      <c r="U11" s="21">
        <v>0</v>
      </c>
      <c r="W11" s="21">
        <v>60</v>
      </c>
      <c r="AA11" s="18">
        <f t="shared" si="21"/>
        <v>1</v>
      </c>
      <c r="AB11" s="18">
        <f t="shared" si="22"/>
        <v>0.5</v>
      </c>
      <c r="AC11" s="18">
        <f t="shared" si="23"/>
        <v>0.8</v>
      </c>
      <c r="AD11" s="18">
        <f t="shared" si="24"/>
        <v>0.6</v>
      </c>
      <c r="AE11" s="18">
        <f t="shared" si="25"/>
        <v>0.4</v>
      </c>
      <c r="AF11" s="18">
        <f t="shared" si="26"/>
        <v>0</v>
      </c>
      <c r="AG11" s="18">
        <f t="shared" si="27"/>
        <v>0.2</v>
      </c>
      <c r="AH11" s="18">
        <f t="shared" si="28"/>
        <v>0.7142857142857143</v>
      </c>
      <c r="AI11" s="18">
        <f t="shared" si="29"/>
        <v>0.90909090909090906</v>
      </c>
      <c r="AJ11" s="18">
        <f t="shared" si="30"/>
        <v>0</v>
      </c>
      <c r="AK11" s="18">
        <f t="shared" si="31"/>
        <v>1</v>
      </c>
      <c r="AL11" s="18">
        <f t="shared" si="32"/>
        <v>0</v>
      </c>
      <c r="AM11" s="18">
        <f t="shared" si="33"/>
        <v>0</v>
      </c>
    </row>
    <row r="12" spans="1:40" x14ac:dyDescent="0.3">
      <c r="A12" s="31">
        <v>1</v>
      </c>
      <c r="B12" s="86" t="s">
        <v>673</v>
      </c>
      <c r="C12" s="91" t="s">
        <v>674</v>
      </c>
      <c r="E12" s="11">
        <f t="shared" si="19"/>
        <v>13</v>
      </c>
      <c r="F12" s="17">
        <f t="shared" si="20"/>
        <v>0.11504424778761062</v>
      </c>
      <c r="G12" s="17"/>
      <c r="H12" s="11"/>
      <c r="I12" s="21">
        <v>2</v>
      </c>
      <c r="J12" s="21">
        <v>4</v>
      </c>
      <c r="K12" s="21">
        <v>4</v>
      </c>
      <c r="L12" s="21">
        <v>2</v>
      </c>
      <c r="M12" s="21">
        <v>0</v>
      </c>
      <c r="N12" s="21">
        <v>0</v>
      </c>
      <c r="O12" s="21">
        <v>0</v>
      </c>
      <c r="P12" s="11">
        <v>0</v>
      </c>
      <c r="Q12" s="11">
        <v>1</v>
      </c>
      <c r="R12" s="11">
        <v>0</v>
      </c>
      <c r="S12" s="21">
        <v>0</v>
      </c>
      <c r="T12" s="21">
        <v>0</v>
      </c>
      <c r="U12" s="21">
        <v>0</v>
      </c>
      <c r="W12" s="21">
        <v>75</v>
      </c>
      <c r="Y12" s="22" t="s">
        <v>652</v>
      </c>
      <c r="AA12" s="18">
        <f t="shared" si="21"/>
        <v>0.16666666666666666</v>
      </c>
      <c r="AB12" s="18">
        <f t="shared" si="22"/>
        <v>0.5</v>
      </c>
      <c r="AC12" s="18">
        <f t="shared" si="23"/>
        <v>0.4</v>
      </c>
      <c r="AD12" s="18">
        <f t="shared" si="24"/>
        <v>0.4</v>
      </c>
      <c r="AE12" s="18">
        <f t="shared" si="25"/>
        <v>0</v>
      </c>
      <c r="AF12" s="18">
        <f t="shared" si="26"/>
        <v>0</v>
      </c>
      <c r="AG12" s="18">
        <f t="shared" si="27"/>
        <v>0</v>
      </c>
      <c r="AH12" s="18">
        <f t="shared" si="28"/>
        <v>0</v>
      </c>
      <c r="AI12" s="18">
        <f t="shared" si="29"/>
        <v>9.0909090909090912E-2</v>
      </c>
      <c r="AJ12" s="18">
        <f t="shared" si="30"/>
        <v>0</v>
      </c>
      <c r="AK12" s="18">
        <f t="shared" si="31"/>
        <v>0</v>
      </c>
      <c r="AL12" s="18">
        <f t="shared" si="32"/>
        <v>0</v>
      </c>
      <c r="AM12" s="18">
        <f t="shared" si="33"/>
        <v>0</v>
      </c>
    </row>
    <row r="13" spans="1:40" x14ac:dyDescent="0.3">
      <c r="A13" s="31">
        <v>1</v>
      </c>
      <c r="B13" s="86" t="s">
        <v>676</v>
      </c>
      <c r="C13" s="91" t="s">
        <v>675</v>
      </c>
      <c r="E13" s="11">
        <f t="shared" si="19"/>
        <v>51</v>
      </c>
      <c r="F13" s="17">
        <f t="shared" si="20"/>
        <v>0.45132743362831856</v>
      </c>
      <c r="G13" s="17"/>
      <c r="H13" s="11"/>
      <c r="I13" s="21">
        <v>10</v>
      </c>
      <c r="J13" s="21">
        <v>4</v>
      </c>
      <c r="K13" s="21">
        <v>8</v>
      </c>
      <c r="L13" s="21">
        <v>1</v>
      </c>
      <c r="M13" s="21">
        <v>1</v>
      </c>
      <c r="N13" s="21">
        <v>17</v>
      </c>
      <c r="O13" s="21">
        <v>6</v>
      </c>
      <c r="P13" s="11">
        <v>1</v>
      </c>
      <c r="Q13" s="11">
        <v>3</v>
      </c>
      <c r="R13" s="11">
        <v>0</v>
      </c>
      <c r="S13" s="21">
        <v>0</v>
      </c>
      <c r="T13" s="21">
        <v>0</v>
      </c>
      <c r="U13" s="21">
        <v>0</v>
      </c>
      <c r="W13" s="21">
        <v>70</v>
      </c>
      <c r="AA13" s="18">
        <f t="shared" si="21"/>
        <v>0.83333333333333337</v>
      </c>
      <c r="AB13" s="18">
        <f t="shared" si="22"/>
        <v>0.5</v>
      </c>
      <c r="AC13" s="18">
        <f t="shared" si="23"/>
        <v>0.8</v>
      </c>
      <c r="AD13" s="18">
        <f t="shared" si="24"/>
        <v>0.2</v>
      </c>
      <c r="AE13" s="18">
        <f t="shared" si="25"/>
        <v>0.2</v>
      </c>
      <c r="AF13" s="18">
        <f t="shared" si="26"/>
        <v>0.77272727272727271</v>
      </c>
      <c r="AG13" s="18">
        <f t="shared" si="27"/>
        <v>0.6</v>
      </c>
      <c r="AH13" s="18">
        <f t="shared" si="28"/>
        <v>7.1428571428571425E-2</v>
      </c>
      <c r="AI13" s="18">
        <f t="shared" si="29"/>
        <v>0.27272727272727271</v>
      </c>
      <c r="AJ13" s="18">
        <f t="shared" si="30"/>
        <v>0</v>
      </c>
      <c r="AK13" s="18">
        <f t="shared" si="31"/>
        <v>0</v>
      </c>
      <c r="AL13" s="18">
        <f t="shared" si="32"/>
        <v>0</v>
      </c>
      <c r="AM13" s="18">
        <f t="shared" si="33"/>
        <v>0</v>
      </c>
    </row>
    <row r="14" spans="1:40" x14ac:dyDescent="0.3">
      <c r="A14" s="31">
        <v>1</v>
      </c>
      <c r="B14" s="86" t="s">
        <v>677</v>
      </c>
      <c r="C14" s="91" t="s">
        <v>678</v>
      </c>
      <c r="E14" s="11">
        <f t="shared" si="19"/>
        <v>106.5</v>
      </c>
      <c r="F14" s="17">
        <f t="shared" si="20"/>
        <v>0.94247787610619471</v>
      </c>
      <c r="G14" s="17"/>
      <c r="H14" s="11"/>
      <c r="I14" s="21">
        <v>10</v>
      </c>
      <c r="J14" s="21">
        <v>6</v>
      </c>
      <c r="K14" s="21">
        <v>8</v>
      </c>
      <c r="L14" s="21">
        <v>6</v>
      </c>
      <c r="M14" s="21">
        <v>4</v>
      </c>
      <c r="N14" s="21">
        <v>22</v>
      </c>
      <c r="O14" s="21">
        <v>10</v>
      </c>
      <c r="P14" s="11">
        <v>11</v>
      </c>
      <c r="Q14" s="11">
        <v>11</v>
      </c>
      <c r="R14" s="11">
        <v>6</v>
      </c>
      <c r="S14" s="21">
        <v>4</v>
      </c>
      <c r="T14" s="21">
        <v>4.5</v>
      </c>
      <c r="U14" s="21">
        <v>4</v>
      </c>
      <c r="W14" s="21">
        <v>75</v>
      </c>
      <c r="AA14" s="18">
        <f t="shared" si="21"/>
        <v>0.83333333333333337</v>
      </c>
      <c r="AB14" s="18">
        <f t="shared" si="22"/>
        <v>0.75</v>
      </c>
      <c r="AC14" s="18">
        <f t="shared" si="23"/>
        <v>0.8</v>
      </c>
      <c r="AD14" s="18">
        <f t="shared" si="24"/>
        <v>1.2</v>
      </c>
      <c r="AE14" s="18">
        <f t="shared" si="25"/>
        <v>0.8</v>
      </c>
      <c r="AF14" s="18">
        <f t="shared" si="26"/>
        <v>1</v>
      </c>
      <c r="AG14" s="18">
        <f t="shared" si="27"/>
        <v>1</v>
      </c>
      <c r="AH14" s="18">
        <f t="shared" si="28"/>
        <v>0.7857142857142857</v>
      </c>
      <c r="AI14" s="18">
        <f t="shared" si="29"/>
        <v>1</v>
      </c>
      <c r="AJ14" s="18">
        <f t="shared" si="30"/>
        <v>0.8571428571428571</v>
      </c>
      <c r="AK14" s="18">
        <f t="shared" si="31"/>
        <v>1</v>
      </c>
      <c r="AL14" s="18">
        <f t="shared" si="32"/>
        <v>0.9</v>
      </c>
      <c r="AM14" s="18">
        <f t="shared" si="33"/>
        <v>0.8</v>
      </c>
    </row>
    <row r="15" spans="1:40" x14ac:dyDescent="0.3">
      <c r="A15" s="31">
        <v>1</v>
      </c>
      <c r="B15" s="86" t="s">
        <v>679</v>
      </c>
      <c r="C15" s="91" t="s">
        <v>680</v>
      </c>
      <c r="E15" s="11">
        <f t="shared" si="19"/>
        <v>43</v>
      </c>
      <c r="F15" s="17">
        <f t="shared" si="20"/>
        <v>0.45053097345132742</v>
      </c>
      <c r="G15" s="17">
        <v>7.0000000000000007E-2</v>
      </c>
      <c r="H15" s="11"/>
      <c r="I15" s="21">
        <v>4</v>
      </c>
      <c r="J15" s="21">
        <v>6</v>
      </c>
      <c r="K15" s="21">
        <v>8</v>
      </c>
      <c r="L15" s="21">
        <v>3</v>
      </c>
      <c r="M15" s="21">
        <v>4</v>
      </c>
      <c r="N15" s="21">
        <v>3</v>
      </c>
      <c r="O15" s="21">
        <v>3</v>
      </c>
      <c r="P15" s="11">
        <v>8</v>
      </c>
      <c r="Q15" s="11">
        <v>4</v>
      </c>
      <c r="R15" s="11">
        <v>0</v>
      </c>
      <c r="S15" s="21">
        <v>0</v>
      </c>
      <c r="T15" s="21">
        <v>0</v>
      </c>
      <c r="U15" s="21">
        <v>0</v>
      </c>
      <c r="W15" s="21">
        <v>65</v>
      </c>
      <c r="AA15" s="18">
        <f t="shared" si="21"/>
        <v>0.33333333333333331</v>
      </c>
      <c r="AB15" s="18">
        <f t="shared" si="22"/>
        <v>0.75</v>
      </c>
      <c r="AC15" s="18">
        <f t="shared" si="23"/>
        <v>0.8</v>
      </c>
      <c r="AD15" s="18">
        <f t="shared" si="24"/>
        <v>0.6</v>
      </c>
      <c r="AE15" s="18">
        <f t="shared" si="25"/>
        <v>0.8</v>
      </c>
      <c r="AF15" s="18">
        <f t="shared" si="26"/>
        <v>0.13636363636363635</v>
      </c>
      <c r="AG15" s="18">
        <f t="shared" si="27"/>
        <v>0.3</v>
      </c>
      <c r="AH15" s="18">
        <f t="shared" si="28"/>
        <v>0.5714285714285714</v>
      </c>
      <c r="AI15" s="18">
        <f t="shared" si="29"/>
        <v>0.36363636363636365</v>
      </c>
      <c r="AJ15" s="18">
        <f t="shared" si="30"/>
        <v>0</v>
      </c>
      <c r="AK15" s="18">
        <f t="shared" si="31"/>
        <v>0</v>
      </c>
      <c r="AL15" s="18">
        <f t="shared" si="32"/>
        <v>0</v>
      </c>
      <c r="AM15" s="18">
        <f t="shared" si="33"/>
        <v>0</v>
      </c>
    </row>
    <row r="16" spans="1:40" x14ac:dyDescent="0.3">
      <c r="A16" s="31">
        <v>1</v>
      </c>
      <c r="B16" s="86" t="s">
        <v>399</v>
      </c>
      <c r="C16" s="91" t="s">
        <v>681</v>
      </c>
      <c r="E16" s="11">
        <f t="shared" si="19"/>
        <v>90.5</v>
      </c>
      <c r="F16" s="17">
        <f t="shared" si="20"/>
        <v>0.80088495575221241</v>
      </c>
      <c r="G16" s="17"/>
      <c r="H16" s="11"/>
      <c r="I16" s="21">
        <v>10</v>
      </c>
      <c r="J16" s="21">
        <v>4</v>
      </c>
      <c r="K16" s="21">
        <v>8</v>
      </c>
      <c r="L16" s="21">
        <v>4</v>
      </c>
      <c r="M16" s="21">
        <v>4</v>
      </c>
      <c r="N16" s="21">
        <v>19</v>
      </c>
      <c r="O16" s="21">
        <v>8</v>
      </c>
      <c r="P16" s="11">
        <v>10</v>
      </c>
      <c r="Q16" s="11">
        <v>11</v>
      </c>
      <c r="R16" s="11">
        <v>7</v>
      </c>
      <c r="S16" s="21">
        <v>1</v>
      </c>
      <c r="T16" s="21">
        <v>4.5</v>
      </c>
      <c r="U16" s="21">
        <v>0</v>
      </c>
      <c r="W16" s="21">
        <v>110</v>
      </c>
      <c r="AA16" s="18">
        <f t="shared" si="21"/>
        <v>0.83333333333333337</v>
      </c>
      <c r="AB16" s="18">
        <f t="shared" si="22"/>
        <v>0.5</v>
      </c>
      <c r="AC16" s="18">
        <f t="shared" si="23"/>
        <v>0.8</v>
      </c>
      <c r="AD16" s="18">
        <f t="shared" si="24"/>
        <v>0.8</v>
      </c>
      <c r="AE16" s="18">
        <f t="shared" si="25"/>
        <v>0.8</v>
      </c>
      <c r="AF16" s="18">
        <f t="shared" si="26"/>
        <v>0.86363636363636365</v>
      </c>
      <c r="AG16" s="18">
        <f t="shared" si="27"/>
        <v>0.8</v>
      </c>
      <c r="AH16" s="18">
        <f t="shared" si="28"/>
        <v>0.7142857142857143</v>
      </c>
      <c r="AI16" s="18">
        <f t="shared" si="29"/>
        <v>1</v>
      </c>
      <c r="AJ16" s="18">
        <f t="shared" si="30"/>
        <v>1</v>
      </c>
      <c r="AK16" s="18">
        <f t="shared" si="31"/>
        <v>0.25</v>
      </c>
      <c r="AL16" s="18">
        <f t="shared" si="32"/>
        <v>0.9</v>
      </c>
      <c r="AM16" s="18">
        <f t="shared" si="33"/>
        <v>0</v>
      </c>
    </row>
    <row r="17" spans="1:39" s="135" customFormat="1" x14ac:dyDescent="0.3">
      <c r="A17" s="135">
        <v>1</v>
      </c>
      <c r="B17" s="136" t="s">
        <v>682</v>
      </c>
      <c r="C17" s="137" t="s">
        <v>177</v>
      </c>
      <c r="F17" s="140"/>
      <c r="G17" s="140"/>
      <c r="I17" s="141"/>
      <c r="J17" s="141"/>
      <c r="K17" s="141"/>
      <c r="L17" s="141"/>
      <c r="M17" s="141"/>
      <c r="N17" s="141"/>
      <c r="O17" s="141"/>
      <c r="P17" s="142"/>
      <c r="Q17" s="142"/>
      <c r="R17" s="142"/>
      <c r="S17" s="141"/>
      <c r="T17" s="141"/>
      <c r="U17" s="141"/>
      <c r="V17" s="143"/>
      <c r="W17" s="139"/>
      <c r="X17" s="144"/>
      <c r="Y17" s="144"/>
      <c r="Z17" s="143"/>
      <c r="AA17" s="145"/>
      <c r="AB17" s="145"/>
      <c r="AC17" s="145"/>
      <c r="AD17" s="145"/>
      <c r="AE17" s="145"/>
      <c r="AF17" s="145"/>
      <c r="AG17" s="145"/>
      <c r="AH17" s="145"/>
      <c r="AI17" s="145"/>
      <c r="AJ17" s="145"/>
    </row>
    <row r="18" spans="1:39" s="146" customFormat="1" x14ac:dyDescent="0.3">
      <c r="A18" s="146">
        <v>1</v>
      </c>
      <c r="B18" s="147" t="s">
        <v>699</v>
      </c>
      <c r="C18" s="148" t="s">
        <v>700</v>
      </c>
      <c r="E18" s="149"/>
      <c r="F18" s="150"/>
      <c r="G18" s="150"/>
      <c r="H18" s="149"/>
      <c r="I18" s="151"/>
      <c r="J18" s="151"/>
      <c r="K18" s="151"/>
      <c r="L18" s="151"/>
      <c r="M18" s="151"/>
      <c r="N18" s="151"/>
      <c r="O18" s="151"/>
      <c r="P18" s="149"/>
      <c r="Q18" s="149"/>
      <c r="R18" s="149"/>
      <c r="S18" s="151"/>
      <c r="T18" s="151"/>
      <c r="U18" s="151"/>
      <c r="V18" s="149"/>
      <c r="W18" s="151"/>
      <c r="X18" s="152"/>
      <c r="Y18" s="152"/>
      <c r="Z18" s="149"/>
      <c r="AA18" s="153"/>
      <c r="AB18" s="153"/>
      <c r="AC18" s="153"/>
      <c r="AD18" s="153"/>
      <c r="AE18" s="153"/>
      <c r="AF18" s="153"/>
      <c r="AG18" s="153"/>
      <c r="AH18" s="153"/>
      <c r="AI18" s="153"/>
      <c r="AJ18" s="153"/>
      <c r="AK18" s="153"/>
      <c r="AL18" s="153"/>
      <c r="AM18" s="153"/>
    </row>
    <row r="19" spans="1:39" x14ac:dyDescent="0.3">
      <c r="A19" s="31">
        <v>1</v>
      </c>
      <c r="B19" s="86" t="s">
        <v>683</v>
      </c>
      <c r="C19" s="91" t="s">
        <v>265</v>
      </c>
      <c r="E19" s="11">
        <f t="shared" ref="E19:E47" si="34">SUM(I19:U19)</f>
        <v>93.5</v>
      </c>
      <c r="F19" s="17">
        <f t="shared" ref="F19:F47" si="35">E19/$E$2+G19</f>
        <v>0.82743362831858402</v>
      </c>
      <c r="G19" s="17"/>
      <c r="H19" s="11"/>
      <c r="I19" s="21">
        <v>10</v>
      </c>
      <c r="J19" s="21">
        <v>4</v>
      </c>
      <c r="K19" s="21">
        <v>10</v>
      </c>
      <c r="L19" s="21">
        <v>4</v>
      </c>
      <c r="M19" s="21">
        <v>3.5</v>
      </c>
      <c r="N19" s="21">
        <v>19</v>
      </c>
      <c r="O19" s="21">
        <v>7</v>
      </c>
      <c r="P19" s="11">
        <v>11</v>
      </c>
      <c r="Q19" s="11">
        <v>8</v>
      </c>
      <c r="R19" s="11">
        <v>7</v>
      </c>
      <c r="S19" s="21">
        <v>1</v>
      </c>
      <c r="T19" s="21">
        <v>4</v>
      </c>
      <c r="U19" s="21">
        <v>5</v>
      </c>
      <c r="W19" s="21">
        <v>50</v>
      </c>
      <c r="AA19" s="18">
        <f t="shared" ref="AA19:AA47" si="36">I19/I$2</f>
        <v>0.83333333333333337</v>
      </c>
      <c r="AB19" s="18">
        <f t="shared" ref="AB19:AB47" si="37">J19/J$2</f>
        <v>0.5</v>
      </c>
      <c r="AC19" s="18">
        <f t="shared" ref="AC19:AC47" si="38">K19/K$2</f>
        <v>1</v>
      </c>
      <c r="AD19" s="18">
        <f t="shared" ref="AD19:AD47" si="39">L19/L$2</f>
        <v>0.8</v>
      </c>
      <c r="AE19" s="18">
        <f t="shared" ref="AE19:AE47" si="40">M19/M$2</f>
        <v>0.7</v>
      </c>
      <c r="AF19" s="18">
        <f t="shared" ref="AF19:AF47" si="41">N19/N$2</f>
        <v>0.86363636363636365</v>
      </c>
      <c r="AG19" s="18">
        <f t="shared" ref="AG19:AG47" si="42">O19/O$2</f>
        <v>0.7</v>
      </c>
      <c r="AH19" s="18">
        <f t="shared" ref="AH19:AH47" si="43">P19/P$2</f>
        <v>0.7857142857142857</v>
      </c>
      <c r="AI19" s="18">
        <f t="shared" ref="AI19:AI47" si="44">Q19/Q$2</f>
        <v>0.72727272727272729</v>
      </c>
      <c r="AJ19" s="18">
        <f t="shared" ref="AJ19:AJ47" si="45">R19/R$2</f>
        <v>1</v>
      </c>
      <c r="AK19" s="18">
        <f t="shared" ref="AK19:AK47" si="46">S19/S$2</f>
        <v>0.25</v>
      </c>
      <c r="AL19" s="18">
        <f t="shared" ref="AL19:AL47" si="47">T19/T$2</f>
        <v>0.8</v>
      </c>
      <c r="AM19" s="18">
        <f t="shared" ref="AM19:AM47" si="48">U19/U$2</f>
        <v>1</v>
      </c>
    </row>
    <row r="20" spans="1:39" x14ac:dyDescent="0.3">
      <c r="A20" s="31">
        <v>1</v>
      </c>
      <c r="B20" s="86" t="s">
        <v>750</v>
      </c>
      <c r="C20" s="91" t="s">
        <v>280</v>
      </c>
      <c r="E20" s="11">
        <f t="shared" si="34"/>
        <v>48</v>
      </c>
      <c r="F20" s="17">
        <f t="shared" si="35"/>
        <v>0.4247787610619469</v>
      </c>
      <c r="G20" s="17"/>
      <c r="H20" s="11"/>
      <c r="I20" s="21">
        <v>10</v>
      </c>
      <c r="J20" s="21">
        <v>2</v>
      </c>
      <c r="K20" s="21">
        <v>8</v>
      </c>
      <c r="L20" s="21">
        <v>4</v>
      </c>
      <c r="M20" s="21">
        <v>3</v>
      </c>
      <c r="N20" s="21">
        <v>1</v>
      </c>
      <c r="O20" s="21">
        <v>0</v>
      </c>
      <c r="P20" s="11">
        <v>6</v>
      </c>
      <c r="Q20" s="11">
        <v>7</v>
      </c>
      <c r="R20" s="11">
        <v>7</v>
      </c>
      <c r="S20" s="21">
        <v>0</v>
      </c>
      <c r="T20" s="21">
        <v>0</v>
      </c>
      <c r="U20" s="21">
        <v>0</v>
      </c>
      <c r="W20" s="21">
        <v>100</v>
      </c>
      <c r="AA20" s="18">
        <f t="shared" si="36"/>
        <v>0.83333333333333337</v>
      </c>
      <c r="AB20" s="18">
        <f t="shared" si="37"/>
        <v>0.25</v>
      </c>
      <c r="AC20" s="18">
        <f t="shared" si="38"/>
        <v>0.8</v>
      </c>
      <c r="AD20" s="18">
        <f t="shared" si="39"/>
        <v>0.8</v>
      </c>
      <c r="AE20" s="18">
        <f t="shared" si="40"/>
        <v>0.6</v>
      </c>
      <c r="AF20" s="18">
        <f t="shared" si="41"/>
        <v>4.5454545454545456E-2</v>
      </c>
      <c r="AG20" s="18">
        <f t="shared" si="42"/>
        <v>0</v>
      </c>
      <c r="AH20" s="18">
        <f t="shared" si="43"/>
        <v>0.42857142857142855</v>
      </c>
      <c r="AI20" s="18">
        <f t="shared" si="44"/>
        <v>0.63636363636363635</v>
      </c>
      <c r="AJ20" s="18">
        <f t="shared" si="45"/>
        <v>1</v>
      </c>
      <c r="AK20" s="18">
        <f t="shared" si="46"/>
        <v>0</v>
      </c>
      <c r="AL20" s="18">
        <f t="shared" si="47"/>
        <v>0</v>
      </c>
      <c r="AM20" s="18">
        <f t="shared" si="48"/>
        <v>0</v>
      </c>
    </row>
    <row r="21" spans="1:39" x14ac:dyDescent="0.3">
      <c r="A21" s="31">
        <v>1</v>
      </c>
      <c r="B21" s="86" t="s">
        <v>684</v>
      </c>
      <c r="C21" s="91" t="s">
        <v>208</v>
      </c>
      <c r="E21" s="11">
        <f t="shared" si="34"/>
        <v>93.5</v>
      </c>
      <c r="F21" s="17">
        <f t="shared" si="35"/>
        <v>0.82743362831858402</v>
      </c>
      <c r="G21" s="17"/>
      <c r="H21" s="11"/>
      <c r="I21" s="21">
        <v>8</v>
      </c>
      <c r="J21" s="21">
        <v>6</v>
      </c>
      <c r="K21" s="21">
        <v>6</v>
      </c>
      <c r="L21" s="21">
        <v>4</v>
      </c>
      <c r="M21" s="21">
        <v>3</v>
      </c>
      <c r="N21" s="21">
        <v>18</v>
      </c>
      <c r="O21" s="21">
        <v>10</v>
      </c>
      <c r="P21" s="11">
        <v>11</v>
      </c>
      <c r="Q21" s="11">
        <v>11</v>
      </c>
      <c r="R21" s="11">
        <v>7</v>
      </c>
      <c r="S21" s="21">
        <v>1</v>
      </c>
      <c r="T21" s="21">
        <v>4.5</v>
      </c>
      <c r="U21" s="21">
        <v>4</v>
      </c>
      <c r="W21" s="21">
        <v>85</v>
      </c>
      <c r="AA21" s="18">
        <f t="shared" si="36"/>
        <v>0.66666666666666663</v>
      </c>
      <c r="AB21" s="18">
        <f t="shared" si="37"/>
        <v>0.75</v>
      </c>
      <c r="AC21" s="18">
        <f t="shared" si="38"/>
        <v>0.6</v>
      </c>
      <c r="AD21" s="18">
        <f t="shared" si="39"/>
        <v>0.8</v>
      </c>
      <c r="AE21" s="18">
        <f t="shared" si="40"/>
        <v>0.6</v>
      </c>
      <c r="AF21" s="18">
        <f t="shared" si="41"/>
        <v>0.81818181818181823</v>
      </c>
      <c r="AG21" s="18">
        <f t="shared" si="42"/>
        <v>1</v>
      </c>
      <c r="AH21" s="18">
        <f t="shared" si="43"/>
        <v>0.7857142857142857</v>
      </c>
      <c r="AI21" s="18">
        <f t="shared" si="44"/>
        <v>1</v>
      </c>
      <c r="AJ21" s="18">
        <f t="shared" si="45"/>
        <v>1</v>
      </c>
      <c r="AK21" s="18">
        <f t="shared" si="46"/>
        <v>0.25</v>
      </c>
      <c r="AL21" s="18">
        <f t="shared" si="47"/>
        <v>0.9</v>
      </c>
      <c r="AM21" s="18">
        <f t="shared" si="48"/>
        <v>0.8</v>
      </c>
    </row>
    <row r="22" spans="1:39" x14ac:dyDescent="0.3">
      <c r="A22" s="31">
        <v>1</v>
      </c>
      <c r="B22" s="86" t="s">
        <v>685</v>
      </c>
      <c r="C22" s="91" t="s">
        <v>124</v>
      </c>
      <c r="E22" s="11">
        <f t="shared" si="34"/>
        <v>47</v>
      </c>
      <c r="F22" s="17">
        <f t="shared" si="35"/>
        <v>0.41592920353982299</v>
      </c>
      <c r="G22" s="17"/>
      <c r="H22" s="11"/>
      <c r="I22" s="21">
        <v>10</v>
      </c>
      <c r="J22" s="21">
        <v>4</v>
      </c>
      <c r="K22" s="21">
        <v>8</v>
      </c>
      <c r="L22" s="21">
        <v>2</v>
      </c>
      <c r="M22" s="21">
        <v>2</v>
      </c>
      <c r="N22" s="21">
        <v>0</v>
      </c>
      <c r="O22" s="21">
        <v>7</v>
      </c>
      <c r="P22" s="11">
        <v>1</v>
      </c>
      <c r="Q22" s="11">
        <v>10</v>
      </c>
      <c r="R22" s="11">
        <v>3</v>
      </c>
      <c r="S22" s="21">
        <v>0</v>
      </c>
      <c r="T22" s="21">
        <v>0</v>
      </c>
      <c r="U22" s="21">
        <v>0</v>
      </c>
      <c r="W22" s="21">
        <v>75</v>
      </c>
      <c r="AA22" s="18">
        <f t="shared" si="36"/>
        <v>0.83333333333333337</v>
      </c>
      <c r="AB22" s="18">
        <f t="shared" si="37"/>
        <v>0.5</v>
      </c>
      <c r="AC22" s="18">
        <f t="shared" si="38"/>
        <v>0.8</v>
      </c>
      <c r="AD22" s="18">
        <f t="shared" si="39"/>
        <v>0.4</v>
      </c>
      <c r="AE22" s="18">
        <f t="shared" si="40"/>
        <v>0.4</v>
      </c>
      <c r="AF22" s="18">
        <f t="shared" si="41"/>
        <v>0</v>
      </c>
      <c r="AG22" s="18">
        <f t="shared" si="42"/>
        <v>0.7</v>
      </c>
      <c r="AH22" s="18">
        <f t="shared" si="43"/>
        <v>7.1428571428571425E-2</v>
      </c>
      <c r="AI22" s="18">
        <f t="shared" si="44"/>
        <v>0.90909090909090906</v>
      </c>
      <c r="AJ22" s="18">
        <f t="shared" si="45"/>
        <v>0.42857142857142855</v>
      </c>
      <c r="AK22" s="18">
        <f t="shared" si="46"/>
        <v>0</v>
      </c>
      <c r="AL22" s="18">
        <f t="shared" si="47"/>
        <v>0</v>
      </c>
      <c r="AM22" s="18">
        <f t="shared" si="48"/>
        <v>0</v>
      </c>
    </row>
    <row r="23" spans="1:39" x14ac:dyDescent="0.3">
      <c r="A23" s="31">
        <v>1</v>
      </c>
      <c r="B23" s="86" t="s">
        <v>249</v>
      </c>
      <c r="C23" s="91" t="s">
        <v>686</v>
      </c>
      <c r="E23" s="11">
        <f t="shared" si="34"/>
        <v>33</v>
      </c>
      <c r="F23" s="17">
        <f t="shared" si="35"/>
        <v>0.29203539823008851</v>
      </c>
      <c r="G23" s="17"/>
      <c r="H23" s="11"/>
      <c r="I23" s="21">
        <v>6</v>
      </c>
      <c r="J23" s="21">
        <v>2</v>
      </c>
      <c r="K23" s="21">
        <v>8</v>
      </c>
      <c r="L23" s="21">
        <v>0</v>
      </c>
      <c r="M23" s="21">
        <v>2</v>
      </c>
      <c r="N23" s="21">
        <v>3</v>
      </c>
      <c r="O23" s="21">
        <v>4</v>
      </c>
      <c r="P23" s="11">
        <v>2</v>
      </c>
      <c r="Q23" s="11">
        <v>5</v>
      </c>
      <c r="R23" s="11">
        <v>0</v>
      </c>
      <c r="S23" s="21">
        <v>1</v>
      </c>
      <c r="T23" s="21">
        <v>0</v>
      </c>
      <c r="U23" s="21">
        <v>0</v>
      </c>
      <c r="W23" s="21">
        <v>45</v>
      </c>
      <c r="Y23" s="22" t="s">
        <v>652</v>
      </c>
      <c r="AA23" s="18">
        <f t="shared" si="36"/>
        <v>0.5</v>
      </c>
      <c r="AB23" s="18">
        <f t="shared" si="37"/>
        <v>0.25</v>
      </c>
      <c r="AC23" s="18">
        <f t="shared" si="38"/>
        <v>0.8</v>
      </c>
      <c r="AD23" s="18">
        <f t="shared" si="39"/>
        <v>0</v>
      </c>
      <c r="AE23" s="18">
        <f t="shared" si="40"/>
        <v>0.4</v>
      </c>
      <c r="AF23" s="18">
        <f t="shared" si="41"/>
        <v>0.13636363636363635</v>
      </c>
      <c r="AG23" s="18">
        <f t="shared" si="42"/>
        <v>0.4</v>
      </c>
      <c r="AH23" s="18">
        <f t="shared" si="43"/>
        <v>0.14285714285714285</v>
      </c>
      <c r="AI23" s="18">
        <f t="shared" si="44"/>
        <v>0.45454545454545453</v>
      </c>
      <c r="AJ23" s="18">
        <f t="shared" si="45"/>
        <v>0</v>
      </c>
      <c r="AK23" s="18">
        <f t="shared" si="46"/>
        <v>0.25</v>
      </c>
      <c r="AL23" s="18">
        <f t="shared" si="47"/>
        <v>0</v>
      </c>
      <c r="AM23" s="18">
        <f t="shared" si="48"/>
        <v>0</v>
      </c>
    </row>
    <row r="24" spans="1:39" x14ac:dyDescent="0.3">
      <c r="A24" s="31">
        <v>1</v>
      </c>
      <c r="B24" s="86" t="s">
        <v>687</v>
      </c>
      <c r="C24" s="91" t="s">
        <v>790</v>
      </c>
      <c r="E24" s="11">
        <f t="shared" si="34"/>
        <v>72</v>
      </c>
      <c r="F24" s="17">
        <f t="shared" si="35"/>
        <v>0.72716814159292031</v>
      </c>
      <c r="G24" s="17">
        <v>0.09</v>
      </c>
      <c r="H24" s="11"/>
      <c r="I24" s="21">
        <v>12</v>
      </c>
      <c r="J24" s="21">
        <v>6</v>
      </c>
      <c r="K24" s="21">
        <v>8</v>
      </c>
      <c r="L24" s="21">
        <v>5</v>
      </c>
      <c r="M24" s="21">
        <v>4</v>
      </c>
      <c r="N24" s="21">
        <v>14</v>
      </c>
      <c r="O24" s="21">
        <v>4</v>
      </c>
      <c r="P24" s="11">
        <v>7</v>
      </c>
      <c r="Q24" s="11">
        <v>10</v>
      </c>
      <c r="R24" s="11">
        <v>1</v>
      </c>
      <c r="S24" s="21">
        <v>1</v>
      </c>
      <c r="T24" s="21">
        <v>0</v>
      </c>
      <c r="U24" s="21">
        <v>0</v>
      </c>
      <c r="AA24" s="18">
        <f t="shared" si="36"/>
        <v>1</v>
      </c>
      <c r="AB24" s="18">
        <f t="shared" si="37"/>
        <v>0.75</v>
      </c>
      <c r="AC24" s="18">
        <f t="shared" si="38"/>
        <v>0.8</v>
      </c>
      <c r="AD24" s="18">
        <f t="shared" si="39"/>
        <v>1</v>
      </c>
      <c r="AE24" s="18">
        <f t="shared" si="40"/>
        <v>0.8</v>
      </c>
      <c r="AF24" s="18">
        <f t="shared" si="41"/>
        <v>0.63636363636363635</v>
      </c>
      <c r="AG24" s="18">
        <f t="shared" si="42"/>
        <v>0.4</v>
      </c>
      <c r="AH24" s="18">
        <f t="shared" si="43"/>
        <v>0.5</v>
      </c>
      <c r="AI24" s="18">
        <f t="shared" si="44"/>
        <v>0.90909090909090906</v>
      </c>
      <c r="AJ24" s="18">
        <f t="shared" si="45"/>
        <v>0.14285714285714285</v>
      </c>
      <c r="AK24" s="18">
        <f t="shared" si="46"/>
        <v>0.25</v>
      </c>
      <c r="AL24" s="18">
        <f t="shared" si="47"/>
        <v>0</v>
      </c>
      <c r="AM24" s="18">
        <f t="shared" si="48"/>
        <v>0</v>
      </c>
    </row>
    <row r="25" spans="1:39" x14ac:dyDescent="0.3">
      <c r="A25" s="31">
        <v>1</v>
      </c>
      <c r="B25" s="86" t="s">
        <v>688</v>
      </c>
      <c r="C25" s="91" t="s">
        <v>689</v>
      </c>
      <c r="E25" s="11">
        <f t="shared" si="34"/>
        <v>39</v>
      </c>
      <c r="F25" s="17">
        <f t="shared" si="35"/>
        <v>0.42513274336283186</v>
      </c>
      <c r="G25" s="17">
        <v>0.08</v>
      </c>
      <c r="H25" s="11"/>
      <c r="I25" s="21">
        <v>6</v>
      </c>
      <c r="J25" s="21">
        <v>4</v>
      </c>
      <c r="K25" s="21">
        <v>4</v>
      </c>
      <c r="L25" s="21">
        <v>3</v>
      </c>
      <c r="M25" s="21">
        <v>0</v>
      </c>
      <c r="N25" s="21">
        <v>0</v>
      </c>
      <c r="O25" s="21">
        <v>5</v>
      </c>
      <c r="P25" s="11">
        <v>8</v>
      </c>
      <c r="Q25" s="11">
        <v>6</v>
      </c>
      <c r="R25" s="11">
        <v>3</v>
      </c>
      <c r="S25" s="21">
        <v>0</v>
      </c>
      <c r="T25" s="21">
        <v>0</v>
      </c>
      <c r="U25" s="21">
        <v>0</v>
      </c>
      <c r="W25" s="21">
        <v>160</v>
      </c>
      <c r="Y25" s="22" t="s">
        <v>951</v>
      </c>
      <c r="AA25" s="18">
        <f t="shared" si="36"/>
        <v>0.5</v>
      </c>
      <c r="AB25" s="18">
        <f t="shared" si="37"/>
        <v>0.5</v>
      </c>
      <c r="AC25" s="18">
        <f t="shared" si="38"/>
        <v>0.4</v>
      </c>
      <c r="AD25" s="18">
        <f t="shared" si="39"/>
        <v>0.6</v>
      </c>
      <c r="AE25" s="18">
        <f t="shared" si="40"/>
        <v>0</v>
      </c>
      <c r="AF25" s="18">
        <f t="shared" si="41"/>
        <v>0</v>
      </c>
      <c r="AG25" s="18">
        <f t="shared" si="42"/>
        <v>0.5</v>
      </c>
      <c r="AH25" s="18">
        <f t="shared" si="43"/>
        <v>0.5714285714285714</v>
      </c>
      <c r="AI25" s="18">
        <f t="shared" si="44"/>
        <v>0.54545454545454541</v>
      </c>
      <c r="AJ25" s="18">
        <f t="shared" si="45"/>
        <v>0.42857142857142855</v>
      </c>
      <c r="AK25" s="18">
        <f t="shared" si="46"/>
        <v>0</v>
      </c>
      <c r="AL25" s="18">
        <f t="shared" si="47"/>
        <v>0</v>
      </c>
      <c r="AM25" s="18">
        <f t="shared" si="48"/>
        <v>0</v>
      </c>
    </row>
    <row r="26" spans="1:39" x14ac:dyDescent="0.3">
      <c r="A26" s="31">
        <v>1</v>
      </c>
      <c r="B26" s="86" t="s">
        <v>690</v>
      </c>
      <c r="C26" s="91" t="s">
        <v>183</v>
      </c>
      <c r="E26" s="11">
        <f t="shared" si="34"/>
        <v>56</v>
      </c>
      <c r="F26" s="17">
        <f t="shared" si="35"/>
        <v>0.49557522123893805</v>
      </c>
      <c r="G26" s="17"/>
      <c r="H26" s="11"/>
      <c r="I26" s="21">
        <v>8</v>
      </c>
      <c r="J26" s="21">
        <v>4</v>
      </c>
      <c r="K26" s="21">
        <v>6</v>
      </c>
      <c r="L26" s="21">
        <v>0</v>
      </c>
      <c r="M26" s="21">
        <v>0</v>
      </c>
      <c r="N26" s="21">
        <v>14</v>
      </c>
      <c r="O26" s="21">
        <v>0</v>
      </c>
      <c r="P26" s="11">
        <v>11</v>
      </c>
      <c r="Q26" s="11">
        <v>6</v>
      </c>
      <c r="R26" s="11">
        <v>0</v>
      </c>
      <c r="S26" s="21">
        <v>4</v>
      </c>
      <c r="T26" s="21">
        <v>0</v>
      </c>
      <c r="U26" s="21">
        <v>3</v>
      </c>
      <c r="W26" s="21">
        <v>90</v>
      </c>
      <c r="AA26" s="18">
        <f t="shared" si="36"/>
        <v>0.66666666666666663</v>
      </c>
      <c r="AB26" s="18">
        <f t="shared" si="37"/>
        <v>0.5</v>
      </c>
      <c r="AC26" s="18">
        <f t="shared" si="38"/>
        <v>0.6</v>
      </c>
      <c r="AD26" s="18">
        <f t="shared" si="39"/>
        <v>0</v>
      </c>
      <c r="AE26" s="18">
        <f t="shared" si="40"/>
        <v>0</v>
      </c>
      <c r="AF26" s="18">
        <f t="shared" si="41"/>
        <v>0.63636363636363635</v>
      </c>
      <c r="AG26" s="18">
        <f t="shared" si="42"/>
        <v>0</v>
      </c>
      <c r="AH26" s="18">
        <f t="shared" si="43"/>
        <v>0.7857142857142857</v>
      </c>
      <c r="AI26" s="18">
        <f t="shared" si="44"/>
        <v>0.54545454545454541</v>
      </c>
      <c r="AJ26" s="18">
        <f t="shared" si="45"/>
        <v>0</v>
      </c>
      <c r="AK26" s="18">
        <f t="shared" si="46"/>
        <v>1</v>
      </c>
      <c r="AL26" s="18">
        <f t="shared" si="47"/>
        <v>0</v>
      </c>
      <c r="AM26" s="18">
        <f t="shared" si="48"/>
        <v>0.6</v>
      </c>
    </row>
    <row r="27" spans="1:39" x14ac:dyDescent="0.3">
      <c r="A27" s="31">
        <v>1</v>
      </c>
      <c r="B27" s="86" t="s">
        <v>691</v>
      </c>
      <c r="C27" s="92" t="s">
        <v>432</v>
      </c>
      <c r="E27" s="11">
        <f t="shared" si="34"/>
        <v>17</v>
      </c>
      <c r="F27" s="17">
        <f t="shared" si="35"/>
        <v>0.2404424778761062</v>
      </c>
      <c r="G27" s="17">
        <v>0.09</v>
      </c>
      <c r="H27" s="11"/>
      <c r="I27" s="21">
        <v>8</v>
      </c>
      <c r="J27" s="21">
        <v>2</v>
      </c>
      <c r="K27" s="21">
        <v>4</v>
      </c>
      <c r="L27" s="21">
        <v>2</v>
      </c>
      <c r="M27" s="21">
        <v>0</v>
      </c>
      <c r="N27" s="21">
        <v>0</v>
      </c>
      <c r="O27" s="21">
        <v>0</v>
      </c>
      <c r="P27" s="11">
        <v>1</v>
      </c>
      <c r="Q27" s="11">
        <v>0</v>
      </c>
      <c r="R27" s="11">
        <v>0</v>
      </c>
      <c r="S27" s="21">
        <v>0</v>
      </c>
      <c r="T27" s="21">
        <v>0</v>
      </c>
      <c r="U27" s="21">
        <v>0</v>
      </c>
      <c r="W27" s="21">
        <v>60</v>
      </c>
      <c r="Y27" s="22" t="s">
        <v>652</v>
      </c>
      <c r="AA27" s="18">
        <f t="shared" si="36"/>
        <v>0.66666666666666663</v>
      </c>
      <c r="AB27" s="18">
        <f t="shared" si="37"/>
        <v>0.25</v>
      </c>
      <c r="AC27" s="18">
        <f t="shared" si="38"/>
        <v>0.4</v>
      </c>
      <c r="AD27" s="18">
        <f t="shared" si="39"/>
        <v>0.4</v>
      </c>
      <c r="AE27" s="18">
        <f t="shared" si="40"/>
        <v>0</v>
      </c>
      <c r="AF27" s="18">
        <f t="shared" si="41"/>
        <v>0</v>
      </c>
      <c r="AG27" s="18">
        <f t="shared" si="42"/>
        <v>0</v>
      </c>
      <c r="AH27" s="18">
        <f t="shared" si="43"/>
        <v>7.1428571428571425E-2</v>
      </c>
      <c r="AI27" s="18">
        <f t="shared" si="44"/>
        <v>0</v>
      </c>
      <c r="AJ27" s="18">
        <f t="shared" si="45"/>
        <v>0</v>
      </c>
      <c r="AK27" s="18">
        <f t="shared" si="46"/>
        <v>0</v>
      </c>
      <c r="AL27" s="18">
        <f t="shared" si="47"/>
        <v>0</v>
      </c>
      <c r="AM27" s="18">
        <f t="shared" si="48"/>
        <v>0</v>
      </c>
    </row>
    <row r="28" spans="1:39" x14ac:dyDescent="0.3">
      <c r="A28" s="31">
        <v>1</v>
      </c>
      <c r="B28" s="86" t="s">
        <v>692</v>
      </c>
      <c r="C28" s="91" t="s">
        <v>693</v>
      </c>
      <c r="E28" s="11">
        <f t="shared" si="34"/>
        <v>32</v>
      </c>
      <c r="F28" s="17">
        <f t="shared" si="35"/>
        <v>0.2831858407079646</v>
      </c>
      <c r="G28" s="17"/>
      <c r="H28" s="11"/>
      <c r="I28" s="21">
        <v>8</v>
      </c>
      <c r="J28" s="21">
        <v>6</v>
      </c>
      <c r="K28" s="21">
        <v>8</v>
      </c>
      <c r="L28" s="21">
        <v>2</v>
      </c>
      <c r="M28" s="21">
        <v>1</v>
      </c>
      <c r="N28" s="21">
        <v>3</v>
      </c>
      <c r="O28" s="21">
        <v>0</v>
      </c>
      <c r="P28" s="11">
        <v>0</v>
      </c>
      <c r="Q28" s="11">
        <v>4</v>
      </c>
      <c r="R28" s="11">
        <v>0</v>
      </c>
      <c r="S28" s="21">
        <v>0</v>
      </c>
      <c r="T28" s="21">
        <v>0</v>
      </c>
      <c r="U28" s="21">
        <v>0</v>
      </c>
      <c r="W28" s="21">
        <v>70</v>
      </c>
      <c r="Y28" s="22" t="s">
        <v>951</v>
      </c>
      <c r="AA28" s="18">
        <f t="shared" si="36"/>
        <v>0.66666666666666663</v>
      </c>
      <c r="AB28" s="18">
        <f t="shared" si="37"/>
        <v>0.75</v>
      </c>
      <c r="AC28" s="18">
        <f t="shared" si="38"/>
        <v>0.8</v>
      </c>
      <c r="AD28" s="18">
        <f t="shared" si="39"/>
        <v>0.4</v>
      </c>
      <c r="AE28" s="18">
        <f t="shared" si="40"/>
        <v>0.2</v>
      </c>
      <c r="AF28" s="18">
        <f t="shared" si="41"/>
        <v>0.13636363636363635</v>
      </c>
      <c r="AG28" s="18">
        <f t="shared" si="42"/>
        <v>0</v>
      </c>
      <c r="AH28" s="18">
        <f t="shared" si="43"/>
        <v>0</v>
      </c>
      <c r="AI28" s="18">
        <f t="shared" si="44"/>
        <v>0.36363636363636365</v>
      </c>
      <c r="AJ28" s="18">
        <f t="shared" si="45"/>
        <v>0</v>
      </c>
      <c r="AK28" s="18">
        <f t="shared" si="46"/>
        <v>0</v>
      </c>
      <c r="AL28" s="18">
        <f t="shared" si="47"/>
        <v>0</v>
      </c>
      <c r="AM28" s="18">
        <f t="shared" si="48"/>
        <v>0</v>
      </c>
    </row>
    <row r="29" spans="1:39" x14ac:dyDescent="0.3">
      <c r="A29" s="31">
        <v>1</v>
      </c>
      <c r="B29" s="86" t="s">
        <v>694</v>
      </c>
      <c r="C29" s="91" t="s">
        <v>790</v>
      </c>
      <c r="E29" s="11">
        <f t="shared" si="34"/>
        <v>59</v>
      </c>
      <c r="F29" s="17">
        <f t="shared" si="35"/>
        <v>0.52212389380530977</v>
      </c>
      <c r="G29" s="17"/>
      <c r="H29" s="11"/>
      <c r="I29" s="21">
        <v>12</v>
      </c>
      <c r="J29" s="21">
        <v>0</v>
      </c>
      <c r="K29" s="21">
        <v>8</v>
      </c>
      <c r="L29" s="21">
        <v>1</v>
      </c>
      <c r="M29" s="21">
        <v>1</v>
      </c>
      <c r="N29" s="21">
        <v>15</v>
      </c>
      <c r="O29" s="21">
        <v>2</v>
      </c>
      <c r="P29" s="11">
        <v>8</v>
      </c>
      <c r="Q29" s="11">
        <v>10</v>
      </c>
      <c r="R29" s="11">
        <v>0</v>
      </c>
      <c r="S29" s="21">
        <v>1</v>
      </c>
      <c r="T29" s="21">
        <v>1</v>
      </c>
      <c r="U29" s="21">
        <v>0</v>
      </c>
      <c r="W29" s="21">
        <v>105</v>
      </c>
      <c r="AA29" s="18">
        <f t="shared" si="36"/>
        <v>1</v>
      </c>
      <c r="AB29" s="18">
        <f t="shared" si="37"/>
        <v>0</v>
      </c>
      <c r="AC29" s="18">
        <f t="shared" si="38"/>
        <v>0.8</v>
      </c>
      <c r="AD29" s="18">
        <f t="shared" si="39"/>
        <v>0.2</v>
      </c>
      <c r="AE29" s="18">
        <f t="shared" si="40"/>
        <v>0.2</v>
      </c>
      <c r="AF29" s="18">
        <f t="shared" si="41"/>
        <v>0.68181818181818177</v>
      </c>
      <c r="AG29" s="18">
        <f t="shared" si="42"/>
        <v>0.2</v>
      </c>
      <c r="AH29" s="18">
        <f t="shared" si="43"/>
        <v>0.5714285714285714</v>
      </c>
      <c r="AI29" s="18">
        <f t="shared" si="44"/>
        <v>0.90909090909090906</v>
      </c>
      <c r="AJ29" s="18">
        <f t="shared" si="45"/>
        <v>0</v>
      </c>
      <c r="AK29" s="18">
        <f t="shared" si="46"/>
        <v>0.25</v>
      </c>
      <c r="AL29" s="18">
        <f t="shared" si="47"/>
        <v>0.2</v>
      </c>
      <c r="AM29" s="18">
        <f t="shared" si="48"/>
        <v>0</v>
      </c>
    </row>
    <row r="30" spans="1:39" x14ac:dyDescent="0.3">
      <c r="A30" s="31">
        <v>1</v>
      </c>
      <c r="B30" s="86" t="s">
        <v>695</v>
      </c>
      <c r="C30" s="91" t="s">
        <v>280</v>
      </c>
      <c r="E30" s="11">
        <f t="shared" si="34"/>
        <v>80</v>
      </c>
      <c r="F30" s="17">
        <f t="shared" si="35"/>
        <v>0.80796460176991147</v>
      </c>
      <c r="G30" s="17">
        <v>0.1</v>
      </c>
      <c r="H30" s="11"/>
      <c r="I30" s="21">
        <v>10</v>
      </c>
      <c r="J30" s="21">
        <v>4</v>
      </c>
      <c r="K30" s="21">
        <v>8</v>
      </c>
      <c r="L30" s="21">
        <v>3</v>
      </c>
      <c r="M30" s="21">
        <v>2</v>
      </c>
      <c r="N30" s="21">
        <v>9</v>
      </c>
      <c r="O30" s="21">
        <v>8</v>
      </c>
      <c r="P30" s="11">
        <v>14</v>
      </c>
      <c r="Q30" s="11">
        <v>11</v>
      </c>
      <c r="R30" s="11">
        <v>4</v>
      </c>
      <c r="S30" s="21">
        <v>4</v>
      </c>
      <c r="T30" s="21">
        <v>0</v>
      </c>
      <c r="U30" s="21">
        <v>3</v>
      </c>
      <c r="W30" s="21">
        <v>75</v>
      </c>
      <c r="AA30" s="18">
        <f t="shared" si="36"/>
        <v>0.83333333333333337</v>
      </c>
      <c r="AB30" s="18">
        <f t="shared" si="37"/>
        <v>0.5</v>
      </c>
      <c r="AC30" s="18">
        <f t="shared" si="38"/>
        <v>0.8</v>
      </c>
      <c r="AD30" s="18">
        <f t="shared" si="39"/>
        <v>0.6</v>
      </c>
      <c r="AE30" s="18">
        <f t="shared" si="40"/>
        <v>0.4</v>
      </c>
      <c r="AF30" s="18">
        <f t="shared" si="41"/>
        <v>0.40909090909090912</v>
      </c>
      <c r="AG30" s="18">
        <f t="shared" si="42"/>
        <v>0.8</v>
      </c>
      <c r="AH30" s="18">
        <f t="shared" si="43"/>
        <v>1</v>
      </c>
      <c r="AI30" s="18">
        <f t="shared" si="44"/>
        <v>1</v>
      </c>
      <c r="AJ30" s="18">
        <f t="shared" si="45"/>
        <v>0.5714285714285714</v>
      </c>
      <c r="AK30" s="18">
        <f t="shared" si="46"/>
        <v>1</v>
      </c>
      <c r="AL30" s="18">
        <f t="shared" si="47"/>
        <v>0</v>
      </c>
      <c r="AM30" s="18">
        <f t="shared" si="48"/>
        <v>0.6</v>
      </c>
    </row>
    <row r="31" spans="1:39" x14ac:dyDescent="0.3">
      <c r="A31" s="31">
        <v>1</v>
      </c>
      <c r="B31" s="86" t="s">
        <v>696</v>
      </c>
      <c r="C31" s="91" t="s">
        <v>359</v>
      </c>
      <c r="E31" s="11">
        <f t="shared" si="34"/>
        <v>22</v>
      </c>
      <c r="F31" s="17">
        <f t="shared" si="35"/>
        <v>0.19469026548672566</v>
      </c>
      <c r="G31" s="17"/>
      <c r="H31" s="11"/>
      <c r="I31" s="21">
        <v>4</v>
      </c>
      <c r="J31" s="21">
        <v>2</v>
      </c>
      <c r="K31" s="21">
        <v>6</v>
      </c>
      <c r="L31" s="21">
        <v>0</v>
      </c>
      <c r="M31" s="21">
        <v>0</v>
      </c>
      <c r="N31" s="21">
        <v>3</v>
      </c>
      <c r="O31" s="21">
        <v>0</v>
      </c>
      <c r="P31" s="11">
        <v>0</v>
      </c>
      <c r="Q31" s="11">
        <v>7</v>
      </c>
      <c r="R31" s="11">
        <v>0</v>
      </c>
      <c r="S31" s="21">
        <v>0</v>
      </c>
      <c r="T31" s="21">
        <v>0</v>
      </c>
      <c r="U31" s="21">
        <v>0</v>
      </c>
      <c r="W31" s="21">
        <v>110</v>
      </c>
      <c r="AA31" s="18">
        <f t="shared" si="36"/>
        <v>0.33333333333333331</v>
      </c>
      <c r="AB31" s="18">
        <f t="shared" si="37"/>
        <v>0.25</v>
      </c>
      <c r="AC31" s="18">
        <f t="shared" si="38"/>
        <v>0.6</v>
      </c>
      <c r="AD31" s="18">
        <f t="shared" si="39"/>
        <v>0</v>
      </c>
      <c r="AE31" s="18">
        <f t="shared" si="40"/>
        <v>0</v>
      </c>
      <c r="AF31" s="18">
        <f t="shared" si="41"/>
        <v>0.13636363636363635</v>
      </c>
      <c r="AG31" s="18">
        <f t="shared" si="42"/>
        <v>0</v>
      </c>
      <c r="AH31" s="18">
        <f t="shared" si="43"/>
        <v>0</v>
      </c>
      <c r="AI31" s="18">
        <f t="shared" si="44"/>
        <v>0.63636363636363635</v>
      </c>
      <c r="AJ31" s="18">
        <f t="shared" si="45"/>
        <v>0</v>
      </c>
      <c r="AK31" s="18">
        <f t="shared" si="46"/>
        <v>0</v>
      </c>
      <c r="AL31" s="18">
        <f t="shared" si="47"/>
        <v>0</v>
      </c>
      <c r="AM31" s="18">
        <f t="shared" si="48"/>
        <v>0</v>
      </c>
    </row>
    <row r="32" spans="1:39" x14ac:dyDescent="0.3">
      <c r="A32" s="31">
        <v>1</v>
      </c>
      <c r="B32" s="86" t="s">
        <v>697</v>
      </c>
      <c r="C32" s="91" t="s">
        <v>796</v>
      </c>
      <c r="E32" s="11">
        <f t="shared" si="34"/>
        <v>54</v>
      </c>
      <c r="F32" s="17">
        <f t="shared" si="35"/>
        <v>0.47787610619469029</v>
      </c>
      <c r="G32" s="17"/>
      <c r="H32" s="11"/>
      <c r="I32" s="21">
        <v>8</v>
      </c>
      <c r="J32" s="21">
        <v>4</v>
      </c>
      <c r="K32" s="21">
        <v>8</v>
      </c>
      <c r="L32" s="21">
        <v>2</v>
      </c>
      <c r="M32" s="21">
        <v>1</v>
      </c>
      <c r="N32" s="21">
        <v>1</v>
      </c>
      <c r="O32" s="21">
        <v>4</v>
      </c>
      <c r="P32" s="11">
        <v>6</v>
      </c>
      <c r="Q32" s="11">
        <v>10</v>
      </c>
      <c r="R32" s="11">
        <v>4</v>
      </c>
      <c r="S32" s="21">
        <v>4</v>
      </c>
      <c r="T32" s="21">
        <v>1</v>
      </c>
      <c r="U32" s="21">
        <v>1</v>
      </c>
      <c r="W32" s="21">
        <v>60</v>
      </c>
      <c r="AA32" s="18">
        <f t="shared" si="36"/>
        <v>0.66666666666666663</v>
      </c>
      <c r="AB32" s="18">
        <f t="shared" si="37"/>
        <v>0.5</v>
      </c>
      <c r="AC32" s="18">
        <f t="shared" si="38"/>
        <v>0.8</v>
      </c>
      <c r="AD32" s="18">
        <f t="shared" si="39"/>
        <v>0.4</v>
      </c>
      <c r="AE32" s="18">
        <f t="shared" si="40"/>
        <v>0.2</v>
      </c>
      <c r="AF32" s="18">
        <f t="shared" si="41"/>
        <v>4.5454545454545456E-2</v>
      </c>
      <c r="AG32" s="18">
        <f t="shared" si="42"/>
        <v>0.4</v>
      </c>
      <c r="AH32" s="18">
        <f t="shared" si="43"/>
        <v>0.42857142857142855</v>
      </c>
      <c r="AI32" s="18">
        <f t="shared" si="44"/>
        <v>0.90909090909090906</v>
      </c>
      <c r="AJ32" s="18">
        <f t="shared" si="45"/>
        <v>0.5714285714285714</v>
      </c>
      <c r="AK32" s="18">
        <f t="shared" si="46"/>
        <v>1</v>
      </c>
      <c r="AL32" s="18">
        <f t="shared" si="47"/>
        <v>0.2</v>
      </c>
      <c r="AM32" s="18">
        <f t="shared" si="48"/>
        <v>0.2</v>
      </c>
    </row>
    <row r="33" spans="1:39" x14ac:dyDescent="0.3">
      <c r="A33" s="31">
        <v>1</v>
      </c>
      <c r="B33" s="86" t="s">
        <v>698</v>
      </c>
      <c r="C33" s="91" t="s">
        <v>830</v>
      </c>
      <c r="E33" s="11">
        <f t="shared" si="34"/>
        <v>59</v>
      </c>
      <c r="F33" s="17">
        <f t="shared" si="35"/>
        <v>0.52212389380530977</v>
      </c>
      <c r="G33" s="17"/>
      <c r="H33" s="11"/>
      <c r="I33" s="21">
        <v>8</v>
      </c>
      <c r="J33" s="21">
        <v>8</v>
      </c>
      <c r="K33" s="21">
        <v>8</v>
      </c>
      <c r="L33" s="21">
        <v>2</v>
      </c>
      <c r="M33" s="21">
        <v>3</v>
      </c>
      <c r="N33" s="21">
        <v>4</v>
      </c>
      <c r="O33" s="21">
        <v>6</v>
      </c>
      <c r="P33" s="11">
        <v>6</v>
      </c>
      <c r="Q33" s="11">
        <v>11</v>
      </c>
      <c r="R33" s="11">
        <v>0</v>
      </c>
      <c r="S33" s="21">
        <v>1</v>
      </c>
      <c r="T33" s="21">
        <v>0</v>
      </c>
      <c r="U33" s="21">
        <v>2</v>
      </c>
      <c r="W33" s="21">
        <v>70</v>
      </c>
      <c r="AA33" s="18">
        <f t="shared" si="36"/>
        <v>0.66666666666666663</v>
      </c>
      <c r="AB33" s="18">
        <f t="shared" si="37"/>
        <v>1</v>
      </c>
      <c r="AC33" s="18">
        <f t="shared" si="38"/>
        <v>0.8</v>
      </c>
      <c r="AD33" s="18">
        <f t="shared" si="39"/>
        <v>0.4</v>
      </c>
      <c r="AE33" s="18">
        <f t="shared" si="40"/>
        <v>0.6</v>
      </c>
      <c r="AF33" s="18">
        <f t="shared" si="41"/>
        <v>0.18181818181818182</v>
      </c>
      <c r="AG33" s="18">
        <f t="shared" si="42"/>
        <v>0.6</v>
      </c>
      <c r="AH33" s="18">
        <f t="shared" si="43"/>
        <v>0.42857142857142855</v>
      </c>
      <c r="AI33" s="18">
        <f t="shared" si="44"/>
        <v>1</v>
      </c>
      <c r="AJ33" s="18">
        <f t="shared" si="45"/>
        <v>0</v>
      </c>
      <c r="AK33" s="18">
        <f t="shared" si="46"/>
        <v>0.25</v>
      </c>
      <c r="AL33" s="18">
        <f t="shared" si="47"/>
        <v>0</v>
      </c>
      <c r="AM33" s="18">
        <f t="shared" si="48"/>
        <v>0.4</v>
      </c>
    </row>
    <row r="34" spans="1:39" x14ac:dyDescent="0.3">
      <c r="A34" s="31">
        <v>2</v>
      </c>
      <c r="B34" s="86" t="s">
        <v>701</v>
      </c>
      <c r="C34" s="91" t="s">
        <v>531</v>
      </c>
      <c r="E34" s="11">
        <f t="shared" si="34"/>
        <v>62</v>
      </c>
      <c r="F34" s="17">
        <f t="shared" si="35"/>
        <v>0.66867256637168138</v>
      </c>
      <c r="G34" s="17">
        <v>0.12</v>
      </c>
      <c r="H34" s="11"/>
      <c r="I34" s="21">
        <v>4</v>
      </c>
      <c r="J34" s="21">
        <v>4</v>
      </c>
      <c r="K34" s="21">
        <v>6</v>
      </c>
      <c r="L34" s="21">
        <v>6</v>
      </c>
      <c r="M34" s="21">
        <v>4</v>
      </c>
      <c r="N34" s="21">
        <v>10</v>
      </c>
      <c r="O34" s="21">
        <v>8</v>
      </c>
      <c r="P34" s="11">
        <v>8</v>
      </c>
      <c r="Q34" s="11">
        <v>2</v>
      </c>
      <c r="R34" s="11">
        <v>1</v>
      </c>
      <c r="S34" s="21">
        <v>0</v>
      </c>
      <c r="T34" s="21">
        <v>5</v>
      </c>
      <c r="U34" s="21">
        <v>4</v>
      </c>
      <c r="W34" s="21">
        <v>115</v>
      </c>
      <c r="AA34" s="18">
        <f t="shared" si="36"/>
        <v>0.33333333333333331</v>
      </c>
      <c r="AB34" s="18">
        <f t="shared" si="37"/>
        <v>0.5</v>
      </c>
      <c r="AC34" s="18">
        <f t="shared" si="38"/>
        <v>0.6</v>
      </c>
      <c r="AD34" s="18">
        <f t="shared" si="39"/>
        <v>1.2</v>
      </c>
      <c r="AE34" s="18">
        <f t="shared" si="40"/>
        <v>0.8</v>
      </c>
      <c r="AF34" s="18">
        <f t="shared" si="41"/>
        <v>0.45454545454545453</v>
      </c>
      <c r="AG34" s="18">
        <f t="shared" si="42"/>
        <v>0.8</v>
      </c>
      <c r="AH34" s="18">
        <f t="shared" si="43"/>
        <v>0.5714285714285714</v>
      </c>
      <c r="AI34" s="18">
        <f t="shared" si="44"/>
        <v>0.18181818181818182</v>
      </c>
      <c r="AJ34" s="18">
        <f t="shared" si="45"/>
        <v>0.14285714285714285</v>
      </c>
      <c r="AK34" s="18">
        <f t="shared" si="46"/>
        <v>0</v>
      </c>
      <c r="AL34" s="18">
        <f t="shared" si="47"/>
        <v>1</v>
      </c>
      <c r="AM34" s="18">
        <f t="shared" si="48"/>
        <v>0.8</v>
      </c>
    </row>
    <row r="35" spans="1:39" x14ac:dyDescent="0.3">
      <c r="A35" s="31">
        <v>2</v>
      </c>
      <c r="B35" s="86" t="s">
        <v>702</v>
      </c>
      <c r="C35" s="91" t="s">
        <v>66</v>
      </c>
      <c r="E35" s="11">
        <f t="shared" si="34"/>
        <v>62</v>
      </c>
      <c r="F35" s="17">
        <f t="shared" si="35"/>
        <v>0.58867256637168142</v>
      </c>
      <c r="G35" s="17">
        <v>0.04</v>
      </c>
      <c r="H35" s="11"/>
      <c r="I35" s="21">
        <v>12</v>
      </c>
      <c r="J35" s="21">
        <v>6</v>
      </c>
      <c r="K35" s="21">
        <v>8</v>
      </c>
      <c r="L35" s="21">
        <v>2</v>
      </c>
      <c r="M35" s="21">
        <v>1</v>
      </c>
      <c r="N35" s="21">
        <v>0</v>
      </c>
      <c r="O35" s="21">
        <v>9</v>
      </c>
      <c r="P35" s="11">
        <v>8</v>
      </c>
      <c r="Q35" s="11">
        <v>10</v>
      </c>
      <c r="R35" s="11">
        <v>0</v>
      </c>
      <c r="S35" s="21">
        <v>4</v>
      </c>
      <c r="T35" s="21">
        <v>2</v>
      </c>
      <c r="U35" s="21">
        <v>0</v>
      </c>
      <c r="AA35" s="18">
        <f t="shared" si="36"/>
        <v>1</v>
      </c>
      <c r="AB35" s="18">
        <f t="shared" si="37"/>
        <v>0.75</v>
      </c>
      <c r="AC35" s="18">
        <f t="shared" si="38"/>
        <v>0.8</v>
      </c>
      <c r="AD35" s="18">
        <f t="shared" si="39"/>
        <v>0.4</v>
      </c>
      <c r="AE35" s="18">
        <f t="shared" si="40"/>
        <v>0.2</v>
      </c>
      <c r="AF35" s="18">
        <f t="shared" si="41"/>
        <v>0</v>
      </c>
      <c r="AG35" s="18">
        <f t="shared" si="42"/>
        <v>0.9</v>
      </c>
      <c r="AH35" s="18">
        <f t="shared" si="43"/>
        <v>0.5714285714285714</v>
      </c>
      <c r="AI35" s="18">
        <f t="shared" si="44"/>
        <v>0.90909090909090906</v>
      </c>
      <c r="AJ35" s="18">
        <f t="shared" si="45"/>
        <v>0</v>
      </c>
      <c r="AK35" s="18">
        <f t="shared" si="46"/>
        <v>1</v>
      </c>
      <c r="AL35" s="18">
        <f t="shared" si="47"/>
        <v>0.4</v>
      </c>
      <c r="AM35" s="18">
        <f t="shared" si="48"/>
        <v>0</v>
      </c>
    </row>
    <row r="36" spans="1:39" x14ac:dyDescent="0.3">
      <c r="A36" s="31">
        <v>2</v>
      </c>
      <c r="B36" s="86" t="s">
        <v>362</v>
      </c>
      <c r="C36" s="91" t="s">
        <v>890</v>
      </c>
      <c r="E36" s="11">
        <f t="shared" si="34"/>
        <v>29</v>
      </c>
      <c r="F36" s="17">
        <f t="shared" si="35"/>
        <v>0.25663716814159293</v>
      </c>
      <c r="G36" s="17"/>
      <c r="H36" s="11"/>
      <c r="I36" s="21">
        <v>4</v>
      </c>
      <c r="J36" s="21">
        <v>6</v>
      </c>
      <c r="K36" s="21">
        <v>8</v>
      </c>
      <c r="L36" s="21">
        <v>1</v>
      </c>
      <c r="M36" s="21">
        <v>1</v>
      </c>
      <c r="N36" s="21">
        <v>3</v>
      </c>
      <c r="O36" s="21">
        <v>1</v>
      </c>
      <c r="P36" s="11">
        <v>1</v>
      </c>
      <c r="Q36" s="11">
        <v>4</v>
      </c>
      <c r="R36" s="11">
        <v>0</v>
      </c>
      <c r="S36" s="21">
        <v>0</v>
      </c>
      <c r="T36" s="21">
        <v>0</v>
      </c>
      <c r="U36" s="21">
        <v>0</v>
      </c>
      <c r="W36" s="21">
        <v>70</v>
      </c>
      <c r="Y36" s="22" t="s">
        <v>652</v>
      </c>
      <c r="AA36" s="18">
        <f t="shared" si="36"/>
        <v>0.33333333333333331</v>
      </c>
      <c r="AB36" s="18">
        <f t="shared" si="37"/>
        <v>0.75</v>
      </c>
      <c r="AC36" s="18">
        <f t="shared" si="38"/>
        <v>0.8</v>
      </c>
      <c r="AD36" s="18">
        <f t="shared" si="39"/>
        <v>0.2</v>
      </c>
      <c r="AE36" s="18">
        <f t="shared" si="40"/>
        <v>0.2</v>
      </c>
      <c r="AF36" s="18">
        <f t="shared" si="41"/>
        <v>0.13636363636363635</v>
      </c>
      <c r="AG36" s="18">
        <f t="shared" si="42"/>
        <v>0.1</v>
      </c>
      <c r="AH36" s="18">
        <f t="shared" si="43"/>
        <v>7.1428571428571425E-2</v>
      </c>
      <c r="AI36" s="18">
        <f t="shared" si="44"/>
        <v>0.36363636363636365</v>
      </c>
      <c r="AJ36" s="18">
        <f t="shared" si="45"/>
        <v>0</v>
      </c>
      <c r="AK36" s="18">
        <f t="shared" si="46"/>
        <v>0</v>
      </c>
      <c r="AL36" s="18">
        <f t="shared" si="47"/>
        <v>0</v>
      </c>
      <c r="AM36" s="18">
        <f t="shared" si="48"/>
        <v>0</v>
      </c>
    </row>
    <row r="37" spans="1:39" x14ac:dyDescent="0.3">
      <c r="A37" s="31">
        <v>2</v>
      </c>
      <c r="B37" s="86" t="s">
        <v>703</v>
      </c>
      <c r="C37" s="91" t="s">
        <v>704</v>
      </c>
      <c r="E37" s="11">
        <f t="shared" si="34"/>
        <v>28</v>
      </c>
      <c r="F37" s="17">
        <f t="shared" si="35"/>
        <v>0.24778761061946902</v>
      </c>
      <c r="G37" s="17"/>
      <c r="H37" s="11"/>
      <c r="I37" s="21">
        <v>4</v>
      </c>
      <c r="J37" s="21">
        <v>2</v>
      </c>
      <c r="K37" s="21">
        <v>8</v>
      </c>
      <c r="L37" s="21">
        <v>5</v>
      </c>
      <c r="M37" s="21">
        <v>1</v>
      </c>
      <c r="N37" s="21">
        <v>0</v>
      </c>
      <c r="O37" s="21">
        <v>5</v>
      </c>
      <c r="P37" s="11">
        <v>0</v>
      </c>
      <c r="Q37" s="11">
        <v>3</v>
      </c>
      <c r="R37" s="11">
        <v>0</v>
      </c>
      <c r="S37" s="21">
        <v>0</v>
      </c>
      <c r="T37" s="21">
        <v>0</v>
      </c>
      <c r="U37" s="21">
        <v>0</v>
      </c>
      <c r="W37" s="21">
        <v>85</v>
      </c>
      <c r="Y37" s="22" t="s">
        <v>951</v>
      </c>
      <c r="AA37" s="18">
        <f t="shared" si="36"/>
        <v>0.33333333333333331</v>
      </c>
      <c r="AB37" s="18">
        <f t="shared" si="37"/>
        <v>0.25</v>
      </c>
      <c r="AC37" s="18">
        <f t="shared" si="38"/>
        <v>0.8</v>
      </c>
      <c r="AD37" s="18">
        <f t="shared" si="39"/>
        <v>1</v>
      </c>
      <c r="AE37" s="18">
        <f t="shared" si="40"/>
        <v>0.2</v>
      </c>
      <c r="AF37" s="18">
        <f t="shared" si="41"/>
        <v>0</v>
      </c>
      <c r="AG37" s="18">
        <f t="shared" si="42"/>
        <v>0.5</v>
      </c>
      <c r="AH37" s="18">
        <f t="shared" si="43"/>
        <v>0</v>
      </c>
      <c r="AI37" s="18">
        <f t="shared" si="44"/>
        <v>0.27272727272727271</v>
      </c>
      <c r="AJ37" s="18">
        <f t="shared" si="45"/>
        <v>0</v>
      </c>
      <c r="AK37" s="18">
        <f t="shared" si="46"/>
        <v>0</v>
      </c>
      <c r="AL37" s="18">
        <f t="shared" si="47"/>
        <v>0</v>
      </c>
      <c r="AM37" s="18">
        <f t="shared" si="48"/>
        <v>0</v>
      </c>
    </row>
    <row r="38" spans="1:39" x14ac:dyDescent="0.3">
      <c r="A38" s="31">
        <v>2</v>
      </c>
      <c r="B38" s="86" t="s">
        <v>705</v>
      </c>
      <c r="C38" s="91" t="s">
        <v>448</v>
      </c>
      <c r="E38" s="11">
        <f t="shared" si="34"/>
        <v>71</v>
      </c>
      <c r="F38" s="17">
        <f t="shared" si="35"/>
        <v>0.62831858407079644</v>
      </c>
      <c r="G38" s="17"/>
      <c r="H38" s="11"/>
      <c r="I38" s="21">
        <v>10</v>
      </c>
      <c r="J38" s="21">
        <v>6</v>
      </c>
      <c r="K38" s="21">
        <v>8</v>
      </c>
      <c r="L38" s="21">
        <v>4</v>
      </c>
      <c r="M38" s="21">
        <v>4</v>
      </c>
      <c r="N38" s="21">
        <v>7</v>
      </c>
      <c r="O38" s="21">
        <v>6</v>
      </c>
      <c r="P38" s="11">
        <v>12</v>
      </c>
      <c r="Q38" s="11">
        <v>4</v>
      </c>
      <c r="R38" s="11">
        <v>4</v>
      </c>
      <c r="S38" s="21">
        <v>4</v>
      </c>
      <c r="T38" s="21">
        <v>2</v>
      </c>
      <c r="U38" s="21">
        <v>0</v>
      </c>
      <c r="W38" s="21">
        <v>120</v>
      </c>
      <c r="AA38" s="18">
        <f t="shared" si="36"/>
        <v>0.83333333333333337</v>
      </c>
      <c r="AB38" s="18">
        <f t="shared" si="37"/>
        <v>0.75</v>
      </c>
      <c r="AC38" s="18">
        <f t="shared" si="38"/>
        <v>0.8</v>
      </c>
      <c r="AD38" s="18">
        <f t="shared" si="39"/>
        <v>0.8</v>
      </c>
      <c r="AE38" s="18">
        <f t="shared" si="40"/>
        <v>0.8</v>
      </c>
      <c r="AF38" s="18">
        <f t="shared" si="41"/>
        <v>0.31818181818181818</v>
      </c>
      <c r="AG38" s="18">
        <f t="shared" si="42"/>
        <v>0.6</v>
      </c>
      <c r="AH38" s="18">
        <f t="shared" si="43"/>
        <v>0.8571428571428571</v>
      </c>
      <c r="AI38" s="18">
        <f t="shared" si="44"/>
        <v>0.36363636363636365</v>
      </c>
      <c r="AJ38" s="18">
        <f t="shared" si="45"/>
        <v>0.5714285714285714</v>
      </c>
      <c r="AK38" s="18">
        <f t="shared" si="46"/>
        <v>1</v>
      </c>
      <c r="AL38" s="18">
        <f t="shared" si="47"/>
        <v>0.4</v>
      </c>
      <c r="AM38" s="18">
        <f t="shared" si="48"/>
        <v>0</v>
      </c>
    </row>
    <row r="39" spans="1:39" x14ac:dyDescent="0.3">
      <c r="A39" s="31">
        <v>2</v>
      </c>
      <c r="B39" s="86" t="s">
        <v>706</v>
      </c>
      <c r="C39" s="91" t="s">
        <v>76</v>
      </c>
      <c r="E39" s="11">
        <f t="shared" si="34"/>
        <v>77</v>
      </c>
      <c r="F39" s="17">
        <f t="shared" si="35"/>
        <v>0.68141592920353977</v>
      </c>
      <c r="G39" s="17"/>
      <c r="H39" s="11"/>
      <c r="I39" s="21">
        <v>10</v>
      </c>
      <c r="J39" s="21">
        <v>6</v>
      </c>
      <c r="K39" s="21">
        <v>8</v>
      </c>
      <c r="L39" s="21">
        <v>0</v>
      </c>
      <c r="M39" s="21">
        <v>4</v>
      </c>
      <c r="N39" s="21">
        <v>14</v>
      </c>
      <c r="O39" s="21">
        <v>2</v>
      </c>
      <c r="P39" s="11">
        <v>14</v>
      </c>
      <c r="Q39" s="11">
        <v>10</v>
      </c>
      <c r="R39" s="11">
        <v>4</v>
      </c>
      <c r="S39" s="21">
        <v>0</v>
      </c>
      <c r="T39" s="21">
        <v>0</v>
      </c>
      <c r="U39" s="21">
        <v>5</v>
      </c>
      <c r="W39" s="21">
        <v>45</v>
      </c>
      <c r="AA39" s="18">
        <f t="shared" si="36"/>
        <v>0.83333333333333337</v>
      </c>
      <c r="AB39" s="18">
        <f t="shared" si="37"/>
        <v>0.75</v>
      </c>
      <c r="AC39" s="18">
        <f t="shared" si="38"/>
        <v>0.8</v>
      </c>
      <c r="AD39" s="18">
        <f t="shared" si="39"/>
        <v>0</v>
      </c>
      <c r="AE39" s="18">
        <f t="shared" si="40"/>
        <v>0.8</v>
      </c>
      <c r="AF39" s="18">
        <f t="shared" si="41"/>
        <v>0.63636363636363635</v>
      </c>
      <c r="AG39" s="18">
        <f t="shared" si="42"/>
        <v>0.2</v>
      </c>
      <c r="AH39" s="18">
        <f t="shared" si="43"/>
        <v>1</v>
      </c>
      <c r="AI39" s="18">
        <f t="shared" si="44"/>
        <v>0.90909090909090906</v>
      </c>
      <c r="AJ39" s="18">
        <f t="shared" si="45"/>
        <v>0.5714285714285714</v>
      </c>
      <c r="AK39" s="18">
        <f t="shared" si="46"/>
        <v>0</v>
      </c>
      <c r="AL39" s="18">
        <f t="shared" si="47"/>
        <v>0</v>
      </c>
      <c r="AM39" s="18">
        <f t="shared" si="48"/>
        <v>1</v>
      </c>
    </row>
    <row r="40" spans="1:39" x14ac:dyDescent="0.3">
      <c r="A40" s="31">
        <v>2</v>
      </c>
      <c r="B40" s="86" t="s">
        <v>707</v>
      </c>
      <c r="C40" s="91" t="s">
        <v>693</v>
      </c>
      <c r="E40" s="11">
        <f t="shared" si="34"/>
        <v>99</v>
      </c>
      <c r="F40" s="17">
        <f t="shared" si="35"/>
        <v>0.97610619469026549</v>
      </c>
      <c r="G40" s="17">
        <v>0.1</v>
      </c>
      <c r="H40" s="11"/>
      <c r="I40" s="21">
        <v>10</v>
      </c>
      <c r="J40" s="21">
        <v>8</v>
      </c>
      <c r="K40" s="21">
        <v>8</v>
      </c>
      <c r="L40" s="21">
        <v>6</v>
      </c>
      <c r="M40" s="21">
        <v>4</v>
      </c>
      <c r="N40" s="21">
        <v>15</v>
      </c>
      <c r="O40" s="21">
        <v>8</v>
      </c>
      <c r="P40" s="11">
        <v>14</v>
      </c>
      <c r="Q40" s="11">
        <v>7</v>
      </c>
      <c r="R40" s="11">
        <v>7</v>
      </c>
      <c r="S40" s="21">
        <v>4</v>
      </c>
      <c r="T40" s="21">
        <v>4</v>
      </c>
      <c r="U40" s="21">
        <v>4</v>
      </c>
      <c r="W40" s="21">
        <v>95</v>
      </c>
      <c r="AA40" s="18">
        <f t="shared" si="36"/>
        <v>0.83333333333333337</v>
      </c>
      <c r="AB40" s="18">
        <f t="shared" si="37"/>
        <v>1</v>
      </c>
      <c r="AC40" s="18">
        <f t="shared" si="38"/>
        <v>0.8</v>
      </c>
      <c r="AD40" s="18">
        <f t="shared" si="39"/>
        <v>1.2</v>
      </c>
      <c r="AE40" s="18">
        <f t="shared" si="40"/>
        <v>0.8</v>
      </c>
      <c r="AF40" s="18">
        <f t="shared" si="41"/>
        <v>0.68181818181818177</v>
      </c>
      <c r="AG40" s="18">
        <f t="shared" si="42"/>
        <v>0.8</v>
      </c>
      <c r="AH40" s="18">
        <f t="shared" si="43"/>
        <v>1</v>
      </c>
      <c r="AI40" s="18">
        <f t="shared" si="44"/>
        <v>0.63636363636363635</v>
      </c>
      <c r="AJ40" s="18">
        <f t="shared" si="45"/>
        <v>1</v>
      </c>
      <c r="AK40" s="18">
        <f t="shared" si="46"/>
        <v>1</v>
      </c>
      <c r="AL40" s="18">
        <f t="shared" si="47"/>
        <v>0.8</v>
      </c>
      <c r="AM40" s="18">
        <f t="shared" si="48"/>
        <v>0.8</v>
      </c>
    </row>
    <row r="41" spans="1:39" x14ac:dyDescent="0.3">
      <c r="A41" s="31">
        <v>2</v>
      </c>
      <c r="B41" s="86" t="s">
        <v>708</v>
      </c>
      <c r="C41" s="91" t="s">
        <v>575</v>
      </c>
      <c r="E41" s="11">
        <f t="shared" si="34"/>
        <v>82</v>
      </c>
      <c r="F41" s="17">
        <f t="shared" si="35"/>
        <v>0.72566371681415931</v>
      </c>
      <c r="G41" s="17"/>
      <c r="H41" s="11"/>
      <c r="I41" s="21">
        <v>10</v>
      </c>
      <c r="J41" s="21">
        <v>4</v>
      </c>
      <c r="K41" s="21">
        <v>10</v>
      </c>
      <c r="L41" s="21">
        <v>5</v>
      </c>
      <c r="M41" s="21">
        <v>3</v>
      </c>
      <c r="N41" s="21">
        <v>14</v>
      </c>
      <c r="O41" s="21">
        <v>3</v>
      </c>
      <c r="P41" s="11">
        <v>8</v>
      </c>
      <c r="Q41" s="11">
        <v>10</v>
      </c>
      <c r="R41" s="11">
        <v>7</v>
      </c>
      <c r="S41" s="21">
        <v>3</v>
      </c>
      <c r="T41" s="21">
        <v>5</v>
      </c>
      <c r="U41" s="21">
        <v>0</v>
      </c>
      <c r="W41" s="21">
        <v>65</v>
      </c>
      <c r="AA41" s="18">
        <f t="shared" si="36"/>
        <v>0.83333333333333337</v>
      </c>
      <c r="AB41" s="18">
        <f t="shared" si="37"/>
        <v>0.5</v>
      </c>
      <c r="AC41" s="18">
        <f t="shared" si="38"/>
        <v>1</v>
      </c>
      <c r="AD41" s="18">
        <f t="shared" si="39"/>
        <v>1</v>
      </c>
      <c r="AE41" s="18">
        <f t="shared" si="40"/>
        <v>0.6</v>
      </c>
      <c r="AF41" s="18">
        <f t="shared" si="41"/>
        <v>0.63636363636363635</v>
      </c>
      <c r="AG41" s="18">
        <f t="shared" si="42"/>
        <v>0.3</v>
      </c>
      <c r="AH41" s="18">
        <f t="shared" si="43"/>
        <v>0.5714285714285714</v>
      </c>
      <c r="AI41" s="18">
        <f t="shared" si="44"/>
        <v>0.90909090909090906</v>
      </c>
      <c r="AJ41" s="18">
        <f t="shared" si="45"/>
        <v>1</v>
      </c>
      <c r="AK41" s="18">
        <f t="shared" si="46"/>
        <v>0.75</v>
      </c>
      <c r="AL41" s="18">
        <f t="shared" si="47"/>
        <v>1</v>
      </c>
      <c r="AM41" s="18">
        <f t="shared" si="48"/>
        <v>0</v>
      </c>
    </row>
    <row r="42" spans="1:39" x14ac:dyDescent="0.3">
      <c r="A42" s="31">
        <v>2</v>
      </c>
      <c r="B42" s="86" t="s">
        <v>709</v>
      </c>
      <c r="C42" s="91" t="s">
        <v>861</v>
      </c>
      <c r="E42" s="11">
        <f t="shared" si="34"/>
        <v>45</v>
      </c>
      <c r="F42" s="17">
        <f t="shared" si="35"/>
        <v>0.48823008849557525</v>
      </c>
      <c r="G42" s="17">
        <v>0.09</v>
      </c>
      <c r="H42" s="11"/>
      <c r="I42" s="21">
        <v>8</v>
      </c>
      <c r="J42" s="21">
        <v>4</v>
      </c>
      <c r="K42" s="21">
        <v>8</v>
      </c>
      <c r="L42" s="21">
        <v>5</v>
      </c>
      <c r="M42" s="21">
        <v>1</v>
      </c>
      <c r="N42" s="21">
        <v>6</v>
      </c>
      <c r="O42" s="21">
        <v>5</v>
      </c>
      <c r="P42" s="11">
        <v>2</v>
      </c>
      <c r="Q42" s="11">
        <v>4</v>
      </c>
      <c r="R42" s="11">
        <v>2</v>
      </c>
      <c r="S42" s="21">
        <v>0</v>
      </c>
      <c r="T42" s="21">
        <v>0</v>
      </c>
      <c r="U42" s="21">
        <v>0</v>
      </c>
      <c r="Y42" s="22" t="s">
        <v>951</v>
      </c>
      <c r="AA42" s="18">
        <f t="shared" si="36"/>
        <v>0.66666666666666663</v>
      </c>
      <c r="AB42" s="18">
        <f t="shared" si="37"/>
        <v>0.5</v>
      </c>
      <c r="AC42" s="18">
        <f t="shared" si="38"/>
        <v>0.8</v>
      </c>
      <c r="AD42" s="18">
        <f t="shared" si="39"/>
        <v>1</v>
      </c>
      <c r="AE42" s="18">
        <f t="shared" si="40"/>
        <v>0.2</v>
      </c>
      <c r="AF42" s="18">
        <f t="shared" si="41"/>
        <v>0.27272727272727271</v>
      </c>
      <c r="AG42" s="18">
        <f t="shared" si="42"/>
        <v>0.5</v>
      </c>
      <c r="AH42" s="18">
        <f t="shared" si="43"/>
        <v>0.14285714285714285</v>
      </c>
      <c r="AI42" s="18">
        <f t="shared" si="44"/>
        <v>0.36363636363636365</v>
      </c>
      <c r="AJ42" s="18">
        <f t="shared" si="45"/>
        <v>0.2857142857142857</v>
      </c>
      <c r="AK42" s="18">
        <f t="shared" si="46"/>
        <v>0</v>
      </c>
      <c r="AL42" s="18">
        <f t="shared" si="47"/>
        <v>0</v>
      </c>
      <c r="AM42" s="18">
        <f t="shared" si="48"/>
        <v>0</v>
      </c>
    </row>
    <row r="43" spans="1:39" x14ac:dyDescent="0.3">
      <c r="A43" s="31">
        <v>2</v>
      </c>
      <c r="B43" s="86" t="s">
        <v>710</v>
      </c>
      <c r="C43" s="91" t="s">
        <v>589</v>
      </c>
      <c r="E43" s="11">
        <f t="shared" si="34"/>
        <v>75</v>
      </c>
      <c r="F43" s="17">
        <f t="shared" si="35"/>
        <v>0.75871681415929204</v>
      </c>
      <c r="G43" s="17">
        <v>9.5000000000000001E-2</v>
      </c>
      <c r="H43" s="11"/>
      <c r="I43" s="21">
        <v>12</v>
      </c>
      <c r="J43" s="21">
        <v>6</v>
      </c>
      <c r="K43" s="21">
        <v>8</v>
      </c>
      <c r="L43" s="21">
        <v>4</v>
      </c>
      <c r="M43" s="21">
        <v>2</v>
      </c>
      <c r="N43" s="21">
        <v>13</v>
      </c>
      <c r="O43" s="21">
        <v>4</v>
      </c>
      <c r="P43" s="11">
        <v>14</v>
      </c>
      <c r="Q43" s="11">
        <v>11</v>
      </c>
      <c r="R43" s="11">
        <v>0</v>
      </c>
      <c r="S43" s="21">
        <v>0</v>
      </c>
      <c r="T43" s="21">
        <v>1</v>
      </c>
      <c r="U43" s="21">
        <v>0</v>
      </c>
      <c r="W43" s="21">
        <v>55</v>
      </c>
      <c r="AA43" s="18">
        <f t="shared" si="36"/>
        <v>1</v>
      </c>
      <c r="AB43" s="18">
        <f t="shared" si="37"/>
        <v>0.75</v>
      </c>
      <c r="AC43" s="18">
        <f t="shared" si="38"/>
        <v>0.8</v>
      </c>
      <c r="AD43" s="18">
        <f t="shared" si="39"/>
        <v>0.8</v>
      </c>
      <c r="AE43" s="18">
        <f t="shared" si="40"/>
        <v>0.4</v>
      </c>
      <c r="AF43" s="18">
        <f t="shared" si="41"/>
        <v>0.59090909090909094</v>
      </c>
      <c r="AG43" s="18">
        <f t="shared" si="42"/>
        <v>0.4</v>
      </c>
      <c r="AH43" s="18">
        <f t="shared" si="43"/>
        <v>1</v>
      </c>
      <c r="AI43" s="18">
        <f t="shared" si="44"/>
        <v>1</v>
      </c>
      <c r="AJ43" s="18">
        <f t="shared" si="45"/>
        <v>0</v>
      </c>
      <c r="AK43" s="18">
        <f t="shared" si="46"/>
        <v>0</v>
      </c>
      <c r="AL43" s="18">
        <f t="shared" si="47"/>
        <v>0.2</v>
      </c>
      <c r="AM43" s="18">
        <f t="shared" si="48"/>
        <v>0</v>
      </c>
    </row>
    <row r="44" spans="1:39" x14ac:dyDescent="0.3">
      <c r="A44" s="31">
        <v>2</v>
      </c>
      <c r="B44" s="86" t="s">
        <v>425</v>
      </c>
      <c r="C44" s="91" t="s">
        <v>840</v>
      </c>
      <c r="E44" s="11">
        <f t="shared" si="34"/>
        <v>51</v>
      </c>
      <c r="F44" s="17">
        <f t="shared" si="35"/>
        <v>0.45132743362831856</v>
      </c>
      <c r="G44" s="17"/>
      <c r="H44" s="11"/>
      <c r="I44" s="21">
        <v>10</v>
      </c>
      <c r="J44" s="21">
        <v>4</v>
      </c>
      <c r="K44" s="21">
        <v>8</v>
      </c>
      <c r="L44" s="21">
        <v>1</v>
      </c>
      <c r="M44" s="21">
        <v>2</v>
      </c>
      <c r="N44" s="21">
        <v>9</v>
      </c>
      <c r="O44" s="21">
        <v>0</v>
      </c>
      <c r="P44" s="11">
        <v>6</v>
      </c>
      <c r="Q44" s="11">
        <v>10</v>
      </c>
      <c r="R44" s="11">
        <v>0</v>
      </c>
      <c r="S44" s="21">
        <v>1</v>
      </c>
      <c r="T44" s="21">
        <v>0</v>
      </c>
      <c r="U44" s="21">
        <v>0</v>
      </c>
      <c r="W44" s="21">
        <v>85</v>
      </c>
      <c r="AA44" s="18">
        <f t="shared" si="36"/>
        <v>0.83333333333333337</v>
      </c>
      <c r="AB44" s="18">
        <f t="shared" si="37"/>
        <v>0.5</v>
      </c>
      <c r="AC44" s="18">
        <f t="shared" si="38"/>
        <v>0.8</v>
      </c>
      <c r="AD44" s="18">
        <f t="shared" si="39"/>
        <v>0.2</v>
      </c>
      <c r="AE44" s="18">
        <f t="shared" si="40"/>
        <v>0.4</v>
      </c>
      <c r="AF44" s="18">
        <f t="shared" si="41"/>
        <v>0.40909090909090912</v>
      </c>
      <c r="AG44" s="18">
        <f t="shared" si="42"/>
        <v>0</v>
      </c>
      <c r="AH44" s="18">
        <f t="shared" si="43"/>
        <v>0.42857142857142855</v>
      </c>
      <c r="AI44" s="18">
        <f t="shared" si="44"/>
        <v>0.90909090909090906</v>
      </c>
      <c r="AJ44" s="18">
        <f t="shared" si="45"/>
        <v>0</v>
      </c>
      <c r="AK44" s="18">
        <f t="shared" si="46"/>
        <v>0.25</v>
      </c>
      <c r="AL44" s="18">
        <f t="shared" si="47"/>
        <v>0</v>
      </c>
      <c r="AM44" s="18">
        <f t="shared" si="48"/>
        <v>0</v>
      </c>
    </row>
    <row r="45" spans="1:39" x14ac:dyDescent="0.3">
      <c r="A45" s="31">
        <v>2</v>
      </c>
      <c r="B45" s="86" t="s">
        <v>711</v>
      </c>
      <c r="C45" s="91" t="s">
        <v>712</v>
      </c>
      <c r="E45" s="11">
        <f t="shared" si="34"/>
        <v>91</v>
      </c>
      <c r="F45" s="17">
        <f t="shared" si="35"/>
        <v>0.90030973451327434</v>
      </c>
      <c r="G45" s="17">
        <v>9.5000000000000001E-2</v>
      </c>
      <c r="H45" s="11"/>
      <c r="I45" s="21">
        <v>12</v>
      </c>
      <c r="J45" s="21">
        <v>8</v>
      </c>
      <c r="K45" s="21">
        <v>8</v>
      </c>
      <c r="L45" s="21">
        <v>4</v>
      </c>
      <c r="M45" s="21">
        <v>4</v>
      </c>
      <c r="N45" s="21">
        <v>20</v>
      </c>
      <c r="O45" s="21">
        <v>2</v>
      </c>
      <c r="P45" s="11">
        <v>14</v>
      </c>
      <c r="Q45" s="11">
        <v>11</v>
      </c>
      <c r="R45" s="11">
        <v>0</v>
      </c>
      <c r="S45" s="21">
        <v>4</v>
      </c>
      <c r="T45" s="21">
        <v>0</v>
      </c>
      <c r="U45" s="21">
        <v>4</v>
      </c>
      <c r="W45" s="21">
        <v>90</v>
      </c>
      <c r="AA45" s="18">
        <f t="shared" si="36"/>
        <v>1</v>
      </c>
      <c r="AB45" s="18">
        <f t="shared" si="37"/>
        <v>1</v>
      </c>
      <c r="AC45" s="18">
        <f t="shared" si="38"/>
        <v>0.8</v>
      </c>
      <c r="AD45" s="18">
        <f t="shared" si="39"/>
        <v>0.8</v>
      </c>
      <c r="AE45" s="18">
        <f t="shared" si="40"/>
        <v>0.8</v>
      </c>
      <c r="AF45" s="18">
        <f t="shared" si="41"/>
        <v>0.90909090909090906</v>
      </c>
      <c r="AG45" s="18">
        <f t="shared" si="42"/>
        <v>0.2</v>
      </c>
      <c r="AH45" s="18">
        <f t="shared" si="43"/>
        <v>1</v>
      </c>
      <c r="AI45" s="18">
        <f t="shared" si="44"/>
        <v>1</v>
      </c>
      <c r="AJ45" s="18">
        <f t="shared" si="45"/>
        <v>0</v>
      </c>
      <c r="AK45" s="18">
        <f t="shared" si="46"/>
        <v>1</v>
      </c>
      <c r="AL45" s="18">
        <f t="shared" si="47"/>
        <v>0</v>
      </c>
      <c r="AM45" s="18">
        <f t="shared" si="48"/>
        <v>0.8</v>
      </c>
    </row>
    <row r="46" spans="1:39" x14ac:dyDescent="0.3">
      <c r="A46" s="31">
        <v>2</v>
      </c>
      <c r="B46" s="86" t="s">
        <v>713</v>
      </c>
      <c r="C46" s="91" t="s">
        <v>896</v>
      </c>
      <c r="E46" s="11">
        <f t="shared" si="34"/>
        <v>110.5</v>
      </c>
      <c r="F46" s="17">
        <f t="shared" si="35"/>
        <v>0.97787610619469023</v>
      </c>
      <c r="G46" s="17"/>
      <c r="H46" s="11"/>
      <c r="I46" s="21">
        <v>12</v>
      </c>
      <c r="J46" s="21">
        <v>6</v>
      </c>
      <c r="K46" s="21">
        <v>10</v>
      </c>
      <c r="L46" s="21">
        <v>4</v>
      </c>
      <c r="M46" s="21">
        <v>3.5</v>
      </c>
      <c r="N46" s="21">
        <v>21</v>
      </c>
      <c r="O46" s="21">
        <v>9</v>
      </c>
      <c r="P46" s="11">
        <v>14</v>
      </c>
      <c r="Q46" s="11">
        <v>11</v>
      </c>
      <c r="R46" s="11">
        <v>7</v>
      </c>
      <c r="S46" s="21">
        <v>4</v>
      </c>
      <c r="T46" s="21">
        <v>4</v>
      </c>
      <c r="U46" s="21">
        <v>5</v>
      </c>
      <c r="W46" s="21">
        <v>100</v>
      </c>
      <c r="AA46" s="18">
        <f t="shared" si="36"/>
        <v>1</v>
      </c>
      <c r="AB46" s="18">
        <f t="shared" si="37"/>
        <v>0.75</v>
      </c>
      <c r="AC46" s="18">
        <f t="shared" si="38"/>
        <v>1</v>
      </c>
      <c r="AD46" s="18">
        <f t="shared" si="39"/>
        <v>0.8</v>
      </c>
      <c r="AE46" s="18">
        <f t="shared" si="40"/>
        <v>0.7</v>
      </c>
      <c r="AF46" s="18">
        <f t="shared" si="41"/>
        <v>0.95454545454545459</v>
      </c>
      <c r="AG46" s="18">
        <f t="shared" si="42"/>
        <v>0.9</v>
      </c>
      <c r="AH46" s="18">
        <f t="shared" si="43"/>
        <v>1</v>
      </c>
      <c r="AI46" s="18">
        <f t="shared" si="44"/>
        <v>1</v>
      </c>
      <c r="AJ46" s="18">
        <f t="shared" si="45"/>
        <v>1</v>
      </c>
      <c r="AK46" s="18">
        <f t="shared" si="46"/>
        <v>1</v>
      </c>
      <c r="AL46" s="18">
        <f t="shared" si="47"/>
        <v>0.8</v>
      </c>
      <c r="AM46" s="18">
        <f t="shared" si="48"/>
        <v>1</v>
      </c>
    </row>
    <row r="47" spans="1:39" x14ac:dyDescent="0.3">
      <c r="A47" s="31">
        <v>2</v>
      </c>
      <c r="B47" s="86" t="s">
        <v>714</v>
      </c>
      <c r="C47" s="91" t="s">
        <v>715</v>
      </c>
      <c r="E47" s="11">
        <f t="shared" si="34"/>
        <v>77.5</v>
      </c>
      <c r="F47" s="17">
        <f t="shared" si="35"/>
        <v>0.68584070796460173</v>
      </c>
      <c r="G47" s="17"/>
      <c r="H47" s="11"/>
      <c r="I47" s="21">
        <v>10</v>
      </c>
      <c r="J47" s="21">
        <v>8</v>
      </c>
      <c r="K47" s="21">
        <v>8</v>
      </c>
      <c r="L47" s="21">
        <v>6</v>
      </c>
      <c r="M47" s="21">
        <v>3.5</v>
      </c>
      <c r="N47" s="21">
        <v>12</v>
      </c>
      <c r="O47" s="21">
        <v>6</v>
      </c>
      <c r="P47" s="11">
        <v>13</v>
      </c>
      <c r="Q47" s="11">
        <v>6</v>
      </c>
      <c r="R47" s="11">
        <v>1</v>
      </c>
      <c r="S47" s="21">
        <v>1</v>
      </c>
      <c r="T47" s="21">
        <v>0</v>
      </c>
      <c r="U47" s="21">
        <v>3</v>
      </c>
      <c r="W47" s="21">
        <v>90</v>
      </c>
      <c r="AA47" s="18">
        <f t="shared" si="36"/>
        <v>0.83333333333333337</v>
      </c>
      <c r="AB47" s="18">
        <f t="shared" si="37"/>
        <v>1</v>
      </c>
      <c r="AC47" s="18">
        <f t="shared" si="38"/>
        <v>0.8</v>
      </c>
      <c r="AD47" s="18">
        <f t="shared" si="39"/>
        <v>1.2</v>
      </c>
      <c r="AE47" s="18">
        <f t="shared" si="40"/>
        <v>0.7</v>
      </c>
      <c r="AF47" s="18">
        <f t="shared" si="41"/>
        <v>0.54545454545454541</v>
      </c>
      <c r="AG47" s="18">
        <f t="shared" si="42"/>
        <v>0.6</v>
      </c>
      <c r="AH47" s="18">
        <f t="shared" si="43"/>
        <v>0.9285714285714286</v>
      </c>
      <c r="AI47" s="18">
        <f t="shared" si="44"/>
        <v>0.54545454545454541</v>
      </c>
      <c r="AJ47" s="18">
        <f t="shared" si="45"/>
        <v>0.14285714285714285</v>
      </c>
      <c r="AK47" s="18">
        <f t="shared" si="46"/>
        <v>0.25</v>
      </c>
      <c r="AL47" s="18">
        <f t="shared" si="47"/>
        <v>0</v>
      </c>
      <c r="AM47" s="18">
        <f t="shared" si="48"/>
        <v>0.6</v>
      </c>
    </row>
    <row r="48" spans="1:39" s="135" customFormat="1" x14ac:dyDescent="0.3">
      <c r="A48" s="135">
        <v>2</v>
      </c>
      <c r="B48" s="138" t="s">
        <v>123</v>
      </c>
      <c r="C48" s="137" t="s">
        <v>716</v>
      </c>
      <c r="F48" s="140"/>
      <c r="G48" s="140"/>
      <c r="I48" s="141"/>
      <c r="J48" s="141"/>
      <c r="K48" s="141"/>
      <c r="L48" s="141"/>
      <c r="M48" s="141"/>
      <c r="N48" s="141"/>
      <c r="O48" s="141"/>
      <c r="P48" s="142"/>
      <c r="Q48" s="142"/>
      <c r="R48" s="142"/>
      <c r="S48" s="141"/>
      <c r="T48" s="141"/>
      <c r="U48" s="141"/>
      <c r="V48" s="143"/>
      <c r="W48" s="139"/>
      <c r="X48" s="144"/>
      <c r="Y48" s="144"/>
      <c r="Z48" s="143"/>
      <c r="AA48" s="145"/>
      <c r="AB48" s="145"/>
      <c r="AC48" s="145"/>
      <c r="AD48" s="145"/>
      <c r="AE48" s="145"/>
      <c r="AF48" s="145"/>
      <c r="AG48" s="145"/>
      <c r="AH48" s="145"/>
      <c r="AI48" s="145"/>
      <c r="AJ48" s="145"/>
    </row>
    <row r="49" spans="1:39" s="135" customFormat="1" x14ac:dyDescent="0.3">
      <c r="A49" s="135">
        <v>2</v>
      </c>
      <c r="B49" s="138" t="s">
        <v>717</v>
      </c>
      <c r="C49" s="137" t="s">
        <v>718</v>
      </c>
      <c r="F49" s="140"/>
      <c r="G49" s="140"/>
      <c r="I49" s="141"/>
      <c r="J49" s="141"/>
      <c r="K49" s="141"/>
      <c r="L49" s="141"/>
      <c r="M49" s="141"/>
      <c r="N49" s="141"/>
      <c r="O49" s="141"/>
      <c r="P49" s="142"/>
      <c r="Q49" s="142"/>
      <c r="R49" s="142"/>
      <c r="S49" s="141"/>
      <c r="T49" s="141"/>
      <c r="U49" s="141"/>
      <c r="V49" s="143"/>
      <c r="W49" s="139"/>
      <c r="X49" s="144"/>
      <c r="Y49" s="144"/>
      <c r="Z49" s="143"/>
      <c r="AA49" s="145"/>
      <c r="AB49" s="145"/>
      <c r="AC49" s="145"/>
      <c r="AD49" s="145"/>
      <c r="AE49" s="145"/>
      <c r="AF49" s="145"/>
      <c r="AG49" s="145"/>
      <c r="AH49" s="145"/>
      <c r="AI49" s="145"/>
      <c r="AJ49" s="145"/>
    </row>
    <row r="50" spans="1:39" x14ac:dyDescent="0.3">
      <c r="A50" s="31">
        <v>2</v>
      </c>
      <c r="B50" s="86" t="s">
        <v>719</v>
      </c>
      <c r="C50" s="91" t="s">
        <v>720</v>
      </c>
      <c r="E50" s="11">
        <f t="shared" ref="E50:E64" si="49">SUM(I50:U50)</f>
        <v>62</v>
      </c>
      <c r="F50" s="17">
        <f t="shared" ref="F50:F64" si="50">E50/$E$2+G50</f>
        <v>0.54867256637168138</v>
      </c>
      <c r="G50" s="17"/>
      <c r="H50" s="11"/>
      <c r="I50" s="21">
        <v>12</v>
      </c>
      <c r="J50" s="21">
        <v>4</v>
      </c>
      <c r="K50" s="21">
        <v>8</v>
      </c>
      <c r="L50" s="21">
        <v>4</v>
      </c>
      <c r="M50" s="21">
        <v>1</v>
      </c>
      <c r="N50" s="21">
        <v>0</v>
      </c>
      <c r="O50" s="21">
        <v>8</v>
      </c>
      <c r="P50" s="11">
        <v>4</v>
      </c>
      <c r="Q50" s="11">
        <v>11</v>
      </c>
      <c r="R50" s="11">
        <v>4</v>
      </c>
      <c r="S50" s="21">
        <v>4</v>
      </c>
      <c r="T50" s="21">
        <v>0</v>
      </c>
      <c r="U50" s="21">
        <v>2</v>
      </c>
      <c r="W50" s="21">
        <v>95</v>
      </c>
      <c r="AA50" s="18">
        <f t="shared" ref="AA50:AA64" si="51">I50/I$2</f>
        <v>1</v>
      </c>
      <c r="AB50" s="18">
        <f t="shared" ref="AB50:AB64" si="52">J50/J$2</f>
        <v>0.5</v>
      </c>
      <c r="AC50" s="18">
        <f t="shared" ref="AC50:AC64" si="53">K50/K$2</f>
        <v>0.8</v>
      </c>
      <c r="AD50" s="18">
        <f t="shared" ref="AD50:AD64" si="54">L50/L$2</f>
        <v>0.8</v>
      </c>
      <c r="AE50" s="18">
        <f t="shared" ref="AE50:AE64" si="55">M50/M$2</f>
        <v>0.2</v>
      </c>
      <c r="AF50" s="18">
        <f t="shared" ref="AF50:AF64" si="56">N50/N$2</f>
        <v>0</v>
      </c>
      <c r="AG50" s="18">
        <f t="shared" ref="AG50:AG64" si="57">O50/O$2</f>
        <v>0.8</v>
      </c>
      <c r="AH50" s="18">
        <f t="shared" ref="AH50:AH64" si="58">P50/P$2</f>
        <v>0.2857142857142857</v>
      </c>
      <c r="AI50" s="18">
        <f t="shared" ref="AI50:AI64" si="59">Q50/Q$2</f>
        <v>1</v>
      </c>
      <c r="AJ50" s="18">
        <f t="shared" ref="AJ50:AJ64" si="60">R50/R$2</f>
        <v>0.5714285714285714</v>
      </c>
      <c r="AK50" s="18">
        <f t="shared" ref="AK50:AK64" si="61">S50/S$2</f>
        <v>1</v>
      </c>
      <c r="AL50" s="18">
        <f t="shared" ref="AL50:AL64" si="62">T50/T$2</f>
        <v>0</v>
      </c>
      <c r="AM50" s="18">
        <f t="shared" ref="AM50:AM64" si="63">U50/U$2</f>
        <v>0.4</v>
      </c>
    </row>
    <row r="51" spans="1:39" x14ac:dyDescent="0.3">
      <c r="A51" s="31">
        <v>2</v>
      </c>
      <c r="B51" s="86" t="s">
        <v>721</v>
      </c>
      <c r="C51" s="91" t="s">
        <v>243</v>
      </c>
      <c r="E51" s="11">
        <f t="shared" si="49"/>
        <v>53</v>
      </c>
      <c r="F51" s="17">
        <f t="shared" si="50"/>
        <v>0.56402654867256641</v>
      </c>
      <c r="G51" s="17">
        <v>9.5000000000000001E-2</v>
      </c>
      <c r="H51" s="11"/>
      <c r="I51" s="21">
        <v>10</v>
      </c>
      <c r="J51" s="21">
        <v>2</v>
      </c>
      <c r="K51" s="21">
        <v>8</v>
      </c>
      <c r="L51" s="21">
        <v>3</v>
      </c>
      <c r="M51" s="21">
        <v>3</v>
      </c>
      <c r="N51" s="21">
        <v>3</v>
      </c>
      <c r="O51" s="21">
        <v>8</v>
      </c>
      <c r="P51" s="11">
        <v>2</v>
      </c>
      <c r="Q51" s="11">
        <v>11</v>
      </c>
      <c r="R51" s="11">
        <v>0</v>
      </c>
      <c r="S51" s="21">
        <v>1</v>
      </c>
      <c r="T51" s="21">
        <v>0</v>
      </c>
      <c r="U51" s="21">
        <v>2</v>
      </c>
      <c r="W51" s="21">
        <v>90</v>
      </c>
      <c r="AA51" s="18">
        <f t="shared" si="51"/>
        <v>0.83333333333333337</v>
      </c>
      <c r="AB51" s="18">
        <f t="shared" si="52"/>
        <v>0.25</v>
      </c>
      <c r="AC51" s="18">
        <f t="shared" si="53"/>
        <v>0.8</v>
      </c>
      <c r="AD51" s="18">
        <f t="shared" si="54"/>
        <v>0.6</v>
      </c>
      <c r="AE51" s="18">
        <f t="shared" si="55"/>
        <v>0.6</v>
      </c>
      <c r="AF51" s="18">
        <f t="shared" si="56"/>
        <v>0.13636363636363635</v>
      </c>
      <c r="AG51" s="18">
        <f t="shared" si="57"/>
        <v>0.8</v>
      </c>
      <c r="AH51" s="18">
        <f t="shared" si="58"/>
        <v>0.14285714285714285</v>
      </c>
      <c r="AI51" s="18">
        <f t="shared" si="59"/>
        <v>1</v>
      </c>
      <c r="AJ51" s="18">
        <f t="shared" si="60"/>
        <v>0</v>
      </c>
      <c r="AK51" s="18">
        <f t="shared" si="61"/>
        <v>0.25</v>
      </c>
      <c r="AL51" s="18">
        <f t="shared" si="62"/>
        <v>0</v>
      </c>
      <c r="AM51" s="18">
        <f t="shared" si="63"/>
        <v>0.4</v>
      </c>
    </row>
    <row r="52" spans="1:39" x14ac:dyDescent="0.3">
      <c r="A52" s="31">
        <v>2</v>
      </c>
      <c r="B52" s="86" t="s">
        <v>722</v>
      </c>
      <c r="C52" s="91" t="s">
        <v>723</v>
      </c>
      <c r="E52" s="11">
        <f t="shared" si="49"/>
        <v>36</v>
      </c>
      <c r="F52" s="17">
        <f t="shared" si="50"/>
        <v>0.31858407079646017</v>
      </c>
      <c r="G52" s="17"/>
      <c r="H52" s="11"/>
      <c r="I52" s="21">
        <v>10</v>
      </c>
      <c r="J52" s="21">
        <v>4</v>
      </c>
      <c r="K52" s="21">
        <v>8</v>
      </c>
      <c r="L52" s="21">
        <v>1</v>
      </c>
      <c r="M52" s="21">
        <v>2</v>
      </c>
      <c r="N52" s="21">
        <v>0</v>
      </c>
      <c r="O52" s="21">
        <v>6</v>
      </c>
      <c r="P52" s="11">
        <v>1</v>
      </c>
      <c r="Q52" s="11">
        <v>4</v>
      </c>
      <c r="R52" s="11">
        <v>0</v>
      </c>
      <c r="S52" s="21">
        <v>0</v>
      </c>
      <c r="T52" s="21">
        <v>0</v>
      </c>
      <c r="U52" s="21">
        <v>0</v>
      </c>
      <c r="W52" s="21">
        <v>85</v>
      </c>
      <c r="Y52" s="22" t="s">
        <v>951</v>
      </c>
      <c r="AA52" s="18">
        <f t="shared" si="51"/>
        <v>0.83333333333333337</v>
      </c>
      <c r="AB52" s="18">
        <f t="shared" si="52"/>
        <v>0.5</v>
      </c>
      <c r="AC52" s="18">
        <f t="shared" si="53"/>
        <v>0.8</v>
      </c>
      <c r="AD52" s="18">
        <f t="shared" si="54"/>
        <v>0.2</v>
      </c>
      <c r="AE52" s="18">
        <f t="shared" si="55"/>
        <v>0.4</v>
      </c>
      <c r="AF52" s="18">
        <f t="shared" si="56"/>
        <v>0</v>
      </c>
      <c r="AG52" s="18">
        <f t="shared" si="57"/>
        <v>0.6</v>
      </c>
      <c r="AH52" s="18">
        <f t="shared" si="58"/>
        <v>7.1428571428571425E-2</v>
      </c>
      <c r="AI52" s="18">
        <f t="shared" si="59"/>
        <v>0.36363636363636365</v>
      </c>
      <c r="AJ52" s="18">
        <f t="shared" si="60"/>
        <v>0</v>
      </c>
      <c r="AK52" s="18">
        <f t="shared" si="61"/>
        <v>0</v>
      </c>
      <c r="AL52" s="18">
        <f t="shared" si="62"/>
        <v>0</v>
      </c>
      <c r="AM52" s="18">
        <f t="shared" si="63"/>
        <v>0</v>
      </c>
    </row>
    <row r="53" spans="1:39" x14ac:dyDescent="0.3">
      <c r="A53" s="31">
        <v>2</v>
      </c>
      <c r="B53" s="86" t="s">
        <v>211</v>
      </c>
      <c r="C53" s="91" t="s">
        <v>724</v>
      </c>
      <c r="E53" s="11">
        <f t="shared" si="49"/>
        <v>40</v>
      </c>
      <c r="F53" s="17">
        <f t="shared" si="50"/>
        <v>0.35398230088495575</v>
      </c>
      <c r="G53" s="17"/>
      <c r="H53" s="11"/>
      <c r="I53" s="21">
        <v>10</v>
      </c>
      <c r="J53" s="21">
        <v>4</v>
      </c>
      <c r="K53" s="21">
        <v>6</v>
      </c>
      <c r="L53" s="21">
        <v>2</v>
      </c>
      <c r="M53" s="21">
        <v>3</v>
      </c>
      <c r="N53" s="21">
        <v>2</v>
      </c>
      <c r="O53" s="21">
        <v>0</v>
      </c>
      <c r="P53" s="11">
        <v>5</v>
      </c>
      <c r="Q53" s="11">
        <v>3</v>
      </c>
      <c r="R53" s="11">
        <v>4</v>
      </c>
      <c r="S53" s="21">
        <v>1</v>
      </c>
      <c r="T53" s="21">
        <v>0</v>
      </c>
      <c r="U53" s="21">
        <v>0</v>
      </c>
      <c r="W53" s="21">
        <v>70</v>
      </c>
      <c r="AA53" s="18">
        <f t="shared" si="51"/>
        <v>0.83333333333333337</v>
      </c>
      <c r="AB53" s="18">
        <f t="shared" si="52"/>
        <v>0.5</v>
      </c>
      <c r="AC53" s="18">
        <f t="shared" si="53"/>
        <v>0.6</v>
      </c>
      <c r="AD53" s="18">
        <f t="shared" si="54"/>
        <v>0.4</v>
      </c>
      <c r="AE53" s="18">
        <f t="shared" si="55"/>
        <v>0.6</v>
      </c>
      <c r="AF53" s="18">
        <f t="shared" si="56"/>
        <v>9.0909090909090912E-2</v>
      </c>
      <c r="AG53" s="18">
        <f t="shared" si="57"/>
        <v>0</v>
      </c>
      <c r="AH53" s="18">
        <f t="shared" si="58"/>
        <v>0.35714285714285715</v>
      </c>
      <c r="AI53" s="18">
        <f t="shared" si="59"/>
        <v>0.27272727272727271</v>
      </c>
      <c r="AJ53" s="18">
        <f t="shared" si="60"/>
        <v>0.5714285714285714</v>
      </c>
      <c r="AK53" s="18">
        <f t="shared" si="61"/>
        <v>0.25</v>
      </c>
      <c r="AL53" s="18">
        <f t="shared" si="62"/>
        <v>0</v>
      </c>
      <c r="AM53" s="18">
        <f t="shared" si="63"/>
        <v>0</v>
      </c>
    </row>
    <row r="54" spans="1:39" x14ac:dyDescent="0.3">
      <c r="A54" s="31">
        <v>2</v>
      </c>
      <c r="B54" s="86" t="s">
        <v>725</v>
      </c>
      <c r="C54" s="91" t="s">
        <v>75</v>
      </c>
      <c r="E54" s="11">
        <f t="shared" si="49"/>
        <v>87</v>
      </c>
      <c r="F54" s="17">
        <f t="shared" si="50"/>
        <v>0.8549115044247787</v>
      </c>
      <c r="G54" s="17">
        <v>8.5000000000000006E-2</v>
      </c>
      <c r="H54" s="11"/>
      <c r="I54" s="21">
        <v>6</v>
      </c>
      <c r="J54" s="21">
        <v>8</v>
      </c>
      <c r="K54" s="21">
        <v>8</v>
      </c>
      <c r="L54" s="21">
        <v>5</v>
      </c>
      <c r="M54" s="21">
        <v>3</v>
      </c>
      <c r="N54" s="21">
        <v>17</v>
      </c>
      <c r="O54" s="21">
        <v>10</v>
      </c>
      <c r="P54" s="11">
        <v>11</v>
      </c>
      <c r="Q54" s="11">
        <v>9</v>
      </c>
      <c r="R54" s="11">
        <v>4</v>
      </c>
      <c r="S54" s="21">
        <v>3</v>
      </c>
      <c r="T54" s="21">
        <v>3</v>
      </c>
      <c r="U54" s="21">
        <v>0</v>
      </c>
      <c r="W54" s="21">
        <v>100</v>
      </c>
      <c r="AA54" s="18">
        <f t="shared" si="51"/>
        <v>0.5</v>
      </c>
      <c r="AB54" s="18">
        <f t="shared" si="52"/>
        <v>1</v>
      </c>
      <c r="AC54" s="18">
        <f t="shared" si="53"/>
        <v>0.8</v>
      </c>
      <c r="AD54" s="18">
        <f t="shared" si="54"/>
        <v>1</v>
      </c>
      <c r="AE54" s="18">
        <f t="shared" si="55"/>
        <v>0.6</v>
      </c>
      <c r="AF54" s="18">
        <f t="shared" si="56"/>
        <v>0.77272727272727271</v>
      </c>
      <c r="AG54" s="18">
        <f t="shared" si="57"/>
        <v>1</v>
      </c>
      <c r="AH54" s="18">
        <f t="shared" si="58"/>
        <v>0.7857142857142857</v>
      </c>
      <c r="AI54" s="18">
        <f t="shared" si="59"/>
        <v>0.81818181818181823</v>
      </c>
      <c r="AJ54" s="18">
        <f t="shared" si="60"/>
        <v>0.5714285714285714</v>
      </c>
      <c r="AK54" s="18">
        <f t="shared" si="61"/>
        <v>0.75</v>
      </c>
      <c r="AL54" s="18">
        <f t="shared" si="62"/>
        <v>0.6</v>
      </c>
      <c r="AM54" s="18">
        <f t="shared" si="63"/>
        <v>0</v>
      </c>
    </row>
    <row r="55" spans="1:39" x14ac:dyDescent="0.3">
      <c r="A55" s="31">
        <v>2</v>
      </c>
      <c r="B55" s="86" t="s">
        <v>726</v>
      </c>
      <c r="C55" s="91" t="s">
        <v>346</v>
      </c>
      <c r="E55" s="11">
        <f t="shared" si="49"/>
        <v>58</v>
      </c>
      <c r="F55" s="17">
        <f t="shared" si="50"/>
        <v>0.51327433628318586</v>
      </c>
      <c r="G55" s="17"/>
      <c r="H55" s="11"/>
      <c r="I55" s="21">
        <v>10</v>
      </c>
      <c r="J55" s="21">
        <v>4</v>
      </c>
      <c r="K55" s="21">
        <v>6</v>
      </c>
      <c r="L55" s="21">
        <v>4</v>
      </c>
      <c r="M55" s="21">
        <v>3</v>
      </c>
      <c r="N55" s="21">
        <v>7</v>
      </c>
      <c r="O55" s="21">
        <v>7</v>
      </c>
      <c r="P55" s="11">
        <v>10</v>
      </c>
      <c r="Q55" s="11">
        <v>6</v>
      </c>
      <c r="R55" s="11">
        <v>1</v>
      </c>
      <c r="S55" s="21">
        <v>0</v>
      </c>
      <c r="T55" s="21">
        <v>0</v>
      </c>
      <c r="U55" s="21">
        <v>0</v>
      </c>
      <c r="W55" s="21">
        <v>70</v>
      </c>
      <c r="AA55" s="18">
        <f t="shared" si="51"/>
        <v>0.83333333333333337</v>
      </c>
      <c r="AB55" s="18">
        <f t="shared" si="52"/>
        <v>0.5</v>
      </c>
      <c r="AC55" s="18">
        <f t="shared" si="53"/>
        <v>0.6</v>
      </c>
      <c r="AD55" s="18">
        <f t="shared" si="54"/>
        <v>0.8</v>
      </c>
      <c r="AE55" s="18">
        <f t="shared" si="55"/>
        <v>0.6</v>
      </c>
      <c r="AF55" s="18">
        <f t="shared" si="56"/>
        <v>0.31818181818181818</v>
      </c>
      <c r="AG55" s="18">
        <f t="shared" si="57"/>
        <v>0.7</v>
      </c>
      <c r="AH55" s="18">
        <f t="shared" si="58"/>
        <v>0.7142857142857143</v>
      </c>
      <c r="AI55" s="18">
        <f t="shared" si="59"/>
        <v>0.54545454545454541</v>
      </c>
      <c r="AJ55" s="18">
        <f t="shared" si="60"/>
        <v>0.14285714285714285</v>
      </c>
      <c r="AK55" s="18">
        <f t="shared" si="61"/>
        <v>0</v>
      </c>
      <c r="AL55" s="18">
        <f t="shared" si="62"/>
        <v>0</v>
      </c>
      <c r="AM55" s="18">
        <f t="shared" si="63"/>
        <v>0</v>
      </c>
    </row>
    <row r="56" spans="1:39" x14ac:dyDescent="0.3">
      <c r="A56" s="31">
        <v>2</v>
      </c>
      <c r="B56" s="86" t="s">
        <v>174</v>
      </c>
      <c r="C56" s="91" t="s">
        <v>727</v>
      </c>
      <c r="E56" s="11">
        <f t="shared" si="49"/>
        <v>101</v>
      </c>
      <c r="F56" s="17">
        <f t="shared" si="50"/>
        <v>0.9938053097345132</v>
      </c>
      <c r="G56" s="17">
        <v>0.1</v>
      </c>
      <c r="H56" s="11"/>
      <c r="I56" s="21">
        <v>10</v>
      </c>
      <c r="J56" s="21">
        <v>4</v>
      </c>
      <c r="K56" s="21">
        <v>10</v>
      </c>
      <c r="L56" s="21">
        <v>6</v>
      </c>
      <c r="M56" s="21">
        <v>4</v>
      </c>
      <c r="N56" s="21">
        <v>17</v>
      </c>
      <c r="O56" s="21">
        <v>8</v>
      </c>
      <c r="P56" s="11">
        <v>14</v>
      </c>
      <c r="Q56" s="11">
        <v>8</v>
      </c>
      <c r="R56" s="11">
        <v>7</v>
      </c>
      <c r="S56" s="21">
        <v>4</v>
      </c>
      <c r="T56" s="21">
        <v>4</v>
      </c>
      <c r="U56" s="21">
        <v>5</v>
      </c>
      <c r="AA56" s="18">
        <f t="shared" si="51"/>
        <v>0.83333333333333337</v>
      </c>
      <c r="AB56" s="18">
        <f t="shared" si="52"/>
        <v>0.5</v>
      </c>
      <c r="AC56" s="18">
        <f t="shared" si="53"/>
        <v>1</v>
      </c>
      <c r="AD56" s="18">
        <f t="shared" si="54"/>
        <v>1.2</v>
      </c>
      <c r="AE56" s="18">
        <f t="shared" si="55"/>
        <v>0.8</v>
      </c>
      <c r="AF56" s="18">
        <f t="shared" si="56"/>
        <v>0.77272727272727271</v>
      </c>
      <c r="AG56" s="18">
        <f t="shared" si="57"/>
        <v>0.8</v>
      </c>
      <c r="AH56" s="18">
        <f t="shared" si="58"/>
        <v>1</v>
      </c>
      <c r="AI56" s="18">
        <f t="shared" si="59"/>
        <v>0.72727272727272729</v>
      </c>
      <c r="AJ56" s="18">
        <f t="shared" si="60"/>
        <v>1</v>
      </c>
      <c r="AK56" s="18">
        <f t="shared" si="61"/>
        <v>1</v>
      </c>
      <c r="AL56" s="18">
        <f t="shared" si="62"/>
        <v>0.8</v>
      </c>
      <c r="AM56" s="18">
        <f t="shared" si="63"/>
        <v>1</v>
      </c>
    </row>
    <row r="57" spans="1:39" x14ac:dyDescent="0.3">
      <c r="A57" s="31">
        <v>2</v>
      </c>
      <c r="B57" s="86" t="s">
        <v>728</v>
      </c>
      <c r="C57" s="91" t="s">
        <v>729</v>
      </c>
      <c r="E57" s="11">
        <f t="shared" si="49"/>
        <v>70</v>
      </c>
      <c r="F57" s="17">
        <f t="shared" si="50"/>
        <v>0.7144690265486725</v>
      </c>
      <c r="G57" s="17">
        <v>9.5000000000000001E-2</v>
      </c>
      <c r="H57" s="11"/>
      <c r="I57" s="21">
        <v>10</v>
      </c>
      <c r="J57" s="21">
        <v>6</v>
      </c>
      <c r="K57" s="21">
        <v>10</v>
      </c>
      <c r="L57" s="21">
        <v>5.5</v>
      </c>
      <c r="M57" s="21">
        <v>3.5</v>
      </c>
      <c r="N57" s="21">
        <v>14</v>
      </c>
      <c r="O57" s="21">
        <v>0</v>
      </c>
      <c r="P57" s="11">
        <v>9</v>
      </c>
      <c r="Q57" s="11">
        <v>6</v>
      </c>
      <c r="R57" s="11">
        <v>4</v>
      </c>
      <c r="S57" s="21">
        <v>2</v>
      </c>
      <c r="T57" s="21">
        <v>0</v>
      </c>
      <c r="U57" s="21">
        <v>0</v>
      </c>
      <c r="W57" s="21">
        <v>60</v>
      </c>
      <c r="AA57" s="18">
        <f t="shared" si="51"/>
        <v>0.83333333333333337</v>
      </c>
      <c r="AB57" s="18">
        <f t="shared" si="52"/>
        <v>0.75</v>
      </c>
      <c r="AC57" s="18">
        <f t="shared" si="53"/>
        <v>1</v>
      </c>
      <c r="AD57" s="18">
        <f t="shared" si="54"/>
        <v>1.1000000000000001</v>
      </c>
      <c r="AE57" s="18">
        <f t="shared" si="55"/>
        <v>0.7</v>
      </c>
      <c r="AF57" s="18">
        <f t="shared" si="56"/>
        <v>0.63636363636363635</v>
      </c>
      <c r="AG57" s="18">
        <f t="shared" si="57"/>
        <v>0</v>
      </c>
      <c r="AH57" s="18">
        <f t="shared" si="58"/>
        <v>0.6428571428571429</v>
      </c>
      <c r="AI57" s="18">
        <f t="shared" si="59"/>
        <v>0.54545454545454541</v>
      </c>
      <c r="AJ57" s="18">
        <f t="shared" si="60"/>
        <v>0.5714285714285714</v>
      </c>
      <c r="AK57" s="18">
        <f t="shared" si="61"/>
        <v>0.5</v>
      </c>
      <c r="AL57" s="18">
        <f t="shared" si="62"/>
        <v>0</v>
      </c>
      <c r="AM57" s="18">
        <f t="shared" si="63"/>
        <v>0</v>
      </c>
    </row>
    <row r="58" spans="1:39" x14ac:dyDescent="0.3">
      <c r="A58" s="31">
        <v>2</v>
      </c>
      <c r="B58" s="86" t="s">
        <v>730</v>
      </c>
      <c r="C58" s="91" t="s">
        <v>731</v>
      </c>
      <c r="E58" s="11">
        <f t="shared" si="49"/>
        <v>85</v>
      </c>
      <c r="F58" s="17">
        <f t="shared" si="50"/>
        <v>0.75221238938053092</v>
      </c>
      <c r="G58" s="17"/>
      <c r="H58" s="11"/>
      <c r="I58" s="21">
        <v>12</v>
      </c>
      <c r="J58" s="21">
        <v>2</v>
      </c>
      <c r="K58" s="21">
        <v>8</v>
      </c>
      <c r="L58" s="21">
        <v>4</v>
      </c>
      <c r="M58" s="21">
        <v>2</v>
      </c>
      <c r="N58" s="21">
        <v>22</v>
      </c>
      <c r="O58" s="21">
        <v>4</v>
      </c>
      <c r="P58" s="11">
        <v>10</v>
      </c>
      <c r="Q58" s="11">
        <v>10</v>
      </c>
      <c r="R58" s="11">
        <v>3</v>
      </c>
      <c r="S58" s="21">
        <v>4</v>
      </c>
      <c r="T58" s="21">
        <v>4</v>
      </c>
      <c r="U58" s="21">
        <v>0</v>
      </c>
      <c r="W58" s="21">
        <v>110</v>
      </c>
      <c r="AA58" s="18">
        <f t="shared" si="51"/>
        <v>1</v>
      </c>
      <c r="AB58" s="18">
        <f t="shared" si="52"/>
        <v>0.25</v>
      </c>
      <c r="AC58" s="18">
        <f t="shared" si="53"/>
        <v>0.8</v>
      </c>
      <c r="AD58" s="18">
        <f t="shared" si="54"/>
        <v>0.8</v>
      </c>
      <c r="AE58" s="18">
        <f t="shared" si="55"/>
        <v>0.4</v>
      </c>
      <c r="AF58" s="18">
        <f t="shared" si="56"/>
        <v>1</v>
      </c>
      <c r="AG58" s="18">
        <f t="shared" si="57"/>
        <v>0.4</v>
      </c>
      <c r="AH58" s="18">
        <f t="shared" si="58"/>
        <v>0.7142857142857143</v>
      </c>
      <c r="AI58" s="18">
        <f t="shared" si="59"/>
        <v>0.90909090909090906</v>
      </c>
      <c r="AJ58" s="18">
        <f t="shared" si="60"/>
        <v>0.42857142857142855</v>
      </c>
      <c r="AK58" s="18">
        <f t="shared" si="61"/>
        <v>1</v>
      </c>
      <c r="AL58" s="18">
        <f t="shared" si="62"/>
        <v>0.8</v>
      </c>
      <c r="AM58" s="18">
        <f t="shared" si="63"/>
        <v>0</v>
      </c>
    </row>
    <row r="59" spans="1:39" x14ac:dyDescent="0.3">
      <c r="A59" s="31">
        <v>2</v>
      </c>
      <c r="B59" s="86" t="s">
        <v>732</v>
      </c>
      <c r="C59" s="91" t="s">
        <v>135</v>
      </c>
      <c r="E59" s="11">
        <f t="shared" si="49"/>
        <v>105</v>
      </c>
      <c r="F59" s="17">
        <f t="shared" si="50"/>
        <v>0.92920353982300885</v>
      </c>
      <c r="G59" s="17"/>
      <c r="H59" s="11"/>
      <c r="I59" s="21">
        <v>12</v>
      </c>
      <c r="J59" s="21">
        <v>6</v>
      </c>
      <c r="K59" s="21">
        <v>8</v>
      </c>
      <c r="L59" s="21">
        <v>6</v>
      </c>
      <c r="M59" s="21">
        <v>3</v>
      </c>
      <c r="N59" s="21">
        <v>19</v>
      </c>
      <c r="O59" s="21">
        <v>10</v>
      </c>
      <c r="P59" s="11">
        <v>14</v>
      </c>
      <c r="Q59" s="11">
        <v>11</v>
      </c>
      <c r="R59" s="11">
        <v>4</v>
      </c>
      <c r="S59" s="21">
        <v>4</v>
      </c>
      <c r="T59" s="21">
        <v>4</v>
      </c>
      <c r="U59" s="21">
        <v>4</v>
      </c>
      <c r="W59" s="21">
        <v>95</v>
      </c>
      <c r="AA59" s="18">
        <f t="shared" si="51"/>
        <v>1</v>
      </c>
      <c r="AB59" s="18">
        <f t="shared" si="52"/>
        <v>0.75</v>
      </c>
      <c r="AC59" s="18">
        <f t="shared" si="53"/>
        <v>0.8</v>
      </c>
      <c r="AD59" s="18">
        <f t="shared" si="54"/>
        <v>1.2</v>
      </c>
      <c r="AE59" s="18">
        <f t="shared" si="55"/>
        <v>0.6</v>
      </c>
      <c r="AF59" s="18">
        <f t="shared" si="56"/>
        <v>0.86363636363636365</v>
      </c>
      <c r="AG59" s="18">
        <f t="shared" si="57"/>
        <v>1</v>
      </c>
      <c r="AH59" s="18">
        <f t="shared" si="58"/>
        <v>1</v>
      </c>
      <c r="AI59" s="18">
        <f t="shared" si="59"/>
        <v>1</v>
      </c>
      <c r="AJ59" s="18">
        <f t="shared" si="60"/>
        <v>0.5714285714285714</v>
      </c>
      <c r="AK59" s="18">
        <f t="shared" si="61"/>
        <v>1</v>
      </c>
      <c r="AL59" s="18">
        <f t="shared" si="62"/>
        <v>0.8</v>
      </c>
      <c r="AM59" s="18">
        <f t="shared" si="63"/>
        <v>0.8</v>
      </c>
    </row>
    <row r="60" spans="1:39" x14ac:dyDescent="0.3">
      <c r="A60" s="31">
        <v>2</v>
      </c>
      <c r="B60" s="86" t="s">
        <v>733</v>
      </c>
      <c r="C60" s="91" t="s">
        <v>693</v>
      </c>
      <c r="E60" s="11">
        <f t="shared" si="49"/>
        <v>22</v>
      </c>
      <c r="F60" s="17">
        <f t="shared" si="50"/>
        <v>0.19469026548672566</v>
      </c>
      <c r="G60" s="17"/>
      <c r="H60" s="11"/>
      <c r="I60" s="21">
        <v>6</v>
      </c>
      <c r="J60" s="21">
        <v>4</v>
      </c>
      <c r="K60" s="21">
        <v>6</v>
      </c>
      <c r="L60" s="21">
        <v>4</v>
      </c>
      <c r="M60" s="21">
        <v>2</v>
      </c>
      <c r="N60" s="21">
        <v>0</v>
      </c>
      <c r="O60" s="21">
        <v>0</v>
      </c>
      <c r="P60" s="11">
        <v>0</v>
      </c>
      <c r="Q60" s="11">
        <v>0</v>
      </c>
      <c r="R60" s="11">
        <v>0</v>
      </c>
      <c r="S60" s="21">
        <v>0</v>
      </c>
      <c r="T60" s="21">
        <v>0</v>
      </c>
      <c r="U60" s="21">
        <v>0</v>
      </c>
      <c r="Y60" s="22" t="s">
        <v>652</v>
      </c>
      <c r="AA60" s="18">
        <f t="shared" si="51"/>
        <v>0.5</v>
      </c>
      <c r="AB60" s="18">
        <f t="shared" si="52"/>
        <v>0.5</v>
      </c>
      <c r="AC60" s="18">
        <f t="shared" si="53"/>
        <v>0.6</v>
      </c>
      <c r="AD60" s="18">
        <f t="shared" si="54"/>
        <v>0.8</v>
      </c>
      <c r="AE60" s="18">
        <f t="shared" si="55"/>
        <v>0.4</v>
      </c>
      <c r="AF60" s="18">
        <f t="shared" si="56"/>
        <v>0</v>
      </c>
      <c r="AG60" s="18">
        <f t="shared" si="57"/>
        <v>0</v>
      </c>
      <c r="AH60" s="18">
        <f t="shared" si="58"/>
        <v>0</v>
      </c>
      <c r="AI60" s="18">
        <f t="shared" si="59"/>
        <v>0</v>
      </c>
      <c r="AJ60" s="18">
        <f t="shared" si="60"/>
        <v>0</v>
      </c>
      <c r="AK60" s="18">
        <f t="shared" si="61"/>
        <v>0</v>
      </c>
      <c r="AL60" s="18">
        <f t="shared" si="62"/>
        <v>0</v>
      </c>
      <c r="AM60" s="18">
        <f t="shared" si="63"/>
        <v>0</v>
      </c>
    </row>
    <row r="61" spans="1:39" x14ac:dyDescent="0.3">
      <c r="A61" s="31">
        <v>2</v>
      </c>
      <c r="B61" s="86" t="s">
        <v>734</v>
      </c>
      <c r="C61" s="91" t="s">
        <v>203</v>
      </c>
      <c r="E61" s="11">
        <f t="shared" si="49"/>
        <v>44</v>
      </c>
      <c r="F61" s="17">
        <f t="shared" si="50"/>
        <v>0.40938053097345134</v>
      </c>
      <c r="G61" s="17">
        <v>0.02</v>
      </c>
      <c r="H61" s="11"/>
      <c r="I61" s="21">
        <v>6</v>
      </c>
      <c r="J61" s="21">
        <v>6</v>
      </c>
      <c r="K61" s="21">
        <v>8</v>
      </c>
      <c r="L61" s="21">
        <v>4</v>
      </c>
      <c r="M61" s="21">
        <v>2</v>
      </c>
      <c r="N61" s="21">
        <v>3</v>
      </c>
      <c r="O61" s="21">
        <v>7</v>
      </c>
      <c r="P61" s="11">
        <v>5</v>
      </c>
      <c r="Q61" s="11">
        <v>2</v>
      </c>
      <c r="R61" s="11">
        <v>0</v>
      </c>
      <c r="S61" s="21">
        <v>1</v>
      </c>
      <c r="T61" s="21">
        <v>0</v>
      </c>
      <c r="U61" s="21">
        <v>0</v>
      </c>
      <c r="AA61" s="18">
        <f t="shared" si="51"/>
        <v>0.5</v>
      </c>
      <c r="AB61" s="18">
        <f t="shared" si="52"/>
        <v>0.75</v>
      </c>
      <c r="AC61" s="18">
        <f t="shared" si="53"/>
        <v>0.8</v>
      </c>
      <c r="AD61" s="18">
        <f t="shared" si="54"/>
        <v>0.8</v>
      </c>
      <c r="AE61" s="18">
        <f t="shared" si="55"/>
        <v>0.4</v>
      </c>
      <c r="AF61" s="18">
        <f t="shared" si="56"/>
        <v>0.13636363636363635</v>
      </c>
      <c r="AG61" s="18">
        <f t="shared" si="57"/>
        <v>0.7</v>
      </c>
      <c r="AH61" s="18">
        <f t="shared" si="58"/>
        <v>0.35714285714285715</v>
      </c>
      <c r="AI61" s="18">
        <f t="shared" si="59"/>
        <v>0.18181818181818182</v>
      </c>
      <c r="AJ61" s="18">
        <f t="shared" si="60"/>
        <v>0</v>
      </c>
      <c r="AK61" s="18">
        <f t="shared" si="61"/>
        <v>0.25</v>
      </c>
      <c r="AL61" s="18">
        <f t="shared" si="62"/>
        <v>0</v>
      </c>
      <c r="AM61" s="18">
        <f t="shared" si="63"/>
        <v>0</v>
      </c>
    </row>
    <row r="62" spans="1:39" x14ac:dyDescent="0.3">
      <c r="A62" s="31">
        <v>2</v>
      </c>
      <c r="B62" s="86" t="s">
        <v>735</v>
      </c>
      <c r="C62" s="91" t="s">
        <v>262</v>
      </c>
      <c r="E62" s="11">
        <f t="shared" si="49"/>
        <v>71</v>
      </c>
      <c r="F62" s="17">
        <f t="shared" si="50"/>
        <v>0.72331858407079641</v>
      </c>
      <c r="G62" s="17">
        <v>9.5000000000000001E-2</v>
      </c>
      <c r="H62" s="11"/>
      <c r="I62" s="21">
        <v>6</v>
      </c>
      <c r="J62" s="21">
        <v>2</v>
      </c>
      <c r="K62" s="21">
        <v>6</v>
      </c>
      <c r="L62" s="21">
        <v>2</v>
      </c>
      <c r="M62" s="21">
        <v>4</v>
      </c>
      <c r="N62" s="21">
        <v>11</v>
      </c>
      <c r="O62" s="21">
        <v>9</v>
      </c>
      <c r="P62" s="11">
        <v>10</v>
      </c>
      <c r="Q62" s="11">
        <v>8</v>
      </c>
      <c r="R62" s="11">
        <v>6</v>
      </c>
      <c r="S62" s="21">
        <v>1</v>
      </c>
      <c r="T62" s="21">
        <v>4</v>
      </c>
      <c r="U62" s="21">
        <v>2</v>
      </c>
      <c r="W62" s="21">
        <v>90</v>
      </c>
      <c r="AA62" s="18">
        <f t="shared" si="51"/>
        <v>0.5</v>
      </c>
      <c r="AB62" s="18">
        <f t="shared" si="52"/>
        <v>0.25</v>
      </c>
      <c r="AC62" s="18">
        <f t="shared" si="53"/>
        <v>0.6</v>
      </c>
      <c r="AD62" s="18">
        <f t="shared" si="54"/>
        <v>0.4</v>
      </c>
      <c r="AE62" s="18">
        <f t="shared" si="55"/>
        <v>0.8</v>
      </c>
      <c r="AF62" s="18">
        <f t="shared" si="56"/>
        <v>0.5</v>
      </c>
      <c r="AG62" s="18">
        <f t="shared" si="57"/>
        <v>0.9</v>
      </c>
      <c r="AH62" s="18">
        <f t="shared" si="58"/>
        <v>0.7142857142857143</v>
      </c>
      <c r="AI62" s="18">
        <f t="shared" si="59"/>
        <v>0.72727272727272729</v>
      </c>
      <c r="AJ62" s="18">
        <f t="shared" si="60"/>
        <v>0.8571428571428571</v>
      </c>
      <c r="AK62" s="18">
        <f t="shared" si="61"/>
        <v>0.25</v>
      </c>
      <c r="AL62" s="18">
        <f t="shared" si="62"/>
        <v>0.8</v>
      </c>
      <c r="AM62" s="18">
        <f t="shared" si="63"/>
        <v>0.4</v>
      </c>
    </row>
    <row r="63" spans="1:39" x14ac:dyDescent="0.3">
      <c r="A63" s="31">
        <v>2</v>
      </c>
      <c r="B63" s="86" t="s">
        <v>736</v>
      </c>
      <c r="C63" s="91" t="s">
        <v>737</v>
      </c>
      <c r="E63" s="11">
        <f t="shared" si="49"/>
        <v>61</v>
      </c>
      <c r="F63" s="17">
        <f t="shared" si="50"/>
        <v>0.62982300884955744</v>
      </c>
      <c r="G63" s="17">
        <v>0.09</v>
      </c>
      <c r="H63" s="11"/>
      <c r="I63" s="21">
        <v>10</v>
      </c>
      <c r="J63" s="21">
        <v>4</v>
      </c>
      <c r="K63" s="21">
        <v>10</v>
      </c>
      <c r="L63" s="21">
        <v>2</v>
      </c>
      <c r="M63" s="21">
        <v>3</v>
      </c>
      <c r="N63" s="21">
        <v>9</v>
      </c>
      <c r="O63" s="21">
        <v>6</v>
      </c>
      <c r="P63" s="11">
        <v>7</v>
      </c>
      <c r="Q63" s="11">
        <v>6</v>
      </c>
      <c r="R63" s="11">
        <v>3</v>
      </c>
      <c r="S63" s="21">
        <v>1</v>
      </c>
      <c r="T63" s="21">
        <v>0</v>
      </c>
      <c r="U63" s="21">
        <v>0</v>
      </c>
      <c r="W63" s="21">
        <v>60</v>
      </c>
      <c r="AA63" s="18">
        <f t="shared" si="51"/>
        <v>0.83333333333333337</v>
      </c>
      <c r="AB63" s="18">
        <f t="shared" si="52"/>
        <v>0.5</v>
      </c>
      <c r="AC63" s="18">
        <f t="shared" si="53"/>
        <v>1</v>
      </c>
      <c r="AD63" s="18">
        <f t="shared" si="54"/>
        <v>0.4</v>
      </c>
      <c r="AE63" s="18">
        <f t="shared" si="55"/>
        <v>0.6</v>
      </c>
      <c r="AF63" s="18">
        <f t="shared" si="56"/>
        <v>0.40909090909090912</v>
      </c>
      <c r="AG63" s="18">
        <f t="shared" si="57"/>
        <v>0.6</v>
      </c>
      <c r="AH63" s="18">
        <f t="shared" si="58"/>
        <v>0.5</v>
      </c>
      <c r="AI63" s="18">
        <f t="shared" si="59"/>
        <v>0.54545454545454541</v>
      </c>
      <c r="AJ63" s="18">
        <f t="shared" si="60"/>
        <v>0.42857142857142855</v>
      </c>
      <c r="AK63" s="18">
        <f t="shared" si="61"/>
        <v>0.25</v>
      </c>
      <c r="AL63" s="18">
        <f t="shared" si="62"/>
        <v>0</v>
      </c>
      <c r="AM63" s="18">
        <f t="shared" si="63"/>
        <v>0</v>
      </c>
    </row>
    <row r="64" spans="1:39" x14ac:dyDescent="0.3">
      <c r="A64" s="31">
        <v>2</v>
      </c>
      <c r="B64" s="86" t="s">
        <v>738</v>
      </c>
      <c r="C64" s="91" t="s">
        <v>550</v>
      </c>
      <c r="E64" s="11">
        <f t="shared" si="49"/>
        <v>66</v>
      </c>
      <c r="F64" s="17">
        <f t="shared" si="50"/>
        <v>0.58407079646017701</v>
      </c>
      <c r="G64" s="17"/>
      <c r="H64" s="11"/>
      <c r="I64" s="21">
        <v>12</v>
      </c>
      <c r="J64" s="21">
        <v>8</v>
      </c>
      <c r="K64" s="21">
        <v>8</v>
      </c>
      <c r="L64" s="21">
        <v>0</v>
      </c>
      <c r="M64" s="21">
        <v>4</v>
      </c>
      <c r="N64" s="21">
        <v>15</v>
      </c>
      <c r="O64" s="21">
        <v>5</v>
      </c>
      <c r="P64" s="11">
        <v>7</v>
      </c>
      <c r="Q64" s="11">
        <v>3</v>
      </c>
      <c r="R64" s="11">
        <v>1</v>
      </c>
      <c r="S64" s="21">
        <v>1</v>
      </c>
      <c r="T64" s="21">
        <v>0</v>
      </c>
      <c r="U64" s="21">
        <v>2</v>
      </c>
      <c r="W64" s="21">
        <v>95</v>
      </c>
      <c r="AA64" s="18">
        <f t="shared" si="51"/>
        <v>1</v>
      </c>
      <c r="AB64" s="18">
        <f t="shared" si="52"/>
        <v>1</v>
      </c>
      <c r="AC64" s="18">
        <f t="shared" si="53"/>
        <v>0.8</v>
      </c>
      <c r="AD64" s="18">
        <f t="shared" si="54"/>
        <v>0</v>
      </c>
      <c r="AE64" s="18">
        <f t="shared" si="55"/>
        <v>0.8</v>
      </c>
      <c r="AF64" s="18">
        <f t="shared" si="56"/>
        <v>0.68181818181818177</v>
      </c>
      <c r="AG64" s="18">
        <f t="shared" si="57"/>
        <v>0.5</v>
      </c>
      <c r="AH64" s="18">
        <f t="shared" si="58"/>
        <v>0.5</v>
      </c>
      <c r="AI64" s="18">
        <f t="shared" si="59"/>
        <v>0.27272727272727271</v>
      </c>
      <c r="AJ64" s="18">
        <f t="shared" si="60"/>
        <v>0.14285714285714285</v>
      </c>
      <c r="AK64" s="18">
        <f t="shared" si="61"/>
        <v>0.25</v>
      </c>
      <c r="AL64" s="18">
        <f t="shared" si="62"/>
        <v>0</v>
      </c>
      <c r="AM64" s="18">
        <f t="shared" si="63"/>
        <v>0.4</v>
      </c>
    </row>
  </sheetData>
  <phoneticPr fontId="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4"/>
  <sheetViews>
    <sheetView zoomScale="80" zoomScaleNormal="80" workbookViewId="0">
      <pane xSplit="4" ySplit="3" topLeftCell="F38" activePane="bottomRight" state="frozen"/>
      <selection pane="topRight" activeCell="E1" sqref="E1"/>
      <selection pane="bottomLeft" activeCell="A4" sqref="A4"/>
      <selection pane="bottomRight" activeCell="R63" sqref="R63"/>
    </sheetView>
  </sheetViews>
  <sheetFormatPr defaultColWidth="9.08984375" defaultRowHeight="14" x14ac:dyDescent="0.3"/>
  <cols>
    <col min="1" max="1" width="4.08984375" style="2" bestFit="1" customWidth="1"/>
    <col min="2" max="2" width="4.54296875" style="2" customWidth="1"/>
    <col min="3" max="3" width="10.90625" style="1" bestFit="1" customWidth="1"/>
    <col min="4" max="4" width="7.7265625" style="1" bestFit="1" customWidth="1"/>
    <col min="5" max="5" width="7.7265625" style="1" customWidth="1"/>
    <col min="6" max="6" width="3" style="1" customWidth="1"/>
    <col min="7" max="7" width="5.36328125" style="1" bestFit="1" customWidth="1"/>
    <col min="8" max="8" width="7.6328125" style="23" bestFit="1" customWidth="1"/>
    <col min="9" max="9" width="6.26953125" style="23" customWidth="1"/>
    <col min="10" max="10" width="3.36328125" style="1" customWidth="1"/>
    <col min="11" max="19" width="7.08984375" style="1" customWidth="1"/>
    <col min="20" max="20" width="9.08984375" style="1"/>
    <col min="21" max="22" width="5.453125" style="23" customWidth="1"/>
    <col min="23" max="23" width="19.08984375" style="1" bestFit="1" customWidth="1"/>
    <col min="24" max="24" width="8.81640625" style="1" bestFit="1" customWidth="1"/>
    <col min="25" max="25" width="2.08984375" style="1" customWidth="1"/>
    <col min="26" max="31" width="3.36328125" style="2" customWidth="1"/>
    <col min="32" max="16384" width="9.08984375" style="1"/>
  </cols>
  <sheetData>
    <row r="1" spans="1:31" x14ac:dyDescent="0.3">
      <c r="X1" s="1">
        <f>COUNTA(X4:X64)</f>
        <v>56</v>
      </c>
    </row>
    <row r="2" spans="1:31" x14ac:dyDescent="0.3">
      <c r="G2" s="1">
        <f>SUM(K2:R2)</f>
        <v>61</v>
      </c>
      <c r="I2" s="45">
        <v>0</v>
      </c>
      <c r="K2" s="1">
        <v>3</v>
      </c>
      <c r="L2" s="1">
        <v>5</v>
      </c>
      <c r="M2" s="1">
        <v>2</v>
      </c>
      <c r="N2" s="1">
        <v>5</v>
      </c>
      <c r="O2" s="1">
        <v>6</v>
      </c>
      <c r="P2" s="1">
        <v>15</v>
      </c>
      <c r="Q2" s="1">
        <v>17</v>
      </c>
      <c r="R2" s="1">
        <v>8</v>
      </c>
      <c r="U2" s="23" t="s">
        <v>14</v>
      </c>
      <c r="X2" s="1" t="s">
        <v>601</v>
      </c>
      <c r="Z2" s="2">
        <f>SUM(Z4:Z64)</f>
        <v>19</v>
      </c>
      <c r="AA2" s="2">
        <f t="shared" ref="AA2:AE2" si="0">SUM(AA4:AA64)</f>
        <v>19</v>
      </c>
      <c r="AB2" s="2">
        <f t="shared" si="0"/>
        <v>19</v>
      </c>
      <c r="AC2" s="2">
        <f t="shared" si="0"/>
        <v>0</v>
      </c>
      <c r="AD2" s="2">
        <f t="shared" si="0"/>
        <v>0</v>
      </c>
      <c r="AE2" s="2">
        <f t="shared" si="0"/>
        <v>0</v>
      </c>
    </row>
    <row r="3" spans="1:31" x14ac:dyDescent="0.3">
      <c r="A3" s="30" t="s">
        <v>17</v>
      </c>
      <c r="B3" s="10" t="s">
        <v>12</v>
      </c>
      <c r="C3" s="30" t="s">
        <v>0</v>
      </c>
      <c r="D3" s="30" t="s">
        <v>72</v>
      </c>
      <c r="E3" s="30" t="s">
        <v>658</v>
      </c>
      <c r="G3" s="1" t="s">
        <v>2</v>
      </c>
      <c r="H3" s="23" t="s">
        <v>1</v>
      </c>
      <c r="I3" s="23" t="s">
        <v>13</v>
      </c>
      <c r="K3" s="2" t="s">
        <v>229</v>
      </c>
      <c r="L3" s="2" t="s">
        <v>230</v>
      </c>
      <c r="M3" s="2" t="s">
        <v>231</v>
      </c>
      <c r="N3" s="2" t="s">
        <v>233</v>
      </c>
      <c r="O3" s="2" t="s">
        <v>22</v>
      </c>
      <c r="P3" s="2" t="s">
        <v>25</v>
      </c>
      <c r="Q3" s="2" t="s">
        <v>232</v>
      </c>
      <c r="R3" s="2" t="s">
        <v>24</v>
      </c>
      <c r="S3" s="2" t="s">
        <v>235</v>
      </c>
      <c r="U3" s="23" t="s">
        <v>234</v>
      </c>
      <c r="V3" s="23" t="s">
        <v>23</v>
      </c>
      <c r="W3" s="1" t="s">
        <v>384</v>
      </c>
      <c r="X3" s="1" t="s">
        <v>602</v>
      </c>
      <c r="Z3" s="10" t="s">
        <v>83</v>
      </c>
      <c r="AA3" s="10" t="s">
        <v>950</v>
      </c>
      <c r="AB3" s="10" t="s">
        <v>381</v>
      </c>
      <c r="AC3" s="10" t="s">
        <v>18</v>
      </c>
      <c r="AD3" s="10" t="s">
        <v>382</v>
      </c>
      <c r="AE3" s="10" t="s">
        <v>383</v>
      </c>
    </row>
    <row r="4" spans="1:31" s="31" customFormat="1" x14ac:dyDescent="0.3">
      <c r="A4" s="31">
        <v>1</v>
      </c>
      <c r="B4" s="33" t="s">
        <v>381</v>
      </c>
      <c r="C4" s="86" t="s">
        <v>467</v>
      </c>
      <c r="D4" s="91" t="s">
        <v>662</v>
      </c>
      <c r="E4" s="91" t="s">
        <v>772</v>
      </c>
      <c r="F4" s="31" t="s">
        <v>949</v>
      </c>
      <c r="G4" s="31">
        <f>SUM(K4:S4)</f>
        <v>28.5</v>
      </c>
      <c r="H4" s="40">
        <f>IF(C4="R",G4/($G$2-2),G4/$G$2)</f>
        <v>0.46721311475409838</v>
      </c>
      <c r="I4" s="40">
        <f>G4/($G$2-$I$2)</f>
        <v>0.46721311475409838</v>
      </c>
      <c r="K4" s="31">
        <v>3</v>
      </c>
      <c r="L4" s="31">
        <v>3</v>
      </c>
      <c r="M4" s="31">
        <v>1</v>
      </c>
      <c r="N4" s="31">
        <v>3</v>
      </c>
      <c r="O4" s="31">
        <v>4</v>
      </c>
      <c r="P4" s="31">
        <v>5.5</v>
      </c>
      <c r="Q4" s="31">
        <v>2</v>
      </c>
      <c r="R4" s="31">
        <v>7</v>
      </c>
      <c r="U4" s="34">
        <f>SUM(K4:Q4)/($G$2-$R$2)</f>
        <v>0.40566037735849059</v>
      </c>
      <c r="V4" s="34">
        <f>U4-H4</f>
        <v>-6.1552737395607793E-2</v>
      </c>
      <c r="X4" s="31" t="s">
        <v>652</v>
      </c>
      <c r="Z4" s="33" t="str">
        <f t="shared" ref="Z4:AE4" si="1">IF($B4=Z$3,1,"")</f>
        <v/>
      </c>
      <c r="AA4" s="33" t="str">
        <f t="shared" si="1"/>
        <v/>
      </c>
      <c r="AB4" s="33">
        <f t="shared" si="1"/>
        <v>1</v>
      </c>
      <c r="AC4" s="33" t="str">
        <f t="shared" si="1"/>
        <v/>
      </c>
      <c r="AD4" s="33" t="str">
        <f t="shared" si="1"/>
        <v/>
      </c>
      <c r="AE4" s="33" t="str">
        <f t="shared" si="1"/>
        <v/>
      </c>
    </row>
    <row r="5" spans="1:31" x14ac:dyDescent="0.3">
      <c r="A5" s="31">
        <v>1</v>
      </c>
      <c r="B5" s="2" t="s">
        <v>83</v>
      </c>
      <c r="C5" s="86" t="s">
        <v>663</v>
      </c>
      <c r="D5" s="91" t="s">
        <v>764</v>
      </c>
      <c r="E5" s="91" t="s">
        <v>765</v>
      </c>
      <c r="F5" s="31" t="s">
        <v>949</v>
      </c>
      <c r="G5" s="31">
        <f t="shared" ref="G5:G8" si="2">SUM(K5:S5)</f>
        <v>44.5</v>
      </c>
      <c r="H5" s="40">
        <f t="shared" ref="H5:H8" si="3">IF(C5="R",G5/($G$2-2),G5/$G$2)</f>
        <v>0.72950819672131151</v>
      </c>
      <c r="I5" s="40">
        <f t="shared" ref="I5:I8" si="4">G5/($G$2-$I$2)</f>
        <v>0.72950819672131151</v>
      </c>
      <c r="J5" s="31"/>
      <c r="K5" s="31">
        <v>3</v>
      </c>
      <c r="L5" s="31">
        <v>4</v>
      </c>
      <c r="M5" s="31">
        <v>2</v>
      </c>
      <c r="N5" s="31">
        <v>3.5</v>
      </c>
      <c r="O5" s="31">
        <v>4.5</v>
      </c>
      <c r="P5" s="31">
        <v>9</v>
      </c>
      <c r="Q5" s="31">
        <v>13.5</v>
      </c>
      <c r="R5" s="31">
        <v>5</v>
      </c>
      <c r="S5" s="31"/>
      <c r="T5" s="31"/>
      <c r="U5" s="34">
        <f t="shared" ref="U5:U8" si="5">SUM(K5:Q5)/($G$2-$R$2)</f>
        <v>0.74528301886792447</v>
      </c>
      <c r="V5" s="34">
        <f t="shared" ref="V5:V8" si="6">U5-H5</f>
        <v>1.5774822146612966E-2</v>
      </c>
      <c r="W5" s="31"/>
      <c r="X5" s="31" t="s">
        <v>652</v>
      </c>
      <c r="Y5" s="31"/>
      <c r="Z5" s="33">
        <f t="shared" ref="Z5:AE8" si="7">IF($B5=Z$3,1,"")</f>
        <v>1</v>
      </c>
      <c r="AA5" s="33" t="str">
        <f t="shared" si="7"/>
        <v/>
      </c>
      <c r="AB5" s="33" t="str">
        <f t="shared" si="7"/>
        <v/>
      </c>
      <c r="AC5" s="33" t="str">
        <f t="shared" si="7"/>
        <v/>
      </c>
      <c r="AD5" s="33" t="str">
        <f t="shared" si="7"/>
        <v/>
      </c>
      <c r="AE5" s="33" t="str">
        <f t="shared" si="7"/>
        <v/>
      </c>
    </row>
    <row r="6" spans="1:31" s="164" customFormat="1" x14ac:dyDescent="0.3">
      <c r="A6" s="164">
        <v>1</v>
      </c>
      <c r="B6" s="165" t="s">
        <v>950</v>
      </c>
      <c r="C6" s="166" t="s">
        <v>664</v>
      </c>
      <c r="D6" s="167" t="s">
        <v>665</v>
      </c>
      <c r="E6" s="167" t="s">
        <v>787</v>
      </c>
      <c r="F6" s="164" t="s">
        <v>949</v>
      </c>
      <c r="G6" s="164">
        <f t="shared" si="2"/>
        <v>0</v>
      </c>
      <c r="H6" s="168">
        <f t="shared" si="3"/>
        <v>0</v>
      </c>
      <c r="I6" s="168">
        <f t="shared" si="4"/>
        <v>0</v>
      </c>
      <c r="U6" s="169">
        <f t="shared" si="5"/>
        <v>0</v>
      </c>
      <c r="V6" s="169">
        <f t="shared" si="6"/>
        <v>0</v>
      </c>
      <c r="X6" s="164" t="s">
        <v>652</v>
      </c>
      <c r="Z6" s="165" t="str">
        <f t="shared" si="7"/>
        <v/>
      </c>
      <c r="AA6" s="165">
        <f t="shared" si="7"/>
        <v>1</v>
      </c>
      <c r="AB6" s="165" t="str">
        <f t="shared" si="7"/>
        <v/>
      </c>
      <c r="AC6" s="165" t="str">
        <f t="shared" si="7"/>
        <v/>
      </c>
      <c r="AD6" s="165" t="str">
        <f t="shared" si="7"/>
        <v/>
      </c>
      <c r="AE6" s="165" t="str">
        <f t="shared" si="7"/>
        <v/>
      </c>
    </row>
    <row r="7" spans="1:31" x14ac:dyDescent="0.3">
      <c r="A7" s="31">
        <v>1</v>
      </c>
      <c r="B7" s="2" t="s">
        <v>381</v>
      </c>
      <c r="C7" s="86" t="s">
        <v>666</v>
      </c>
      <c r="D7" s="91" t="s">
        <v>124</v>
      </c>
      <c r="E7" s="91" t="s">
        <v>810</v>
      </c>
      <c r="F7" s="31" t="s">
        <v>949</v>
      </c>
      <c r="G7" s="31">
        <f t="shared" si="2"/>
        <v>25.5</v>
      </c>
      <c r="H7" s="40">
        <f t="shared" si="3"/>
        <v>0.41803278688524592</v>
      </c>
      <c r="I7" s="40">
        <f t="shared" si="4"/>
        <v>0.41803278688524592</v>
      </c>
      <c r="J7" s="31"/>
      <c r="K7" s="31">
        <v>1</v>
      </c>
      <c r="L7" s="31">
        <v>4</v>
      </c>
      <c r="M7" s="31">
        <v>2</v>
      </c>
      <c r="N7" s="31">
        <v>0</v>
      </c>
      <c r="O7" s="31">
        <v>0</v>
      </c>
      <c r="P7" s="31">
        <v>2.5</v>
      </c>
      <c r="Q7" s="31">
        <v>14</v>
      </c>
      <c r="R7" s="31">
        <v>2</v>
      </c>
      <c r="S7" s="31"/>
      <c r="T7" s="31"/>
      <c r="U7" s="34">
        <f t="shared" si="5"/>
        <v>0.44339622641509435</v>
      </c>
      <c r="V7" s="34">
        <f t="shared" si="6"/>
        <v>2.5363439529848431E-2</v>
      </c>
      <c r="W7" s="31"/>
      <c r="X7" s="31" t="s">
        <v>652</v>
      </c>
      <c r="Y7" s="31"/>
      <c r="Z7" s="33" t="str">
        <f t="shared" si="7"/>
        <v/>
      </c>
      <c r="AA7" s="33" t="str">
        <f t="shared" si="7"/>
        <v/>
      </c>
      <c r="AB7" s="33">
        <f t="shared" si="7"/>
        <v>1</v>
      </c>
      <c r="AC7" s="33" t="str">
        <f t="shared" si="7"/>
        <v/>
      </c>
      <c r="AD7" s="33" t="str">
        <f t="shared" si="7"/>
        <v/>
      </c>
      <c r="AE7" s="33" t="str">
        <f t="shared" si="7"/>
        <v/>
      </c>
    </row>
    <row r="8" spans="1:31" x14ac:dyDescent="0.3">
      <c r="A8" s="31">
        <v>1</v>
      </c>
      <c r="B8" s="2" t="s">
        <v>381</v>
      </c>
      <c r="C8" s="86" t="s">
        <v>667</v>
      </c>
      <c r="D8" s="91" t="s">
        <v>575</v>
      </c>
      <c r="E8" s="91" t="s">
        <v>822</v>
      </c>
      <c r="F8" s="31" t="s">
        <v>949</v>
      </c>
      <c r="G8" s="31">
        <f t="shared" si="2"/>
        <v>32</v>
      </c>
      <c r="H8" s="40">
        <f t="shared" si="3"/>
        <v>0.52459016393442626</v>
      </c>
      <c r="I8" s="40">
        <f t="shared" si="4"/>
        <v>0.52459016393442626</v>
      </c>
      <c r="J8" s="31"/>
      <c r="K8" s="31">
        <v>1.5</v>
      </c>
      <c r="L8" s="31">
        <v>3</v>
      </c>
      <c r="M8" s="31">
        <v>2</v>
      </c>
      <c r="N8" s="31">
        <v>2</v>
      </c>
      <c r="O8" s="31">
        <v>2</v>
      </c>
      <c r="P8" s="31">
        <v>8</v>
      </c>
      <c r="Q8" s="31">
        <v>9.5</v>
      </c>
      <c r="R8" s="31">
        <v>4</v>
      </c>
      <c r="S8" s="31"/>
      <c r="T8" s="31"/>
      <c r="U8" s="34">
        <f t="shared" si="5"/>
        <v>0.52830188679245282</v>
      </c>
      <c r="V8" s="34">
        <f t="shared" si="6"/>
        <v>3.7117228580265671E-3</v>
      </c>
      <c r="W8" s="31"/>
      <c r="X8" s="31" t="s">
        <v>652</v>
      </c>
      <c r="Y8" s="31"/>
      <c r="Z8" s="33" t="str">
        <f t="shared" si="7"/>
        <v/>
      </c>
      <c r="AA8" s="33" t="str">
        <f t="shared" si="7"/>
        <v/>
      </c>
      <c r="AB8" s="33">
        <f t="shared" si="7"/>
        <v>1</v>
      </c>
      <c r="AC8" s="33" t="str">
        <f t="shared" si="7"/>
        <v/>
      </c>
      <c r="AD8" s="33" t="str">
        <f t="shared" si="7"/>
        <v/>
      </c>
      <c r="AE8" s="33" t="str">
        <f t="shared" si="7"/>
        <v/>
      </c>
    </row>
    <row r="9" spans="1:31" s="154" customFormat="1" x14ac:dyDescent="0.3">
      <c r="A9" s="154">
        <v>1</v>
      </c>
      <c r="B9" s="155"/>
      <c r="C9" s="159" t="s">
        <v>668</v>
      </c>
      <c r="D9" s="157" t="s">
        <v>669</v>
      </c>
      <c r="E9" s="160"/>
      <c r="F9" s="154" t="s">
        <v>949</v>
      </c>
      <c r="H9" s="158"/>
      <c r="I9" s="158"/>
      <c r="U9" s="158"/>
      <c r="V9" s="158"/>
      <c r="Z9" s="155"/>
      <c r="AA9" s="155"/>
      <c r="AB9" s="155"/>
      <c r="AC9" s="155"/>
      <c r="AD9" s="155"/>
      <c r="AE9" s="155"/>
    </row>
    <row r="10" spans="1:31" x14ac:dyDescent="0.3">
      <c r="A10" s="31">
        <v>1</v>
      </c>
      <c r="B10" s="2" t="s">
        <v>381</v>
      </c>
      <c r="C10" s="86" t="s">
        <v>670</v>
      </c>
      <c r="D10" s="91" t="s">
        <v>671</v>
      </c>
      <c r="E10" s="91" t="s">
        <v>761</v>
      </c>
      <c r="F10" s="31" t="s">
        <v>949</v>
      </c>
      <c r="G10" s="31">
        <f t="shared" ref="G10:G16" si="8">SUM(K10:S10)</f>
        <v>54.5</v>
      </c>
      <c r="H10" s="40">
        <f t="shared" ref="H10:H16" si="9">IF(C10="R",G10/($G$2-2),G10/$G$2)</f>
        <v>0.89344262295081966</v>
      </c>
      <c r="I10" s="40">
        <f t="shared" ref="I10:I16" si="10">G10/($G$2-$I$2)</f>
        <v>0.89344262295081966</v>
      </c>
      <c r="J10" s="31"/>
      <c r="K10" s="31">
        <v>3</v>
      </c>
      <c r="L10" s="31">
        <v>5</v>
      </c>
      <c r="M10" s="31">
        <v>1.5</v>
      </c>
      <c r="N10" s="31">
        <v>5</v>
      </c>
      <c r="O10" s="31">
        <v>4</v>
      </c>
      <c r="P10" s="31">
        <v>13.5</v>
      </c>
      <c r="Q10" s="31">
        <v>15.5</v>
      </c>
      <c r="R10" s="31">
        <v>7</v>
      </c>
      <c r="S10" s="31"/>
      <c r="T10" s="31"/>
      <c r="U10" s="34">
        <f t="shared" ref="U10:U16" si="11">SUM(K10:Q10)/($G$2-$R$2)</f>
        <v>0.89622641509433965</v>
      </c>
      <c r="V10" s="34">
        <f t="shared" ref="V10:V16" si="12">U10-H10</f>
        <v>2.7837921435199808E-3</v>
      </c>
      <c r="W10" s="31"/>
      <c r="X10" s="31" t="s">
        <v>652</v>
      </c>
      <c r="Y10" s="31"/>
      <c r="Z10" s="33" t="str">
        <f t="shared" ref="Z10:AE16" si="13">IF($B10=Z$3,1,"")</f>
        <v/>
      </c>
      <c r="AA10" s="33" t="str">
        <f t="shared" si="13"/>
        <v/>
      </c>
      <c r="AB10" s="33">
        <f t="shared" si="13"/>
        <v>1</v>
      </c>
      <c r="AC10" s="33" t="str">
        <f t="shared" si="13"/>
        <v/>
      </c>
      <c r="AD10" s="33" t="str">
        <f t="shared" si="13"/>
        <v/>
      </c>
      <c r="AE10" s="33" t="str">
        <f t="shared" si="13"/>
        <v/>
      </c>
    </row>
    <row r="11" spans="1:31" x14ac:dyDescent="0.3">
      <c r="A11" s="31">
        <v>1</v>
      </c>
      <c r="B11" s="2" t="s">
        <v>950</v>
      </c>
      <c r="C11" s="86" t="s">
        <v>547</v>
      </c>
      <c r="D11" s="91" t="s">
        <v>672</v>
      </c>
      <c r="E11" s="91" t="s">
        <v>754</v>
      </c>
      <c r="F11" s="31" t="s">
        <v>949</v>
      </c>
      <c r="G11" s="31">
        <f t="shared" si="8"/>
        <v>15</v>
      </c>
      <c r="H11" s="40">
        <f t="shared" si="9"/>
        <v>0.24590163934426229</v>
      </c>
      <c r="I11" s="40">
        <f t="shared" si="10"/>
        <v>0.24590163934426229</v>
      </c>
      <c r="J11" s="31"/>
      <c r="K11" s="31">
        <v>1.5</v>
      </c>
      <c r="L11" s="31">
        <v>1.5</v>
      </c>
      <c r="M11" s="31">
        <v>0</v>
      </c>
      <c r="N11" s="31">
        <v>2.5</v>
      </c>
      <c r="O11" s="31">
        <v>0</v>
      </c>
      <c r="P11" s="31">
        <v>3.5</v>
      </c>
      <c r="Q11" s="31">
        <v>3</v>
      </c>
      <c r="R11" s="31">
        <v>3</v>
      </c>
      <c r="S11" s="31"/>
      <c r="T11" s="31"/>
      <c r="U11" s="34">
        <f t="shared" si="11"/>
        <v>0.22641509433962265</v>
      </c>
      <c r="V11" s="34">
        <f t="shared" si="12"/>
        <v>-1.9486545004639644E-2</v>
      </c>
      <c r="W11" s="31"/>
      <c r="X11" s="31" t="s">
        <v>953</v>
      </c>
      <c r="Y11" s="31"/>
      <c r="Z11" s="33" t="str">
        <f t="shared" si="13"/>
        <v/>
      </c>
      <c r="AA11" s="33">
        <f t="shared" si="13"/>
        <v>1</v>
      </c>
      <c r="AB11" s="33" t="str">
        <f t="shared" si="13"/>
        <v/>
      </c>
      <c r="AC11" s="33" t="str">
        <f t="shared" si="13"/>
        <v/>
      </c>
      <c r="AD11" s="33" t="str">
        <f t="shared" si="13"/>
        <v/>
      </c>
      <c r="AE11" s="33" t="str">
        <f t="shared" si="13"/>
        <v/>
      </c>
    </row>
    <row r="12" spans="1:31" s="164" customFormat="1" x14ac:dyDescent="0.3">
      <c r="A12" s="164">
        <v>1</v>
      </c>
      <c r="B12" s="165" t="s">
        <v>950</v>
      </c>
      <c r="C12" s="166" t="s">
        <v>673</v>
      </c>
      <c r="D12" s="167" t="s">
        <v>674</v>
      </c>
      <c r="E12" s="167" t="s">
        <v>812</v>
      </c>
      <c r="F12" s="164" t="s">
        <v>949</v>
      </c>
      <c r="G12" s="164">
        <f t="shared" si="8"/>
        <v>0</v>
      </c>
      <c r="H12" s="168">
        <f t="shared" si="9"/>
        <v>0</v>
      </c>
      <c r="I12" s="168">
        <f t="shared" si="10"/>
        <v>0</v>
      </c>
      <c r="U12" s="169">
        <f t="shared" si="11"/>
        <v>0</v>
      </c>
      <c r="V12" s="169">
        <f t="shared" si="12"/>
        <v>0</v>
      </c>
      <c r="X12" s="164" t="s">
        <v>652</v>
      </c>
      <c r="Z12" s="165" t="str">
        <f t="shared" si="13"/>
        <v/>
      </c>
      <c r="AA12" s="165">
        <f t="shared" si="13"/>
        <v>1</v>
      </c>
      <c r="AB12" s="165" t="str">
        <f t="shared" si="13"/>
        <v/>
      </c>
      <c r="AC12" s="165" t="str">
        <f t="shared" si="13"/>
        <v/>
      </c>
      <c r="AD12" s="165" t="str">
        <f t="shared" si="13"/>
        <v/>
      </c>
      <c r="AE12" s="165" t="str">
        <f t="shared" si="13"/>
        <v/>
      </c>
    </row>
    <row r="13" spans="1:31" x14ac:dyDescent="0.3">
      <c r="A13" s="31">
        <v>1</v>
      </c>
      <c r="B13" s="2" t="s">
        <v>381</v>
      </c>
      <c r="C13" s="86" t="s">
        <v>676</v>
      </c>
      <c r="D13" s="91" t="s">
        <v>675</v>
      </c>
      <c r="E13" s="91" t="s">
        <v>775</v>
      </c>
      <c r="F13" s="31" t="s">
        <v>949</v>
      </c>
      <c r="G13" s="31">
        <f t="shared" si="8"/>
        <v>22.5</v>
      </c>
      <c r="H13" s="40">
        <f t="shared" si="9"/>
        <v>0.36885245901639346</v>
      </c>
      <c r="I13" s="40">
        <f t="shared" si="10"/>
        <v>0.36885245901639346</v>
      </c>
      <c r="J13" s="31"/>
      <c r="K13" s="31">
        <v>1.5</v>
      </c>
      <c r="L13" s="31">
        <v>3.5</v>
      </c>
      <c r="M13" s="31">
        <v>2</v>
      </c>
      <c r="N13" s="31">
        <v>2</v>
      </c>
      <c r="O13" s="31">
        <v>2</v>
      </c>
      <c r="P13" s="31">
        <v>3</v>
      </c>
      <c r="Q13" s="31">
        <v>7.5</v>
      </c>
      <c r="R13" s="31">
        <v>1</v>
      </c>
      <c r="S13" s="31"/>
      <c r="T13" s="31"/>
      <c r="U13" s="34">
        <f t="shared" si="11"/>
        <v>0.40566037735849059</v>
      </c>
      <c r="V13" s="34">
        <f t="shared" si="12"/>
        <v>3.6807918342097123E-2</v>
      </c>
      <c r="W13" s="31"/>
      <c r="X13" s="31" t="s">
        <v>652</v>
      </c>
      <c r="Y13" s="31"/>
      <c r="Z13" s="33" t="str">
        <f t="shared" si="13"/>
        <v/>
      </c>
      <c r="AA13" s="33" t="str">
        <f t="shared" si="13"/>
        <v/>
      </c>
      <c r="AB13" s="33">
        <f t="shared" si="13"/>
        <v>1</v>
      </c>
      <c r="AC13" s="33" t="str">
        <f t="shared" si="13"/>
        <v/>
      </c>
      <c r="AD13" s="33" t="str">
        <f t="shared" si="13"/>
        <v/>
      </c>
      <c r="AE13" s="33" t="str">
        <f t="shared" si="13"/>
        <v/>
      </c>
    </row>
    <row r="14" spans="1:31" x14ac:dyDescent="0.3">
      <c r="A14" s="31">
        <v>1</v>
      </c>
      <c r="B14" s="2" t="s">
        <v>950</v>
      </c>
      <c r="C14" s="86" t="s">
        <v>677</v>
      </c>
      <c r="D14" s="91" t="s">
        <v>678</v>
      </c>
      <c r="E14" s="91" t="s">
        <v>832</v>
      </c>
      <c r="F14" s="31" t="s">
        <v>949</v>
      </c>
      <c r="G14" s="31">
        <f t="shared" si="8"/>
        <v>61</v>
      </c>
      <c r="H14" s="40">
        <f t="shared" si="9"/>
        <v>1</v>
      </c>
      <c r="I14" s="40">
        <f t="shared" si="10"/>
        <v>1</v>
      </c>
      <c r="J14" s="31"/>
      <c r="K14" s="31">
        <v>3</v>
      </c>
      <c r="L14" s="31">
        <v>5</v>
      </c>
      <c r="M14" s="31">
        <v>2</v>
      </c>
      <c r="N14" s="31">
        <v>5</v>
      </c>
      <c r="O14" s="31">
        <v>6</v>
      </c>
      <c r="P14" s="31">
        <v>15</v>
      </c>
      <c r="Q14" s="31">
        <v>17</v>
      </c>
      <c r="R14" s="31">
        <v>8</v>
      </c>
      <c r="S14" s="31"/>
      <c r="T14" s="31"/>
      <c r="U14" s="34">
        <f t="shared" si="11"/>
        <v>1</v>
      </c>
      <c r="V14" s="34">
        <f t="shared" si="12"/>
        <v>0</v>
      </c>
      <c r="W14" s="31"/>
      <c r="X14" s="31" t="s">
        <v>652</v>
      </c>
      <c r="Y14" s="31"/>
      <c r="Z14" s="33" t="str">
        <f t="shared" si="13"/>
        <v/>
      </c>
      <c r="AA14" s="33">
        <f t="shared" si="13"/>
        <v>1</v>
      </c>
      <c r="AB14" s="33" t="str">
        <f t="shared" si="13"/>
        <v/>
      </c>
      <c r="AC14" s="33" t="str">
        <f t="shared" si="13"/>
        <v/>
      </c>
      <c r="AD14" s="33" t="str">
        <f t="shared" si="13"/>
        <v/>
      </c>
      <c r="AE14" s="33" t="str">
        <f t="shared" si="13"/>
        <v/>
      </c>
    </row>
    <row r="15" spans="1:31" x14ac:dyDescent="0.3">
      <c r="A15" s="31">
        <v>1</v>
      </c>
      <c r="B15" s="2" t="s">
        <v>83</v>
      </c>
      <c r="C15" s="86" t="s">
        <v>679</v>
      </c>
      <c r="D15" s="91" t="s">
        <v>680</v>
      </c>
      <c r="E15" s="91" t="s">
        <v>907</v>
      </c>
      <c r="F15" s="31" t="s">
        <v>949</v>
      </c>
      <c r="G15" s="31">
        <f t="shared" si="8"/>
        <v>41</v>
      </c>
      <c r="H15" s="40">
        <f t="shared" si="9"/>
        <v>0.67213114754098358</v>
      </c>
      <c r="I15" s="40">
        <f t="shared" si="10"/>
        <v>0.67213114754098358</v>
      </c>
      <c r="J15" s="31"/>
      <c r="K15" s="31">
        <v>2</v>
      </c>
      <c r="L15" s="31">
        <v>4.5</v>
      </c>
      <c r="M15" s="31">
        <v>2</v>
      </c>
      <c r="N15" s="31">
        <v>4</v>
      </c>
      <c r="O15" s="31">
        <v>1</v>
      </c>
      <c r="P15" s="31">
        <v>13</v>
      </c>
      <c r="Q15" s="31">
        <v>10.5</v>
      </c>
      <c r="R15" s="31">
        <v>4</v>
      </c>
      <c r="S15" s="31"/>
      <c r="T15" s="31"/>
      <c r="U15" s="34">
        <f t="shared" si="11"/>
        <v>0.69811320754716977</v>
      </c>
      <c r="V15" s="34">
        <f t="shared" si="12"/>
        <v>2.5982060006186192E-2</v>
      </c>
      <c r="W15" s="31"/>
      <c r="X15" s="31" t="s">
        <v>652</v>
      </c>
      <c r="Y15" s="31"/>
      <c r="Z15" s="33">
        <f t="shared" si="13"/>
        <v>1</v>
      </c>
      <c r="AA15" s="33" t="str">
        <f t="shared" si="13"/>
        <v/>
      </c>
      <c r="AB15" s="33" t="str">
        <f t="shared" si="13"/>
        <v/>
      </c>
      <c r="AC15" s="33" t="str">
        <f t="shared" si="13"/>
        <v/>
      </c>
      <c r="AD15" s="33" t="str">
        <f t="shared" si="13"/>
        <v/>
      </c>
      <c r="AE15" s="33" t="str">
        <f t="shared" si="13"/>
        <v/>
      </c>
    </row>
    <row r="16" spans="1:31" x14ac:dyDescent="0.3">
      <c r="A16" s="31">
        <v>1</v>
      </c>
      <c r="B16" s="2" t="s">
        <v>950</v>
      </c>
      <c r="C16" s="86" t="s">
        <v>399</v>
      </c>
      <c r="D16" s="91" t="s">
        <v>681</v>
      </c>
      <c r="E16" s="91" t="s">
        <v>819</v>
      </c>
      <c r="F16" s="31" t="s">
        <v>949</v>
      </c>
      <c r="G16" s="31">
        <f t="shared" si="8"/>
        <v>55.5</v>
      </c>
      <c r="H16" s="40">
        <f t="shared" si="9"/>
        <v>0.9098360655737705</v>
      </c>
      <c r="I16" s="40">
        <f t="shared" si="10"/>
        <v>0.9098360655737705</v>
      </c>
      <c r="J16" s="31"/>
      <c r="K16" s="31">
        <v>2.5</v>
      </c>
      <c r="L16" s="31">
        <v>5</v>
      </c>
      <c r="M16" s="31">
        <v>1.5</v>
      </c>
      <c r="N16" s="31">
        <v>3</v>
      </c>
      <c r="O16" s="31">
        <v>6</v>
      </c>
      <c r="P16" s="31">
        <v>14.5</v>
      </c>
      <c r="Q16" s="31">
        <v>15</v>
      </c>
      <c r="R16" s="31">
        <v>8</v>
      </c>
      <c r="S16" s="31"/>
      <c r="T16" s="31"/>
      <c r="U16" s="34">
        <f t="shared" si="11"/>
        <v>0.89622641509433965</v>
      </c>
      <c r="V16" s="34">
        <f t="shared" si="12"/>
        <v>-1.3609650479430857E-2</v>
      </c>
      <c r="W16" s="31"/>
      <c r="X16" s="31" t="s">
        <v>652</v>
      </c>
      <c r="Y16" s="31"/>
      <c r="Z16" s="33" t="str">
        <f t="shared" si="13"/>
        <v/>
      </c>
      <c r="AA16" s="33">
        <f t="shared" si="13"/>
        <v>1</v>
      </c>
      <c r="AB16" s="33" t="str">
        <f t="shared" si="13"/>
        <v/>
      </c>
      <c r="AC16" s="33" t="str">
        <f t="shared" si="13"/>
        <v/>
      </c>
      <c r="AD16" s="33" t="str">
        <f t="shared" si="13"/>
        <v/>
      </c>
      <c r="AE16" s="33" t="str">
        <f t="shared" si="13"/>
        <v/>
      </c>
    </row>
    <row r="17" spans="1:31" s="154" customFormat="1" x14ac:dyDescent="0.3">
      <c r="A17" s="154">
        <v>1</v>
      </c>
      <c r="B17" s="155"/>
      <c r="C17" s="159" t="s">
        <v>682</v>
      </c>
      <c r="D17" s="157" t="s">
        <v>177</v>
      </c>
      <c r="E17" s="157"/>
      <c r="F17" s="154" t="s">
        <v>949</v>
      </c>
      <c r="H17" s="158"/>
      <c r="I17" s="158"/>
      <c r="U17" s="158"/>
      <c r="V17" s="158"/>
      <c r="Z17" s="155"/>
      <c r="AA17" s="155"/>
      <c r="AB17" s="155"/>
      <c r="AC17" s="155"/>
      <c r="AD17" s="155"/>
      <c r="AE17" s="155"/>
    </row>
    <row r="18" spans="1:31" s="164" customFormat="1" x14ac:dyDescent="0.3">
      <c r="A18" s="164">
        <v>1</v>
      </c>
      <c r="B18" s="165" t="s">
        <v>950</v>
      </c>
      <c r="C18" s="166" t="s">
        <v>699</v>
      </c>
      <c r="D18" s="167" t="s">
        <v>700</v>
      </c>
      <c r="E18" s="167" t="s">
        <v>768</v>
      </c>
      <c r="F18" s="164" t="s">
        <v>949</v>
      </c>
      <c r="G18" s="164">
        <f t="shared" ref="G18:G47" si="14">SUM(K18:S18)</f>
        <v>0</v>
      </c>
      <c r="H18" s="168">
        <f t="shared" ref="H18:H47" si="15">IF(C18="R",G18/($G$2-2),G18/$G$2)</f>
        <v>0</v>
      </c>
      <c r="I18" s="168">
        <f t="shared" ref="I18:I47" si="16">G18/($G$2-$I$2)</f>
        <v>0</v>
      </c>
      <c r="U18" s="169">
        <f t="shared" ref="U18:U47" si="17">SUM(K18:Q18)/($G$2-$R$2)</f>
        <v>0</v>
      </c>
      <c r="V18" s="169">
        <f t="shared" ref="V18:V47" si="18">U18-H18</f>
        <v>0</v>
      </c>
      <c r="Z18" s="165" t="str">
        <f t="shared" ref="Z18:AE47" si="19">IF($B18=Z$3,1,"")</f>
        <v/>
      </c>
      <c r="AA18" s="165">
        <f t="shared" si="19"/>
        <v>1</v>
      </c>
      <c r="AB18" s="165" t="str">
        <f t="shared" si="19"/>
        <v/>
      </c>
      <c r="AC18" s="165" t="str">
        <f t="shared" si="19"/>
        <v/>
      </c>
      <c r="AD18" s="165" t="str">
        <f t="shared" si="19"/>
        <v/>
      </c>
      <c r="AE18" s="165" t="str">
        <f t="shared" si="19"/>
        <v/>
      </c>
    </row>
    <row r="19" spans="1:31" x14ac:dyDescent="0.3">
      <c r="A19" s="31">
        <v>1</v>
      </c>
      <c r="B19" s="2" t="s">
        <v>950</v>
      </c>
      <c r="C19" s="86" t="s">
        <v>683</v>
      </c>
      <c r="D19" s="91" t="s">
        <v>265</v>
      </c>
      <c r="E19" s="91" t="s">
        <v>746</v>
      </c>
      <c r="F19" s="31" t="s">
        <v>949</v>
      </c>
      <c r="G19" s="31">
        <f t="shared" si="14"/>
        <v>54</v>
      </c>
      <c r="H19" s="40">
        <f t="shared" si="15"/>
        <v>0.88524590163934425</v>
      </c>
      <c r="I19" s="40">
        <f t="shared" si="16"/>
        <v>0.88524590163934425</v>
      </c>
      <c r="J19" s="31"/>
      <c r="K19" s="31">
        <v>3</v>
      </c>
      <c r="L19" s="31">
        <v>5</v>
      </c>
      <c r="M19" s="31">
        <v>2</v>
      </c>
      <c r="N19" s="31">
        <v>3</v>
      </c>
      <c r="O19" s="31">
        <v>5.5</v>
      </c>
      <c r="P19" s="31">
        <v>15</v>
      </c>
      <c r="Q19" s="31">
        <v>16.5</v>
      </c>
      <c r="R19" s="31">
        <v>4</v>
      </c>
      <c r="S19" s="31"/>
      <c r="T19" s="31"/>
      <c r="U19" s="34">
        <f t="shared" si="17"/>
        <v>0.94339622641509435</v>
      </c>
      <c r="V19" s="34">
        <f t="shared" si="18"/>
        <v>5.8150324775750106E-2</v>
      </c>
      <c r="W19" s="31"/>
      <c r="X19" s="31" t="s">
        <v>652</v>
      </c>
      <c r="Y19" s="31"/>
      <c r="Z19" s="33" t="str">
        <f t="shared" si="19"/>
        <v/>
      </c>
      <c r="AA19" s="33">
        <f t="shared" si="19"/>
        <v>1</v>
      </c>
      <c r="AB19" s="33" t="str">
        <f t="shared" si="19"/>
        <v/>
      </c>
      <c r="AC19" s="33" t="str">
        <f t="shared" si="19"/>
        <v/>
      </c>
      <c r="AD19" s="33" t="str">
        <f t="shared" si="19"/>
        <v/>
      </c>
      <c r="AE19" s="33" t="str">
        <f t="shared" si="19"/>
        <v/>
      </c>
    </row>
    <row r="20" spans="1:31" x14ac:dyDescent="0.3">
      <c r="A20" s="31">
        <v>1</v>
      </c>
      <c r="B20" s="2" t="s">
        <v>381</v>
      </c>
      <c r="C20" s="86" t="s">
        <v>750</v>
      </c>
      <c r="D20" s="91" t="s">
        <v>280</v>
      </c>
      <c r="E20" s="91" t="s">
        <v>909</v>
      </c>
      <c r="F20" s="31" t="s">
        <v>949</v>
      </c>
      <c r="G20" s="31">
        <f t="shared" si="14"/>
        <v>29</v>
      </c>
      <c r="H20" s="40">
        <f t="shared" si="15"/>
        <v>0.47540983606557374</v>
      </c>
      <c r="I20" s="40">
        <f t="shared" si="16"/>
        <v>0.47540983606557374</v>
      </c>
      <c r="J20" s="31"/>
      <c r="K20" s="31">
        <v>1.5</v>
      </c>
      <c r="L20" s="31">
        <v>2</v>
      </c>
      <c r="M20" s="31">
        <v>0</v>
      </c>
      <c r="N20" s="31">
        <v>3</v>
      </c>
      <c r="O20" s="31">
        <v>4</v>
      </c>
      <c r="P20" s="31">
        <v>7.5</v>
      </c>
      <c r="Q20" s="31">
        <v>7</v>
      </c>
      <c r="R20" s="31">
        <v>4</v>
      </c>
      <c r="S20" s="31"/>
      <c r="T20" s="31"/>
      <c r="U20" s="34">
        <f t="shared" si="17"/>
        <v>0.47169811320754718</v>
      </c>
      <c r="V20" s="34">
        <f t="shared" si="18"/>
        <v>-3.7117228580265671E-3</v>
      </c>
      <c r="W20" s="31"/>
      <c r="X20" s="1" t="s">
        <v>652</v>
      </c>
      <c r="Y20" s="31"/>
      <c r="Z20" s="33" t="str">
        <f t="shared" si="19"/>
        <v/>
      </c>
      <c r="AA20" s="33" t="str">
        <f t="shared" si="19"/>
        <v/>
      </c>
      <c r="AB20" s="33">
        <f t="shared" si="19"/>
        <v>1</v>
      </c>
      <c r="AC20" s="33" t="str">
        <f t="shared" si="19"/>
        <v/>
      </c>
      <c r="AD20" s="33" t="str">
        <f t="shared" si="19"/>
        <v/>
      </c>
      <c r="AE20" s="33" t="str">
        <f t="shared" si="19"/>
        <v/>
      </c>
    </row>
    <row r="21" spans="1:31" x14ac:dyDescent="0.3">
      <c r="A21" s="31">
        <v>1</v>
      </c>
      <c r="B21" s="2" t="s">
        <v>381</v>
      </c>
      <c r="C21" s="86" t="s">
        <v>684</v>
      </c>
      <c r="D21" s="91" t="s">
        <v>208</v>
      </c>
      <c r="E21" s="91" t="s">
        <v>816</v>
      </c>
      <c r="F21" s="31" t="s">
        <v>949</v>
      </c>
      <c r="G21" s="31">
        <f t="shared" si="14"/>
        <v>46.5</v>
      </c>
      <c r="H21" s="40">
        <f t="shared" si="15"/>
        <v>0.76229508196721307</v>
      </c>
      <c r="I21" s="40">
        <f t="shared" si="16"/>
        <v>0.76229508196721307</v>
      </c>
      <c r="J21" s="31"/>
      <c r="K21" s="31">
        <v>1.5</v>
      </c>
      <c r="L21" s="31">
        <v>5</v>
      </c>
      <c r="M21" s="31">
        <v>2</v>
      </c>
      <c r="N21" s="31">
        <v>5</v>
      </c>
      <c r="O21" s="31">
        <v>4</v>
      </c>
      <c r="P21" s="31">
        <v>10</v>
      </c>
      <c r="Q21" s="31">
        <v>14</v>
      </c>
      <c r="R21" s="31">
        <v>5</v>
      </c>
      <c r="S21" s="31"/>
      <c r="T21" s="31"/>
      <c r="U21" s="34">
        <f t="shared" si="17"/>
        <v>0.78301886792452835</v>
      </c>
      <c r="V21" s="34">
        <f t="shared" si="18"/>
        <v>2.0723785957315277E-2</v>
      </c>
      <c r="W21" s="31"/>
      <c r="X21" s="31" t="s">
        <v>652</v>
      </c>
      <c r="Y21" s="31"/>
      <c r="Z21" s="33" t="str">
        <f t="shared" si="19"/>
        <v/>
      </c>
      <c r="AA21" s="33" t="str">
        <f t="shared" si="19"/>
        <v/>
      </c>
      <c r="AB21" s="33">
        <f t="shared" si="19"/>
        <v>1</v>
      </c>
      <c r="AC21" s="33" t="str">
        <f t="shared" si="19"/>
        <v/>
      </c>
      <c r="AD21" s="33" t="str">
        <f t="shared" si="19"/>
        <v/>
      </c>
      <c r="AE21" s="33" t="str">
        <f t="shared" si="19"/>
        <v/>
      </c>
    </row>
    <row r="22" spans="1:31" x14ac:dyDescent="0.3">
      <c r="A22" s="31">
        <v>1</v>
      </c>
      <c r="B22" s="2" t="s">
        <v>83</v>
      </c>
      <c r="C22" s="86" t="s">
        <v>685</v>
      </c>
      <c r="D22" s="91" t="s">
        <v>124</v>
      </c>
      <c r="E22" s="91" t="s">
        <v>804</v>
      </c>
      <c r="F22" s="31" t="s">
        <v>949</v>
      </c>
      <c r="G22" s="31">
        <f t="shared" si="14"/>
        <v>37</v>
      </c>
      <c r="H22" s="40">
        <f t="shared" si="15"/>
        <v>0.60655737704918034</v>
      </c>
      <c r="I22" s="40">
        <f t="shared" si="16"/>
        <v>0.60655737704918034</v>
      </c>
      <c r="J22" s="31"/>
      <c r="K22" s="31">
        <v>1.5</v>
      </c>
      <c r="L22" s="31">
        <v>3.5</v>
      </c>
      <c r="M22" s="31">
        <v>2</v>
      </c>
      <c r="N22" s="31">
        <v>4</v>
      </c>
      <c r="O22" s="31">
        <v>2</v>
      </c>
      <c r="P22" s="31">
        <v>9</v>
      </c>
      <c r="Q22" s="31">
        <v>10</v>
      </c>
      <c r="R22" s="31">
        <v>5</v>
      </c>
      <c r="S22" s="31"/>
      <c r="T22" s="31"/>
      <c r="U22" s="34">
        <f t="shared" si="17"/>
        <v>0.60377358490566035</v>
      </c>
      <c r="V22" s="34">
        <f t="shared" si="18"/>
        <v>-2.7837921435199808E-3</v>
      </c>
      <c r="W22" s="31"/>
      <c r="X22" s="31" t="s">
        <v>652</v>
      </c>
      <c r="Y22" s="31"/>
      <c r="Z22" s="33">
        <f t="shared" si="19"/>
        <v>1</v>
      </c>
      <c r="AA22" s="33" t="str">
        <f t="shared" si="19"/>
        <v/>
      </c>
      <c r="AB22" s="33" t="str">
        <f t="shared" si="19"/>
        <v/>
      </c>
      <c r="AC22" s="33" t="str">
        <f t="shared" si="19"/>
        <v/>
      </c>
      <c r="AD22" s="33" t="str">
        <f t="shared" si="19"/>
        <v/>
      </c>
      <c r="AE22" s="33" t="str">
        <f t="shared" si="19"/>
        <v/>
      </c>
    </row>
    <row r="23" spans="1:31" s="174" customFormat="1" x14ac:dyDescent="0.3">
      <c r="A23" s="174">
        <v>1</v>
      </c>
      <c r="B23" s="175" t="s">
        <v>950</v>
      </c>
      <c r="C23" s="176" t="s">
        <v>249</v>
      </c>
      <c r="D23" s="177" t="s">
        <v>686</v>
      </c>
      <c r="E23" s="177" t="s">
        <v>800</v>
      </c>
      <c r="F23" s="174" t="s">
        <v>949</v>
      </c>
      <c r="G23" s="174">
        <f t="shared" si="14"/>
        <v>6.5</v>
      </c>
      <c r="H23" s="178">
        <f t="shared" si="15"/>
        <v>0.10655737704918032</v>
      </c>
      <c r="I23" s="178">
        <f t="shared" si="16"/>
        <v>0.10655737704918032</v>
      </c>
      <c r="K23" s="174">
        <v>1.5</v>
      </c>
      <c r="L23" s="174">
        <v>2</v>
      </c>
      <c r="M23" s="174">
        <v>0</v>
      </c>
      <c r="N23" s="174">
        <v>0</v>
      </c>
      <c r="O23" s="174">
        <v>0</v>
      </c>
      <c r="P23" s="174">
        <v>0</v>
      </c>
      <c r="Q23" s="174">
        <v>0</v>
      </c>
      <c r="R23" s="174">
        <v>3</v>
      </c>
      <c r="U23" s="179">
        <f t="shared" si="17"/>
        <v>6.6037735849056603E-2</v>
      </c>
      <c r="V23" s="179">
        <f t="shared" si="18"/>
        <v>-4.0519641200123718E-2</v>
      </c>
      <c r="X23" s="174" t="s">
        <v>652</v>
      </c>
      <c r="Z23" s="175" t="str">
        <f t="shared" si="19"/>
        <v/>
      </c>
      <c r="AA23" s="175">
        <f t="shared" si="19"/>
        <v>1</v>
      </c>
      <c r="AB23" s="175" t="str">
        <f t="shared" si="19"/>
        <v/>
      </c>
      <c r="AC23" s="175" t="str">
        <f t="shared" si="19"/>
        <v/>
      </c>
      <c r="AD23" s="175" t="str">
        <f t="shared" si="19"/>
        <v/>
      </c>
      <c r="AE23" s="175" t="str">
        <f t="shared" si="19"/>
        <v/>
      </c>
    </row>
    <row r="24" spans="1:31" x14ac:dyDescent="0.3">
      <c r="A24" s="31">
        <v>1</v>
      </c>
      <c r="B24" s="2" t="s">
        <v>381</v>
      </c>
      <c r="C24" s="86" t="s">
        <v>687</v>
      </c>
      <c r="D24" s="91" t="s">
        <v>790</v>
      </c>
      <c r="E24" s="91" t="s">
        <v>791</v>
      </c>
      <c r="F24" s="31" t="s">
        <v>949</v>
      </c>
      <c r="G24" s="31">
        <f t="shared" si="14"/>
        <v>34.5</v>
      </c>
      <c r="H24" s="40">
        <f t="shared" si="15"/>
        <v>0.56557377049180324</v>
      </c>
      <c r="I24" s="40">
        <f t="shared" si="16"/>
        <v>0.56557377049180324</v>
      </c>
      <c r="J24" s="31"/>
      <c r="K24" s="31">
        <v>3</v>
      </c>
      <c r="L24" s="31">
        <v>3</v>
      </c>
      <c r="M24" s="31">
        <v>0</v>
      </c>
      <c r="N24" s="31">
        <v>3.5</v>
      </c>
      <c r="O24" s="31">
        <v>2</v>
      </c>
      <c r="P24" s="31">
        <v>8.5</v>
      </c>
      <c r="Q24" s="31">
        <v>10.5</v>
      </c>
      <c r="R24" s="31">
        <v>4</v>
      </c>
      <c r="S24" s="31"/>
      <c r="T24" s="31"/>
      <c r="U24" s="34">
        <f t="shared" si="17"/>
        <v>0.57547169811320753</v>
      </c>
      <c r="V24" s="34">
        <f t="shared" si="18"/>
        <v>9.8979276214042899E-3</v>
      </c>
      <c r="W24" s="31"/>
      <c r="X24" s="31" t="s">
        <v>652</v>
      </c>
      <c r="Y24" s="31"/>
      <c r="Z24" s="33" t="str">
        <f t="shared" si="19"/>
        <v/>
      </c>
      <c r="AA24" s="33" t="str">
        <f t="shared" si="19"/>
        <v/>
      </c>
      <c r="AB24" s="33">
        <f t="shared" si="19"/>
        <v>1</v>
      </c>
      <c r="AC24" s="33" t="str">
        <f t="shared" si="19"/>
        <v/>
      </c>
      <c r="AD24" s="33" t="str">
        <f t="shared" si="19"/>
        <v/>
      </c>
      <c r="AE24" s="33" t="str">
        <f t="shared" si="19"/>
        <v/>
      </c>
    </row>
    <row r="25" spans="1:31" x14ac:dyDescent="0.3">
      <c r="A25" s="31">
        <v>1</v>
      </c>
      <c r="B25" s="2" t="s">
        <v>381</v>
      </c>
      <c r="C25" s="86" t="s">
        <v>688</v>
      </c>
      <c r="D25" s="91" t="s">
        <v>689</v>
      </c>
      <c r="E25" s="91" t="s">
        <v>794</v>
      </c>
      <c r="F25" s="31" t="s">
        <v>949</v>
      </c>
      <c r="G25" s="31">
        <f t="shared" si="14"/>
        <v>36.5</v>
      </c>
      <c r="H25" s="40">
        <f t="shared" si="15"/>
        <v>0.59836065573770492</v>
      </c>
      <c r="I25" s="40">
        <f t="shared" si="16"/>
        <v>0.59836065573770492</v>
      </c>
      <c r="J25" s="31"/>
      <c r="K25" s="31">
        <v>1.5</v>
      </c>
      <c r="L25" s="31">
        <v>3</v>
      </c>
      <c r="M25" s="31">
        <v>2</v>
      </c>
      <c r="N25" s="31">
        <v>0</v>
      </c>
      <c r="O25" s="31">
        <v>3</v>
      </c>
      <c r="P25" s="31">
        <v>13.5</v>
      </c>
      <c r="Q25" s="31">
        <v>10.5</v>
      </c>
      <c r="R25" s="31">
        <v>3</v>
      </c>
      <c r="S25" s="31"/>
      <c r="T25" s="31"/>
      <c r="U25" s="34">
        <f t="shared" si="17"/>
        <v>0.63207547169811318</v>
      </c>
      <c r="V25" s="34">
        <f t="shared" si="18"/>
        <v>3.3714815960408262E-2</v>
      </c>
      <c r="W25" s="31"/>
      <c r="X25" s="31" t="s">
        <v>652</v>
      </c>
      <c r="Y25" s="31"/>
      <c r="Z25" s="33" t="str">
        <f t="shared" si="19"/>
        <v/>
      </c>
      <c r="AA25" s="33" t="str">
        <f t="shared" si="19"/>
        <v/>
      </c>
      <c r="AB25" s="33">
        <f t="shared" si="19"/>
        <v>1</v>
      </c>
      <c r="AC25" s="33" t="str">
        <f t="shared" si="19"/>
        <v/>
      </c>
      <c r="AD25" s="33" t="str">
        <f t="shared" si="19"/>
        <v/>
      </c>
      <c r="AE25" s="33" t="str">
        <f t="shared" si="19"/>
        <v/>
      </c>
    </row>
    <row r="26" spans="1:31" x14ac:dyDescent="0.3">
      <c r="A26" s="31">
        <v>1</v>
      </c>
      <c r="B26" s="2" t="s">
        <v>381</v>
      </c>
      <c r="C26" s="86" t="s">
        <v>690</v>
      </c>
      <c r="D26" s="91" t="s">
        <v>183</v>
      </c>
      <c r="E26" s="91" t="s">
        <v>808</v>
      </c>
      <c r="F26" s="31" t="s">
        <v>949</v>
      </c>
      <c r="G26" s="31">
        <f t="shared" si="14"/>
        <v>17.5</v>
      </c>
      <c r="H26" s="40">
        <f t="shared" si="15"/>
        <v>0.28688524590163933</v>
      </c>
      <c r="I26" s="40">
        <f t="shared" si="16"/>
        <v>0.28688524590163933</v>
      </c>
      <c r="J26" s="31"/>
      <c r="K26" s="31">
        <v>1</v>
      </c>
      <c r="L26" s="31">
        <v>4.5</v>
      </c>
      <c r="M26" s="31">
        <v>1</v>
      </c>
      <c r="N26" s="31">
        <v>1</v>
      </c>
      <c r="O26" s="31">
        <v>0</v>
      </c>
      <c r="P26" s="31">
        <v>1</v>
      </c>
      <c r="Q26" s="31">
        <v>7</v>
      </c>
      <c r="R26" s="31">
        <v>2</v>
      </c>
      <c r="S26" s="31"/>
      <c r="T26" s="31"/>
      <c r="U26" s="34">
        <f t="shared" si="17"/>
        <v>0.29245283018867924</v>
      </c>
      <c r="V26" s="34">
        <f t="shared" si="18"/>
        <v>5.5675842870399062E-3</v>
      </c>
      <c r="W26" s="31"/>
      <c r="X26" s="31" t="s">
        <v>652</v>
      </c>
      <c r="Y26" s="31"/>
      <c r="Z26" s="33" t="str">
        <f t="shared" si="19"/>
        <v/>
      </c>
      <c r="AA26" s="33" t="str">
        <f t="shared" si="19"/>
        <v/>
      </c>
      <c r="AB26" s="33">
        <f t="shared" si="19"/>
        <v>1</v>
      </c>
      <c r="AC26" s="33" t="str">
        <f t="shared" si="19"/>
        <v/>
      </c>
      <c r="AD26" s="33" t="str">
        <f t="shared" si="19"/>
        <v/>
      </c>
      <c r="AE26" s="33" t="str">
        <f t="shared" si="19"/>
        <v/>
      </c>
    </row>
    <row r="27" spans="1:31" x14ac:dyDescent="0.3">
      <c r="A27" s="1">
        <v>1</v>
      </c>
      <c r="B27" s="2" t="s">
        <v>950</v>
      </c>
      <c r="C27" s="161" t="s">
        <v>691</v>
      </c>
      <c r="D27" s="92" t="s">
        <v>432</v>
      </c>
      <c r="E27" s="162" t="s">
        <v>948</v>
      </c>
      <c r="F27" s="1" t="s">
        <v>949</v>
      </c>
      <c r="G27" s="1">
        <f t="shared" si="14"/>
        <v>48</v>
      </c>
      <c r="H27" s="19">
        <f t="shared" si="15"/>
        <v>0.78688524590163933</v>
      </c>
      <c r="I27" s="19">
        <f t="shared" si="16"/>
        <v>0.78688524590163933</v>
      </c>
      <c r="K27" s="1">
        <v>2</v>
      </c>
      <c r="L27" s="1">
        <v>5</v>
      </c>
      <c r="M27" s="1">
        <v>2</v>
      </c>
      <c r="N27" s="1">
        <v>4</v>
      </c>
      <c r="O27" s="1">
        <v>4</v>
      </c>
      <c r="P27" s="1">
        <v>11.5</v>
      </c>
      <c r="Q27" s="1">
        <v>13.5</v>
      </c>
      <c r="R27" s="1">
        <v>6</v>
      </c>
      <c r="U27" s="23">
        <f t="shared" si="17"/>
        <v>0.79245283018867929</v>
      </c>
      <c r="V27" s="23">
        <f t="shared" si="18"/>
        <v>5.5675842870399617E-3</v>
      </c>
      <c r="X27" s="1" t="s">
        <v>652</v>
      </c>
      <c r="Z27" s="2" t="str">
        <f t="shared" si="19"/>
        <v/>
      </c>
      <c r="AA27" s="2">
        <f t="shared" si="19"/>
        <v>1</v>
      </c>
      <c r="AB27" s="2" t="str">
        <f t="shared" si="19"/>
        <v/>
      </c>
      <c r="AC27" s="2" t="str">
        <f t="shared" si="19"/>
        <v/>
      </c>
      <c r="AD27" s="2" t="str">
        <f t="shared" si="19"/>
        <v/>
      </c>
      <c r="AE27" s="2" t="str">
        <f t="shared" si="19"/>
        <v/>
      </c>
    </row>
    <row r="28" spans="1:31" x14ac:dyDescent="0.3">
      <c r="A28" s="31">
        <v>1</v>
      </c>
      <c r="B28" s="2" t="s">
        <v>381</v>
      </c>
      <c r="C28" s="86" t="s">
        <v>692</v>
      </c>
      <c r="D28" s="91" t="s">
        <v>693</v>
      </c>
      <c r="E28" s="91" t="s">
        <v>785</v>
      </c>
      <c r="F28" s="31" t="s">
        <v>949</v>
      </c>
      <c r="G28" s="31">
        <f t="shared" si="14"/>
        <v>50</v>
      </c>
      <c r="H28" s="40">
        <f t="shared" si="15"/>
        <v>0.81967213114754101</v>
      </c>
      <c r="I28" s="40">
        <f t="shared" si="16"/>
        <v>0.81967213114754101</v>
      </c>
      <c r="J28" s="31"/>
      <c r="K28" s="31">
        <v>3</v>
      </c>
      <c r="L28" s="31">
        <v>4.5</v>
      </c>
      <c r="M28" s="31">
        <v>2</v>
      </c>
      <c r="N28" s="31">
        <v>4</v>
      </c>
      <c r="O28" s="31">
        <v>5.5</v>
      </c>
      <c r="P28" s="31">
        <v>11.5</v>
      </c>
      <c r="Q28" s="31">
        <v>12.5</v>
      </c>
      <c r="R28" s="31">
        <v>7</v>
      </c>
      <c r="S28" s="31"/>
      <c r="T28" s="31"/>
      <c r="U28" s="34">
        <f t="shared" si="17"/>
        <v>0.81132075471698117</v>
      </c>
      <c r="V28" s="34">
        <f t="shared" si="18"/>
        <v>-8.3513764305598315E-3</v>
      </c>
      <c r="W28" s="31"/>
      <c r="X28" s="31" t="s">
        <v>652</v>
      </c>
      <c r="Y28" s="31"/>
      <c r="Z28" s="33" t="str">
        <f t="shared" si="19"/>
        <v/>
      </c>
      <c r="AA28" s="33" t="str">
        <f t="shared" si="19"/>
        <v/>
      </c>
      <c r="AB28" s="33">
        <f t="shared" si="19"/>
        <v>1</v>
      </c>
      <c r="AC28" s="33" t="str">
        <f t="shared" si="19"/>
        <v/>
      </c>
      <c r="AD28" s="33" t="str">
        <f t="shared" si="19"/>
        <v/>
      </c>
      <c r="AE28" s="33" t="str">
        <f t="shared" si="19"/>
        <v/>
      </c>
    </row>
    <row r="29" spans="1:31" x14ac:dyDescent="0.3">
      <c r="A29" s="31">
        <v>1</v>
      </c>
      <c r="B29" s="2" t="s">
        <v>381</v>
      </c>
      <c r="C29" s="86" t="s">
        <v>694</v>
      </c>
      <c r="D29" s="91" t="s">
        <v>790</v>
      </c>
      <c r="E29" s="91" t="s">
        <v>828</v>
      </c>
      <c r="F29" s="31" t="s">
        <v>949</v>
      </c>
      <c r="G29" s="31">
        <f t="shared" si="14"/>
        <v>31</v>
      </c>
      <c r="H29" s="40">
        <f t="shared" si="15"/>
        <v>0.50819672131147542</v>
      </c>
      <c r="I29" s="40">
        <f t="shared" si="16"/>
        <v>0.50819672131147542</v>
      </c>
      <c r="J29" s="31"/>
      <c r="K29" s="31">
        <v>3</v>
      </c>
      <c r="L29" s="31">
        <v>3.5</v>
      </c>
      <c r="M29" s="31">
        <v>1</v>
      </c>
      <c r="N29" s="31">
        <v>0</v>
      </c>
      <c r="O29" s="31">
        <v>2</v>
      </c>
      <c r="P29" s="31">
        <v>7</v>
      </c>
      <c r="Q29" s="31">
        <v>7.5</v>
      </c>
      <c r="R29" s="31">
        <v>7</v>
      </c>
      <c r="S29" s="31"/>
      <c r="T29" s="31"/>
      <c r="U29" s="34">
        <f t="shared" si="17"/>
        <v>0.45283018867924529</v>
      </c>
      <c r="V29" s="34">
        <f t="shared" si="18"/>
        <v>-5.5366532632230125E-2</v>
      </c>
      <c r="W29" s="31"/>
      <c r="X29" s="31" t="s">
        <v>953</v>
      </c>
      <c r="Y29" s="31"/>
      <c r="Z29" s="33" t="str">
        <f t="shared" si="19"/>
        <v/>
      </c>
      <c r="AA29" s="33" t="str">
        <f t="shared" si="19"/>
        <v/>
      </c>
      <c r="AB29" s="33">
        <f t="shared" si="19"/>
        <v>1</v>
      </c>
      <c r="AC29" s="33" t="str">
        <f t="shared" si="19"/>
        <v/>
      </c>
      <c r="AD29" s="33" t="str">
        <f t="shared" si="19"/>
        <v/>
      </c>
      <c r="AE29" s="33" t="str">
        <f t="shared" si="19"/>
        <v/>
      </c>
    </row>
    <row r="30" spans="1:31" x14ac:dyDescent="0.3">
      <c r="A30" s="31">
        <v>1</v>
      </c>
      <c r="B30" s="2" t="s">
        <v>950</v>
      </c>
      <c r="C30" s="86" t="s">
        <v>695</v>
      </c>
      <c r="D30" s="91" t="s">
        <v>280</v>
      </c>
      <c r="E30" s="91" t="s">
        <v>824</v>
      </c>
      <c r="F30" s="31" t="s">
        <v>949</v>
      </c>
      <c r="G30" s="31">
        <f t="shared" si="14"/>
        <v>58.5</v>
      </c>
      <c r="H30" s="40">
        <f t="shared" si="15"/>
        <v>0.95901639344262291</v>
      </c>
      <c r="I30" s="40">
        <f t="shared" si="16"/>
        <v>0.95901639344262291</v>
      </c>
      <c r="J30" s="31"/>
      <c r="K30" s="31">
        <v>3</v>
      </c>
      <c r="L30" s="31">
        <v>5</v>
      </c>
      <c r="M30" s="31">
        <v>2</v>
      </c>
      <c r="N30" s="31">
        <v>5</v>
      </c>
      <c r="O30" s="31">
        <v>6</v>
      </c>
      <c r="P30" s="31">
        <v>15</v>
      </c>
      <c r="Q30" s="31">
        <v>14.5</v>
      </c>
      <c r="R30" s="31">
        <v>8</v>
      </c>
      <c r="S30" s="31"/>
      <c r="T30" s="31"/>
      <c r="U30" s="34">
        <f t="shared" si="17"/>
        <v>0.95283018867924529</v>
      </c>
      <c r="V30" s="34">
        <f t="shared" si="18"/>
        <v>-6.1862047633776118E-3</v>
      </c>
      <c r="W30" s="31"/>
      <c r="X30" s="31" t="s">
        <v>953</v>
      </c>
      <c r="Y30" s="31"/>
      <c r="Z30" s="33" t="str">
        <f t="shared" si="19"/>
        <v/>
      </c>
      <c r="AA30" s="33">
        <f t="shared" si="19"/>
        <v>1</v>
      </c>
      <c r="AB30" s="33" t="str">
        <f t="shared" si="19"/>
        <v/>
      </c>
      <c r="AC30" s="33" t="str">
        <f t="shared" si="19"/>
        <v/>
      </c>
      <c r="AD30" s="33" t="str">
        <f t="shared" si="19"/>
        <v/>
      </c>
      <c r="AE30" s="33" t="str">
        <f t="shared" si="19"/>
        <v/>
      </c>
    </row>
    <row r="31" spans="1:31" s="174" customFormat="1" x14ac:dyDescent="0.3">
      <c r="A31" s="174">
        <v>1</v>
      </c>
      <c r="B31" s="175" t="s">
        <v>950</v>
      </c>
      <c r="C31" s="176" t="s">
        <v>696</v>
      </c>
      <c r="D31" s="177" t="s">
        <v>359</v>
      </c>
      <c r="E31" s="177" t="s">
        <v>905</v>
      </c>
      <c r="F31" s="174" t="s">
        <v>949</v>
      </c>
      <c r="G31" s="174">
        <f t="shared" si="14"/>
        <v>2</v>
      </c>
      <c r="H31" s="178">
        <f t="shared" si="15"/>
        <v>3.2786885245901641E-2</v>
      </c>
      <c r="I31" s="178">
        <f t="shared" si="16"/>
        <v>3.2786885245901641E-2</v>
      </c>
      <c r="K31" s="174">
        <v>1</v>
      </c>
      <c r="L31" s="174">
        <v>0</v>
      </c>
      <c r="M31" s="174">
        <v>0</v>
      </c>
      <c r="N31" s="174">
        <v>0</v>
      </c>
      <c r="O31" s="174">
        <v>0</v>
      </c>
      <c r="P31" s="174">
        <v>0</v>
      </c>
      <c r="Q31" s="174">
        <v>0</v>
      </c>
      <c r="R31" s="174">
        <v>1</v>
      </c>
      <c r="U31" s="179">
        <f t="shared" si="17"/>
        <v>1.8867924528301886E-2</v>
      </c>
      <c r="V31" s="179">
        <f t="shared" si="18"/>
        <v>-1.3918960717599755E-2</v>
      </c>
      <c r="X31" s="174" t="s">
        <v>652</v>
      </c>
      <c r="Z31" s="175" t="str">
        <f t="shared" si="19"/>
        <v/>
      </c>
      <c r="AA31" s="175">
        <f t="shared" si="19"/>
        <v>1</v>
      </c>
      <c r="AB31" s="175" t="str">
        <f t="shared" si="19"/>
        <v/>
      </c>
      <c r="AC31" s="175" t="str">
        <f t="shared" si="19"/>
        <v/>
      </c>
      <c r="AD31" s="175" t="str">
        <f t="shared" si="19"/>
        <v/>
      </c>
      <c r="AE31" s="175" t="str">
        <f t="shared" si="19"/>
        <v/>
      </c>
    </row>
    <row r="32" spans="1:31" x14ac:dyDescent="0.3">
      <c r="A32" s="31">
        <v>1</v>
      </c>
      <c r="B32" s="2" t="s">
        <v>381</v>
      </c>
      <c r="C32" s="86" t="s">
        <v>697</v>
      </c>
      <c r="D32" s="91" t="s">
        <v>796</v>
      </c>
      <c r="E32" s="91" t="s">
        <v>797</v>
      </c>
      <c r="F32" s="31" t="s">
        <v>949</v>
      </c>
      <c r="G32" s="31">
        <f t="shared" si="14"/>
        <v>35.5</v>
      </c>
      <c r="H32" s="40">
        <f t="shared" si="15"/>
        <v>0.58196721311475408</v>
      </c>
      <c r="I32" s="40">
        <f t="shared" si="16"/>
        <v>0.58196721311475408</v>
      </c>
      <c r="J32" s="31"/>
      <c r="K32" s="31">
        <v>1.5</v>
      </c>
      <c r="L32" s="31">
        <v>4.5</v>
      </c>
      <c r="M32" s="31">
        <v>0</v>
      </c>
      <c r="N32" s="31">
        <v>3</v>
      </c>
      <c r="O32" s="31">
        <v>4</v>
      </c>
      <c r="P32" s="31">
        <v>7.5</v>
      </c>
      <c r="Q32" s="31">
        <v>11</v>
      </c>
      <c r="R32" s="31">
        <v>4</v>
      </c>
      <c r="S32" s="31"/>
      <c r="T32" s="31"/>
      <c r="U32" s="34">
        <f t="shared" si="17"/>
        <v>0.59433962264150941</v>
      </c>
      <c r="V32" s="34">
        <f t="shared" si="18"/>
        <v>1.2372409526755335E-2</v>
      </c>
      <c r="W32" s="31"/>
      <c r="X32" s="31" t="s">
        <v>652</v>
      </c>
      <c r="Y32" s="31"/>
      <c r="Z32" s="33" t="str">
        <f t="shared" si="19"/>
        <v/>
      </c>
      <c r="AA32" s="33" t="str">
        <f t="shared" si="19"/>
        <v/>
      </c>
      <c r="AB32" s="33">
        <f t="shared" si="19"/>
        <v>1</v>
      </c>
      <c r="AC32" s="33" t="str">
        <f t="shared" si="19"/>
        <v/>
      </c>
      <c r="AD32" s="33" t="str">
        <f t="shared" si="19"/>
        <v/>
      </c>
      <c r="AE32" s="33" t="str">
        <f t="shared" si="19"/>
        <v/>
      </c>
    </row>
    <row r="33" spans="1:31" x14ac:dyDescent="0.3">
      <c r="A33" s="31">
        <v>1</v>
      </c>
      <c r="B33" s="2" t="s">
        <v>83</v>
      </c>
      <c r="C33" s="86" t="s">
        <v>698</v>
      </c>
      <c r="D33" s="91" t="s">
        <v>830</v>
      </c>
      <c r="E33" s="91" t="s">
        <v>831</v>
      </c>
      <c r="F33" s="31" t="s">
        <v>949</v>
      </c>
      <c r="G33" s="31">
        <f t="shared" si="14"/>
        <v>38.5</v>
      </c>
      <c r="H33" s="40">
        <f t="shared" si="15"/>
        <v>0.63114754098360659</v>
      </c>
      <c r="I33" s="40">
        <f t="shared" si="16"/>
        <v>0.63114754098360659</v>
      </c>
      <c r="J33" s="31"/>
      <c r="K33" s="31">
        <v>1.5</v>
      </c>
      <c r="L33" s="31">
        <v>4.5</v>
      </c>
      <c r="M33" s="31">
        <v>2</v>
      </c>
      <c r="N33" s="31">
        <v>5</v>
      </c>
      <c r="O33" s="31">
        <v>3</v>
      </c>
      <c r="P33" s="31">
        <v>11.5</v>
      </c>
      <c r="Q33" s="31">
        <v>5</v>
      </c>
      <c r="R33" s="31">
        <v>6</v>
      </c>
      <c r="S33" s="31"/>
      <c r="T33" s="31"/>
      <c r="U33" s="34">
        <f t="shared" si="17"/>
        <v>0.6132075471698113</v>
      </c>
      <c r="V33" s="34">
        <f t="shared" si="18"/>
        <v>-1.7939993813795296E-2</v>
      </c>
      <c r="W33" s="31"/>
      <c r="X33" s="1" t="s">
        <v>652</v>
      </c>
      <c r="Y33" s="31"/>
      <c r="Z33" s="33">
        <f t="shared" si="19"/>
        <v>1</v>
      </c>
      <c r="AA33" s="33" t="str">
        <f t="shared" si="19"/>
        <v/>
      </c>
      <c r="AB33" s="33" t="str">
        <f t="shared" si="19"/>
        <v/>
      </c>
      <c r="AC33" s="33" t="str">
        <f t="shared" si="19"/>
        <v/>
      </c>
      <c r="AD33" s="33" t="str">
        <f t="shared" si="19"/>
        <v/>
      </c>
      <c r="AE33" s="33" t="str">
        <f t="shared" si="19"/>
        <v/>
      </c>
    </row>
    <row r="34" spans="1:31" x14ac:dyDescent="0.3">
      <c r="A34" s="31">
        <v>2</v>
      </c>
      <c r="B34" s="2" t="s">
        <v>83</v>
      </c>
      <c r="C34" s="86" t="s">
        <v>701</v>
      </c>
      <c r="D34" s="91" t="s">
        <v>531</v>
      </c>
      <c r="E34" s="91" t="s">
        <v>847</v>
      </c>
      <c r="F34" s="31" t="s">
        <v>949</v>
      </c>
      <c r="G34" s="31">
        <f t="shared" si="14"/>
        <v>54</v>
      </c>
      <c r="H34" s="40">
        <f t="shared" si="15"/>
        <v>0.88524590163934425</v>
      </c>
      <c r="I34" s="40">
        <f t="shared" si="16"/>
        <v>0.88524590163934425</v>
      </c>
      <c r="J34" s="31"/>
      <c r="K34" s="31">
        <v>3</v>
      </c>
      <c r="L34" s="31">
        <v>5</v>
      </c>
      <c r="M34" s="31">
        <v>2</v>
      </c>
      <c r="N34" s="31">
        <v>5</v>
      </c>
      <c r="O34" s="31">
        <v>6</v>
      </c>
      <c r="P34" s="31">
        <v>14</v>
      </c>
      <c r="Q34" s="31">
        <v>15</v>
      </c>
      <c r="R34" s="31">
        <v>4</v>
      </c>
      <c r="S34" s="31"/>
      <c r="T34" s="31"/>
      <c r="U34" s="34">
        <f t="shared" si="17"/>
        <v>0.94339622641509435</v>
      </c>
      <c r="V34" s="34">
        <f t="shared" si="18"/>
        <v>5.8150324775750106E-2</v>
      </c>
      <c r="W34" s="31"/>
      <c r="X34" s="31" t="s">
        <v>652</v>
      </c>
      <c r="Y34" s="31"/>
      <c r="Z34" s="33">
        <f t="shared" si="19"/>
        <v>1</v>
      </c>
      <c r="AA34" s="33" t="str">
        <f t="shared" si="19"/>
        <v/>
      </c>
      <c r="AB34" s="33" t="str">
        <f t="shared" si="19"/>
        <v/>
      </c>
      <c r="AC34" s="33" t="str">
        <f t="shared" si="19"/>
        <v/>
      </c>
      <c r="AD34" s="33" t="str">
        <f t="shared" si="19"/>
        <v/>
      </c>
      <c r="AE34" s="33" t="str">
        <f t="shared" si="19"/>
        <v/>
      </c>
    </row>
    <row r="35" spans="1:31" x14ac:dyDescent="0.3">
      <c r="A35" s="31">
        <v>2</v>
      </c>
      <c r="B35" s="2" t="s">
        <v>83</v>
      </c>
      <c r="C35" s="86" t="s">
        <v>702</v>
      </c>
      <c r="D35" s="91" t="s">
        <v>66</v>
      </c>
      <c r="E35" s="91" t="s">
        <v>856</v>
      </c>
      <c r="F35" s="31" t="s">
        <v>949</v>
      </c>
      <c r="G35" s="31">
        <f t="shared" si="14"/>
        <v>33.5</v>
      </c>
      <c r="H35" s="40">
        <f t="shared" si="15"/>
        <v>0.54918032786885251</v>
      </c>
      <c r="I35" s="40">
        <f t="shared" si="16"/>
        <v>0.54918032786885251</v>
      </c>
      <c r="J35" s="31"/>
      <c r="K35" s="31">
        <v>3</v>
      </c>
      <c r="L35" s="31">
        <v>3.5</v>
      </c>
      <c r="M35" s="31">
        <v>2</v>
      </c>
      <c r="N35" s="31">
        <v>4</v>
      </c>
      <c r="O35" s="31">
        <v>3.5</v>
      </c>
      <c r="P35" s="31">
        <v>7</v>
      </c>
      <c r="Q35" s="31">
        <v>7.5</v>
      </c>
      <c r="R35" s="31">
        <v>3</v>
      </c>
      <c r="S35" s="31"/>
      <c r="T35" s="31"/>
      <c r="U35" s="34">
        <f t="shared" si="17"/>
        <v>0.57547169811320753</v>
      </c>
      <c r="V35" s="34">
        <f t="shared" si="18"/>
        <v>2.6291370244355017E-2</v>
      </c>
      <c r="W35" s="31"/>
      <c r="X35" s="31" t="s">
        <v>652</v>
      </c>
      <c r="Y35" s="31"/>
      <c r="Z35" s="33">
        <f t="shared" si="19"/>
        <v>1</v>
      </c>
      <c r="AA35" s="33" t="str">
        <f t="shared" si="19"/>
        <v/>
      </c>
      <c r="AB35" s="33" t="str">
        <f t="shared" si="19"/>
        <v/>
      </c>
      <c r="AC35" s="33" t="str">
        <f t="shared" si="19"/>
        <v/>
      </c>
      <c r="AD35" s="33" t="str">
        <f t="shared" si="19"/>
        <v/>
      </c>
      <c r="AE35" s="33" t="str">
        <f t="shared" si="19"/>
        <v/>
      </c>
    </row>
    <row r="36" spans="1:31" x14ac:dyDescent="0.3">
      <c r="A36" s="31">
        <v>2</v>
      </c>
      <c r="B36" s="2" t="s">
        <v>83</v>
      </c>
      <c r="C36" s="86" t="s">
        <v>362</v>
      </c>
      <c r="D36" s="91" t="s">
        <v>890</v>
      </c>
      <c r="E36" s="91" t="s">
        <v>891</v>
      </c>
      <c r="F36" s="31" t="s">
        <v>949</v>
      </c>
      <c r="G36" s="31">
        <f t="shared" si="14"/>
        <v>27</v>
      </c>
      <c r="H36" s="40">
        <f t="shared" si="15"/>
        <v>0.44262295081967212</v>
      </c>
      <c r="I36" s="40">
        <f t="shared" si="16"/>
        <v>0.44262295081967212</v>
      </c>
      <c r="J36" s="31"/>
      <c r="K36" s="31">
        <v>1.5</v>
      </c>
      <c r="L36" s="31">
        <v>4</v>
      </c>
      <c r="M36" s="31">
        <v>1</v>
      </c>
      <c r="N36" s="31">
        <v>2.5</v>
      </c>
      <c r="O36" s="31">
        <v>0</v>
      </c>
      <c r="P36" s="31">
        <v>5</v>
      </c>
      <c r="Q36" s="31">
        <v>9</v>
      </c>
      <c r="R36" s="31">
        <v>4</v>
      </c>
      <c r="S36" s="31"/>
      <c r="T36" s="31"/>
      <c r="U36" s="34">
        <f t="shared" si="17"/>
        <v>0.43396226415094341</v>
      </c>
      <c r="V36" s="34">
        <f t="shared" si="18"/>
        <v>-8.6606866687287121E-3</v>
      </c>
      <c r="W36" s="31"/>
      <c r="X36" s="31" t="s">
        <v>652</v>
      </c>
      <c r="Y36" s="31"/>
      <c r="Z36" s="33">
        <f t="shared" si="19"/>
        <v>1</v>
      </c>
      <c r="AA36" s="33" t="str">
        <f t="shared" si="19"/>
        <v/>
      </c>
      <c r="AB36" s="33" t="str">
        <f t="shared" si="19"/>
        <v/>
      </c>
      <c r="AC36" s="33" t="str">
        <f t="shared" si="19"/>
        <v/>
      </c>
      <c r="AD36" s="33" t="str">
        <f t="shared" si="19"/>
        <v/>
      </c>
      <c r="AE36" s="33" t="str">
        <f t="shared" si="19"/>
        <v/>
      </c>
    </row>
    <row r="37" spans="1:31" x14ac:dyDescent="0.3">
      <c r="A37" s="31">
        <v>2</v>
      </c>
      <c r="B37" s="2" t="s">
        <v>381</v>
      </c>
      <c r="C37" s="86" t="s">
        <v>703</v>
      </c>
      <c r="D37" s="91" t="s">
        <v>704</v>
      </c>
      <c r="E37" s="91" t="s">
        <v>903</v>
      </c>
      <c r="F37" s="31" t="s">
        <v>949</v>
      </c>
      <c r="G37" s="31">
        <f t="shared" si="14"/>
        <v>55</v>
      </c>
      <c r="H37" s="40">
        <f t="shared" si="15"/>
        <v>0.90163934426229508</v>
      </c>
      <c r="I37" s="40">
        <f t="shared" si="16"/>
        <v>0.90163934426229508</v>
      </c>
      <c r="J37" s="31"/>
      <c r="K37" s="31">
        <v>3</v>
      </c>
      <c r="L37" s="31">
        <v>4.5</v>
      </c>
      <c r="M37" s="31">
        <v>2</v>
      </c>
      <c r="N37" s="31">
        <v>4</v>
      </c>
      <c r="O37" s="31">
        <v>5.5</v>
      </c>
      <c r="P37" s="31">
        <v>13</v>
      </c>
      <c r="Q37" s="31">
        <v>15</v>
      </c>
      <c r="R37" s="31">
        <v>8</v>
      </c>
      <c r="S37" s="31"/>
      <c r="T37" s="31"/>
      <c r="U37" s="34">
        <f t="shared" si="17"/>
        <v>0.8867924528301887</v>
      </c>
      <c r="V37" s="34">
        <f t="shared" si="18"/>
        <v>-1.4846891432106379E-2</v>
      </c>
      <c r="W37" s="31"/>
      <c r="X37" s="31" t="s">
        <v>652</v>
      </c>
      <c r="Y37" s="31"/>
      <c r="Z37" s="33" t="str">
        <f t="shared" si="19"/>
        <v/>
      </c>
      <c r="AA37" s="33" t="str">
        <f t="shared" si="19"/>
        <v/>
      </c>
      <c r="AB37" s="33">
        <f t="shared" si="19"/>
        <v>1</v>
      </c>
      <c r="AC37" s="33" t="str">
        <f t="shared" si="19"/>
        <v/>
      </c>
      <c r="AD37" s="33" t="str">
        <f t="shared" si="19"/>
        <v/>
      </c>
      <c r="AE37" s="33" t="str">
        <f t="shared" si="19"/>
        <v/>
      </c>
    </row>
    <row r="38" spans="1:31" x14ac:dyDescent="0.3">
      <c r="A38" s="31">
        <v>2</v>
      </c>
      <c r="B38" s="2" t="s">
        <v>83</v>
      </c>
      <c r="C38" s="86" t="s">
        <v>705</v>
      </c>
      <c r="D38" s="91" t="s">
        <v>448</v>
      </c>
      <c r="E38" s="91" t="s">
        <v>876</v>
      </c>
      <c r="F38" s="31" t="s">
        <v>949</v>
      </c>
      <c r="G38" s="31">
        <f t="shared" si="14"/>
        <v>47.5</v>
      </c>
      <c r="H38" s="40">
        <f t="shared" si="15"/>
        <v>0.77868852459016391</v>
      </c>
      <c r="I38" s="40">
        <f t="shared" si="16"/>
        <v>0.77868852459016391</v>
      </c>
      <c r="J38" s="31"/>
      <c r="K38" s="31">
        <v>2.5</v>
      </c>
      <c r="L38" s="31">
        <v>4</v>
      </c>
      <c r="M38" s="31">
        <v>1</v>
      </c>
      <c r="N38" s="31">
        <v>4</v>
      </c>
      <c r="O38" s="31">
        <v>3.5</v>
      </c>
      <c r="P38" s="31">
        <v>10</v>
      </c>
      <c r="Q38" s="31">
        <v>14.5</v>
      </c>
      <c r="R38" s="31">
        <v>8</v>
      </c>
      <c r="S38" s="31"/>
      <c r="T38" s="31"/>
      <c r="U38" s="34">
        <f t="shared" si="17"/>
        <v>0.74528301886792447</v>
      </c>
      <c r="V38" s="34">
        <f t="shared" si="18"/>
        <v>-3.3405505722239437E-2</v>
      </c>
      <c r="W38" s="31"/>
      <c r="X38" s="31" t="s">
        <v>953</v>
      </c>
      <c r="Y38" s="31"/>
      <c r="Z38" s="33">
        <f t="shared" si="19"/>
        <v>1</v>
      </c>
      <c r="AA38" s="33" t="str">
        <f t="shared" si="19"/>
        <v/>
      </c>
      <c r="AB38" s="33" t="str">
        <f t="shared" si="19"/>
        <v/>
      </c>
      <c r="AC38" s="33" t="str">
        <f t="shared" si="19"/>
        <v/>
      </c>
      <c r="AD38" s="33" t="str">
        <f t="shared" si="19"/>
        <v/>
      </c>
      <c r="AE38" s="33" t="str">
        <f t="shared" si="19"/>
        <v/>
      </c>
    </row>
    <row r="39" spans="1:31" x14ac:dyDescent="0.3">
      <c r="A39" s="31">
        <v>2</v>
      </c>
      <c r="B39" s="2" t="s">
        <v>950</v>
      </c>
      <c r="C39" s="86" t="s">
        <v>706</v>
      </c>
      <c r="D39" s="91" t="s">
        <v>76</v>
      </c>
      <c r="E39" s="91" t="s">
        <v>880</v>
      </c>
      <c r="F39" s="31" t="s">
        <v>949</v>
      </c>
      <c r="G39" s="31">
        <f t="shared" si="14"/>
        <v>41.5</v>
      </c>
      <c r="H39" s="40">
        <f t="shared" si="15"/>
        <v>0.68032786885245899</v>
      </c>
      <c r="I39" s="40">
        <f t="shared" si="16"/>
        <v>0.68032786885245899</v>
      </c>
      <c r="J39" s="31"/>
      <c r="K39" s="31">
        <v>3</v>
      </c>
      <c r="L39" s="31">
        <v>5</v>
      </c>
      <c r="M39" s="31">
        <v>2</v>
      </c>
      <c r="N39" s="31">
        <v>1</v>
      </c>
      <c r="O39" s="31">
        <v>3.5</v>
      </c>
      <c r="P39" s="31">
        <v>9.5</v>
      </c>
      <c r="Q39" s="31">
        <v>13.5</v>
      </c>
      <c r="R39" s="31">
        <v>4</v>
      </c>
      <c r="S39" s="31"/>
      <c r="T39" s="31"/>
      <c r="U39" s="34">
        <f t="shared" si="17"/>
        <v>0.70754716981132071</v>
      </c>
      <c r="V39" s="34">
        <f t="shared" si="18"/>
        <v>2.7219300958861714E-2</v>
      </c>
      <c r="W39" s="31"/>
      <c r="X39" s="31" t="s">
        <v>953</v>
      </c>
      <c r="Y39" s="31"/>
      <c r="Z39" s="33" t="str">
        <f t="shared" si="19"/>
        <v/>
      </c>
      <c r="AA39" s="33">
        <f t="shared" si="19"/>
        <v>1</v>
      </c>
      <c r="AB39" s="33" t="str">
        <f t="shared" si="19"/>
        <v/>
      </c>
      <c r="AC39" s="33" t="str">
        <f t="shared" si="19"/>
        <v/>
      </c>
      <c r="AD39" s="33" t="str">
        <f t="shared" si="19"/>
        <v/>
      </c>
      <c r="AE39" s="33" t="str">
        <f t="shared" si="19"/>
        <v/>
      </c>
    </row>
    <row r="40" spans="1:31" x14ac:dyDescent="0.3">
      <c r="A40" s="31">
        <v>2</v>
      </c>
      <c r="B40" s="2" t="s">
        <v>950</v>
      </c>
      <c r="C40" s="86" t="s">
        <v>707</v>
      </c>
      <c r="D40" s="91" t="s">
        <v>693</v>
      </c>
      <c r="E40" s="91" t="s">
        <v>875</v>
      </c>
      <c r="F40" s="31" t="s">
        <v>949</v>
      </c>
      <c r="G40" s="31">
        <f t="shared" si="14"/>
        <v>54.5</v>
      </c>
      <c r="H40" s="40">
        <f t="shared" si="15"/>
        <v>0.89344262295081966</v>
      </c>
      <c r="I40" s="40">
        <f t="shared" si="16"/>
        <v>0.89344262295081966</v>
      </c>
      <c r="J40" s="31"/>
      <c r="K40" s="31">
        <v>2</v>
      </c>
      <c r="L40" s="31">
        <v>4.5</v>
      </c>
      <c r="M40" s="31">
        <v>1</v>
      </c>
      <c r="N40" s="31">
        <v>4</v>
      </c>
      <c r="O40" s="31">
        <v>5</v>
      </c>
      <c r="P40" s="31">
        <v>15</v>
      </c>
      <c r="Q40" s="31">
        <v>16</v>
      </c>
      <c r="R40" s="31">
        <v>7</v>
      </c>
      <c r="S40" s="31"/>
      <c r="T40" s="31"/>
      <c r="U40" s="34">
        <f t="shared" si="17"/>
        <v>0.89622641509433965</v>
      </c>
      <c r="V40" s="34">
        <f t="shared" si="18"/>
        <v>2.7837921435199808E-3</v>
      </c>
      <c r="W40" s="31"/>
      <c r="X40" s="31" t="s">
        <v>652</v>
      </c>
      <c r="Y40" s="31"/>
      <c r="Z40" s="33" t="str">
        <f t="shared" si="19"/>
        <v/>
      </c>
      <c r="AA40" s="33">
        <f t="shared" si="19"/>
        <v>1</v>
      </c>
      <c r="AB40" s="33" t="str">
        <f t="shared" si="19"/>
        <v/>
      </c>
      <c r="AC40" s="33" t="str">
        <f t="shared" si="19"/>
        <v/>
      </c>
      <c r="AD40" s="33" t="str">
        <f t="shared" si="19"/>
        <v/>
      </c>
      <c r="AE40" s="33" t="str">
        <f t="shared" si="19"/>
        <v/>
      </c>
    </row>
    <row r="41" spans="1:31" x14ac:dyDescent="0.3">
      <c r="A41" s="31">
        <v>2</v>
      </c>
      <c r="B41" s="2" t="s">
        <v>950</v>
      </c>
      <c r="C41" s="86" t="s">
        <v>708</v>
      </c>
      <c r="D41" s="91" t="s">
        <v>575</v>
      </c>
      <c r="E41" s="91" t="s">
        <v>888</v>
      </c>
      <c r="F41" s="31" t="s">
        <v>949</v>
      </c>
      <c r="G41" s="31">
        <f t="shared" si="14"/>
        <v>46</v>
      </c>
      <c r="H41" s="40">
        <f t="shared" si="15"/>
        <v>0.75409836065573765</v>
      </c>
      <c r="I41" s="40">
        <f t="shared" si="16"/>
        <v>0.75409836065573765</v>
      </c>
      <c r="J41" s="31"/>
      <c r="K41" s="31">
        <v>2.5</v>
      </c>
      <c r="L41" s="31">
        <v>5</v>
      </c>
      <c r="M41" s="31">
        <v>2</v>
      </c>
      <c r="N41" s="31">
        <v>4</v>
      </c>
      <c r="O41" s="31">
        <v>3</v>
      </c>
      <c r="P41" s="31">
        <v>12</v>
      </c>
      <c r="Q41" s="31">
        <v>13.5</v>
      </c>
      <c r="R41" s="31">
        <v>4</v>
      </c>
      <c r="S41" s="31"/>
      <c r="T41" s="31"/>
      <c r="U41" s="34">
        <f t="shared" si="17"/>
        <v>0.79245283018867929</v>
      </c>
      <c r="V41" s="34">
        <f t="shared" si="18"/>
        <v>3.8354469532941637E-2</v>
      </c>
      <c r="W41" s="31"/>
      <c r="X41" s="31" t="s">
        <v>652</v>
      </c>
      <c r="Y41" s="31"/>
      <c r="Z41" s="33" t="str">
        <f t="shared" si="19"/>
        <v/>
      </c>
      <c r="AA41" s="33">
        <f t="shared" si="19"/>
        <v>1</v>
      </c>
      <c r="AB41" s="33" t="str">
        <f t="shared" si="19"/>
        <v/>
      </c>
      <c r="AC41" s="33" t="str">
        <f t="shared" si="19"/>
        <v/>
      </c>
      <c r="AD41" s="33" t="str">
        <f t="shared" si="19"/>
        <v/>
      </c>
      <c r="AE41" s="33" t="str">
        <f t="shared" si="19"/>
        <v/>
      </c>
    </row>
    <row r="42" spans="1:31" x14ac:dyDescent="0.3">
      <c r="A42" s="31">
        <v>2</v>
      </c>
      <c r="B42" s="2" t="s">
        <v>83</v>
      </c>
      <c r="C42" s="86" t="s">
        <v>709</v>
      </c>
      <c r="D42" s="91" t="s">
        <v>861</v>
      </c>
      <c r="E42" s="91" t="s">
        <v>862</v>
      </c>
      <c r="F42" s="31" t="s">
        <v>949</v>
      </c>
      <c r="G42" s="31">
        <f t="shared" si="14"/>
        <v>53</v>
      </c>
      <c r="H42" s="40">
        <f t="shared" si="15"/>
        <v>0.86885245901639341</v>
      </c>
      <c r="I42" s="40">
        <f t="shared" si="16"/>
        <v>0.86885245901639341</v>
      </c>
      <c r="J42" s="31"/>
      <c r="K42" s="31">
        <v>2.5</v>
      </c>
      <c r="L42" s="31">
        <v>4.5</v>
      </c>
      <c r="M42" s="31">
        <v>2</v>
      </c>
      <c r="N42" s="31">
        <v>3</v>
      </c>
      <c r="O42" s="31">
        <v>5</v>
      </c>
      <c r="P42" s="31">
        <v>13</v>
      </c>
      <c r="Q42" s="31">
        <v>15.5</v>
      </c>
      <c r="R42" s="31">
        <v>7.5</v>
      </c>
      <c r="S42" s="31"/>
      <c r="T42" s="31"/>
      <c r="U42" s="34">
        <f t="shared" si="17"/>
        <v>0.85849056603773588</v>
      </c>
      <c r="V42" s="34">
        <f t="shared" si="18"/>
        <v>-1.0361892978657528E-2</v>
      </c>
      <c r="W42" s="31"/>
      <c r="X42" s="31" t="s">
        <v>652</v>
      </c>
      <c r="Y42" s="31"/>
      <c r="Z42" s="33">
        <f t="shared" si="19"/>
        <v>1</v>
      </c>
      <c r="AA42" s="33" t="str">
        <f t="shared" si="19"/>
        <v/>
      </c>
      <c r="AB42" s="33" t="str">
        <f t="shared" si="19"/>
        <v/>
      </c>
      <c r="AC42" s="33" t="str">
        <f t="shared" si="19"/>
        <v/>
      </c>
      <c r="AD42" s="33" t="str">
        <f t="shared" si="19"/>
        <v/>
      </c>
      <c r="AE42" s="33" t="str">
        <f t="shared" si="19"/>
        <v/>
      </c>
    </row>
    <row r="43" spans="1:31" x14ac:dyDescent="0.3">
      <c r="A43" s="31">
        <v>2</v>
      </c>
      <c r="B43" s="2" t="s">
        <v>950</v>
      </c>
      <c r="C43" s="86" t="s">
        <v>710</v>
      </c>
      <c r="D43" s="91" t="s">
        <v>589</v>
      </c>
      <c r="E43" s="91" t="s">
        <v>883</v>
      </c>
      <c r="F43" s="31" t="s">
        <v>949</v>
      </c>
      <c r="G43" s="31">
        <f t="shared" si="14"/>
        <v>52</v>
      </c>
      <c r="H43" s="40">
        <f t="shared" si="15"/>
        <v>0.85245901639344257</v>
      </c>
      <c r="I43" s="40">
        <f t="shared" si="16"/>
        <v>0.85245901639344257</v>
      </c>
      <c r="J43" s="31"/>
      <c r="K43" s="31">
        <v>2.5</v>
      </c>
      <c r="L43" s="31">
        <v>5</v>
      </c>
      <c r="M43" s="31">
        <v>2</v>
      </c>
      <c r="N43" s="31">
        <v>3</v>
      </c>
      <c r="O43" s="31">
        <v>5</v>
      </c>
      <c r="P43" s="31">
        <v>14</v>
      </c>
      <c r="Q43" s="31">
        <v>16.5</v>
      </c>
      <c r="R43" s="31">
        <v>4</v>
      </c>
      <c r="S43" s="31"/>
      <c r="T43" s="31"/>
      <c r="U43" s="34">
        <f t="shared" si="17"/>
        <v>0.90566037735849059</v>
      </c>
      <c r="V43" s="34">
        <f t="shared" si="18"/>
        <v>5.3201360965048017E-2</v>
      </c>
      <c r="W43" s="31"/>
      <c r="X43" s="31" t="s">
        <v>652</v>
      </c>
      <c r="Y43" s="31"/>
      <c r="Z43" s="33" t="str">
        <f t="shared" si="19"/>
        <v/>
      </c>
      <c r="AA43" s="33">
        <f t="shared" si="19"/>
        <v>1</v>
      </c>
      <c r="AB43" s="33" t="str">
        <f t="shared" si="19"/>
        <v/>
      </c>
      <c r="AC43" s="33" t="str">
        <f t="shared" si="19"/>
        <v/>
      </c>
      <c r="AD43" s="33" t="str">
        <f t="shared" si="19"/>
        <v/>
      </c>
      <c r="AE43" s="33" t="str">
        <f t="shared" si="19"/>
        <v/>
      </c>
    </row>
    <row r="44" spans="1:31" x14ac:dyDescent="0.3">
      <c r="A44" s="31">
        <v>2</v>
      </c>
      <c r="B44" s="2" t="s">
        <v>83</v>
      </c>
      <c r="C44" s="86" t="s">
        <v>425</v>
      </c>
      <c r="D44" s="91" t="s">
        <v>840</v>
      </c>
      <c r="E44" s="91" t="s">
        <v>841</v>
      </c>
      <c r="F44" s="31" t="s">
        <v>949</v>
      </c>
      <c r="G44" s="31">
        <f t="shared" si="14"/>
        <v>29</v>
      </c>
      <c r="H44" s="40">
        <f t="shared" si="15"/>
        <v>0.47540983606557374</v>
      </c>
      <c r="I44" s="40">
        <f t="shared" si="16"/>
        <v>0.47540983606557374</v>
      </c>
      <c r="J44" s="31"/>
      <c r="K44" s="31">
        <v>2.5</v>
      </c>
      <c r="L44" s="31">
        <v>1.5</v>
      </c>
      <c r="M44" s="31">
        <v>2</v>
      </c>
      <c r="N44" s="31">
        <v>2.5</v>
      </c>
      <c r="O44" s="31">
        <v>3</v>
      </c>
      <c r="P44" s="31">
        <v>7</v>
      </c>
      <c r="Q44" s="31">
        <v>9.5</v>
      </c>
      <c r="R44" s="31">
        <v>1</v>
      </c>
      <c r="S44" s="31"/>
      <c r="T44" s="31"/>
      <c r="U44" s="34">
        <f t="shared" si="17"/>
        <v>0.52830188679245282</v>
      </c>
      <c r="V44" s="34">
        <f t="shared" si="18"/>
        <v>5.2892050726879081E-2</v>
      </c>
      <c r="W44" s="31"/>
      <c r="X44" s="31" t="s">
        <v>652</v>
      </c>
      <c r="Y44" s="31"/>
      <c r="Z44" s="33">
        <f t="shared" si="19"/>
        <v>1</v>
      </c>
      <c r="AA44" s="33" t="str">
        <f t="shared" si="19"/>
        <v/>
      </c>
      <c r="AB44" s="33" t="str">
        <f t="shared" si="19"/>
        <v/>
      </c>
      <c r="AC44" s="33" t="str">
        <f t="shared" si="19"/>
        <v/>
      </c>
      <c r="AD44" s="33" t="str">
        <f t="shared" si="19"/>
        <v/>
      </c>
      <c r="AE44" s="33" t="str">
        <f t="shared" si="19"/>
        <v/>
      </c>
    </row>
    <row r="45" spans="1:31" x14ac:dyDescent="0.3">
      <c r="A45" s="31">
        <v>2</v>
      </c>
      <c r="B45" s="2" t="s">
        <v>381</v>
      </c>
      <c r="C45" s="86" t="s">
        <v>711</v>
      </c>
      <c r="D45" s="91" t="s">
        <v>712</v>
      </c>
      <c r="E45" s="91" t="s">
        <v>900</v>
      </c>
      <c r="F45" s="31" t="s">
        <v>949</v>
      </c>
      <c r="G45" s="31">
        <f t="shared" si="14"/>
        <v>58</v>
      </c>
      <c r="H45" s="40">
        <f t="shared" si="15"/>
        <v>0.95081967213114749</v>
      </c>
      <c r="I45" s="40">
        <f t="shared" si="16"/>
        <v>0.95081967213114749</v>
      </c>
      <c r="J45" s="31"/>
      <c r="K45" s="31">
        <v>2.5</v>
      </c>
      <c r="L45" s="31">
        <v>5</v>
      </c>
      <c r="M45" s="31">
        <v>2</v>
      </c>
      <c r="N45" s="31">
        <v>5</v>
      </c>
      <c r="O45" s="31">
        <v>5.5</v>
      </c>
      <c r="P45" s="31">
        <v>13.5</v>
      </c>
      <c r="Q45" s="31">
        <v>17</v>
      </c>
      <c r="R45" s="31">
        <v>7.5</v>
      </c>
      <c r="S45" s="31"/>
      <c r="T45" s="31"/>
      <c r="U45" s="34">
        <f t="shared" si="17"/>
        <v>0.95283018867924529</v>
      </c>
      <c r="V45" s="34">
        <f t="shared" si="18"/>
        <v>2.0105165480978071E-3</v>
      </c>
      <c r="W45" s="31"/>
      <c r="X45" s="31" t="s">
        <v>652</v>
      </c>
      <c r="Y45" s="31"/>
      <c r="Z45" s="33" t="str">
        <f t="shared" si="19"/>
        <v/>
      </c>
      <c r="AA45" s="33" t="str">
        <f t="shared" si="19"/>
        <v/>
      </c>
      <c r="AB45" s="33">
        <f t="shared" si="19"/>
        <v>1</v>
      </c>
      <c r="AC45" s="33" t="str">
        <f t="shared" si="19"/>
        <v/>
      </c>
      <c r="AD45" s="33" t="str">
        <f t="shared" si="19"/>
        <v/>
      </c>
      <c r="AE45" s="33" t="str">
        <f t="shared" si="19"/>
        <v/>
      </c>
    </row>
    <row r="46" spans="1:31" x14ac:dyDescent="0.3">
      <c r="A46" s="31">
        <v>2</v>
      </c>
      <c r="B46" s="2" t="s">
        <v>950</v>
      </c>
      <c r="C46" s="86" t="s">
        <v>713</v>
      </c>
      <c r="D46" s="91" t="s">
        <v>896</v>
      </c>
      <c r="E46" s="91" t="s">
        <v>897</v>
      </c>
      <c r="F46" s="31" t="s">
        <v>949</v>
      </c>
      <c r="G46" s="31">
        <f t="shared" si="14"/>
        <v>58.5</v>
      </c>
      <c r="H46" s="40">
        <f t="shared" si="15"/>
        <v>0.95901639344262291</v>
      </c>
      <c r="I46" s="40">
        <f t="shared" si="16"/>
        <v>0.95901639344262291</v>
      </c>
      <c r="J46" s="31"/>
      <c r="K46" s="31">
        <v>2.5</v>
      </c>
      <c r="L46" s="31">
        <v>5</v>
      </c>
      <c r="M46" s="31">
        <v>2</v>
      </c>
      <c r="N46" s="31">
        <v>5</v>
      </c>
      <c r="O46" s="31">
        <v>5.5</v>
      </c>
      <c r="P46" s="31">
        <v>15</v>
      </c>
      <c r="Q46" s="31">
        <v>16.5</v>
      </c>
      <c r="R46" s="31">
        <v>7</v>
      </c>
      <c r="S46" s="31"/>
      <c r="T46" s="31"/>
      <c r="U46" s="34">
        <f t="shared" si="17"/>
        <v>0.97169811320754718</v>
      </c>
      <c r="V46" s="34">
        <f t="shared" si="18"/>
        <v>1.2681719764924271E-2</v>
      </c>
      <c r="W46" s="31"/>
      <c r="X46" s="31" t="s">
        <v>652</v>
      </c>
      <c r="Y46" s="31"/>
      <c r="Z46" s="33" t="str">
        <f t="shared" si="19"/>
        <v/>
      </c>
      <c r="AA46" s="33">
        <f t="shared" si="19"/>
        <v>1</v>
      </c>
      <c r="AB46" s="33" t="str">
        <f t="shared" si="19"/>
        <v/>
      </c>
      <c r="AC46" s="33" t="str">
        <f t="shared" si="19"/>
        <v/>
      </c>
      <c r="AD46" s="33" t="str">
        <f t="shared" si="19"/>
        <v/>
      </c>
      <c r="AE46" s="33" t="str">
        <f t="shared" si="19"/>
        <v/>
      </c>
    </row>
    <row r="47" spans="1:31" x14ac:dyDescent="0.3">
      <c r="A47" s="31">
        <v>2</v>
      </c>
      <c r="B47" s="2" t="s">
        <v>381</v>
      </c>
      <c r="C47" s="86" t="s">
        <v>714</v>
      </c>
      <c r="D47" s="91" t="s">
        <v>715</v>
      </c>
      <c r="E47" s="91" t="s">
        <v>845</v>
      </c>
      <c r="F47" s="31" t="s">
        <v>949</v>
      </c>
      <c r="G47" s="31">
        <f t="shared" si="14"/>
        <v>48.5</v>
      </c>
      <c r="H47" s="40">
        <f t="shared" si="15"/>
        <v>0.79508196721311475</v>
      </c>
      <c r="I47" s="40">
        <f t="shared" si="16"/>
        <v>0.79508196721311475</v>
      </c>
      <c r="J47" s="31"/>
      <c r="K47" s="31">
        <v>3</v>
      </c>
      <c r="L47" s="31">
        <v>5</v>
      </c>
      <c r="M47" s="31">
        <v>2</v>
      </c>
      <c r="N47" s="31">
        <v>3.5</v>
      </c>
      <c r="O47" s="31">
        <v>3</v>
      </c>
      <c r="P47" s="31">
        <v>9.5</v>
      </c>
      <c r="Q47" s="31">
        <v>16.5</v>
      </c>
      <c r="R47" s="31">
        <v>6</v>
      </c>
      <c r="S47" s="31"/>
      <c r="T47" s="31"/>
      <c r="U47" s="34">
        <f t="shared" si="17"/>
        <v>0.80188679245283023</v>
      </c>
      <c r="V47" s="34">
        <f t="shared" si="18"/>
        <v>6.804825239715484E-3</v>
      </c>
      <c r="W47" s="31"/>
      <c r="X47" s="31" t="s">
        <v>652</v>
      </c>
      <c r="Y47" s="31"/>
      <c r="Z47" s="33" t="str">
        <f t="shared" si="19"/>
        <v/>
      </c>
      <c r="AA47" s="33" t="str">
        <f t="shared" si="19"/>
        <v/>
      </c>
      <c r="AB47" s="33">
        <f t="shared" si="19"/>
        <v>1</v>
      </c>
      <c r="AC47" s="33" t="str">
        <f t="shared" si="19"/>
        <v/>
      </c>
      <c r="AD47" s="33" t="str">
        <f t="shared" si="19"/>
        <v/>
      </c>
      <c r="AE47" s="33" t="str">
        <f t="shared" si="19"/>
        <v/>
      </c>
    </row>
    <row r="48" spans="1:31" s="154" customFormat="1" x14ac:dyDescent="0.3">
      <c r="A48" s="154">
        <v>2</v>
      </c>
      <c r="B48" s="155"/>
      <c r="C48" s="156" t="s">
        <v>123</v>
      </c>
      <c r="D48" s="157" t="s">
        <v>716</v>
      </c>
      <c r="E48" s="157"/>
      <c r="F48" s="154" t="s">
        <v>949</v>
      </c>
      <c r="H48" s="158"/>
      <c r="I48" s="158"/>
      <c r="U48" s="158"/>
      <c r="V48" s="158"/>
      <c r="Z48" s="155"/>
      <c r="AA48" s="155"/>
      <c r="AB48" s="155"/>
      <c r="AC48" s="155"/>
      <c r="AD48" s="155"/>
      <c r="AE48" s="155"/>
    </row>
    <row r="49" spans="1:31" s="154" customFormat="1" x14ac:dyDescent="0.3">
      <c r="A49" s="154">
        <v>2</v>
      </c>
      <c r="B49" s="155"/>
      <c r="C49" s="156" t="s">
        <v>717</v>
      </c>
      <c r="D49" s="157" t="s">
        <v>718</v>
      </c>
      <c r="E49" s="157"/>
      <c r="F49" s="154" t="s">
        <v>949</v>
      </c>
      <c r="H49" s="158"/>
      <c r="I49" s="158"/>
      <c r="U49" s="158"/>
      <c r="V49" s="158"/>
      <c r="Z49" s="155"/>
      <c r="AA49" s="155"/>
      <c r="AB49" s="155"/>
      <c r="AC49" s="155"/>
      <c r="AD49" s="155"/>
      <c r="AE49" s="155"/>
    </row>
    <row r="50" spans="1:31" x14ac:dyDescent="0.3">
      <c r="A50" s="31">
        <v>2</v>
      </c>
      <c r="B50" s="2" t="s">
        <v>83</v>
      </c>
      <c r="C50" s="86" t="s">
        <v>719</v>
      </c>
      <c r="D50" s="91" t="s">
        <v>720</v>
      </c>
      <c r="E50" s="91" t="s">
        <v>878</v>
      </c>
      <c r="F50" s="31" t="s">
        <v>949</v>
      </c>
      <c r="G50" s="31">
        <f t="shared" ref="G50:G64" si="20">SUM(K50:S50)</f>
        <v>50</v>
      </c>
      <c r="H50" s="40">
        <f t="shared" ref="H50:H64" si="21">IF(C50="R",G50/($G$2-2),G50/$G$2)</f>
        <v>0.81967213114754101</v>
      </c>
      <c r="I50" s="40">
        <f t="shared" ref="I50:I64" si="22">G50/($G$2-$I$2)</f>
        <v>0.81967213114754101</v>
      </c>
      <c r="J50" s="31"/>
      <c r="K50" s="31">
        <v>2.5</v>
      </c>
      <c r="L50" s="31">
        <v>4</v>
      </c>
      <c r="M50" s="31">
        <v>2</v>
      </c>
      <c r="N50" s="31">
        <v>4.5</v>
      </c>
      <c r="O50" s="31">
        <v>4</v>
      </c>
      <c r="P50" s="31">
        <v>14.5</v>
      </c>
      <c r="Q50" s="31">
        <v>16.5</v>
      </c>
      <c r="R50" s="31">
        <v>2</v>
      </c>
      <c r="S50" s="31"/>
      <c r="T50" s="31"/>
      <c r="U50" s="34">
        <f t="shared" ref="U50:U64" si="23">SUM(K50:Q50)/($G$2-$R$2)</f>
        <v>0.90566037735849059</v>
      </c>
      <c r="V50" s="34">
        <f t="shared" ref="V50:V64" si="24">U50-H50</f>
        <v>8.5988246210949582E-2</v>
      </c>
      <c r="W50" s="31"/>
      <c r="X50" s="31" t="s">
        <v>652</v>
      </c>
      <c r="Y50" s="31"/>
      <c r="Z50" s="33">
        <f t="shared" ref="Z50:AE64" si="25">IF($B50=Z$3,1,"")</f>
        <v>1</v>
      </c>
      <c r="AA50" s="33" t="str">
        <f t="shared" si="25"/>
        <v/>
      </c>
      <c r="AB50" s="33" t="str">
        <f t="shared" si="25"/>
        <v/>
      </c>
      <c r="AC50" s="33" t="str">
        <f t="shared" si="25"/>
        <v/>
      </c>
      <c r="AD50" s="33" t="str">
        <f t="shared" si="25"/>
        <v/>
      </c>
      <c r="AE50" s="33" t="str">
        <f t="shared" si="25"/>
        <v/>
      </c>
    </row>
    <row r="51" spans="1:31" x14ac:dyDescent="0.3">
      <c r="A51" s="31">
        <v>2</v>
      </c>
      <c r="B51" s="2" t="s">
        <v>83</v>
      </c>
      <c r="C51" s="86" t="s">
        <v>721</v>
      </c>
      <c r="D51" s="91" t="s">
        <v>243</v>
      </c>
      <c r="E51" s="91" t="s">
        <v>872</v>
      </c>
      <c r="F51" s="31" t="s">
        <v>949</v>
      </c>
      <c r="G51" s="31">
        <f t="shared" si="20"/>
        <v>54.5</v>
      </c>
      <c r="H51" s="40">
        <f t="shared" si="21"/>
        <v>0.89344262295081966</v>
      </c>
      <c r="I51" s="40">
        <f t="shared" si="22"/>
        <v>0.89344262295081966</v>
      </c>
      <c r="J51" s="31"/>
      <c r="K51" s="31">
        <v>3</v>
      </c>
      <c r="L51" s="31">
        <v>4.5</v>
      </c>
      <c r="M51" s="31">
        <v>2</v>
      </c>
      <c r="N51" s="31">
        <v>5</v>
      </c>
      <c r="O51" s="31">
        <v>5</v>
      </c>
      <c r="P51" s="31">
        <v>14</v>
      </c>
      <c r="Q51" s="31">
        <v>16</v>
      </c>
      <c r="R51" s="31">
        <v>5</v>
      </c>
      <c r="S51" s="31"/>
      <c r="T51" s="31"/>
      <c r="U51" s="34">
        <f t="shared" si="23"/>
        <v>0.93396226415094341</v>
      </c>
      <c r="V51" s="34">
        <f t="shared" si="24"/>
        <v>4.0519641200123746E-2</v>
      </c>
      <c r="W51" s="31"/>
      <c r="X51" s="31" t="s">
        <v>652</v>
      </c>
      <c r="Y51" s="31"/>
      <c r="Z51" s="33">
        <f t="shared" si="25"/>
        <v>1</v>
      </c>
      <c r="AA51" s="33" t="str">
        <f t="shared" si="25"/>
        <v/>
      </c>
      <c r="AB51" s="33" t="str">
        <f t="shared" si="25"/>
        <v/>
      </c>
      <c r="AC51" s="33" t="str">
        <f t="shared" si="25"/>
        <v/>
      </c>
      <c r="AD51" s="33" t="str">
        <f t="shared" si="25"/>
        <v/>
      </c>
      <c r="AE51" s="33" t="str">
        <f t="shared" si="25"/>
        <v/>
      </c>
    </row>
    <row r="52" spans="1:31" x14ac:dyDescent="0.3">
      <c r="A52" s="31">
        <v>2</v>
      </c>
      <c r="B52" s="2" t="s">
        <v>83</v>
      </c>
      <c r="C52" s="86" t="s">
        <v>722</v>
      </c>
      <c r="D52" s="91" t="s">
        <v>723</v>
      </c>
      <c r="E52" s="91" t="s">
        <v>894</v>
      </c>
      <c r="F52" s="31" t="s">
        <v>949</v>
      </c>
      <c r="G52" s="31">
        <f t="shared" si="20"/>
        <v>48</v>
      </c>
      <c r="H52" s="40">
        <f t="shared" si="21"/>
        <v>0.78688524590163933</v>
      </c>
      <c r="I52" s="40">
        <f t="shared" si="22"/>
        <v>0.78688524590163933</v>
      </c>
      <c r="J52" s="31"/>
      <c r="K52" s="31">
        <v>3</v>
      </c>
      <c r="L52" s="31">
        <v>4</v>
      </c>
      <c r="M52" s="31">
        <v>2</v>
      </c>
      <c r="N52" s="31">
        <v>4</v>
      </c>
      <c r="O52" s="31">
        <v>0</v>
      </c>
      <c r="P52" s="31">
        <v>13.5</v>
      </c>
      <c r="Q52" s="31">
        <v>15.5</v>
      </c>
      <c r="R52" s="31">
        <v>6</v>
      </c>
      <c r="S52" s="31"/>
      <c r="T52" s="31"/>
      <c r="U52" s="34">
        <f t="shared" si="23"/>
        <v>0.79245283018867929</v>
      </c>
      <c r="V52" s="34">
        <f t="shared" si="24"/>
        <v>5.5675842870399617E-3</v>
      </c>
      <c r="W52" s="31"/>
      <c r="X52" s="31" t="s">
        <v>652</v>
      </c>
      <c r="Y52" s="31"/>
      <c r="Z52" s="33">
        <f t="shared" si="25"/>
        <v>1</v>
      </c>
      <c r="AA52" s="33" t="str">
        <f t="shared" si="25"/>
        <v/>
      </c>
      <c r="AB52" s="33" t="str">
        <f t="shared" si="25"/>
        <v/>
      </c>
      <c r="AC52" s="33" t="str">
        <f t="shared" si="25"/>
        <v/>
      </c>
      <c r="AD52" s="33" t="str">
        <f t="shared" si="25"/>
        <v/>
      </c>
      <c r="AE52" s="33" t="str">
        <f t="shared" si="25"/>
        <v/>
      </c>
    </row>
    <row r="53" spans="1:31" x14ac:dyDescent="0.3">
      <c r="A53" s="31">
        <v>2</v>
      </c>
      <c r="B53" s="2" t="s">
        <v>381</v>
      </c>
      <c r="C53" s="86" t="s">
        <v>211</v>
      </c>
      <c r="D53" s="91" t="s">
        <v>724</v>
      </c>
      <c r="E53" s="91" t="s">
        <v>837</v>
      </c>
      <c r="F53" s="31" t="s">
        <v>949</v>
      </c>
      <c r="G53" s="31">
        <f t="shared" si="20"/>
        <v>51.5</v>
      </c>
      <c r="H53" s="40">
        <f t="shared" si="21"/>
        <v>0.84426229508196726</v>
      </c>
      <c r="I53" s="40">
        <f t="shared" si="22"/>
        <v>0.84426229508196726</v>
      </c>
      <c r="J53" s="31"/>
      <c r="K53" s="31">
        <v>2.5</v>
      </c>
      <c r="L53" s="31">
        <v>5</v>
      </c>
      <c r="M53" s="31">
        <v>2</v>
      </c>
      <c r="N53" s="31">
        <v>4</v>
      </c>
      <c r="O53" s="31">
        <v>5.5</v>
      </c>
      <c r="P53" s="31">
        <v>13.5</v>
      </c>
      <c r="Q53" s="31">
        <v>16</v>
      </c>
      <c r="R53" s="31">
        <v>3</v>
      </c>
      <c r="S53" s="31"/>
      <c r="T53" s="31"/>
      <c r="U53" s="34">
        <f t="shared" si="23"/>
        <v>0.91509433962264153</v>
      </c>
      <c r="V53" s="34">
        <f t="shared" si="24"/>
        <v>7.0832044540674266E-2</v>
      </c>
      <c r="W53" s="31"/>
      <c r="X53" s="31" t="s">
        <v>652</v>
      </c>
      <c r="Y53" s="31"/>
      <c r="Z53" s="33" t="str">
        <f t="shared" si="25"/>
        <v/>
      </c>
      <c r="AA53" s="33" t="str">
        <f t="shared" si="25"/>
        <v/>
      </c>
      <c r="AB53" s="33">
        <f t="shared" si="25"/>
        <v>1</v>
      </c>
      <c r="AC53" s="33" t="str">
        <f t="shared" si="25"/>
        <v/>
      </c>
      <c r="AD53" s="33" t="str">
        <f t="shared" si="25"/>
        <v/>
      </c>
      <c r="AE53" s="33" t="str">
        <f t="shared" si="25"/>
        <v/>
      </c>
    </row>
    <row r="54" spans="1:31" x14ac:dyDescent="0.3">
      <c r="A54" s="31">
        <v>2</v>
      </c>
      <c r="B54" s="2" t="s">
        <v>381</v>
      </c>
      <c r="C54" s="86" t="s">
        <v>725</v>
      </c>
      <c r="D54" s="91" t="s">
        <v>75</v>
      </c>
      <c r="E54" s="91" t="s">
        <v>857</v>
      </c>
      <c r="F54" s="31" t="s">
        <v>949</v>
      </c>
      <c r="G54" s="31">
        <f t="shared" si="20"/>
        <v>38.5</v>
      </c>
      <c r="H54" s="40">
        <f t="shared" si="21"/>
        <v>0.63114754098360659</v>
      </c>
      <c r="I54" s="40">
        <f t="shared" si="22"/>
        <v>0.63114754098360659</v>
      </c>
      <c r="J54" s="31"/>
      <c r="K54" s="31">
        <v>2.5</v>
      </c>
      <c r="L54" s="31">
        <v>5</v>
      </c>
      <c r="M54" s="31">
        <v>2</v>
      </c>
      <c r="N54" s="31">
        <v>4.5</v>
      </c>
      <c r="O54" s="31">
        <v>4.5</v>
      </c>
      <c r="P54" s="31">
        <v>7.5</v>
      </c>
      <c r="Q54" s="31">
        <v>6.5</v>
      </c>
      <c r="R54" s="31">
        <v>6</v>
      </c>
      <c r="S54" s="31"/>
      <c r="T54" s="31"/>
      <c r="U54" s="34">
        <f t="shared" si="23"/>
        <v>0.6132075471698113</v>
      </c>
      <c r="V54" s="34">
        <f t="shared" si="24"/>
        <v>-1.7939993813795296E-2</v>
      </c>
      <c r="W54" s="31"/>
      <c r="X54" s="31" t="s">
        <v>652</v>
      </c>
      <c r="Y54" s="31"/>
      <c r="Z54" s="33" t="str">
        <f t="shared" si="25"/>
        <v/>
      </c>
      <c r="AA54" s="33" t="str">
        <f t="shared" si="25"/>
        <v/>
      </c>
      <c r="AB54" s="33">
        <f t="shared" si="25"/>
        <v>1</v>
      </c>
      <c r="AC54" s="33" t="str">
        <f t="shared" si="25"/>
        <v/>
      </c>
      <c r="AD54" s="33" t="str">
        <f t="shared" si="25"/>
        <v/>
      </c>
      <c r="AE54" s="33" t="str">
        <f t="shared" si="25"/>
        <v/>
      </c>
    </row>
    <row r="55" spans="1:31" x14ac:dyDescent="0.3">
      <c r="A55" s="31">
        <v>2</v>
      </c>
      <c r="B55" s="2" t="s">
        <v>83</v>
      </c>
      <c r="C55" s="86" t="s">
        <v>726</v>
      </c>
      <c r="D55" s="91" t="s">
        <v>346</v>
      </c>
      <c r="E55" s="91" t="s">
        <v>849</v>
      </c>
      <c r="F55" s="31" t="s">
        <v>949</v>
      </c>
      <c r="G55" s="31">
        <f t="shared" si="20"/>
        <v>51</v>
      </c>
      <c r="H55" s="40">
        <f t="shared" si="21"/>
        <v>0.83606557377049184</v>
      </c>
      <c r="I55" s="40">
        <f t="shared" si="22"/>
        <v>0.83606557377049184</v>
      </c>
      <c r="J55" s="31"/>
      <c r="K55" s="31">
        <v>3</v>
      </c>
      <c r="L55" s="31">
        <v>5</v>
      </c>
      <c r="M55" s="31">
        <v>2</v>
      </c>
      <c r="N55" s="31">
        <v>3.5</v>
      </c>
      <c r="O55" s="31">
        <v>6</v>
      </c>
      <c r="P55" s="31">
        <v>13.5</v>
      </c>
      <c r="Q55" s="31">
        <v>13</v>
      </c>
      <c r="R55" s="31">
        <v>5</v>
      </c>
      <c r="S55" s="31"/>
      <c r="T55" s="31"/>
      <c r="U55" s="34">
        <f t="shared" si="23"/>
        <v>0.86792452830188682</v>
      </c>
      <c r="V55" s="34">
        <f t="shared" si="24"/>
        <v>3.1858954531394978E-2</v>
      </c>
      <c r="W55" s="31"/>
      <c r="X55" s="31" t="s">
        <v>652</v>
      </c>
      <c r="Y55" s="31"/>
      <c r="Z55" s="33">
        <f t="shared" si="25"/>
        <v>1</v>
      </c>
      <c r="AA55" s="33" t="str">
        <f t="shared" si="25"/>
        <v/>
      </c>
      <c r="AB55" s="33" t="str">
        <f t="shared" si="25"/>
        <v/>
      </c>
      <c r="AC55" s="33" t="str">
        <f t="shared" si="25"/>
        <v/>
      </c>
      <c r="AD55" s="33" t="str">
        <f t="shared" si="25"/>
        <v/>
      </c>
      <c r="AE55" s="33" t="str">
        <f t="shared" si="25"/>
        <v/>
      </c>
    </row>
    <row r="56" spans="1:31" x14ac:dyDescent="0.3">
      <c r="A56" s="31">
        <v>2</v>
      </c>
      <c r="B56" s="2" t="s">
        <v>950</v>
      </c>
      <c r="C56" s="86" t="s">
        <v>174</v>
      </c>
      <c r="D56" s="91" t="s">
        <v>727</v>
      </c>
      <c r="E56" s="91" t="s">
        <v>867</v>
      </c>
      <c r="F56" s="31" t="s">
        <v>949</v>
      </c>
      <c r="G56" s="31">
        <f t="shared" si="20"/>
        <v>46</v>
      </c>
      <c r="H56" s="40">
        <f t="shared" si="21"/>
        <v>0.75409836065573765</v>
      </c>
      <c r="I56" s="40">
        <f t="shared" si="22"/>
        <v>0.75409836065573765</v>
      </c>
      <c r="J56" s="31"/>
      <c r="K56" s="31">
        <v>2.5</v>
      </c>
      <c r="L56" s="31">
        <v>4.5</v>
      </c>
      <c r="M56" s="31">
        <v>1.5</v>
      </c>
      <c r="N56" s="31">
        <v>4</v>
      </c>
      <c r="O56" s="31">
        <v>5.5</v>
      </c>
      <c r="P56" s="31">
        <v>9.5</v>
      </c>
      <c r="Q56" s="31">
        <v>12.5</v>
      </c>
      <c r="R56" s="31">
        <v>6</v>
      </c>
      <c r="S56" s="31"/>
      <c r="T56" s="31"/>
      <c r="U56" s="34">
        <f t="shared" si="23"/>
        <v>0.75471698113207553</v>
      </c>
      <c r="V56" s="34">
        <f t="shared" si="24"/>
        <v>6.186204763378722E-4</v>
      </c>
      <c r="W56" s="31"/>
      <c r="X56" s="31" t="s">
        <v>652</v>
      </c>
      <c r="Y56" s="31"/>
      <c r="Z56" s="33" t="str">
        <f t="shared" si="25"/>
        <v/>
      </c>
      <c r="AA56" s="33">
        <f t="shared" si="25"/>
        <v>1</v>
      </c>
      <c r="AB56" s="33" t="str">
        <f t="shared" si="25"/>
        <v/>
      </c>
      <c r="AC56" s="33" t="str">
        <f t="shared" si="25"/>
        <v/>
      </c>
      <c r="AD56" s="33" t="str">
        <f t="shared" si="25"/>
        <v/>
      </c>
      <c r="AE56" s="33" t="str">
        <f t="shared" si="25"/>
        <v/>
      </c>
    </row>
    <row r="57" spans="1:31" x14ac:dyDescent="0.3">
      <c r="A57" s="31">
        <v>2</v>
      </c>
      <c r="B57" s="2" t="s">
        <v>83</v>
      </c>
      <c r="C57" s="86" t="s">
        <v>728</v>
      </c>
      <c r="D57" s="91" t="s">
        <v>729</v>
      </c>
      <c r="E57" s="91" t="s">
        <v>843</v>
      </c>
      <c r="F57" s="31" t="s">
        <v>949</v>
      </c>
      <c r="G57" s="31">
        <f t="shared" si="20"/>
        <v>58.5</v>
      </c>
      <c r="H57" s="40">
        <f t="shared" si="21"/>
        <v>0.95901639344262291</v>
      </c>
      <c r="I57" s="40">
        <f t="shared" si="22"/>
        <v>0.95901639344262291</v>
      </c>
      <c r="J57" s="31"/>
      <c r="K57" s="31">
        <v>2.5</v>
      </c>
      <c r="L57" s="31">
        <v>5</v>
      </c>
      <c r="M57" s="31">
        <v>2</v>
      </c>
      <c r="N57" s="31">
        <v>5</v>
      </c>
      <c r="O57" s="31">
        <v>5.5</v>
      </c>
      <c r="P57" s="31">
        <v>15</v>
      </c>
      <c r="Q57" s="31">
        <v>15.5</v>
      </c>
      <c r="R57" s="31">
        <v>8</v>
      </c>
      <c r="S57" s="31"/>
      <c r="T57" s="31"/>
      <c r="U57" s="34">
        <f t="shared" si="23"/>
        <v>0.95283018867924529</v>
      </c>
      <c r="V57" s="34">
        <f t="shared" si="24"/>
        <v>-6.1862047633776118E-3</v>
      </c>
      <c r="W57" s="31"/>
      <c r="X57" s="31" t="s">
        <v>652</v>
      </c>
      <c r="Y57" s="31"/>
      <c r="Z57" s="33">
        <f t="shared" si="25"/>
        <v>1</v>
      </c>
      <c r="AA57" s="33" t="str">
        <f t="shared" si="25"/>
        <v/>
      </c>
      <c r="AB57" s="33" t="str">
        <f t="shared" si="25"/>
        <v/>
      </c>
      <c r="AC57" s="33" t="str">
        <f t="shared" si="25"/>
        <v/>
      </c>
      <c r="AD57" s="33" t="str">
        <f t="shared" si="25"/>
        <v/>
      </c>
      <c r="AE57" s="33" t="str">
        <f t="shared" si="25"/>
        <v/>
      </c>
    </row>
    <row r="58" spans="1:31" x14ac:dyDescent="0.3">
      <c r="A58" s="31">
        <v>2</v>
      </c>
      <c r="B58" s="2" t="s">
        <v>950</v>
      </c>
      <c r="C58" s="86" t="s">
        <v>730</v>
      </c>
      <c r="D58" s="91" t="s">
        <v>731</v>
      </c>
      <c r="E58" s="91" t="s">
        <v>886</v>
      </c>
      <c r="F58" s="31" t="s">
        <v>949</v>
      </c>
      <c r="G58" s="31">
        <f t="shared" si="20"/>
        <v>60.5</v>
      </c>
      <c r="H58" s="40">
        <f t="shared" si="21"/>
        <v>0.99180327868852458</v>
      </c>
      <c r="I58" s="40">
        <f t="shared" si="22"/>
        <v>0.99180327868852458</v>
      </c>
      <c r="J58" s="31"/>
      <c r="K58" s="31">
        <v>3</v>
      </c>
      <c r="L58" s="31">
        <v>5</v>
      </c>
      <c r="M58" s="31">
        <v>2</v>
      </c>
      <c r="N58" s="31">
        <v>5</v>
      </c>
      <c r="O58" s="31">
        <v>6</v>
      </c>
      <c r="P58" s="31">
        <v>14.5</v>
      </c>
      <c r="Q58" s="31">
        <v>17</v>
      </c>
      <c r="R58" s="31">
        <v>8</v>
      </c>
      <c r="S58" s="31"/>
      <c r="T58" s="31"/>
      <c r="U58" s="34">
        <f t="shared" si="23"/>
        <v>0.99056603773584906</v>
      </c>
      <c r="V58" s="34">
        <f t="shared" si="24"/>
        <v>-1.2372409526755224E-3</v>
      </c>
      <c r="W58" s="31"/>
      <c r="X58" s="31" t="s">
        <v>652</v>
      </c>
      <c r="Y58" s="31"/>
      <c r="Z58" s="33" t="str">
        <f t="shared" si="25"/>
        <v/>
      </c>
      <c r="AA58" s="33">
        <f t="shared" si="25"/>
        <v>1</v>
      </c>
      <c r="AB58" s="33" t="str">
        <f t="shared" si="25"/>
        <v/>
      </c>
      <c r="AC58" s="33" t="str">
        <f t="shared" si="25"/>
        <v/>
      </c>
      <c r="AD58" s="33" t="str">
        <f t="shared" si="25"/>
        <v/>
      </c>
      <c r="AE58" s="33" t="str">
        <f t="shared" si="25"/>
        <v/>
      </c>
    </row>
    <row r="59" spans="1:31" x14ac:dyDescent="0.3">
      <c r="A59" s="31">
        <v>2</v>
      </c>
      <c r="B59" s="2" t="s">
        <v>950</v>
      </c>
      <c r="C59" s="86" t="s">
        <v>732</v>
      </c>
      <c r="D59" s="91" t="s">
        <v>135</v>
      </c>
      <c r="E59" s="91" t="s">
        <v>852</v>
      </c>
      <c r="F59" s="31" t="s">
        <v>949</v>
      </c>
      <c r="G59" s="31">
        <f t="shared" si="20"/>
        <v>50</v>
      </c>
      <c r="H59" s="40">
        <f t="shared" si="21"/>
        <v>0.81967213114754101</v>
      </c>
      <c r="I59" s="40">
        <f t="shared" si="22"/>
        <v>0.81967213114754101</v>
      </c>
      <c r="J59" s="31"/>
      <c r="K59" s="31">
        <v>3</v>
      </c>
      <c r="L59" s="31">
        <v>4</v>
      </c>
      <c r="M59" s="31">
        <v>2</v>
      </c>
      <c r="N59" s="31">
        <v>4</v>
      </c>
      <c r="O59" s="31">
        <v>4</v>
      </c>
      <c r="P59" s="31">
        <v>12</v>
      </c>
      <c r="Q59" s="31">
        <v>14</v>
      </c>
      <c r="R59" s="31">
        <v>7</v>
      </c>
      <c r="S59" s="31"/>
      <c r="T59" s="31"/>
      <c r="U59" s="34">
        <f t="shared" si="23"/>
        <v>0.81132075471698117</v>
      </c>
      <c r="V59" s="34">
        <f t="shared" si="24"/>
        <v>-8.3513764305598315E-3</v>
      </c>
      <c r="W59" s="31"/>
      <c r="X59" s="31" t="s">
        <v>652</v>
      </c>
      <c r="Y59" s="31"/>
      <c r="Z59" s="33" t="str">
        <f t="shared" si="25"/>
        <v/>
      </c>
      <c r="AA59" s="33">
        <f t="shared" si="25"/>
        <v>1</v>
      </c>
      <c r="AB59" s="33" t="str">
        <f t="shared" si="25"/>
        <v/>
      </c>
      <c r="AC59" s="33" t="str">
        <f t="shared" si="25"/>
        <v/>
      </c>
      <c r="AD59" s="33" t="str">
        <f t="shared" si="25"/>
        <v/>
      </c>
      <c r="AE59" s="33" t="str">
        <f t="shared" si="25"/>
        <v/>
      </c>
    </row>
    <row r="60" spans="1:31" s="174" customFormat="1" x14ac:dyDescent="0.3">
      <c r="A60" s="174">
        <v>2</v>
      </c>
      <c r="B60" s="175" t="s">
        <v>83</v>
      </c>
      <c r="C60" s="176" t="s">
        <v>733</v>
      </c>
      <c r="D60" s="177" t="s">
        <v>693</v>
      </c>
      <c r="E60" s="177" t="s">
        <v>835</v>
      </c>
      <c r="F60" s="174" t="s">
        <v>949</v>
      </c>
      <c r="G60" s="174">
        <f t="shared" si="20"/>
        <v>0</v>
      </c>
      <c r="H60" s="178">
        <f t="shared" si="21"/>
        <v>0</v>
      </c>
      <c r="I60" s="178">
        <f t="shared" si="22"/>
        <v>0</v>
      </c>
      <c r="U60" s="179">
        <f t="shared" si="23"/>
        <v>0</v>
      </c>
      <c r="V60" s="179">
        <f t="shared" si="24"/>
        <v>0</v>
      </c>
      <c r="X60" s="174" t="s">
        <v>652</v>
      </c>
      <c r="Z60" s="175">
        <f t="shared" si="25"/>
        <v>1</v>
      </c>
      <c r="AA60" s="175" t="str">
        <f t="shared" si="25"/>
        <v/>
      </c>
      <c r="AB60" s="175" t="str">
        <f t="shared" si="25"/>
        <v/>
      </c>
      <c r="AC60" s="175" t="str">
        <f t="shared" si="25"/>
        <v/>
      </c>
      <c r="AD60" s="175" t="str">
        <f t="shared" si="25"/>
        <v/>
      </c>
      <c r="AE60" s="175" t="str">
        <f t="shared" si="25"/>
        <v/>
      </c>
    </row>
    <row r="61" spans="1:31" x14ac:dyDescent="0.3">
      <c r="A61" s="31">
        <v>2</v>
      </c>
      <c r="B61" s="2" t="s">
        <v>83</v>
      </c>
      <c r="C61" s="86" t="s">
        <v>734</v>
      </c>
      <c r="D61" s="91" t="s">
        <v>203</v>
      </c>
      <c r="E61" s="91" t="s">
        <v>904</v>
      </c>
      <c r="F61" s="31" t="s">
        <v>949</v>
      </c>
      <c r="G61" s="31">
        <f t="shared" si="20"/>
        <v>35.5</v>
      </c>
      <c r="H61" s="40">
        <f t="shared" si="21"/>
        <v>0.58196721311475408</v>
      </c>
      <c r="I61" s="40">
        <f t="shared" si="22"/>
        <v>0.58196721311475408</v>
      </c>
      <c r="J61" s="31"/>
      <c r="K61" s="31">
        <v>2.5</v>
      </c>
      <c r="L61" s="31">
        <v>4</v>
      </c>
      <c r="M61" s="31">
        <v>2</v>
      </c>
      <c r="N61" s="31">
        <v>4</v>
      </c>
      <c r="O61" s="31">
        <v>2</v>
      </c>
      <c r="P61" s="31">
        <v>6</v>
      </c>
      <c r="Q61" s="31">
        <v>7</v>
      </c>
      <c r="R61" s="31">
        <v>8</v>
      </c>
      <c r="S61" s="31"/>
      <c r="T61" s="31"/>
      <c r="U61" s="34">
        <f t="shared" si="23"/>
        <v>0.51886792452830188</v>
      </c>
      <c r="V61" s="34">
        <f t="shared" si="24"/>
        <v>-6.3099288586452196E-2</v>
      </c>
      <c r="W61" s="31"/>
      <c r="X61" s="31" t="s">
        <v>652</v>
      </c>
      <c r="Y61" s="31"/>
      <c r="Z61" s="33">
        <f t="shared" si="25"/>
        <v>1</v>
      </c>
      <c r="AA61" s="33" t="str">
        <f t="shared" si="25"/>
        <v/>
      </c>
      <c r="AB61" s="33" t="str">
        <f t="shared" si="25"/>
        <v/>
      </c>
      <c r="AC61" s="33" t="str">
        <f t="shared" si="25"/>
        <v/>
      </c>
      <c r="AD61" s="33" t="str">
        <f t="shared" si="25"/>
        <v/>
      </c>
      <c r="AE61" s="33" t="str">
        <f t="shared" si="25"/>
        <v/>
      </c>
    </row>
    <row r="62" spans="1:31" x14ac:dyDescent="0.3">
      <c r="A62" s="31">
        <v>2</v>
      </c>
      <c r="B62" s="2" t="s">
        <v>381</v>
      </c>
      <c r="C62" s="86" t="s">
        <v>735</v>
      </c>
      <c r="D62" s="91" t="s">
        <v>262</v>
      </c>
      <c r="E62" s="91" t="s">
        <v>870</v>
      </c>
      <c r="F62" s="31" t="s">
        <v>949</v>
      </c>
      <c r="G62" s="31">
        <f t="shared" si="20"/>
        <v>54</v>
      </c>
      <c r="H62" s="40">
        <f t="shared" si="21"/>
        <v>0.88524590163934425</v>
      </c>
      <c r="I62" s="40">
        <f t="shared" si="22"/>
        <v>0.88524590163934425</v>
      </c>
      <c r="J62" s="31"/>
      <c r="K62" s="31">
        <v>3</v>
      </c>
      <c r="L62" s="31">
        <v>4</v>
      </c>
      <c r="M62" s="31">
        <v>2</v>
      </c>
      <c r="N62" s="31">
        <v>4.5</v>
      </c>
      <c r="O62" s="31">
        <v>5.5</v>
      </c>
      <c r="P62" s="31">
        <v>14.5</v>
      </c>
      <c r="Q62" s="31">
        <v>16.5</v>
      </c>
      <c r="R62" s="31">
        <v>4</v>
      </c>
      <c r="S62" s="31"/>
      <c r="T62" s="31"/>
      <c r="U62" s="34">
        <f t="shared" si="23"/>
        <v>0.94339622641509435</v>
      </c>
      <c r="V62" s="34">
        <f t="shared" si="24"/>
        <v>5.8150324775750106E-2</v>
      </c>
      <c r="W62" s="31"/>
      <c r="X62" s="31" t="s">
        <v>652</v>
      </c>
      <c r="Y62" s="31"/>
      <c r="Z62" s="33" t="str">
        <f t="shared" si="25"/>
        <v/>
      </c>
      <c r="AA62" s="33" t="str">
        <f t="shared" si="25"/>
        <v/>
      </c>
      <c r="AB62" s="33">
        <f t="shared" si="25"/>
        <v>1</v>
      </c>
      <c r="AC62" s="33" t="str">
        <f t="shared" si="25"/>
        <v/>
      </c>
      <c r="AD62" s="33" t="str">
        <f t="shared" si="25"/>
        <v/>
      </c>
      <c r="AE62" s="33" t="str">
        <f t="shared" si="25"/>
        <v/>
      </c>
    </row>
    <row r="63" spans="1:31" x14ac:dyDescent="0.3">
      <c r="A63" s="31">
        <v>2</v>
      </c>
      <c r="B63" s="2" t="s">
        <v>83</v>
      </c>
      <c r="C63" s="86" t="s">
        <v>736</v>
      </c>
      <c r="D63" s="91" t="s">
        <v>737</v>
      </c>
      <c r="E63" s="91" t="s">
        <v>898</v>
      </c>
      <c r="F63" s="31" t="s">
        <v>949</v>
      </c>
      <c r="G63" s="31">
        <f t="shared" si="20"/>
        <v>43.5</v>
      </c>
      <c r="H63" s="40">
        <f t="shared" si="21"/>
        <v>0.71311475409836067</v>
      </c>
      <c r="I63" s="40">
        <f t="shared" si="22"/>
        <v>0.71311475409836067</v>
      </c>
      <c r="J63" s="31"/>
      <c r="K63" s="31">
        <v>3</v>
      </c>
      <c r="L63" s="31">
        <v>5</v>
      </c>
      <c r="M63" s="31">
        <v>2</v>
      </c>
      <c r="N63" s="31">
        <v>4</v>
      </c>
      <c r="O63" s="31">
        <v>3.5</v>
      </c>
      <c r="P63" s="31">
        <v>11.5</v>
      </c>
      <c r="Q63" s="31">
        <v>11.5</v>
      </c>
      <c r="R63" s="31">
        <v>3</v>
      </c>
      <c r="S63" s="31"/>
      <c r="T63" s="31"/>
      <c r="U63" s="34">
        <f t="shared" si="23"/>
        <v>0.76415094339622647</v>
      </c>
      <c r="V63" s="34">
        <f t="shared" si="24"/>
        <v>5.1036189297865797E-2</v>
      </c>
      <c r="W63" s="31"/>
      <c r="X63" s="31" t="s">
        <v>652</v>
      </c>
      <c r="Y63" s="31"/>
      <c r="Z63" s="33">
        <f t="shared" si="25"/>
        <v>1</v>
      </c>
      <c r="AA63" s="33" t="str">
        <f t="shared" si="25"/>
        <v/>
      </c>
      <c r="AB63" s="33" t="str">
        <f t="shared" si="25"/>
        <v/>
      </c>
      <c r="AC63" s="33" t="str">
        <f t="shared" si="25"/>
        <v/>
      </c>
      <c r="AD63" s="33" t="str">
        <f t="shared" si="25"/>
        <v/>
      </c>
      <c r="AE63" s="33" t="str">
        <f t="shared" si="25"/>
        <v/>
      </c>
    </row>
    <row r="64" spans="1:31" x14ac:dyDescent="0.3">
      <c r="A64" s="31">
        <v>2</v>
      </c>
      <c r="B64" s="2" t="s">
        <v>83</v>
      </c>
      <c r="C64" s="86" t="s">
        <v>738</v>
      </c>
      <c r="D64" s="91" t="s">
        <v>550</v>
      </c>
      <c r="E64" s="91" t="s">
        <v>885</v>
      </c>
      <c r="F64" s="31" t="s">
        <v>949</v>
      </c>
      <c r="G64" s="31">
        <f t="shared" si="20"/>
        <v>44</v>
      </c>
      <c r="H64" s="40">
        <f t="shared" si="21"/>
        <v>0.72131147540983609</v>
      </c>
      <c r="I64" s="40">
        <f t="shared" si="22"/>
        <v>0.72131147540983609</v>
      </c>
      <c r="J64" s="31"/>
      <c r="K64" s="31">
        <v>2.5</v>
      </c>
      <c r="L64" s="31">
        <v>4</v>
      </c>
      <c r="M64" s="31">
        <v>2</v>
      </c>
      <c r="N64" s="31">
        <v>3.5</v>
      </c>
      <c r="O64" s="31">
        <v>4</v>
      </c>
      <c r="P64" s="31">
        <v>10</v>
      </c>
      <c r="Q64" s="31">
        <v>10</v>
      </c>
      <c r="R64" s="31">
        <v>8</v>
      </c>
      <c r="S64" s="31"/>
      <c r="T64" s="31"/>
      <c r="U64" s="34">
        <f t="shared" si="23"/>
        <v>0.67924528301886788</v>
      </c>
      <c r="V64" s="34">
        <f t="shared" si="24"/>
        <v>-4.2066192390968205E-2</v>
      </c>
      <c r="W64" s="31"/>
      <c r="X64" s="31" t="s">
        <v>652</v>
      </c>
      <c r="Y64" s="31"/>
      <c r="Z64" s="33">
        <f t="shared" si="25"/>
        <v>1</v>
      </c>
      <c r="AA64" s="33" t="str">
        <f t="shared" si="25"/>
        <v/>
      </c>
      <c r="AB64" s="33" t="str">
        <f t="shared" si="25"/>
        <v/>
      </c>
      <c r="AC64" s="33" t="str">
        <f t="shared" si="25"/>
        <v/>
      </c>
      <c r="AD64" s="33" t="str">
        <f t="shared" si="25"/>
        <v/>
      </c>
      <c r="AE64" s="33" t="str">
        <f t="shared" si="25"/>
        <v/>
      </c>
    </row>
  </sheetData>
  <phoneticPr fontId="1" type="noConversion"/>
  <hyperlinks>
    <hyperlink ref="E27" r:id="rId1"/>
  </hyperlinks>
  <pageMargins left="0.75" right="0.75" top="1" bottom="1" header="0.5" footer="0.5"/>
  <pageSetup orientation="portrait" r:id="rId2"/>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64"/>
  <sheetViews>
    <sheetView zoomScale="90" zoomScaleNormal="90" workbookViewId="0">
      <pane xSplit="4" ySplit="3" topLeftCell="E42" activePane="bottomRight" state="frozen"/>
      <selection pane="topRight" activeCell="E1" sqref="E1"/>
      <selection pane="bottomLeft" activeCell="A4" sqref="A4"/>
      <selection pane="bottomRight" activeCell="W58" sqref="W58"/>
    </sheetView>
  </sheetViews>
  <sheetFormatPr defaultColWidth="9.08984375" defaultRowHeight="13.45" x14ac:dyDescent="0.3"/>
  <cols>
    <col min="1" max="1" width="14.36328125" style="3" bestFit="1" customWidth="1"/>
    <col min="2" max="2" width="9.08984375" style="3" bestFit="1" customWidth="1"/>
    <col min="3" max="3" width="8.36328125" style="3" bestFit="1" customWidth="1"/>
    <col min="4" max="4" width="6.36328125" style="3" customWidth="1"/>
    <col min="5" max="5" width="5.6328125" style="3" customWidth="1"/>
    <col min="6" max="6" width="1.08984375" style="3" customWidth="1"/>
    <col min="7" max="25" width="7.08984375" style="3" customWidth="1"/>
    <col min="26" max="26" width="4.90625" style="3" customWidth="1"/>
    <col min="27" max="27" width="10.08984375" style="4" bestFit="1" customWidth="1"/>
    <col min="28" max="28" width="4.90625" style="3" customWidth="1"/>
    <col min="29" max="16384" width="9.08984375" style="3"/>
  </cols>
  <sheetData>
    <row r="1" spans="1:27" x14ac:dyDescent="0.3">
      <c r="A1" s="57" t="s">
        <v>630</v>
      </c>
      <c r="B1">
        <f>COUNTA(G3:Y3)</f>
        <v>19</v>
      </c>
      <c r="C1" s="57" t="s">
        <v>631</v>
      </c>
      <c r="D1">
        <v>10</v>
      </c>
      <c r="E1"/>
      <c r="AA1" s="4" t="s">
        <v>594</v>
      </c>
    </row>
    <row r="2" spans="1:27" x14ac:dyDescent="0.3">
      <c r="A2" s="57"/>
      <c r="B2"/>
      <c r="C2" s="29" t="s">
        <v>632</v>
      </c>
      <c r="D2" s="25">
        <v>3</v>
      </c>
      <c r="E2" s="25"/>
      <c r="AA2" s="4" t="s">
        <v>595</v>
      </c>
    </row>
    <row r="3" spans="1:27" s="4" customFormat="1" x14ac:dyDescent="0.3">
      <c r="A3" s="35" t="s">
        <v>0</v>
      </c>
      <c r="B3" s="35" t="s">
        <v>72</v>
      </c>
      <c r="C3" s="6" t="s">
        <v>3</v>
      </c>
      <c r="D3" s="6" t="s">
        <v>13</v>
      </c>
      <c r="E3" s="6" t="s">
        <v>963</v>
      </c>
      <c r="F3" s="6"/>
      <c r="G3" s="6" t="s">
        <v>634</v>
      </c>
      <c r="H3" s="6" t="s">
        <v>4</v>
      </c>
      <c r="I3" s="6" t="s">
        <v>488</v>
      </c>
      <c r="J3" s="6" t="s">
        <v>489</v>
      </c>
      <c r="K3" s="6" t="s">
        <v>490</v>
      </c>
      <c r="L3" s="6" t="s">
        <v>633</v>
      </c>
      <c r="M3" s="6" t="s">
        <v>491</v>
      </c>
      <c r="N3" s="6" t="s">
        <v>496</v>
      </c>
      <c r="O3" s="6" t="s">
        <v>500</v>
      </c>
      <c r="P3" s="6" t="s">
        <v>497</v>
      </c>
      <c r="Q3" s="6" t="s">
        <v>498</v>
      </c>
      <c r="R3" s="6" t="s">
        <v>376</v>
      </c>
      <c r="S3" s="6" t="s">
        <v>655</v>
      </c>
      <c r="T3" s="6" t="s">
        <v>656</v>
      </c>
      <c r="U3" s="6" t="s">
        <v>506</v>
      </c>
      <c r="V3" s="6" t="s">
        <v>507</v>
      </c>
      <c r="W3" s="6" t="s">
        <v>508</v>
      </c>
      <c r="X3" s="6" t="s">
        <v>509</v>
      </c>
      <c r="Y3" s="6" t="s">
        <v>510</v>
      </c>
      <c r="AA3" s="4" t="s">
        <v>596</v>
      </c>
    </row>
    <row r="4" spans="1:27" x14ac:dyDescent="0.3">
      <c r="A4" s="86" t="s">
        <v>467</v>
      </c>
      <c r="B4" s="91" t="s">
        <v>662</v>
      </c>
      <c r="C4" s="85">
        <f t="shared" ref="C4:C10" si="0">SUM(G4:Y4)/(COUNT(G4:Y4)*$D$1)</f>
        <v>0.55000000000000004</v>
      </c>
      <c r="D4" s="85">
        <f t="shared" ref="D4:D10" si="1">(SUM(G4:Y4)-SMALL(G4:Y4,1)-SMALL(G4:Y4,2)-SMALL(G4:Y4,3))/($D$1*(COUNT(G4:Y4)-$D$2))</f>
        <v>0.66785714285714282</v>
      </c>
      <c r="E4" s="163">
        <f>COUNTIF(G4:Y4,"&gt;0")/COUNT(G4:Y4)</f>
        <v>0.6470588235294118</v>
      </c>
      <c r="G4" s="7">
        <v>8</v>
      </c>
      <c r="H4" s="7">
        <v>9</v>
      </c>
      <c r="I4" s="3">
        <v>7</v>
      </c>
      <c r="J4" s="7">
        <v>10</v>
      </c>
      <c r="K4" s="3">
        <v>9</v>
      </c>
      <c r="L4" s="7">
        <v>9.5</v>
      </c>
      <c r="M4" s="7">
        <v>9</v>
      </c>
      <c r="N4" s="3">
        <v>0</v>
      </c>
      <c r="O4" s="3">
        <v>0</v>
      </c>
      <c r="P4" s="7">
        <v>9</v>
      </c>
      <c r="Q4" s="7">
        <v>8</v>
      </c>
      <c r="R4" s="3">
        <v>7.5</v>
      </c>
      <c r="S4" s="7">
        <v>7.5</v>
      </c>
      <c r="T4" s="3">
        <v>0</v>
      </c>
      <c r="U4" s="3">
        <v>0</v>
      </c>
      <c r="V4" s="3">
        <v>0</v>
      </c>
      <c r="W4" s="3">
        <v>0</v>
      </c>
    </row>
    <row r="5" spans="1:27" x14ac:dyDescent="0.3">
      <c r="A5" s="86" t="s">
        <v>663</v>
      </c>
      <c r="B5" s="91" t="s">
        <v>764</v>
      </c>
      <c r="C5" s="85">
        <f t="shared" si="0"/>
        <v>0.52058823529411768</v>
      </c>
      <c r="D5" s="85">
        <f t="shared" si="1"/>
        <v>0.63214285714285712</v>
      </c>
      <c r="E5" s="163">
        <f t="shared" ref="E5:E8" si="2">COUNTIF(G5:Y5,"&gt;0")/COUNT(G5:Y5)</f>
        <v>0.6470588235294118</v>
      </c>
      <c r="G5" s="3">
        <v>8.5</v>
      </c>
      <c r="H5" s="3">
        <v>7</v>
      </c>
      <c r="I5" s="3">
        <v>6</v>
      </c>
      <c r="J5" s="3">
        <v>9.5</v>
      </c>
      <c r="K5" s="3">
        <v>9.5</v>
      </c>
      <c r="L5" s="3">
        <v>7</v>
      </c>
      <c r="M5" s="3">
        <v>9.5</v>
      </c>
      <c r="N5" s="3">
        <v>9</v>
      </c>
      <c r="O5" s="3">
        <v>7</v>
      </c>
      <c r="P5" s="3">
        <v>7.5</v>
      </c>
      <c r="Q5" s="3">
        <v>0</v>
      </c>
      <c r="R5" s="3">
        <v>0</v>
      </c>
      <c r="S5" s="3">
        <v>8</v>
      </c>
      <c r="T5" s="3">
        <v>0</v>
      </c>
      <c r="U5" s="3">
        <v>0</v>
      </c>
      <c r="V5" s="3">
        <v>0</v>
      </c>
      <c r="W5" s="3">
        <v>0</v>
      </c>
    </row>
    <row r="6" spans="1:27" x14ac:dyDescent="0.3">
      <c r="A6" s="86" t="s">
        <v>664</v>
      </c>
      <c r="B6" s="91" t="s">
        <v>665</v>
      </c>
      <c r="C6" s="85">
        <f t="shared" si="0"/>
        <v>0.57058823529411762</v>
      </c>
      <c r="D6" s="85">
        <f t="shared" si="1"/>
        <v>0.69285714285714284</v>
      </c>
      <c r="E6" s="163">
        <f t="shared" si="2"/>
        <v>0.70588235294117652</v>
      </c>
      <c r="G6" s="3">
        <v>8.5</v>
      </c>
      <c r="H6" s="3">
        <v>5.5</v>
      </c>
      <c r="I6" s="3">
        <v>8</v>
      </c>
      <c r="J6" s="3">
        <v>7.5</v>
      </c>
      <c r="K6" s="3">
        <v>9.5</v>
      </c>
      <c r="L6" s="3">
        <v>9</v>
      </c>
      <c r="M6" s="3">
        <v>8.5</v>
      </c>
      <c r="N6" s="3">
        <v>9</v>
      </c>
      <c r="O6" s="3">
        <v>9</v>
      </c>
      <c r="P6" s="3">
        <v>7</v>
      </c>
      <c r="Q6" s="3">
        <v>0</v>
      </c>
      <c r="R6" s="3">
        <v>8</v>
      </c>
      <c r="S6" s="3">
        <v>7.5</v>
      </c>
      <c r="T6" s="3">
        <v>0</v>
      </c>
      <c r="U6" s="3">
        <v>0</v>
      </c>
      <c r="V6" s="3">
        <v>0</v>
      </c>
      <c r="W6" s="3">
        <v>0</v>
      </c>
    </row>
    <row r="7" spans="1:27" x14ac:dyDescent="0.3">
      <c r="A7" s="86" t="s">
        <v>666</v>
      </c>
      <c r="B7" s="91" t="s">
        <v>124</v>
      </c>
      <c r="C7" s="85">
        <f t="shared" si="0"/>
        <v>0.83529411764705885</v>
      </c>
      <c r="D7" s="85">
        <f t="shared" si="1"/>
        <v>0.86428571428571432</v>
      </c>
      <c r="E7" s="163">
        <f t="shared" si="2"/>
        <v>1</v>
      </c>
      <c r="G7" s="3">
        <v>7</v>
      </c>
      <c r="H7" s="3">
        <v>9</v>
      </c>
      <c r="I7" s="3">
        <v>9</v>
      </c>
      <c r="J7" s="3">
        <v>8.5</v>
      </c>
      <c r="K7" s="3">
        <v>10</v>
      </c>
      <c r="L7" s="3">
        <v>9</v>
      </c>
      <c r="M7" s="3">
        <v>7.5</v>
      </c>
      <c r="N7" s="3">
        <v>8</v>
      </c>
      <c r="O7" s="3">
        <v>8</v>
      </c>
      <c r="P7" s="3">
        <v>9</v>
      </c>
      <c r="Q7" s="3">
        <v>9.5</v>
      </c>
      <c r="R7" s="3">
        <v>8</v>
      </c>
      <c r="S7" s="3">
        <v>7</v>
      </c>
      <c r="T7" s="3">
        <v>7.5</v>
      </c>
      <c r="U7" s="3">
        <v>9.5</v>
      </c>
      <c r="V7" s="3">
        <v>8.5</v>
      </c>
      <c r="W7" s="3">
        <v>7</v>
      </c>
    </row>
    <row r="8" spans="1:27" x14ac:dyDescent="0.3">
      <c r="A8" s="86" t="s">
        <v>667</v>
      </c>
      <c r="B8" s="91" t="s">
        <v>575</v>
      </c>
      <c r="C8" s="85">
        <f t="shared" si="0"/>
        <v>0.62058823529411766</v>
      </c>
      <c r="D8" s="85">
        <f t="shared" si="1"/>
        <v>0.7321428571428571</v>
      </c>
      <c r="E8" s="163">
        <f t="shared" si="2"/>
        <v>0.88235294117647056</v>
      </c>
      <c r="G8" s="3">
        <v>8</v>
      </c>
      <c r="H8" s="3">
        <v>9</v>
      </c>
      <c r="I8" s="3">
        <v>7</v>
      </c>
      <c r="J8" s="3">
        <v>9</v>
      </c>
      <c r="K8" s="3">
        <v>7</v>
      </c>
      <c r="L8" s="3">
        <v>7.5</v>
      </c>
      <c r="M8" s="3">
        <v>7</v>
      </c>
      <c r="N8" s="3">
        <v>7.5</v>
      </c>
      <c r="O8" s="3">
        <v>7</v>
      </c>
      <c r="P8" s="3">
        <v>6</v>
      </c>
      <c r="Q8" s="3">
        <v>6</v>
      </c>
      <c r="R8" s="3">
        <v>4</v>
      </c>
      <c r="S8" s="3">
        <v>9.5</v>
      </c>
      <c r="T8" s="3">
        <v>8</v>
      </c>
      <c r="U8" s="3">
        <v>0</v>
      </c>
      <c r="V8" s="3">
        <v>3</v>
      </c>
      <c r="W8" s="3">
        <v>0</v>
      </c>
    </row>
    <row r="9" spans="1:27" s="114" customFormat="1" x14ac:dyDescent="0.3">
      <c r="A9" s="107" t="s">
        <v>668</v>
      </c>
      <c r="B9" s="108" t="s">
        <v>669</v>
      </c>
      <c r="C9" s="113"/>
      <c r="D9" s="113"/>
      <c r="E9" s="113"/>
      <c r="G9" s="114">
        <v>6</v>
      </c>
      <c r="H9" s="114">
        <v>8</v>
      </c>
      <c r="I9" s="114">
        <v>4</v>
      </c>
      <c r="J9" s="114">
        <v>0</v>
      </c>
      <c r="K9" s="114">
        <v>3.5</v>
      </c>
      <c r="L9" s="114">
        <v>0</v>
      </c>
      <c r="M9" s="114">
        <v>7</v>
      </c>
      <c r="N9" s="114">
        <v>7</v>
      </c>
      <c r="O9" s="114">
        <v>0</v>
      </c>
      <c r="AA9" s="115"/>
    </row>
    <row r="10" spans="1:27" x14ac:dyDescent="0.3">
      <c r="A10" s="86" t="s">
        <v>670</v>
      </c>
      <c r="B10" s="91" t="s">
        <v>671</v>
      </c>
      <c r="C10" s="85">
        <f t="shared" si="0"/>
        <v>0.86470588235294121</v>
      </c>
      <c r="D10" s="85">
        <f t="shared" si="1"/>
        <v>0.93571428571428572</v>
      </c>
      <c r="E10" s="163">
        <f t="shared" ref="E10:E16" si="3">COUNTIF(G10:Y10,"&gt;0")/COUNT(G10:Y10)</f>
        <v>0.94117647058823528</v>
      </c>
      <c r="G10" s="3">
        <v>9.5</v>
      </c>
      <c r="H10" s="3">
        <v>10</v>
      </c>
      <c r="I10" s="3">
        <v>9.5</v>
      </c>
      <c r="J10" s="3">
        <v>9.5</v>
      </c>
      <c r="K10" s="3">
        <v>9.5</v>
      </c>
      <c r="L10" s="3">
        <v>9</v>
      </c>
      <c r="M10" s="3">
        <v>10</v>
      </c>
      <c r="N10" s="3">
        <v>0</v>
      </c>
      <c r="O10" s="3">
        <v>9</v>
      </c>
      <c r="P10" s="3">
        <v>9</v>
      </c>
      <c r="Q10" s="3">
        <v>8.5</v>
      </c>
      <c r="R10" s="3">
        <v>7.5</v>
      </c>
      <c r="S10" s="3">
        <v>9</v>
      </c>
      <c r="T10" s="3">
        <v>8.5</v>
      </c>
      <c r="U10" s="3">
        <v>9.5</v>
      </c>
      <c r="V10" s="3">
        <v>9</v>
      </c>
      <c r="W10" s="3">
        <v>10</v>
      </c>
    </row>
    <row r="11" spans="1:27" x14ac:dyDescent="0.3">
      <c r="A11" s="86" t="s">
        <v>547</v>
      </c>
      <c r="B11" s="91" t="s">
        <v>672</v>
      </c>
      <c r="C11" s="85">
        <f>SUM(G11:Y11)/(COUNT(G11:Y11)*$D$1)</f>
        <v>0.6</v>
      </c>
      <c r="D11" s="85">
        <f>(SUM(G11:Y11)-SMALL(G11:Y11,1)-SMALL(G11:Y11,2)-SMALL(G11:Y11,3))/($D$1*(COUNT(G11:Y11)-$D$2))</f>
        <v>0.72857142857142854</v>
      </c>
      <c r="E11" s="163">
        <f t="shared" si="3"/>
        <v>0.82352941176470584</v>
      </c>
      <c r="G11" s="3">
        <v>8</v>
      </c>
      <c r="H11" s="3">
        <v>8</v>
      </c>
      <c r="I11" s="3">
        <v>8.5</v>
      </c>
      <c r="J11" s="3">
        <v>0</v>
      </c>
      <c r="K11" s="3">
        <v>7</v>
      </c>
      <c r="L11" s="3">
        <v>9</v>
      </c>
      <c r="M11" s="3">
        <v>7.5</v>
      </c>
      <c r="N11" s="3">
        <v>0</v>
      </c>
      <c r="O11" s="3">
        <v>4</v>
      </c>
      <c r="P11" s="3">
        <v>8</v>
      </c>
      <c r="Q11" s="3">
        <v>6</v>
      </c>
      <c r="R11" s="3">
        <v>8</v>
      </c>
      <c r="S11" s="3">
        <v>6</v>
      </c>
      <c r="T11" s="3">
        <v>8</v>
      </c>
      <c r="U11" s="3">
        <v>8</v>
      </c>
      <c r="V11" s="3">
        <v>6</v>
      </c>
      <c r="W11" s="3">
        <v>0</v>
      </c>
    </row>
    <row r="12" spans="1:27" x14ac:dyDescent="0.3">
      <c r="A12" s="86" t="s">
        <v>673</v>
      </c>
      <c r="B12" s="91" t="s">
        <v>674</v>
      </c>
      <c r="C12" s="85">
        <f t="shared" ref="C12:C16" si="4">SUM(G12:Y12)/(COUNT(G12:Y12)*$D$1)</f>
        <v>0.4</v>
      </c>
      <c r="D12" s="85">
        <f t="shared" ref="D12:D16" si="5">(SUM(G12:Y12)-SMALL(G12:Y12,1)-SMALL(G12:Y12,2)-SMALL(G12:Y12,3))/($D$1*(COUNT(G12:Y12)-$D$2))</f>
        <v>0.48571428571428571</v>
      </c>
      <c r="E12" s="163">
        <f t="shared" si="3"/>
        <v>0.47058823529411764</v>
      </c>
      <c r="G12" s="3">
        <v>8</v>
      </c>
      <c r="H12" s="3">
        <v>10</v>
      </c>
      <c r="I12" s="3">
        <v>6.5</v>
      </c>
      <c r="J12" s="3">
        <v>7</v>
      </c>
      <c r="K12" s="3">
        <v>10</v>
      </c>
      <c r="L12" s="3">
        <v>9</v>
      </c>
      <c r="M12" s="3">
        <v>9</v>
      </c>
      <c r="N12" s="3">
        <v>0</v>
      </c>
      <c r="O12" s="3">
        <v>0</v>
      </c>
      <c r="P12" s="3">
        <v>8.5</v>
      </c>
      <c r="Q12" s="3">
        <v>0</v>
      </c>
      <c r="R12" s="3">
        <v>0</v>
      </c>
      <c r="S12" s="3">
        <v>0</v>
      </c>
      <c r="T12" s="3">
        <v>0</v>
      </c>
      <c r="U12" s="3">
        <v>0</v>
      </c>
      <c r="V12" s="3">
        <v>0</v>
      </c>
      <c r="W12" s="3">
        <v>0</v>
      </c>
    </row>
    <row r="13" spans="1:27" x14ac:dyDescent="0.3">
      <c r="A13" s="86" t="s">
        <v>676</v>
      </c>
      <c r="B13" s="91" t="s">
        <v>675</v>
      </c>
      <c r="C13" s="85">
        <f t="shared" si="4"/>
        <v>0.40588235294117647</v>
      </c>
      <c r="D13" s="85">
        <f t="shared" si="5"/>
        <v>0.49285714285714288</v>
      </c>
      <c r="E13" s="163">
        <f t="shared" si="3"/>
        <v>0.70588235294117652</v>
      </c>
      <c r="G13" s="3">
        <v>0</v>
      </c>
      <c r="H13" s="3">
        <v>2.5</v>
      </c>
      <c r="I13" s="3">
        <v>2</v>
      </c>
      <c r="J13" s="3">
        <v>7</v>
      </c>
      <c r="K13" s="3">
        <v>4</v>
      </c>
      <c r="L13" s="3">
        <v>0</v>
      </c>
      <c r="M13" s="3">
        <v>6</v>
      </c>
      <c r="N13" s="3">
        <v>0</v>
      </c>
      <c r="O13" s="3">
        <v>4</v>
      </c>
      <c r="P13" s="3">
        <v>9</v>
      </c>
      <c r="Q13" s="3">
        <v>7</v>
      </c>
      <c r="R13" s="3">
        <v>6.5</v>
      </c>
      <c r="S13" s="3">
        <v>8</v>
      </c>
      <c r="T13" s="3">
        <v>9</v>
      </c>
      <c r="U13" s="3">
        <v>4</v>
      </c>
      <c r="V13" s="3">
        <v>0</v>
      </c>
      <c r="W13" s="3">
        <v>0</v>
      </c>
    </row>
    <row r="14" spans="1:27" x14ac:dyDescent="0.3">
      <c r="A14" s="86" t="s">
        <v>677</v>
      </c>
      <c r="B14" s="91" t="s">
        <v>678</v>
      </c>
      <c r="C14" s="85">
        <f t="shared" si="4"/>
        <v>0.9205882352941176</v>
      </c>
      <c r="D14" s="85">
        <f t="shared" si="5"/>
        <v>0.9642857142857143</v>
      </c>
      <c r="E14" s="163">
        <f t="shared" si="3"/>
        <v>1</v>
      </c>
      <c r="G14" s="3">
        <v>9.5</v>
      </c>
      <c r="H14" s="3">
        <v>9</v>
      </c>
      <c r="I14" s="3">
        <v>9</v>
      </c>
      <c r="J14" s="3">
        <v>7</v>
      </c>
      <c r="K14" s="3">
        <v>8.5</v>
      </c>
      <c r="L14" s="3">
        <v>9.5</v>
      </c>
      <c r="M14" s="3">
        <v>10</v>
      </c>
      <c r="N14" s="3">
        <v>10</v>
      </c>
      <c r="O14" s="3">
        <v>10</v>
      </c>
      <c r="P14" s="3">
        <v>9.5</v>
      </c>
      <c r="Q14" s="3">
        <v>10</v>
      </c>
      <c r="R14" s="3">
        <v>9.5</v>
      </c>
      <c r="S14" s="3">
        <v>6</v>
      </c>
      <c r="T14" s="3">
        <v>9.5</v>
      </c>
      <c r="U14" s="3">
        <v>10</v>
      </c>
      <c r="V14" s="3">
        <v>9.5</v>
      </c>
      <c r="W14" s="3">
        <v>10</v>
      </c>
    </row>
    <row r="15" spans="1:27" x14ac:dyDescent="0.3">
      <c r="A15" s="86" t="s">
        <v>679</v>
      </c>
      <c r="B15" s="91" t="s">
        <v>680</v>
      </c>
      <c r="C15" s="85">
        <f t="shared" si="4"/>
        <v>0.7382352941176471</v>
      </c>
      <c r="D15" s="85">
        <f t="shared" si="5"/>
        <v>0.81071428571428572</v>
      </c>
      <c r="E15" s="163">
        <f t="shared" si="3"/>
        <v>0.94117647058823528</v>
      </c>
      <c r="G15" s="3">
        <v>6</v>
      </c>
      <c r="H15" s="3">
        <v>8.5</v>
      </c>
      <c r="I15" s="3">
        <v>9</v>
      </c>
      <c r="J15" s="3">
        <v>0</v>
      </c>
      <c r="K15" s="3">
        <v>6.5</v>
      </c>
      <c r="L15" s="3">
        <v>9.5</v>
      </c>
      <c r="M15" s="3">
        <v>9.5</v>
      </c>
      <c r="N15" s="3">
        <v>7</v>
      </c>
      <c r="O15" s="3">
        <v>8.5</v>
      </c>
      <c r="P15" s="3">
        <v>8</v>
      </c>
      <c r="Q15" s="3">
        <v>8</v>
      </c>
      <c r="R15" s="3">
        <v>9</v>
      </c>
      <c r="S15" s="3">
        <v>7</v>
      </c>
      <c r="T15" s="3">
        <v>6</v>
      </c>
      <c r="U15" s="3">
        <v>8</v>
      </c>
      <c r="V15" s="3">
        <v>7</v>
      </c>
      <c r="W15" s="3">
        <v>8</v>
      </c>
      <c r="AA15" s="4" t="s">
        <v>927</v>
      </c>
    </row>
    <row r="16" spans="1:27" x14ac:dyDescent="0.3">
      <c r="A16" s="86" t="s">
        <v>399</v>
      </c>
      <c r="B16" s="91" t="s">
        <v>681</v>
      </c>
      <c r="C16" s="85">
        <f t="shared" si="4"/>
        <v>0.87058823529411766</v>
      </c>
      <c r="D16" s="85">
        <f t="shared" si="5"/>
        <v>0.9107142857142857</v>
      </c>
      <c r="E16" s="163">
        <f t="shared" si="3"/>
        <v>1</v>
      </c>
      <c r="G16" s="3">
        <v>8.5</v>
      </c>
      <c r="H16" s="3">
        <v>10</v>
      </c>
      <c r="I16" s="3">
        <v>9</v>
      </c>
      <c r="J16" s="3">
        <v>10</v>
      </c>
      <c r="K16" s="3">
        <v>9.5</v>
      </c>
      <c r="L16" s="3">
        <v>9.5</v>
      </c>
      <c r="M16" s="3">
        <v>10</v>
      </c>
      <c r="N16" s="3">
        <v>9</v>
      </c>
      <c r="O16" s="3">
        <v>10</v>
      </c>
      <c r="P16" s="3">
        <v>8</v>
      </c>
      <c r="Q16" s="3">
        <v>6.5</v>
      </c>
      <c r="R16" s="3">
        <v>7</v>
      </c>
      <c r="S16" s="3">
        <v>7.5</v>
      </c>
      <c r="T16" s="3">
        <v>9.5</v>
      </c>
      <c r="U16" s="3">
        <v>7</v>
      </c>
      <c r="V16" s="3">
        <v>7.5</v>
      </c>
      <c r="W16" s="3">
        <v>9.5</v>
      </c>
    </row>
    <row r="17" spans="1:27" s="114" customFormat="1" x14ac:dyDescent="0.3">
      <c r="A17" s="107" t="s">
        <v>682</v>
      </c>
      <c r="B17" s="108" t="s">
        <v>177</v>
      </c>
      <c r="C17" s="113"/>
      <c r="D17" s="113"/>
      <c r="E17" s="113"/>
      <c r="G17" s="114">
        <v>0</v>
      </c>
      <c r="H17" s="114">
        <v>0</v>
      </c>
      <c r="I17" s="114">
        <v>0</v>
      </c>
      <c r="AA17" s="115"/>
    </row>
    <row r="18" spans="1:27" x14ac:dyDescent="0.3">
      <c r="A18" s="86" t="s">
        <v>699</v>
      </c>
      <c r="B18" s="91" t="s">
        <v>700</v>
      </c>
      <c r="C18" s="85">
        <f t="shared" ref="C18:C47" si="6">SUM(G18:Y18)/(COUNT(G18:Y18)*$D$1)</f>
        <v>0.58823529411764708</v>
      </c>
      <c r="D18" s="85">
        <f t="shared" ref="D18:D47" si="7">(SUM(G18:Y18)-SMALL(G18:Y18,1)-SMALL(G18:Y18,2)-SMALL(G18:Y18,3))/($D$1*(COUNT(G18:Y18)-$D$2))</f>
        <v>0.7142857142857143</v>
      </c>
      <c r="E18" s="163">
        <f t="shared" ref="E18:E47" si="8">COUNTIF(G18:Y18,"&gt;0")/COUNT(G18:Y18)</f>
        <v>0.70588235294117652</v>
      </c>
      <c r="G18" s="3">
        <v>8.5</v>
      </c>
      <c r="H18" s="3">
        <v>9</v>
      </c>
      <c r="I18" s="3">
        <v>0</v>
      </c>
      <c r="J18" s="3">
        <v>0</v>
      </c>
      <c r="K18" s="3">
        <v>9</v>
      </c>
      <c r="L18" s="3">
        <v>9.5</v>
      </c>
      <c r="M18" s="3">
        <v>9.5</v>
      </c>
      <c r="N18" s="3">
        <v>9.5</v>
      </c>
      <c r="O18" s="3">
        <v>9.5</v>
      </c>
      <c r="P18" s="3">
        <v>4.5</v>
      </c>
      <c r="Q18" s="3">
        <v>8</v>
      </c>
      <c r="R18" s="3">
        <v>7</v>
      </c>
      <c r="S18" s="3">
        <v>0</v>
      </c>
      <c r="T18" s="3">
        <v>10</v>
      </c>
      <c r="U18" s="3">
        <v>6</v>
      </c>
      <c r="V18" s="3">
        <v>0</v>
      </c>
      <c r="W18" s="3">
        <v>0</v>
      </c>
      <c r="AA18" s="4" t="s">
        <v>945</v>
      </c>
    </row>
    <row r="19" spans="1:27" x14ac:dyDescent="0.3">
      <c r="A19" s="86" t="s">
        <v>683</v>
      </c>
      <c r="B19" s="91" t="s">
        <v>265</v>
      </c>
      <c r="C19" s="85">
        <f t="shared" si="6"/>
        <v>0.96764705882352942</v>
      </c>
      <c r="D19" s="85">
        <f t="shared" si="7"/>
        <v>0.97857142857142854</v>
      </c>
      <c r="E19" s="163">
        <f t="shared" si="8"/>
        <v>1</v>
      </c>
      <c r="G19" s="3">
        <v>9.5</v>
      </c>
      <c r="H19" s="3">
        <v>9.5</v>
      </c>
      <c r="I19" s="3">
        <v>9.5</v>
      </c>
      <c r="J19" s="3">
        <v>10</v>
      </c>
      <c r="K19" s="3">
        <v>9.5</v>
      </c>
      <c r="L19" s="3">
        <v>10</v>
      </c>
      <c r="M19" s="3">
        <v>10</v>
      </c>
      <c r="N19" s="3">
        <v>9</v>
      </c>
      <c r="O19" s="3">
        <v>10</v>
      </c>
      <c r="P19" s="3">
        <v>9.5</v>
      </c>
      <c r="Q19" s="3">
        <v>9</v>
      </c>
      <c r="R19" s="3">
        <v>10</v>
      </c>
      <c r="S19" s="3">
        <v>9.5</v>
      </c>
      <c r="T19" s="3">
        <v>10</v>
      </c>
      <c r="U19" s="3">
        <v>10</v>
      </c>
      <c r="V19" s="3">
        <v>10</v>
      </c>
      <c r="W19" s="3">
        <v>9.5</v>
      </c>
    </row>
    <row r="20" spans="1:27" x14ac:dyDescent="0.3">
      <c r="A20" s="86" t="s">
        <v>750</v>
      </c>
      <c r="B20" s="91" t="s">
        <v>280</v>
      </c>
      <c r="C20" s="85">
        <f t="shared" si="6"/>
        <v>0.42941176470588233</v>
      </c>
      <c r="D20" s="85">
        <f t="shared" si="7"/>
        <v>0.52142857142857146</v>
      </c>
      <c r="E20" s="163">
        <f t="shared" si="8"/>
        <v>0.58823529411764708</v>
      </c>
      <c r="G20" s="3">
        <v>0</v>
      </c>
      <c r="H20" s="3">
        <v>6</v>
      </c>
      <c r="I20" s="3">
        <v>9</v>
      </c>
      <c r="J20" s="3">
        <v>0</v>
      </c>
      <c r="K20" s="3">
        <v>0</v>
      </c>
      <c r="L20" s="3">
        <v>0</v>
      </c>
      <c r="M20" s="3">
        <v>9</v>
      </c>
      <c r="N20" s="3">
        <v>0</v>
      </c>
      <c r="O20" s="3">
        <v>8</v>
      </c>
      <c r="P20" s="3">
        <v>7.5</v>
      </c>
      <c r="Q20" s="3">
        <v>5</v>
      </c>
      <c r="R20" s="3">
        <v>6.5</v>
      </c>
      <c r="S20" s="3">
        <v>0</v>
      </c>
      <c r="T20" s="3">
        <v>9</v>
      </c>
      <c r="U20" s="3">
        <v>7</v>
      </c>
      <c r="V20" s="3">
        <v>6</v>
      </c>
      <c r="W20" s="3">
        <v>0</v>
      </c>
    </row>
    <row r="21" spans="1:27" x14ac:dyDescent="0.3">
      <c r="A21" s="86" t="s">
        <v>684</v>
      </c>
      <c r="B21" s="91" t="s">
        <v>208</v>
      </c>
      <c r="C21" s="85">
        <f t="shared" si="6"/>
        <v>0.86764705882352944</v>
      </c>
      <c r="D21" s="85">
        <f t="shared" si="7"/>
        <v>0.90357142857142858</v>
      </c>
      <c r="E21" s="163">
        <f t="shared" si="8"/>
        <v>1</v>
      </c>
      <c r="G21" s="3">
        <v>8.5</v>
      </c>
      <c r="H21" s="3">
        <v>9</v>
      </c>
      <c r="I21" s="3">
        <v>8</v>
      </c>
      <c r="J21" s="3">
        <v>7</v>
      </c>
      <c r="K21" s="3">
        <v>9.5</v>
      </c>
      <c r="L21" s="3">
        <v>6</v>
      </c>
      <c r="M21" s="3">
        <v>9.5</v>
      </c>
      <c r="N21" s="3">
        <v>8.5</v>
      </c>
      <c r="O21" s="3">
        <v>9</v>
      </c>
      <c r="P21" s="3">
        <v>9.5</v>
      </c>
      <c r="Q21" s="3">
        <v>8</v>
      </c>
      <c r="R21" s="3">
        <v>8.5</v>
      </c>
      <c r="S21" s="3">
        <v>9</v>
      </c>
      <c r="T21" s="3">
        <v>9</v>
      </c>
      <c r="U21" s="3">
        <v>10</v>
      </c>
      <c r="V21" s="3">
        <v>10</v>
      </c>
      <c r="W21" s="3">
        <v>8.5</v>
      </c>
    </row>
    <row r="22" spans="1:27" x14ac:dyDescent="0.3">
      <c r="A22" s="86" t="s">
        <v>685</v>
      </c>
      <c r="B22" s="91" t="s">
        <v>124</v>
      </c>
      <c r="C22" s="85">
        <f t="shared" si="6"/>
        <v>0.63235294117647056</v>
      </c>
      <c r="D22" s="85">
        <f t="shared" si="7"/>
        <v>0.7678571428571429</v>
      </c>
      <c r="E22" s="163">
        <f t="shared" si="8"/>
        <v>0.82352941176470584</v>
      </c>
      <c r="G22" s="3">
        <v>6.5</v>
      </c>
      <c r="H22" s="3">
        <v>9.5</v>
      </c>
      <c r="I22" s="3">
        <v>0</v>
      </c>
      <c r="J22" s="3">
        <v>0</v>
      </c>
      <c r="K22" s="3">
        <v>7.5</v>
      </c>
      <c r="L22" s="3">
        <v>9.5</v>
      </c>
      <c r="M22" s="3">
        <v>8.5</v>
      </c>
      <c r="N22" s="3">
        <v>5</v>
      </c>
      <c r="O22" s="3">
        <v>7.5</v>
      </c>
      <c r="P22" s="3">
        <v>9</v>
      </c>
      <c r="Q22" s="3">
        <v>9.5</v>
      </c>
      <c r="R22" s="3">
        <v>7</v>
      </c>
      <c r="S22" s="3">
        <v>7</v>
      </c>
      <c r="T22" s="3">
        <v>6</v>
      </c>
      <c r="U22" s="3">
        <v>9</v>
      </c>
      <c r="V22" s="3">
        <v>0</v>
      </c>
      <c r="W22" s="3">
        <v>6</v>
      </c>
      <c r="AA22" s="4" t="s">
        <v>714</v>
      </c>
    </row>
    <row r="23" spans="1:27" x14ac:dyDescent="0.3">
      <c r="A23" s="86" t="s">
        <v>249</v>
      </c>
      <c r="B23" s="91" t="s">
        <v>686</v>
      </c>
      <c r="C23" s="85">
        <f t="shared" si="6"/>
        <v>0.36470588235294116</v>
      </c>
      <c r="D23" s="85">
        <f t="shared" si="7"/>
        <v>0.44285714285714284</v>
      </c>
      <c r="E23" s="163">
        <f t="shared" si="8"/>
        <v>0.52941176470588236</v>
      </c>
      <c r="G23" s="3">
        <v>0</v>
      </c>
      <c r="H23" s="3">
        <v>8.5</v>
      </c>
      <c r="I23" s="3">
        <v>0</v>
      </c>
      <c r="J23" s="3">
        <v>0</v>
      </c>
      <c r="K23" s="3">
        <v>0</v>
      </c>
      <c r="L23" s="3">
        <v>8</v>
      </c>
      <c r="M23" s="3">
        <v>8</v>
      </c>
      <c r="N23" s="3">
        <v>8.5</v>
      </c>
      <c r="O23" s="3">
        <v>8</v>
      </c>
      <c r="P23" s="3">
        <v>0</v>
      </c>
      <c r="Q23" s="3">
        <v>7</v>
      </c>
      <c r="R23" s="3">
        <v>3.5</v>
      </c>
      <c r="S23" s="3">
        <v>6.5</v>
      </c>
      <c r="T23" s="3">
        <v>4</v>
      </c>
      <c r="U23" s="3">
        <v>0</v>
      </c>
      <c r="V23" s="3">
        <v>0</v>
      </c>
      <c r="W23" s="3">
        <v>0</v>
      </c>
      <c r="AA23" s="4" t="s">
        <v>912</v>
      </c>
    </row>
    <row r="24" spans="1:27" x14ac:dyDescent="0.3">
      <c r="A24" s="86" t="s">
        <v>687</v>
      </c>
      <c r="B24" s="91" t="s">
        <v>790</v>
      </c>
      <c r="C24" s="85">
        <f t="shared" si="6"/>
        <v>0.79411764705882348</v>
      </c>
      <c r="D24" s="85">
        <f t="shared" si="7"/>
        <v>0.91428571428571426</v>
      </c>
      <c r="E24" s="163">
        <f t="shared" si="8"/>
        <v>0.88235294117647056</v>
      </c>
      <c r="G24" s="3">
        <v>9.5</v>
      </c>
      <c r="H24" s="3">
        <v>9.5</v>
      </c>
      <c r="I24" s="3">
        <v>10</v>
      </c>
      <c r="J24" s="3">
        <v>7</v>
      </c>
      <c r="K24" s="3">
        <v>9</v>
      </c>
      <c r="L24" s="3">
        <v>10</v>
      </c>
      <c r="M24" s="3">
        <v>10</v>
      </c>
      <c r="N24" s="3">
        <v>9</v>
      </c>
      <c r="O24" s="3">
        <v>9</v>
      </c>
      <c r="P24" s="3">
        <v>8.5</v>
      </c>
      <c r="Q24" s="3">
        <v>9.5</v>
      </c>
      <c r="R24" s="3">
        <v>9.5</v>
      </c>
      <c r="S24" s="3">
        <v>8</v>
      </c>
      <c r="T24" s="3">
        <v>9.5</v>
      </c>
      <c r="U24" s="3">
        <v>0</v>
      </c>
      <c r="V24" s="3">
        <v>0</v>
      </c>
      <c r="W24" s="3">
        <v>7</v>
      </c>
    </row>
    <row r="25" spans="1:27" x14ac:dyDescent="0.3">
      <c r="A25" s="86" t="s">
        <v>688</v>
      </c>
      <c r="B25" s="91" t="s">
        <v>689</v>
      </c>
      <c r="C25" s="85">
        <f t="shared" si="6"/>
        <v>0.84411764705882353</v>
      </c>
      <c r="D25" s="85">
        <f t="shared" si="7"/>
        <v>0.87142857142857144</v>
      </c>
      <c r="E25" s="163">
        <f t="shared" si="8"/>
        <v>1</v>
      </c>
      <c r="G25" s="3">
        <v>7.5</v>
      </c>
      <c r="H25" s="3">
        <v>8</v>
      </c>
      <c r="I25" s="3">
        <v>9</v>
      </c>
      <c r="J25" s="3">
        <v>8.5</v>
      </c>
      <c r="K25" s="3">
        <v>8</v>
      </c>
      <c r="L25" s="3">
        <v>9</v>
      </c>
      <c r="M25" s="3">
        <v>8.5</v>
      </c>
      <c r="N25" s="3">
        <v>7</v>
      </c>
      <c r="O25" s="3">
        <v>9</v>
      </c>
      <c r="P25" s="3">
        <v>9.5</v>
      </c>
      <c r="Q25" s="3">
        <v>9.5</v>
      </c>
      <c r="R25" s="3">
        <v>10</v>
      </c>
      <c r="S25" s="3">
        <v>8</v>
      </c>
      <c r="T25" s="3">
        <v>7.5</v>
      </c>
      <c r="U25" s="3">
        <v>9.5</v>
      </c>
      <c r="V25" s="3">
        <v>8</v>
      </c>
      <c r="W25" s="3">
        <v>7</v>
      </c>
    </row>
    <row r="26" spans="1:27" x14ac:dyDescent="0.3">
      <c r="A26" s="86" t="s">
        <v>690</v>
      </c>
      <c r="B26" s="91" t="s">
        <v>183</v>
      </c>
      <c r="C26" s="85">
        <f t="shared" si="6"/>
        <v>0.72058823529411764</v>
      </c>
      <c r="D26" s="85">
        <f t="shared" si="7"/>
        <v>0.83214285714285718</v>
      </c>
      <c r="E26" s="163">
        <f t="shared" si="8"/>
        <v>0.94117647058823528</v>
      </c>
      <c r="G26" s="3">
        <v>9</v>
      </c>
      <c r="H26" s="3">
        <v>8.5</v>
      </c>
      <c r="I26" s="3">
        <v>7.5</v>
      </c>
      <c r="J26" s="3">
        <v>9.5</v>
      </c>
      <c r="K26" s="3">
        <v>10</v>
      </c>
      <c r="L26" s="3">
        <v>9</v>
      </c>
      <c r="M26" s="3">
        <v>9.5</v>
      </c>
      <c r="N26" s="3">
        <v>9.5</v>
      </c>
      <c r="O26" s="3">
        <v>8.5</v>
      </c>
      <c r="P26" s="3">
        <v>9.5</v>
      </c>
      <c r="Q26" s="3">
        <v>3</v>
      </c>
      <c r="R26" s="3">
        <v>8</v>
      </c>
      <c r="S26" s="3">
        <v>3</v>
      </c>
      <c r="T26" s="3">
        <v>3</v>
      </c>
      <c r="U26" s="3">
        <v>7</v>
      </c>
      <c r="V26" s="3">
        <v>8</v>
      </c>
      <c r="W26" s="3">
        <v>0</v>
      </c>
    </row>
    <row r="27" spans="1:27" x14ac:dyDescent="0.3">
      <c r="A27" s="86" t="s">
        <v>691</v>
      </c>
      <c r="B27" s="92" t="s">
        <v>432</v>
      </c>
      <c r="C27" s="85">
        <f t="shared" si="6"/>
        <v>0.36764705882352944</v>
      </c>
      <c r="D27" s="85">
        <f t="shared" si="7"/>
        <v>0.44642857142857145</v>
      </c>
      <c r="E27" s="163">
        <f t="shared" si="8"/>
        <v>0.41176470588235292</v>
      </c>
      <c r="G27" s="3">
        <v>8</v>
      </c>
      <c r="H27" s="3">
        <v>0</v>
      </c>
      <c r="I27" s="3">
        <v>8.5</v>
      </c>
      <c r="J27" s="3">
        <v>10</v>
      </c>
      <c r="K27" s="3">
        <v>0</v>
      </c>
      <c r="L27" s="3">
        <v>9</v>
      </c>
      <c r="M27" s="3">
        <v>9.5</v>
      </c>
      <c r="N27" s="3">
        <v>9</v>
      </c>
      <c r="O27" s="3">
        <v>0</v>
      </c>
      <c r="P27" s="3">
        <v>8.5</v>
      </c>
      <c r="Q27" s="3">
        <v>0</v>
      </c>
      <c r="R27" s="3">
        <v>0</v>
      </c>
      <c r="S27" s="3">
        <v>0</v>
      </c>
      <c r="T27" s="3">
        <v>0</v>
      </c>
      <c r="U27" s="3">
        <v>0</v>
      </c>
      <c r="V27" s="3">
        <v>0</v>
      </c>
      <c r="W27" s="3">
        <v>0</v>
      </c>
    </row>
    <row r="28" spans="1:27" x14ac:dyDescent="0.3">
      <c r="A28" s="86" t="s">
        <v>692</v>
      </c>
      <c r="B28" s="91" t="s">
        <v>693</v>
      </c>
      <c r="C28" s="85">
        <f t="shared" si="6"/>
        <v>0.77647058823529413</v>
      </c>
      <c r="D28" s="85">
        <f t="shared" si="7"/>
        <v>0.89642857142857146</v>
      </c>
      <c r="E28" s="163">
        <f t="shared" si="8"/>
        <v>0.88235294117647056</v>
      </c>
      <c r="G28" s="3">
        <v>8.5</v>
      </c>
      <c r="H28" s="3">
        <v>10</v>
      </c>
      <c r="I28" s="3">
        <v>9.5</v>
      </c>
      <c r="J28" s="3">
        <v>8</v>
      </c>
      <c r="K28" s="3">
        <v>9</v>
      </c>
      <c r="L28" s="3">
        <v>7</v>
      </c>
      <c r="M28" s="3">
        <v>9.5</v>
      </c>
      <c r="N28" s="3">
        <v>9</v>
      </c>
      <c r="O28" s="3">
        <v>9</v>
      </c>
      <c r="P28" s="3">
        <v>0</v>
      </c>
      <c r="Q28" s="3">
        <v>9</v>
      </c>
      <c r="R28" s="3">
        <v>6.5</v>
      </c>
      <c r="S28" s="3">
        <v>10</v>
      </c>
      <c r="T28" s="3">
        <v>0</v>
      </c>
      <c r="U28" s="3">
        <v>9.5</v>
      </c>
      <c r="V28" s="3">
        <v>9.5</v>
      </c>
      <c r="W28" s="3">
        <v>8</v>
      </c>
    </row>
    <row r="29" spans="1:27" x14ac:dyDescent="0.3">
      <c r="A29" s="86" t="s">
        <v>694</v>
      </c>
      <c r="B29" s="91" t="s">
        <v>790</v>
      </c>
      <c r="C29" s="85">
        <f t="shared" si="6"/>
        <v>0.51470588235294112</v>
      </c>
      <c r="D29" s="85">
        <f t="shared" si="7"/>
        <v>0.625</v>
      </c>
      <c r="E29" s="163">
        <f t="shared" si="8"/>
        <v>0.58823529411764708</v>
      </c>
      <c r="G29" s="3">
        <v>8.5</v>
      </c>
      <c r="H29" s="3">
        <v>9.5</v>
      </c>
      <c r="I29" s="3">
        <v>8.5</v>
      </c>
      <c r="J29" s="3">
        <v>10</v>
      </c>
      <c r="K29" s="3">
        <v>9.5</v>
      </c>
      <c r="L29" s="3">
        <v>0</v>
      </c>
      <c r="M29" s="3">
        <v>0</v>
      </c>
      <c r="N29" s="3">
        <v>8</v>
      </c>
      <c r="O29" s="3">
        <v>9</v>
      </c>
      <c r="P29" s="3">
        <v>7</v>
      </c>
      <c r="Q29" s="3">
        <v>9</v>
      </c>
      <c r="R29" s="3">
        <v>8.5</v>
      </c>
      <c r="S29" s="3">
        <v>0</v>
      </c>
      <c r="T29" s="3">
        <v>0</v>
      </c>
      <c r="U29" s="3">
        <v>0</v>
      </c>
      <c r="V29" s="3">
        <v>0</v>
      </c>
      <c r="W29" s="3">
        <v>0</v>
      </c>
    </row>
    <row r="30" spans="1:27" x14ac:dyDescent="0.3">
      <c r="A30" s="86" t="s">
        <v>695</v>
      </c>
      <c r="B30" s="91" t="s">
        <v>280</v>
      </c>
      <c r="C30" s="85">
        <f t="shared" si="6"/>
        <v>0.8970588235294118</v>
      </c>
      <c r="D30" s="85">
        <f t="shared" si="7"/>
        <v>0.96071428571428574</v>
      </c>
      <c r="E30" s="163">
        <f t="shared" si="8"/>
        <v>0.94117647058823528</v>
      </c>
      <c r="G30" s="3">
        <v>9.5</v>
      </c>
      <c r="H30" s="3">
        <v>9</v>
      </c>
      <c r="I30" s="3">
        <v>9.5</v>
      </c>
      <c r="J30" s="3">
        <v>10</v>
      </c>
      <c r="K30" s="3">
        <v>10</v>
      </c>
      <c r="L30" s="3">
        <v>10</v>
      </c>
      <c r="M30" s="3">
        <v>9.5</v>
      </c>
      <c r="N30" s="3">
        <v>9</v>
      </c>
      <c r="O30" s="3">
        <v>10</v>
      </c>
      <c r="P30" s="3">
        <v>10</v>
      </c>
      <c r="Q30" s="3">
        <v>9</v>
      </c>
      <c r="R30" s="3">
        <v>9.5</v>
      </c>
      <c r="S30" s="3">
        <v>9</v>
      </c>
      <c r="T30" s="3">
        <v>9</v>
      </c>
      <c r="U30" s="3">
        <v>9.5</v>
      </c>
      <c r="V30" s="3">
        <v>10</v>
      </c>
      <c r="W30" s="3">
        <v>0</v>
      </c>
    </row>
    <row r="31" spans="1:27" x14ac:dyDescent="0.3">
      <c r="A31" s="86" t="s">
        <v>696</v>
      </c>
      <c r="B31" s="91" t="s">
        <v>359</v>
      </c>
      <c r="C31" s="85">
        <f t="shared" si="6"/>
        <v>0.55588235294117649</v>
      </c>
      <c r="D31" s="85">
        <f t="shared" si="7"/>
        <v>0.67500000000000004</v>
      </c>
      <c r="E31" s="163">
        <f t="shared" si="8"/>
        <v>0.70588235294117652</v>
      </c>
      <c r="G31" s="3">
        <v>6</v>
      </c>
      <c r="H31" s="3">
        <v>9.5</v>
      </c>
      <c r="I31" s="3">
        <v>0</v>
      </c>
      <c r="J31" s="3">
        <v>0</v>
      </c>
      <c r="K31" s="3">
        <v>8.5</v>
      </c>
      <c r="L31" s="3">
        <v>0</v>
      </c>
      <c r="M31" s="3">
        <v>9.5</v>
      </c>
      <c r="N31" s="3">
        <v>6</v>
      </c>
      <c r="O31" s="3">
        <v>9</v>
      </c>
      <c r="P31" s="3">
        <v>5.5</v>
      </c>
      <c r="Q31" s="3">
        <v>7</v>
      </c>
      <c r="R31" s="3">
        <v>7.5</v>
      </c>
      <c r="S31" s="3">
        <v>7</v>
      </c>
      <c r="T31" s="3">
        <v>9.5</v>
      </c>
      <c r="U31" s="3">
        <v>9.5</v>
      </c>
      <c r="V31" s="3">
        <v>0</v>
      </c>
      <c r="W31" s="3">
        <v>0</v>
      </c>
    </row>
    <row r="32" spans="1:27" x14ac:dyDescent="0.3">
      <c r="A32" s="86" t="s">
        <v>697</v>
      </c>
      <c r="B32" s="91" t="s">
        <v>796</v>
      </c>
      <c r="C32" s="85">
        <f t="shared" si="6"/>
        <v>0.79117647058823526</v>
      </c>
      <c r="D32" s="85">
        <f t="shared" si="7"/>
        <v>0.82499999999999996</v>
      </c>
      <c r="E32" s="163">
        <f t="shared" si="8"/>
        <v>1</v>
      </c>
      <c r="G32" s="3">
        <v>7.5</v>
      </c>
      <c r="H32" s="3">
        <v>9.5</v>
      </c>
      <c r="I32" s="3">
        <v>8</v>
      </c>
      <c r="J32" s="3">
        <v>9</v>
      </c>
      <c r="K32" s="3">
        <v>8</v>
      </c>
      <c r="L32" s="3">
        <v>7.5</v>
      </c>
      <c r="M32" s="3">
        <v>9</v>
      </c>
      <c r="N32" s="3">
        <v>8</v>
      </c>
      <c r="O32" s="3">
        <v>8</v>
      </c>
      <c r="P32" s="3">
        <v>8.5</v>
      </c>
      <c r="Q32" s="3">
        <v>8.5</v>
      </c>
      <c r="R32" s="3">
        <v>5.5</v>
      </c>
      <c r="S32" s="3">
        <v>8</v>
      </c>
      <c r="T32" s="3">
        <v>7</v>
      </c>
      <c r="U32" s="3">
        <v>9</v>
      </c>
      <c r="V32" s="3">
        <v>7</v>
      </c>
      <c r="W32" s="3">
        <v>6.5</v>
      </c>
    </row>
    <row r="33" spans="1:27" x14ac:dyDescent="0.3">
      <c r="A33" s="86" t="s">
        <v>698</v>
      </c>
      <c r="B33" s="91" t="s">
        <v>830</v>
      </c>
      <c r="C33" s="85">
        <f t="shared" si="6"/>
        <v>0.7</v>
      </c>
      <c r="D33" s="85">
        <f t="shared" si="7"/>
        <v>0.85</v>
      </c>
      <c r="E33" s="163">
        <f t="shared" si="8"/>
        <v>0.76470588235294112</v>
      </c>
      <c r="G33" s="3">
        <v>8.5</v>
      </c>
      <c r="H33" s="3">
        <v>10</v>
      </c>
      <c r="I33" s="3">
        <v>9</v>
      </c>
      <c r="J33" s="3">
        <v>9</v>
      </c>
      <c r="K33" s="3">
        <v>8.5</v>
      </c>
      <c r="L33" s="3">
        <v>9.5</v>
      </c>
      <c r="M33" s="3">
        <v>10</v>
      </c>
      <c r="N33" s="3">
        <v>9</v>
      </c>
      <c r="O33" s="3">
        <v>8</v>
      </c>
      <c r="P33" s="3">
        <v>9.5</v>
      </c>
      <c r="Q33" s="3">
        <v>10</v>
      </c>
      <c r="R33" s="3">
        <v>8.5</v>
      </c>
      <c r="S33" s="3">
        <v>9.5</v>
      </c>
      <c r="T33" s="3">
        <v>0</v>
      </c>
      <c r="U33" s="3">
        <v>0</v>
      </c>
      <c r="V33" s="3">
        <v>0</v>
      </c>
      <c r="W33" s="3">
        <v>0</v>
      </c>
    </row>
    <row r="34" spans="1:27" x14ac:dyDescent="0.3">
      <c r="A34" s="86" t="s">
        <v>701</v>
      </c>
      <c r="B34" s="91" t="s">
        <v>531</v>
      </c>
      <c r="C34" s="85">
        <f t="shared" si="6"/>
        <v>0.85</v>
      </c>
      <c r="D34" s="85">
        <f t="shared" si="7"/>
        <v>0.93214285714285716</v>
      </c>
      <c r="E34" s="163">
        <f t="shared" si="8"/>
        <v>0.94117647058823528</v>
      </c>
      <c r="G34" s="3">
        <v>9</v>
      </c>
      <c r="H34" s="3">
        <v>9.5</v>
      </c>
      <c r="I34" s="3">
        <v>9.5</v>
      </c>
      <c r="J34" s="3">
        <v>9.5</v>
      </c>
      <c r="K34" s="3">
        <v>9</v>
      </c>
      <c r="L34" s="3">
        <v>9.5</v>
      </c>
      <c r="M34" s="3">
        <v>10</v>
      </c>
      <c r="N34" s="3">
        <v>9.5</v>
      </c>
      <c r="O34" s="3">
        <v>8.5</v>
      </c>
      <c r="P34" s="3">
        <v>8</v>
      </c>
      <c r="Q34" s="3">
        <v>10</v>
      </c>
      <c r="R34" s="3">
        <v>9.5</v>
      </c>
      <c r="S34" s="3">
        <v>8</v>
      </c>
      <c r="T34" s="3">
        <v>9.5</v>
      </c>
      <c r="U34" s="3">
        <v>6</v>
      </c>
      <c r="V34" s="3">
        <v>0</v>
      </c>
      <c r="W34" s="3">
        <v>9.5</v>
      </c>
      <c r="AA34" s="4" t="s">
        <v>946</v>
      </c>
    </row>
    <row r="35" spans="1:27" x14ac:dyDescent="0.3">
      <c r="A35" s="86" t="s">
        <v>702</v>
      </c>
      <c r="B35" s="91" t="s">
        <v>66</v>
      </c>
      <c r="C35" s="85">
        <f t="shared" si="6"/>
        <v>0.72647058823529409</v>
      </c>
      <c r="D35" s="85">
        <f t="shared" si="7"/>
        <v>0.81785714285714284</v>
      </c>
      <c r="E35" s="163">
        <f t="shared" si="8"/>
        <v>0.94117647058823528</v>
      </c>
      <c r="G35" s="3">
        <v>6</v>
      </c>
      <c r="H35" s="3">
        <v>7.5</v>
      </c>
      <c r="I35" s="3">
        <v>8</v>
      </c>
      <c r="J35" s="3">
        <v>9</v>
      </c>
      <c r="K35" s="3">
        <v>7.5</v>
      </c>
      <c r="L35" s="3">
        <v>9</v>
      </c>
      <c r="M35" s="3">
        <v>9</v>
      </c>
      <c r="N35" s="3">
        <v>7</v>
      </c>
      <c r="O35" s="3">
        <v>9.5</v>
      </c>
      <c r="P35" s="3">
        <v>7</v>
      </c>
      <c r="Q35" s="3">
        <v>8</v>
      </c>
      <c r="R35" s="3">
        <v>4</v>
      </c>
      <c r="S35" s="3">
        <v>8.5</v>
      </c>
      <c r="T35" s="3">
        <v>5</v>
      </c>
      <c r="U35" s="3">
        <v>9</v>
      </c>
      <c r="V35" s="3">
        <v>9.5</v>
      </c>
      <c r="W35" s="3">
        <v>0</v>
      </c>
    </row>
    <row r="36" spans="1:27" x14ac:dyDescent="0.3">
      <c r="A36" s="86" t="s">
        <v>362</v>
      </c>
      <c r="B36" s="91" t="s">
        <v>890</v>
      </c>
      <c r="C36" s="85">
        <f t="shared" si="6"/>
        <v>0.65</v>
      </c>
      <c r="D36" s="85">
        <f t="shared" si="7"/>
        <v>0.72499999999999998</v>
      </c>
      <c r="E36" s="163">
        <f t="shared" si="8"/>
        <v>0.94117647058823528</v>
      </c>
      <c r="G36" s="3">
        <v>6</v>
      </c>
      <c r="H36" s="3">
        <v>7.5</v>
      </c>
      <c r="I36" s="3">
        <v>6.5</v>
      </c>
      <c r="J36" s="3">
        <v>0</v>
      </c>
      <c r="K36" s="3">
        <v>7.5</v>
      </c>
      <c r="L36" s="3">
        <v>9.5</v>
      </c>
      <c r="M36" s="3">
        <v>9.5</v>
      </c>
      <c r="N36" s="3">
        <v>8</v>
      </c>
      <c r="O36" s="3">
        <v>9</v>
      </c>
      <c r="P36" s="3">
        <v>7</v>
      </c>
      <c r="Q36" s="3">
        <v>7</v>
      </c>
      <c r="R36" s="3">
        <v>8</v>
      </c>
      <c r="S36" s="3">
        <v>5</v>
      </c>
      <c r="T36" s="3">
        <v>5</v>
      </c>
      <c r="U36" s="3">
        <v>5</v>
      </c>
      <c r="V36" s="3">
        <v>6</v>
      </c>
      <c r="W36" s="3">
        <v>4</v>
      </c>
    </row>
    <row r="37" spans="1:27" x14ac:dyDescent="0.3">
      <c r="A37" s="86" t="s">
        <v>703</v>
      </c>
      <c r="B37" s="91" t="s">
        <v>704</v>
      </c>
      <c r="C37" s="85">
        <f t="shared" si="6"/>
        <v>0.93235294117647061</v>
      </c>
      <c r="D37" s="85">
        <f t="shared" si="7"/>
        <v>0.95357142857142863</v>
      </c>
      <c r="E37" s="163">
        <f t="shared" si="8"/>
        <v>1</v>
      </c>
      <c r="G37" s="3">
        <v>8</v>
      </c>
      <c r="H37" s="3">
        <v>10</v>
      </c>
      <c r="I37" s="3">
        <v>9</v>
      </c>
      <c r="J37" s="3">
        <v>10</v>
      </c>
      <c r="K37" s="3">
        <v>10</v>
      </c>
      <c r="L37" s="3">
        <v>9.5</v>
      </c>
      <c r="M37" s="3">
        <v>9</v>
      </c>
      <c r="N37" s="3">
        <v>9.5</v>
      </c>
      <c r="O37" s="3">
        <v>9</v>
      </c>
      <c r="P37" s="3">
        <v>9</v>
      </c>
      <c r="Q37" s="3">
        <v>10</v>
      </c>
      <c r="R37" s="3">
        <v>10</v>
      </c>
      <c r="S37" s="3">
        <v>8</v>
      </c>
      <c r="T37" s="3">
        <v>10</v>
      </c>
      <c r="U37" s="3">
        <v>9</v>
      </c>
      <c r="V37" s="3">
        <v>9</v>
      </c>
      <c r="W37" s="3">
        <v>9.5</v>
      </c>
    </row>
    <row r="38" spans="1:27" x14ac:dyDescent="0.3">
      <c r="A38" s="86" t="s">
        <v>705</v>
      </c>
      <c r="B38" s="91" t="s">
        <v>448</v>
      </c>
      <c r="C38" s="85">
        <f t="shared" si="6"/>
        <v>0.76470588235294112</v>
      </c>
      <c r="D38" s="85">
        <f t="shared" si="7"/>
        <v>0.87142857142857144</v>
      </c>
      <c r="E38" s="163">
        <f t="shared" si="8"/>
        <v>0.94117647058823528</v>
      </c>
      <c r="G38" s="3">
        <v>6.5</v>
      </c>
      <c r="H38" s="3">
        <v>10</v>
      </c>
      <c r="I38" s="3">
        <v>8.5</v>
      </c>
      <c r="J38" s="3">
        <v>9</v>
      </c>
      <c r="K38" s="3">
        <v>10</v>
      </c>
      <c r="L38" s="3">
        <v>9.5</v>
      </c>
      <c r="M38" s="3">
        <v>8.5</v>
      </c>
      <c r="N38" s="3">
        <v>0</v>
      </c>
      <c r="O38" s="3">
        <v>8.5</v>
      </c>
      <c r="P38" s="3">
        <v>6</v>
      </c>
      <c r="Q38" s="3">
        <v>9</v>
      </c>
      <c r="R38" s="3">
        <v>9.5</v>
      </c>
      <c r="S38" s="3">
        <v>6</v>
      </c>
      <c r="T38" s="3">
        <v>10</v>
      </c>
      <c r="U38" s="3">
        <v>7.5</v>
      </c>
      <c r="V38" s="3">
        <v>2</v>
      </c>
      <c r="W38" s="3">
        <v>9.5</v>
      </c>
    </row>
    <row r="39" spans="1:27" x14ac:dyDescent="0.3">
      <c r="A39" s="86" t="s">
        <v>706</v>
      </c>
      <c r="B39" s="91" t="s">
        <v>76</v>
      </c>
      <c r="C39" s="85">
        <f t="shared" si="6"/>
        <v>0.81764705882352939</v>
      </c>
      <c r="D39" s="85">
        <f t="shared" si="7"/>
        <v>0.88571428571428568</v>
      </c>
      <c r="E39" s="163">
        <f t="shared" si="8"/>
        <v>0.94117647058823528</v>
      </c>
      <c r="G39" s="3">
        <v>0</v>
      </c>
      <c r="H39" s="3">
        <v>9</v>
      </c>
      <c r="I39" s="3">
        <v>8.5</v>
      </c>
      <c r="J39" s="3">
        <v>8</v>
      </c>
      <c r="K39" s="3">
        <v>9</v>
      </c>
      <c r="L39" s="3">
        <v>9.5</v>
      </c>
      <c r="M39" s="3">
        <v>10</v>
      </c>
      <c r="N39" s="3">
        <v>8</v>
      </c>
      <c r="O39" s="3">
        <v>8.5</v>
      </c>
      <c r="P39" s="3">
        <v>8</v>
      </c>
      <c r="Q39" s="3">
        <v>9.5</v>
      </c>
      <c r="R39" s="3">
        <v>9.5</v>
      </c>
      <c r="S39" s="3">
        <v>8.5</v>
      </c>
      <c r="T39" s="3">
        <v>9</v>
      </c>
      <c r="U39" s="3">
        <v>8</v>
      </c>
      <c r="V39" s="3">
        <v>9</v>
      </c>
      <c r="W39" s="3">
        <v>7</v>
      </c>
      <c r="AA39" s="4" t="s">
        <v>911</v>
      </c>
    </row>
    <row r="40" spans="1:27" x14ac:dyDescent="0.3">
      <c r="A40" s="86" t="s">
        <v>707</v>
      </c>
      <c r="B40" s="91" t="s">
        <v>693</v>
      </c>
      <c r="C40" s="85">
        <f t="shared" si="6"/>
        <v>0.93235294117647061</v>
      </c>
      <c r="D40" s="85">
        <f t="shared" si="7"/>
        <v>0.95</v>
      </c>
      <c r="E40" s="163">
        <f t="shared" si="8"/>
        <v>1</v>
      </c>
      <c r="G40" s="3">
        <v>9</v>
      </c>
      <c r="H40" s="3">
        <v>10</v>
      </c>
      <c r="I40" s="3">
        <v>10</v>
      </c>
      <c r="J40" s="3">
        <v>10</v>
      </c>
      <c r="K40" s="3">
        <v>8</v>
      </c>
      <c r="L40" s="3">
        <v>10</v>
      </c>
      <c r="M40" s="3">
        <v>10</v>
      </c>
      <c r="N40" s="3">
        <v>9</v>
      </c>
      <c r="O40" s="3">
        <v>9.5</v>
      </c>
      <c r="P40" s="3">
        <v>9</v>
      </c>
      <c r="Q40" s="3">
        <v>10</v>
      </c>
      <c r="R40" s="3">
        <v>9.5</v>
      </c>
      <c r="S40" s="3">
        <v>9</v>
      </c>
      <c r="T40" s="3">
        <v>9</v>
      </c>
      <c r="U40" s="3">
        <v>9</v>
      </c>
      <c r="V40" s="3">
        <v>8.5</v>
      </c>
      <c r="W40" s="3">
        <v>9</v>
      </c>
    </row>
    <row r="41" spans="1:27" x14ac:dyDescent="0.3">
      <c r="A41" s="86" t="s">
        <v>708</v>
      </c>
      <c r="B41" s="91" t="s">
        <v>575</v>
      </c>
      <c r="C41" s="85">
        <f t="shared" si="6"/>
        <v>0.93529411764705883</v>
      </c>
      <c r="D41" s="85">
        <f t="shared" si="7"/>
        <v>0.95357142857142863</v>
      </c>
      <c r="E41" s="163">
        <f t="shared" si="8"/>
        <v>1</v>
      </c>
      <c r="G41" s="3">
        <v>10</v>
      </c>
      <c r="H41" s="3">
        <v>10</v>
      </c>
      <c r="I41" s="3">
        <v>9</v>
      </c>
      <c r="J41" s="3">
        <v>10</v>
      </c>
      <c r="K41" s="3">
        <v>9.5</v>
      </c>
      <c r="L41" s="3">
        <v>9.5</v>
      </c>
      <c r="M41" s="3">
        <v>10</v>
      </c>
      <c r="N41" s="3">
        <v>9</v>
      </c>
      <c r="O41" s="3">
        <v>9</v>
      </c>
      <c r="P41" s="3">
        <v>9.5</v>
      </c>
      <c r="Q41" s="3">
        <v>9.5</v>
      </c>
      <c r="R41" s="3">
        <v>9.5</v>
      </c>
      <c r="S41" s="3">
        <v>10</v>
      </c>
      <c r="T41" s="3">
        <v>8</v>
      </c>
      <c r="U41" s="3">
        <v>9</v>
      </c>
      <c r="V41" s="3">
        <v>8.5</v>
      </c>
      <c r="W41" s="3">
        <v>9</v>
      </c>
    </row>
    <row r="42" spans="1:27" x14ac:dyDescent="0.3">
      <c r="A42" s="86" t="s">
        <v>709</v>
      </c>
      <c r="B42" s="91" t="s">
        <v>861</v>
      </c>
      <c r="C42" s="85">
        <f t="shared" si="6"/>
        <v>0.72941176470588232</v>
      </c>
      <c r="D42" s="85">
        <f t="shared" si="7"/>
        <v>0.84285714285714286</v>
      </c>
      <c r="E42" s="163">
        <f t="shared" si="8"/>
        <v>0.88235294117647056</v>
      </c>
      <c r="G42" s="3">
        <v>6</v>
      </c>
      <c r="H42" s="3">
        <v>8.5</v>
      </c>
      <c r="I42" s="3">
        <v>8.5</v>
      </c>
      <c r="J42" s="3">
        <v>9.5</v>
      </c>
      <c r="K42" s="3">
        <v>7.5</v>
      </c>
      <c r="L42" s="3">
        <v>9</v>
      </c>
      <c r="M42" s="3">
        <v>10</v>
      </c>
      <c r="N42" s="3">
        <v>8.5</v>
      </c>
      <c r="O42" s="3">
        <v>7.5</v>
      </c>
      <c r="P42" s="3">
        <v>8</v>
      </c>
      <c r="Q42" s="3">
        <v>9.5</v>
      </c>
      <c r="R42" s="3">
        <v>8</v>
      </c>
      <c r="S42" s="3">
        <v>0</v>
      </c>
      <c r="T42" s="3">
        <v>7</v>
      </c>
      <c r="U42" s="3">
        <v>0</v>
      </c>
      <c r="V42" s="3">
        <v>7.5</v>
      </c>
      <c r="W42" s="3">
        <v>9</v>
      </c>
    </row>
    <row r="43" spans="1:27" x14ac:dyDescent="0.3">
      <c r="A43" s="86" t="s">
        <v>710</v>
      </c>
      <c r="B43" s="91" t="s">
        <v>589</v>
      </c>
      <c r="C43" s="85">
        <f t="shared" si="6"/>
        <v>0.91176470588235292</v>
      </c>
      <c r="D43" s="85">
        <f t="shared" si="7"/>
        <v>0.94285714285714284</v>
      </c>
      <c r="E43" s="163">
        <f t="shared" si="8"/>
        <v>1</v>
      </c>
      <c r="G43" s="3">
        <v>7</v>
      </c>
      <c r="H43" s="3">
        <v>9</v>
      </c>
      <c r="I43" s="3">
        <v>9.5</v>
      </c>
      <c r="J43" s="3">
        <v>8</v>
      </c>
      <c r="K43" s="3">
        <v>9</v>
      </c>
      <c r="L43" s="3">
        <v>10</v>
      </c>
      <c r="M43" s="3">
        <v>8</v>
      </c>
      <c r="N43" s="3">
        <v>10</v>
      </c>
      <c r="O43" s="3">
        <v>9.5</v>
      </c>
      <c r="P43" s="3">
        <v>9.5</v>
      </c>
      <c r="Q43" s="3">
        <v>9</v>
      </c>
      <c r="R43" s="3">
        <v>9</v>
      </c>
      <c r="S43" s="3">
        <v>9.5</v>
      </c>
      <c r="T43" s="3">
        <v>9.5</v>
      </c>
      <c r="U43" s="3">
        <v>9</v>
      </c>
      <c r="V43" s="3">
        <v>10</v>
      </c>
      <c r="W43" s="3">
        <v>9.5</v>
      </c>
    </row>
    <row r="44" spans="1:27" x14ac:dyDescent="0.3">
      <c r="A44" s="86" t="s">
        <v>425</v>
      </c>
      <c r="B44" s="91" t="s">
        <v>840</v>
      </c>
      <c r="C44" s="85">
        <f t="shared" si="6"/>
        <v>0.73529411764705888</v>
      </c>
      <c r="D44" s="85">
        <f t="shared" si="7"/>
        <v>0.8928571428571429</v>
      </c>
      <c r="E44" s="163">
        <f t="shared" si="8"/>
        <v>0.82352941176470584</v>
      </c>
      <c r="G44" s="3">
        <v>9</v>
      </c>
      <c r="H44" s="3">
        <v>7.5</v>
      </c>
      <c r="I44" s="3">
        <v>9.5</v>
      </c>
      <c r="J44" s="3">
        <v>10</v>
      </c>
      <c r="K44" s="3">
        <v>10</v>
      </c>
      <c r="L44" s="3">
        <v>10</v>
      </c>
      <c r="M44" s="3">
        <v>10</v>
      </c>
      <c r="N44" s="3">
        <v>8.5</v>
      </c>
      <c r="O44" s="3">
        <v>9</v>
      </c>
      <c r="P44" s="3">
        <v>7.5</v>
      </c>
      <c r="Q44" s="3">
        <v>0</v>
      </c>
      <c r="R44" s="3">
        <v>9</v>
      </c>
      <c r="S44" s="3">
        <v>8</v>
      </c>
      <c r="T44" s="3">
        <v>0</v>
      </c>
      <c r="U44" s="3">
        <v>8</v>
      </c>
      <c r="V44" s="3">
        <v>0</v>
      </c>
      <c r="W44" s="3">
        <v>9</v>
      </c>
    </row>
    <row r="45" spans="1:27" x14ac:dyDescent="0.3">
      <c r="A45" s="86" t="s">
        <v>711</v>
      </c>
      <c r="B45" s="91" t="s">
        <v>712</v>
      </c>
      <c r="C45" s="85">
        <f t="shared" si="6"/>
        <v>0.91764705882352937</v>
      </c>
      <c r="D45" s="85">
        <f t="shared" si="7"/>
        <v>0.94285714285714284</v>
      </c>
      <c r="E45" s="163">
        <f t="shared" si="8"/>
        <v>1</v>
      </c>
      <c r="G45" s="3">
        <v>9</v>
      </c>
      <c r="H45" s="3">
        <v>9.5</v>
      </c>
      <c r="I45" s="3">
        <v>9</v>
      </c>
      <c r="J45" s="3">
        <v>8</v>
      </c>
      <c r="K45" s="3">
        <v>10</v>
      </c>
      <c r="L45" s="3">
        <v>10</v>
      </c>
      <c r="M45" s="3">
        <v>10</v>
      </c>
      <c r="N45" s="3">
        <v>9</v>
      </c>
      <c r="O45" s="3">
        <v>9.5</v>
      </c>
      <c r="P45" s="3">
        <v>9</v>
      </c>
      <c r="Q45" s="3">
        <v>9.5</v>
      </c>
      <c r="R45" s="3">
        <v>8.5</v>
      </c>
      <c r="S45" s="3">
        <v>9</v>
      </c>
      <c r="T45" s="3">
        <v>7.5</v>
      </c>
      <c r="U45" s="3">
        <v>9.5</v>
      </c>
      <c r="V45" s="3">
        <v>9.5</v>
      </c>
      <c r="W45" s="3">
        <v>9.5</v>
      </c>
    </row>
    <row r="46" spans="1:27" x14ac:dyDescent="0.3">
      <c r="A46" s="86" t="s">
        <v>713</v>
      </c>
      <c r="B46" s="91" t="s">
        <v>896</v>
      </c>
      <c r="C46" s="85">
        <f t="shared" si="6"/>
        <v>0.93235294117647061</v>
      </c>
      <c r="D46" s="85">
        <f t="shared" si="7"/>
        <v>0.99642857142857144</v>
      </c>
      <c r="E46" s="163">
        <f t="shared" si="8"/>
        <v>0.94117647058823528</v>
      </c>
      <c r="G46" s="3">
        <v>10</v>
      </c>
      <c r="H46" s="3">
        <v>10</v>
      </c>
      <c r="I46" s="3">
        <v>10</v>
      </c>
      <c r="J46" s="3">
        <v>10</v>
      </c>
      <c r="K46" s="3">
        <v>10</v>
      </c>
      <c r="L46" s="3">
        <v>9.5</v>
      </c>
      <c r="M46" s="3">
        <v>10</v>
      </c>
      <c r="N46" s="3">
        <v>9.5</v>
      </c>
      <c r="O46" s="3">
        <v>10</v>
      </c>
      <c r="P46" s="3">
        <v>9.5</v>
      </c>
      <c r="Q46" s="3">
        <v>10</v>
      </c>
      <c r="R46" s="3">
        <v>10</v>
      </c>
      <c r="S46" s="3">
        <v>10</v>
      </c>
      <c r="T46" s="3">
        <v>10</v>
      </c>
      <c r="U46" s="3">
        <v>10</v>
      </c>
      <c r="V46" s="3">
        <v>10</v>
      </c>
      <c r="W46" s="3">
        <v>0</v>
      </c>
    </row>
    <row r="47" spans="1:27" x14ac:dyDescent="0.3">
      <c r="A47" s="86" t="s">
        <v>714</v>
      </c>
      <c r="B47" s="91" t="s">
        <v>715</v>
      </c>
      <c r="C47" s="85">
        <f t="shared" si="6"/>
        <v>0.71176470588235297</v>
      </c>
      <c r="D47" s="85">
        <f t="shared" si="7"/>
        <v>0.86428571428571432</v>
      </c>
      <c r="E47" s="163">
        <f t="shared" si="8"/>
        <v>0.82352941176470584</v>
      </c>
      <c r="G47" s="3">
        <v>8.5</v>
      </c>
      <c r="H47" s="3">
        <v>9</v>
      </c>
      <c r="I47" s="3">
        <v>0</v>
      </c>
      <c r="J47" s="3">
        <v>9.5</v>
      </c>
      <c r="K47" s="3">
        <v>9.5</v>
      </c>
      <c r="L47" s="3">
        <v>0</v>
      </c>
      <c r="M47" s="3">
        <v>10</v>
      </c>
      <c r="N47" s="3">
        <v>9</v>
      </c>
      <c r="O47" s="3">
        <v>7.5</v>
      </c>
      <c r="P47" s="3">
        <v>10</v>
      </c>
      <c r="Q47" s="3">
        <v>9.5</v>
      </c>
      <c r="R47" s="3">
        <v>7</v>
      </c>
      <c r="S47" s="3">
        <v>8</v>
      </c>
      <c r="T47" s="3">
        <v>6</v>
      </c>
      <c r="U47" s="3">
        <v>8</v>
      </c>
      <c r="V47" s="3">
        <v>0</v>
      </c>
      <c r="W47" s="3">
        <v>9.5</v>
      </c>
    </row>
    <row r="48" spans="1:27" s="114" customFormat="1" x14ac:dyDescent="0.3">
      <c r="A48" s="107" t="s">
        <v>123</v>
      </c>
      <c r="B48" s="108" t="s">
        <v>716</v>
      </c>
      <c r="C48" s="113"/>
      <c r="D48" s="113"/>
      <c r="E48" s="113"/>
      <c r="G48" s="114">
        <v>0</v>
      </c>
      <c r="H48" s="114">
        <v>0</v>
      </c>
      <c r="I48" s="114">
        <v>0</v>
      </c>
      <c r="AA48" s="115"/>
    </row>
    <row r="49" spans="1:27" s="114" customFormat="1" x14ac:dyDescent="0.3">
      <c r="A49" s="123" t="s">
        <v>717</v>
      </c>
      <c r="B49" s="108" t="s">
        <v>718</v>
      </c>
      <c r="C49" s="134"/>
      <c r="D49" s="134"/>
      <c r="E49" s="134"/>
      <c r="G49" s="114">
        <v>5</v>
      </c>
      <c r="H49" s="114">
        <v>7.5</v>
      </c>
      <c r="I49" s="114">
        <v>7.5</v>
      </c>
      <c r="J49" s="114">
        <v>6</v>
      </c>
      <c r="K49" s="114">
        <v>7.5</v>
      </c>
      <c r="L49" s="114">
        <v>9</v>
      </c>
      <c r="M49" s="114">
        <v>7</v>
      </c>
      <c r="N49" s="114">
        <v>4</v>
      </c>
      <c r="O49" s="114">
        <v>8</v>
      </c>
      <c r="P49" s="114">
        <v>4</v>
      </c>
      <c r="Q49" s="114">
        <v>7</v>
      </c>
      <c r="R49" s="114">
        <v>5.5</v>
      </c>
      <c r="S49" s="114">
        <v>9</v>
      </c>
      <c r="AA49" s="115"/>
    </row>
    <row r="50" spans="1:27" x14ac:dyDescent="0.3">
      <c r="A50" s="86" t="s">
        <v>719</v>
      </c>
      <c r="B50" s="91" t="s">
        <v>720</v>
      </c>
      <c r="C50" s="85">
        <f t="shared" ref="C50:C64" si="9">SUM(G50:Y50)/(COUNT(G50:Y50)*$D$1)</f>
        <v>0.80882352941176472</v>
      </c>
      <c r="D50" s="85">
        <f t="shared" ref="D50:D64" si="10">(SUM(G50:Y50)-SMALL(G50:Y50,1)-SMALL(G50:Y50,2)-SMALL(G50:Y50,3))/($D$1*(COUNT(G50:Y50)-$D$2))</f>
        <v>0.88571428571428568</v>
      </c>
      <c r="E50" s="163">
        <f t="shared" ref="E50:E64" si="11">COUNTIF(G50:Y50,"&gt;0")/COUNT(G50:Y50)</f>
        <v>0.94117647058823528</v>
      </c>
      <c r="G50" s="3">
        <v>8</v>
      </c>
      <c r="H50" s="3">
        <v>10</v>
      </c>
      <c r="I50" s="3">
        <v>0</v>
      </c>
      <c r="J50" s="3">
        <v>9.5</v>
      </c>
      <c r="K50" s="3">
        <v>10</v>
      </c>
      <c r="L50" s="3">
        <v>9</v>
      </c>
      <c r="M50" s="3">
        <v>8.5</v>
      </c>
      <c r="N50" s="3">
        <v>6</v>
      </c>
      <c r="O50" s="3">
        <v>8.5</v>
      </c>
      <c r="P50" s="3">
        <v>9.5</v>
      </c>
      <c r="Q50" s="3">
        <v>9.5</v>
      </c>
      <c r="R50" s="3">
        <v>8</v>
      </c>
      <c r="S50" s="3">
        <v>8</v>
      </c>
      <c r="T50" s="3">
        <v>8</v>
      </c>
      <c r="U50" s="3">
        <v>9.5</v>
      </c>
      <c r="V50" s="3">
        <v>8</v>
      </c>
      <c r="W50" s="3">
        <v>7.5</v>
      </c>
    </row>
    <row r="51" spans="1:27" x14ac:dyDescent="0.3">
      <c r="A51" s="86" t="s">
        <v>721</v>
      </c>
      <c r="B51" s="91" t="s">
        <v>243</v>
      </c>
      <c r="C51" s="85">
        <f t="shared" si="9"/>
        <v>0.91176470588235292</v>
      </c>
      <c r="D51" s="85">
        <f t="shared" si="10"/>
        <v>0.9464285714285714</v>
      </c>
      <c r="E51" s="163">
        <f t="shared" si="11"/>
        <v>1</v>
      </c>
      <c r="G51" s="3">
        <v>9</v>
      </c>
      <c r="H51" s="3">
        <v>10</v>
      </c>
      <c r="I51" s="3">
        <v>9</v>
      </c>
      <c r="J51" s="3">
        <v>10</v>
      </c>
      <c r="K51" s="3">
        <v>9</v>
      </c>
      <c r="L51" s="3">
        <v>10</v>
      </c>
      <c r="M51" s="3">
        <v>10</v>
      </c>
      <c r="N51" s="3">
        <v>9</v>
      </c>
      <c r="O51" s="3">
        <v>9.5</v>
      </c>
      <c r="P51" s="3">
        <v>9.5</v>
      </c>
      <c r="Q51" s="3">
        <v>9.5</v>
      </c>
      <c r="R51" s="3">
        <v>8</v>
      </c>
      <c r="S51" s="3">
        <v>7.5</v>
      </c>
      <c r="T51" s="3">
        <v>7</v>
      </c>
      <c r="U51" s="3">
        <v>9.5</v>
      </c>
      <c r="V51" s="3">
        <v>9</v>
      </c>
      <c r="W51" s="3">
        <v>9.5</v>
      </c>
      <c r="AA51" s="4" t="s">
        <v>918</v>
      </c>
    </row>
    <row r="52" spans="1:27" x14ac:dyDescent="0.3">
      <c r="A52" s="86" t="s">
        <v>722</v>
      </c>
      <c r="B52" s="91" t="s">
        <v>723</v>
      </c>
      <c r="C52" s="85">
        <f t="shared" si="9"/>
        <v>0.75882352941176467</v>
      </c>
      <c r="D52" s="85">
        <f t="shared" si="10"/>
        <v>0.87142857142857144</v>
      </c>
      <c r="E52" s="163">
        <f t="shared" si="11"/>
        <v>0.94117647058823528</v>
      </c>
      <c r="G52" s="3">
        <v>8.5</v>
      </c>
      <c r="H52" s="3">
        <v>9</v>
      </c>
      <c r="I52" s="3">
        <v>8.5</v>
      </c>
      <c r="J52" s="3">
        <v>2</v>
      </c>
      <c r="K52" s="3">
        <v>5</v>
      </c>
      <c r="L52" s="3">
        <v>7.5</v>
      </c>
      <c r="M52" s="3">
        <v>10</v>
      </c>
      <c r="N52" s="3">
        <v>9</v>
      </c>
      <c r="O52" s="3">
        <v>9.5</v>
      </c>
      <c r="P52" s="3">
        <v>6</v>
      </c>
      <c r="Q52" s="3">
        <v>0</v>
      </c>
      <c r="R52" s="3">
        <v>10</v>
      </c>
      <c r="S52" s="3">
        <v>9.5</v>
      </c>
      <c r="T52" s="3">
        <v>9</v>
      </c>
      <c r="U52" s="3">
        <v>8.5</v>
      </c>
      <c r="V52" s="3">
        <v>7.5</v>
      </c>
      <c r="W52" s="3">
        <v>9.5</v>
      </c>
    </row>
    <row r="53" spans="1:27" x14ac:dyDescent="0.3">
      <c r="A53" s="86" t="s">
        <v>211</v>
      </c>
      <c r="B53" s="91" t="s">
        <v>724</v>
      </c>
      <c r="C53" s="85">
        <f t="shared" si="9"/>
        <v>0.85</v>
      </c>
      <c r="D53" s="85">
        <f t="shared" si="10"/>
        <v>0.89642857142857146</v>
      </c>
      <c r="E53" s="163">
        <f t="shared" si="11"/>
        <v>1</v>
      </c>
      <c r="G53" s="3">
        <v>9</v>
      </c>
      <c r="H53" s="3">
        <v>8.5</v>
      </c>
      <c r="I53" s="3">
        <v>9</v>
      </c>
      <c r="J53" s="3">
        <v>8</v>
      </c>
      <c r="K53" s="3">
        <v>8</v>
      </c>
      <c r="L53" s="3">
        <v>9.5</v>
      </c>
      <c r="M53" s="3">
        <v>10</v>
      </c>
      <c r="N53" s="3">
        <v>9.5</v>
      </c>
      <c r="O53" s="3">
        <v>9</v>
      </c>
      <c r="P53" s="3">
        <v>8.5</v>
      </c>
      <c r="Q53" s="3">
        <v>9.5</v>
      </c>
      <c r="R53" s="3">
        <v>9</v>
      </c>
      <c r="S53" s="3">
        <v>7</v>
      </c>
      <c r="T53" s="3">
        <v>5</v>
      </c>
      <c r="U53" s="3">
        <v>9</v>
      </c>
      <c r="V53" s="3">
        <v>7</v>
      </c>
      <c r="W53" s="3">
        <v>9</v>
      </c>
    </row>
    <row r="54" spans="1:27" x14ac:dyDescent="0.3">
      <c r="A54" s="86" t="s">
        <v>725</v>
      </c>
      <c r="B54" s="91" t="s">
        <v>75</v>
      </c>
      <c r="C54" s="85">
        <f t="shared" si="9"/>
        <v>0.88235294117647056</v>
      </c>
      <c r="D54" s="85">
        <f t="shared" si="10"/>
        <v>0.9107142857142857</v>
      </c>
      <c r="E54" s="163">
        <f t="shared" si="11"/>
        <v>1</v>
      </c>
      <c r="G54" s="3">
        <v>8</v>
      </c>
      <c r="H54" s="3">
        <v>8.5</v>
      </c>
      <c r="I54" s="3">
        <v>8.5</v>
      </c>
      <c r="J54" s="3">
        <v>9</v>
      </c>
      <c r="K54" s="3">
        <v>9</v>
      </c>
      <c r="L54" s="3">
        <v>9.5</v>
      </c>
      <c r="M54" s="3">
        <v>10</v>
      </c>
      <c r="N54" s="3">
        <v>8</v>
      </c>
      <c r="O54" s="3">
        <v>9.5</v>
      </c>
      <c r="P54" s="3">
        <v>9</v>
      </c>
      <c r="Q54" s="3">
        <v>9</v>
      </c>
      <c r="R54" s="3">
        <v>7</v>
      </c>
      <c r="S54" s="3">
        <v>7.5</v>
      </c>
      <c r="T54" s="3">
        <v>9.5</v>
      </c>
      <c r="U54" s="3">
        <v>9.5</v>
      </c>
      <c r="V54" s="3">
        <v>9.5</v>
      </c>
      <c r="W54" s="3">
        <v>9</v>
      </c>
      <c r="AA54" s="4" t="s">
        <v>916</v>
      </c>
    </row>
    <row r="55" spans="1:27" x14ac:dyDescent="0.3">
      <c r="A55" s="86" t="s">
        <v>726</v>
      </c>
      <c r="B55" s="91" t="s">
        <v>346</v>
      </c>
      <c r="C55" s="85">
        <f t="shared" si="9"/>
        <v>0.75588235294117645</v>
      </c>
      <c r="D55" s="85">
        <f t="shared" si="10"/>
        <v>0.86785714285714288</v>
      </c>
      <c r="E55" s="163">
        <f t="shared" si="11"/>
        <v>0.88235294117647056</v>
      </c>
      <c r="G55" s="3">
        <v>9</v>
      </c>
      <c r="H55" s="3">
        <v>9.5</v>
      </c>
      <c r="I55" s="3">
        <v>9</v>
      </c>
      <c r="J55" s="3">
        <v>8</v>
      </c>
      <c r="K55" s="3">
        <v>9.5</v>
      </c>
      <c r="L55" s="3">
        <v>9</v>
      </c>
      <c r="M55" s="3">
        <v>9.5</v>
      </c>
      <c r="N55" s="3">
        <v>8.5</v>
      </c>
      <c r="O55" s="3">
        <v>8.5</v>
      </c>
      <c r="P55" s="3">
        <v>8</v>
      </c>
      <c r="Q55" s="3">
        <v>0</v>
      </c>
      <c r="R55" s="3">
        <v>9</v>
      </c>
      <c r="S55" s="3">
        <v>7</v>
      </c>
      <c r="T55" s="3">
        <v>8</v>
      </c>
      <c r="U55" s="3">
        <v>9</v>
      </c>
      <c r="V55" s="3">
        <v>0</v>
      </c>
      <c r="W55" s="3">
        <v>7</v>
      </c>
    </row>
    <row r="56" spans="1:27" x14ac:dyDescent="0.3">
      <c r="A56" s="86" t="s">
        <v>174</v>
      </c>
      <c r="B56" s="91" t="s">
        <v>727</v>
      </c>
      <c r="C56" s="85">
        <f t="shared" si="9"/>
        <v>0.94411764705882351</v>
      </c>
      <c r="D56" s="85">
        <f t="shared" si="10"/>
        <v>0.9642857142857143</v>
      </c>
      <c r="E56" s="163">
        <f t="shared" si="11"/>
        <v>1</v>
      </c>
      <c r="G56" s="3">
        <v>9</v>
      </c>
      <c r="H56" s="3">
        <v>10</v>
      </c>
      <c r="I56" s="3">
        <v>8.5</v>
      </c>
      <c r="J56" s="3">
        <v>10</v>
      </c>
      <c r="K56" s="3">
        <v>8.5</v>
      </c>
      <c r="L56" s="3">
        <v>10</v>
      </c>
      <c r="M56" s="3">
        <v>8.5</v>
      </c>
      <c r="N56" s="3">
        <v>10</v>
      </c>
      <c r="O56" s="3">
        <v>9.5</v>
      </c>
      <c r="P56" s="3">
        <v>9.5</v>
      </c>
      <c r="Q56" s="3">
        <v>10</v>
      </c>
      <c r="R56" s="3">
        <v>9.5</v>
      </c>
      <c r="S56" s="3">
        <v>9.5</v>
      </c>
      <c r="T56" s="3">
        <v>9</v>
      </c>
      <c r="U56" s="3">
        <v>10</v>
      </c>
      <c r="V56" s="3">
        <v>10</v>
      </c>
      <c r="W56" s="3">
        <v>9</v>
      </c>
      <c r="AA56" s="4" t="s">
        <v>915</v>
      </c>
    </row>
    <row r="57" spans="1:27" x14ac:dyDescent="0.3">
      <c r="A57" s="86" t="s">
        <v>728</v>
      </c>
      <c r="B57" s="91" t="s">
        <v>729</v>
      </c>
      <c r="C57" s="85">
        <f t="shared" si="9"/>
        <v>0.88235294117647056</v>
      </c>
      <c r="D57" s="85">
        <f t="shared" si="10"/>
        <v>0.95357142857142863</v>
      </c>
      <c r="E57" s="163">
        <f t="shared" si="11"/>
        <v>0.94117647058823528</v>
      </c>
      <c r="G57" s="3">
        <v>8.5</v>
      </c>
      <c r="H57" s="3">
        <v>10</v>
      </c>
      <c r="I57" s="3">
        <v>9</v>
      </c>
      <c r="J57" s="3">
        <v>8</v>
      </c>
      <c r="K57" s="3">
        <v>10</v>
      </c>
      <c r="L57" s="3">
        <v>10</v>
      </c>
      <c r="M57" s="3">
        <v>10</v>
      </c>
      <c r="N57" s="3">
        <v>10</v>
      </c>
      <c r="O57" s="3">
        <v>9</v>
      </c>
      <c r="P57" s="3">
        <v>10</v>
      </c>
      <c r="Q57" s="3">
        <v>9</v>
      </c>
      <c r="R57" s="3">
        <v>9.5</v>
      </c>
      <c r="S57" s="3">
        <v>8.5</v>
      </c>
      <c r="T57" s="3">
        <v>9</v>
      </c>
      <c r="U57" s="3">
        <v>10</v>
      </c>
      <c r="V57" s="3">
        <v>0</v>
      </c>
      <c r="W57" s="3">
        <v>9.5</v>
      </c>
    </row>
    <row r="58" spans="1:27" x14ac:dyDescent="0.3">
      <c r="A58" s="86" t="s">
        <v>730</v>
      </c>
      <c r="B58" s="91" t="s">
        <v>731</v>
      </c>
      <c r="C58" s="85">
        <f t="shared" si="9"/>
        <v>0.92352941176470593</v>
      </c>
      <c r="D58" s="85">
        <f t="shared" si="10"/>
        <v>0.98928571428571432</v>
      </c>
      <c r="E58" s="163">
        <f t="shared" si="11"/>
        <v>0.94117647058823528</v>
      </c>
      <c r="G58" s="3">
        <v>9.5</v>
      </c>
      <c r="H58" s="3">
        <v>10</v>
      </c>
      <c r="I58" s="3">
        <v>10</v>
      </c>
      <c r="J58" s="3">
        <v>10</v>
      </c>
      <c r="K58" s="3">
        <v>10</v>
      </c>
      <c r="L58" s="3">
        <v>10</v>
      </c>
      <c r="M58" s="3">
        <v>10</v>
      </c>
      <c r="N58" s="3">
        <v>9.5</v>
      </c>
      <c r="O58" s="3">
        <v>10</v>
      </c>
      <c r="P58" s="3">
        <v>10</v>
      </c>
      <c r="Q58" s="3">
        <v>9</v>
      </c>
      <c r="R58" s="3">
        <v>0</v>
      </c>
      <c r="S58" s="3">
        <v>10</v>
      </c>
      <c r="T58" s="3">
        <v>9.5</v>
      </c>
      <c r="U58" s="3">
        <v>10</v>
      </c>
      <c r="V58" s="3">
        <v>10</v>
      </c>
      <c r="W58" s="3">
        <v>9.5</v>
      </c>
    </row>
    <row r="59" spans="1:27" x14ac:dyDescent="0.3">
      <c r="A59" s="86" t="s">
        <v>732</v>
      </c>
      <c r="B59" s="91" t="s">
        <v>135</v>
      </c>
      <c r="C59" s="85">
        <f t="shared" si="9"/>
        <v>0.95294117647058818</v>
      </c>
      <c r="D59" s="85">
        <f t="shared" si="10"/>
        <v>0.97142857142857142</v>
      </c>
      <c r="E59" s="163">
        <f t="shared" si="11"/>
        <v>1</v>
      </c>
      <c r="G59" s="3">
        <v>9.5</v>
      </c>
      <c r="H59" s="3">
        <v>9.5</v>
      </c>
      <c r="I59" s="3">
        <v>10</v>
      </c>
      <c r="J59" s="3">
        <v>8</v>
      </c>
      <c r="K59" s="3">
        <v>9.5</v>
      </c>
      <c r="L59" s="3">
        <v>10</v>
      </c>
      <c r="M59" s="3">
        <v>10</v>
      </c>
      <c r="N59" s="3">
        <v>10</v>
      </c>
      <c r="O59" s="3">
        <v>8.5</v>
      </c>
      <c r="P59" s="3">
        <v>9.5</v>
      </c>
      <c r="Q59" s="3">
        <v>10</v>
      </c>
      <c r="R59" s="3">
        <v>10</v>
      </c>
      <c r="S59" s="3">
        <v>9.5</v>
      </c>
      <c r="T59" s="3">
        <v>9.5</v>
      </c>
      <c r="U59" s="3">
        <v>9.5</v>
      </c>
      <c r="V59" s="3">
        <v>9.5</v>
      </c>
      <c r="W59" s="3">
        <v>9.5</v>
      </c>
    </row>
    <row r="60" spans="1:27" x14ac:dyDescent="0.3">
      <c r="A60" s="86" t="s">
        <v>733</v>
      </c>
      <c r="B60" s="91" t="s">
        <v>693</v>
      </c>
      <c r="C60" s="85">
        <f t="shared" si="9"/>
        <v>0.2676470588235294</v>
      </c>
      <c r="D60" s="85">
        <f t="shared" si="10"/>
        <v>0.32500000000000001</v>
      </c>
      <c r="E60" s="163">
        <f t="shared" si="11"/>
        <v>0.41176470588235292</v>
      </c>
      <c r="G60" s="3">
        <v>7</v>
      </c>
      <c r="H60" s="3">
        <v>9</v>
      </c>
      <c r="I60" s="3">
        <v>9</v>
      </c>
      <c r="J60" s="3">
        <v>8</v>
      </c>
      <c r="K60" s="3">
        <v>4</v>
      </c>
      <c r="L60" s="3">
        <v>0</v>
      </c>
      <c r="M60" s="3">
        <v>5.5</v>
      </c>
      <c r="N60" s="3">
        <v>0</v>
      </c>
      <c r="O60" s="3">
        <v>3</v>
      </c>
      <c r="P60" s="3">
        <v>0</v>
      </c>
      <c r="Q60" s="3">
        <v>0</v>
      </c>
      <c r="R60" s="3">
        <v>0</v>
      </c>
      <c r="S60" s="3">
        <v>0</v>
      </c>
      <c r="T60" s="3">
        <v>0</v>
      </c>
      <c r="U60" s="3">
        <v>0</v>
      </c>
      <c r="V60" s="3">
        <v>0</v>
      </c>
      <c r="W60" s="3">
        <v>0</v>
      </c>
    </row>
    <row r="61" spans="1:27" x14ac:dyDescent="0.3">
      <c r="A61" s="86" t="s">
        <v>734</v>
      </c>
      <c r="B61" s="91" t="s">
        <v>203</v>
      </c>
      <c r="C61" s="85">
        <f t="shared" si="9"/>
        <v>0.66176470588235292</v>
      </c>
      <c r="D61" s="85">
        <f t="shared" si="10"/>
        <v>0.71071428571428574</v>
      </c>
      <c r="E61" s="163">
        <f t="shared" si="11"/>
        <v>1</v>
      </c>
      <c r="G61" s="3">
        <v>7</v>
      </c>
      <c r="H61" s="3">
        <v>7</v>
      </c>
      <c r="I61" s="3">
        <v>6</v>
      </c>
      <c r="J61" s="3">
        <v>9</v>
      </c>
      <c r="K61" s="3">
        <v>8</v>
      </c>
      <c r="L61" s="3">
        <v>8</v>
      </c>
      <c r="M61" s="3">
        <v>7</v>
      </c>
      <c r="N61" s="3">
        <v>5</v>
      </c>
      <c r="O61" s="3">
        <v>9</v>
      </c>
      <c r="P61" s="3">
        <v>6</v>
      </c>
      <c r="Q61" s="3">
        <v>6</v>
      </c>
      <c r="R61" s="3">
        <v>8</v>
      </c>
      <c r="S61" s="3">
        <v>6</v>
      </c>
      <c r="T61" s="3">
        <v>6</v>
      </c>
      <c r="U61" s="3">
        <v>6</v>
      </c>
      <c r="V61" s="3">
        <v>6.5</v>
      </c>
      <c r="W61" s="3">
        <v>2</v>
      </c>
    </row>
    <row r="62" spans="1:27" x14ac:dyDescent="0.3">
      <c r="A62" s="86" t="s">
        <v>735</v>
      </c>
      <c r="B62" s="91" t="s">
        <v>262</v>
      </c>
      <c r="C62" s="85">
        <f t="shared" si="9"/>
        <v>0.91470588235294115</v>
      </c>
      <c r="D62" s="85">
        <f t="shared" si="10"/>
        <v>0.95</v>
      </c>
      <c r="E62" s="163">
        <f t="shared" si="11"/>
        <v>1</v>
      </c>
      <c r="G62" s="3">
        <v>9</v>
      </c>
      <c r="H62" s="3">
        <v>10</v>
      </c>
      <c r="I62" s="3">
        <v>9</v>
      </c>
      <c r="J62" s="3">
        <v>10</v>
      </c>
      <c r="K62" s="3">
        <v>10</v>
      </c>
      <c r="L62" s="3">
        <v>9.5</v>
      </c>
      <c r="M62" s="3">
        <v>10</v>
      </c>
      <c r="N62" s="3">
        <v>9</v>
      </c>
      <c r="O62" s="3">
        <v>9.5</v>
      </c>
      <c r="P62" s="3">
        <v>9.5</v>
      </c>
      <c r="Q62" s="3">
        <v>9.5</v>
      </c>
      <c r="R62" s="3">
        <v>8</v>
      </c>
      <c r="S62" s="3">
        <v>7.5</v>
      </c>
      <c r="T62" s="3">
        <v>7</v>
      </c>
      <c r="U62" s="3">
        <v>9.5</v>
      </c>
      <c r="V62" s="3">
        <v>9</v>
      </c>
      <c r="W62" s="3">
        <v>9.5</v>
      </c>
      <c r="AA62" s="4" t="s">
        <v>917</v>
      </c>
    </row>
    <row r="63" spans="1:27" x14ac:dyDescent="0.3">
      <c r="A63" s="86" t="s">
        <v>736</v>
      </c>
      <c r="B63" s="91" t="s">
        <v>737</v>
      </c>
      <c r="C63" s="85">
        <f t="shared" si="9"/>
        <v>0.87058823529411766</v>
      </c>
      <c r="D63" s="85">
        <f t="shared" si="10"/>
        <v>0.90357142857142858</v>
      </c>
      <c r="E63" s="163">
        <f t="shared" si="11"/>
        <v>1</v>
      </c>
      <c r="G63" s="3">
        <v>9</v>
      </c>
      <c r="H63" s="3">
        <v>9</v>
      </c>
      <c r="I63" s="3">
        <v>7.5</v>
      </c>
      <c r="J63" s="3">
        <v>9</v>
      </c>
      <c r="K63" s="3">
        <v>7</v>
      </c>
      <c r="L63" s="3">
        <v>9.5</v>
      </c>
      <c r="M63" s="3">
        <v>10</v>
      </c>
      <c r="N63" s="3">
        <v>9.5</v>
      </c>
      <c r="O63" s="3">
        <v>8</v>
      </c>
      <c r="P63" s="3">
        <v>9</v>
      </c>
      <c r="Q63" s="3">
        <v>9</v>
      </c>
      <c r="R63" s="3">
        <v>9.5</v>
      </c>
      <c r="S63" s="3">
        <v>7</v>
      </c>
      <c r="T63" s="3">
        <v>8</v>
      </c>
      <c r="U63" s="3">
        <v>8.5</v>
      </c>
      <c r="V63" s="3">
        <v>9.5</v>
      </c>
      <c r="W63" s="3">
        <v>9</v>
      </c>
    </row>
    <row r="64" spans="1:27" x14ac:dyDescent="0.3">
      <c r="A64" s="86" t="s">
        <v>738</v>
      </c>
      <c r="B64" s="91" t="s">
        <v>550</v>
      </c>
      <c r="C64" s="85">
        <f t="shared" si="9"/>
        <v>0.95294117647058818</v>
      </c>
      <c r="D64" s="85">
        <f t="shared" si="10"/>
        <v>0.9642857142857143</v>
      </c>
      <c r="E64" s="163">
        <f t="shared" si="11"/>
        <v>1</v>
      </c>
      <c r="G64" s="3">
        <v>9.5</v>
      </c>
      <c r="H64" s="3">
        <v>10</v>
      </c>
      <c r="I64" s="3">
        <v>9</v>
      </c>
      <c r="J64" s="3">
        <v>10</v>
      </c>
      <c r="K64" s="3">
        <v>10</v>
      </c>
      <c r="L64" s="3">
        <v>9.5</v>
      </c>
      <c r="M64" s="3">
        <v>10</v>
      </c>
      <c r="N64" s="3">
        <v>10</v>
      </c>
      <c r="O64" s="3">
        <v>9.5</v>
      </c>
      <c r="P64" s="3">
        <v>9</v>
      </c>
      <c r="Q64" s="3">
        <v>10</v>
      </c>
      <c r="R64" s="3">
        <v>9.5</v>
      </c>
      <c r="S64" s="3">
        <v>9</v>
      </c>
      <c r="T64" s="3">
        <v>10</v>
      </c>
      <c r="U64" s="3">
        <v>9</v>
      </c>
      <c r="V64" s="3">
        <v>9</v>
      </c>
      <c r="W64" s="3">
        <v>9</v>
      </c>
    </row>
  </sheetData>
  <phoneticPr fontId="1" type="noConversion"/>
  <printOptions gridLines="1"/>
  <pageMargins left="0.75" right="0.75" top="1" bottom="1" header="0.5" footer="0.5"/>
  <pageSetup scale="42"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64"/>
  <sheetViews>
    <sheetView tabSelected="1" zoomScale="80" zoomScaleNormal="80" workbookViewId="0">
      <pane xSplit="4" ySplit="3" topLeftCell="L4" activePane="bottomRight" state="frozen"/>
      <selection pane="topRight" activeCell="E1" sqref="E1"/>
      <selection pane="bottomLeft" activeCell="A4" sqref="A4"/>
      <selection pane="bottomRight" activeCell="Y21" sqref="Y21"/>
    </sheetView>
  </sheetViews>
  <sheetFormatPr defaultRowHeight="14" x14ac:dyDescent="0.3"/>
  <cols>
    <col min="1" max="1" width="10" style="11" bestFit="1" customWidth="1"/>
    <col min="2" max="3" width="8.7265625" style="11"/>
    <col min="4" max="4" width="6.1796875" style="11" bestFit="1" customWidth="1"/>
    <col min="5" max="5" width="1.36328125" style="11" customWidth="1"/>
    <col min="6" max="12" width="3.26953125" style="11" customWidth="1"/>
    <col min="13" max="13" width="3.26953125" style="65" customWidth="1"/>
    <col min="14" max="39" width="3.26953125" style="11" customWidth="1"/>
    <col min="40" max="41" width="3" style="11" customWidth="1"/>
    <col min="42" max="16384" width="8.7265625" style="11"/>
  </cols>
  <sheetData>
    <row r="1" spans="1:41" s="1" customFormat="1" x14ac:dyDescent="0.3">
      <c r="A1" s="11" t="s">
        <v>637</v>
      </c>
      <c r="B1" s="11">
        <f>COUNTA(F3:AM3)</f>
        <v>34</v>
      </c>
      <c r="C1" s="57" t="s">
        <v>631</v>
      </c>
      <c r="D1">
        <v>2</v>
      </c>
      <c r="E1"/>
      <c r="F1" s="1" t="s">
        <v>906</v>
      </c>
      <c r="H1" s="1" t="s">
        <v>913</v>
      </c>
      <c r="K1" s="1" t="s">
        <v>914</v>
      </c>
      <c r="M1" s="63"/>
      <c r="N1" s="1" t="s">
        <v>919</v>
      </c>
      <c r="Q1" s="1" t="s">
        <v>932</v>
      </c>
      <c r="U1" s="1" t="s">
        <v>933</v>
      </c>
      <c r="X1" s="1" t="s">
        <v>937</v>
      </c>
      <c r="Z1" s="1" t="s">
        <v>940</v>
      </c>
      <c r="AC1" s="1" t="s">
        <v>959</v>
      </c>
      <c r="AF1" s="1" t="s">
        <v>958</v>
      </c>
      <c r="AH1" s="1" t="s">
        <v>957</v>
      </c>
      <c r="AK1" s="1" t="s">
        <v>962</v>
      </c>
      <c r="AN1" s="1" t="s">
        <v>966</v>
      </c>
    </row>
    <row r="2" spans="1:41" s="1" customFormat="1" x14ac:dyDescent="0.3">
      <c r="A2" s="11"/>
      <c r="B2" s="11"/>
      <c r="C2" s="29" t="s">
        <v>632</v>
      </c>
      <c r="D2" s="25">
        <v>4</v>
      </c>
      <c r="E2" s="25"/>
      <c r="M2" s="63"/>
    </row>
    <row r="3" spans="1:41" s="10" customFormat="1" x14ac:dyDescent="0.3">
      <c r="A3" s="32" t="s">
        <v>0</v>
      </c>
      <c r="B3" s="32" t="s">
        <v>72</v>
      </c>
      <c r="C3" s="10" t="s">
        <v>3</v>
      </c>
      <c r="D3" s="10" t="s">
        <v>13</v>
      </c>
      <c r="F3" s="10">
        <v>1</v>
      </c>
      <c r="G3" s="10">
        <v>2</v>
      </c>
      <c r="H3" s="62">
        <v>3</v>
      </c>
      <c r="I3" s="62">
        <v>4</v>
      </c>
      <c r="J3" s="62">
        <v>5</v>
      </c>
      <c r="K3" s="10">
        <v>6</v>
      </c>
      <c r="L3" s="10">
        <v>7</v>
      </c>
      <c r="M3" s="64">
        <v>8</v>
      </c>
      <c r="N3" s="62">
        <v>9</v>
      </c>
      <c r="O3" s="62">
        <v>10</v>
      </c>
      <c r="P3" s="62">
        <v>11</v>
      </c>
      <c r="Q3" s="10">
        <v>12</v>
      </c>
      <c r="R3" s="10">
        <v>13</v>
      </c>
      <c r="S3" s="10">
        <v>14</v>
      </c>
      <c r="T3" s="62">
        <v>15</v>
      </c>
      <c r="U3" s="10">
        <v>15</v>
      </c>
      <c r="V3" s="10">
        <v>16</v>
      </c>
      <c r="W3" s="10">
        <v>17</v>
      </c>
      <c r="X3" s="62">
        <v>18</v>
      </c>
      <c r="Y3" s="62">
        <v>19</v>
      </c>
      <c r="Z3" s="10">
        <v>20</v>
      </c>
      <c r="AA3" s="10">
        <v>21</v>
      </c>
      <c r="AB3" s="10">
        <v>22</v>
      </c>
      <c r="AC3" s="62">
        <v>23</v>
      </c>
      <c r="AD3" s="62">
        <v>24</v>
      </c>
      <c r="AE3" s="62">
        <v>25</v>
      </c>
      <c r="AF3" s="10">
        <v>26</v>
      </c>
      <c r="AG3" s="10">
        <v>27</v>
      </c>
      <c r="AH3" s="62">
        <v>28</v>
      </c>
      <c r="AI3" s="62">
        <v>29</v>
      </c>
      <c r="AJ3" s="62">
        <v>30</v>
      </c>
      <c r="AK3" s="10">
        <v>31</v>
      </c>
      <c r="AL3" s="10">
        <v>32</v>
      </c>
      <c r="AM3" s="10">
        <v>33</v>
      </c>
      <c r="AN3" s="62">
        <v>34</v>
      </c>
      <c r="AO3" s="62">
        <v>35</v>
      </c>
    </row>
    <row r="4" spans="1:41" s="31" customFormat="1" x14ac:dyDescent="0.3">
      <c r="A4" s="86" t="s">
        <v>467</v>
      </c>
      <c r="B4" s="91" t="s">
        <v>662</v>
      </c>
      <c r="C4" s="38">
        <f>SUM(F4:AO4)/(COUNT(F4:AO4)*$D$1)</f>
        <v>0.71323529411764708</v>
      </c>
      <c r="D4" s="17">
        <f>(SUM(F4:AO4)-SMALL(F4:AO4,1)-SMALL(F4:AO4,2)-SMALL(F4:AO4,3)-SMALL(F4:AO4,4))/((COUNT(F4:AO4)-$D$2)*2)</f>
        <v>0.80833333333333335</v>
      </c>
      <c r="F4" s="58">
        <v>2</v>
      </c>
      <c r="G4" s="58">
        <v>2</v>
      </c>
      <c r="H4" s="58">
        <v>2</v>
      </c>
      <c r="I4" s="58">
        <v>2</v>
      </c>
      <c r="J4" s="58">
        <v>2</v>
      </c>
      <c r="K4" s="58">
        <v>2</v>
      </c>
      <c r="L4" s="58">
        <v>2</v>
      </c>
      <c r="M4" s="63"/>
      <c r="N4" s="58">
        <v>2</v>
      </c>
      <c r="O4" s="58">
        <v>2</v>
      </c>
      <c r="P4" s="58">
        <v>2</v>
      </c>
      <c r="Q4" s="58">
        <v>2</v>
      </c>
      <c r="R4" s="58">
        <v>1</v>
      </c>
      <c r="S4" s="1">
        <v>0</v>
      </c>
      <c r="T4" s="58">
        <v>2</v>
      </c>
      <c r="U4" s="1">
        <v>0</v>
      </c>
      <c r="V4" s="58">
        <v>2</v>
      </c>
      <c r="W4" s="58">
        <v>2</v>
      </c>
      <c r="X4" s="133">
        <v>1</v>
      </c>
      <c r="Y4">
        <v>2</v>
      </c>
      <c r="Z4" s="58">
        <v>1</v>
      </c>
      <c r="AA4">
        <v>1.5</v>
      </c>
      <c r="AB4">
        <v>2</v>
      </c>
      <c r="AC4">
        <v>2</v>
      </c>
      <c r="AD4" s="1">
        <v>0</v>
      </c>
      <c r="AE4" s="1">
        <v>0</v>
      </c>
      <c r="AF4" s="1">
        <v>2</v>
      </c>
      <c r="AG4" s="58"/>
      <c r="AH4" s="1">
        <v>2</v>
      </c>
      <c r="AI4" s="1">
        <v>2</v>
      </c>
      <c r="AJ4" s="1">
        <v>2</v>
      </c>
      <c r="AK4" s="1">
        <v>0</v>
      </c>
      <c r="AL4" s="1">
        <v>0</v>
      </c>
      <c r="AM4" s="1">
        <v>0</v>
      </c>
      <c r="AN4" s="1">
        <v>0</v>
      </c>
      <c r="AO4" s="31">
        <v>2</v>
      </c>
    </row>
    <row r="5" spans="1:41" x14ac:dyDescent="0.3">
      <c r="A5" s="86" t="s">
        <v>663</v>
      </c>
      <c r="B5" s="91" t="s">
        <v>764</v>
      </c>
      <c r="C5" s="38">
        <f>SUM(F5:AO5)/(COUNT(F5:AO5)*$D$1)</f>
        <v>0.96323529411764708</v>
      </c>
      <c r="D5" s="17">
        <f>(SUM(F5:AO5)-SMALL(F5:AO5,1)-SMALL(F5:AO5,2)-SMALL(F5:AO5,3)-SMALL(F5:AO5,4))/((COUNT(F5:AO5)-$D$2)*2)</f>
        <v>1</v>
      </c>
      <c r="F5" s="58">
        <v>2</v>
      </c>
      <c r="G5" s="58">
        <v>2</v>
      </c>
      <c r="H5" s="58">
        <v>2</v>
      </c>
      <c r="I5" s="58">
        <v>2</v>
      </c>
      <c r="J5" s="58">
        <v>2</v>
      </c>
      <c r="K5" s="58">
        <v>2</v>
      </c>
      <c r="L5" s="58">
        <v>2</v>
      </c>
      <c r="N5" s="58">
        <v>2</v>
      </c>
      <c r="O5" s="58">
        <v>2</v>
      </c>
      <c r="P5" s="58">
        <v>2</v>
      </c>
      <c r="Q5" s="58">
        <v>2</v>
      </c>
      <c r="R5" s="58">
        <v>2</v>
      </c>
      <c r="S5" s="124">
        <v>2</v>
      </c>
      <c r="T5" s="58">
        <v>2</v>
      </c>
      <c r="U5" s="58">
        <v>2</v>
      </c>
      <c r="V5" s="58">
        <v>2</v>
      </c>
      <c r="W5" s="58">
        <v>2</v>
      </c>
      <c r="X5" s="1">
        <v>2</v>
      </c>
      <c r="Y5">
        <v>2</v>
      </c>
      <c r="Z5">
        <v>2</v>
      </c>
      <c r="AA5">
        <v>2</v>
      </c>
      <c r="AB5">
        <v>1.5</v>
      </c>
      <c r="AC5">
        <v>2</v>
      </c>
      <c r="AD5" s="1">
        <v>2</v>
      </c>
      <c r="AE5">
        <v>2</v>
      </c>
      <c r="AF5" s="1">
        <v>2</v>
      </c>
      <c r="AH5" s="1">
        <v>2</v>
      </c>
      <c r="AI5" s="1">
        <v>2</v>
      </c>
      <c r="AJ5" s="1">
        <v>2</v>
      </c>
      <c r="AK5" s="11">
        <v>2</v>
      </c>
      <c r="AL5" s="1">
        <v>0</v>
      </c>
      <c r="AM5" s="11">
        <v>2</v>
      </c>
      <c r="AN5" s="11">
        <v>2</v>
      </c>
      <c r="AO5" s="11">
        <v>2</v>
      </c>
    </row>
    <row r="6" spans="1:41" x14ac:dyDescent="0.3">
      <c r="A6" s="86" t="s">
        <v>664</v>
      </c>
      <c r="B6" s="91" t="s">
        <v>665</v>
      </c>
      <c r="C6" s="38">
        <f t="shared" ref="C6:C8" si="0">SUM(F6:AO6)/(COUNT(F6:AO6)*$D$1)</f>
        <v>0.67647058823529416</v>
      </c>
      <c r="D6" s="17">
        <f t="shared" ref="D6:D8" si="1">(SUM(F6:AO6)-SMALL(F6:AO6,1)-SMALL(F6:AO6,2)-SMALL(F6:AO6,3)-SMALL(F6:AO6,4))/((COUNT(F6:AO6)-$D$2)*2)</f>
        <v>0.76666666666666672</v>
      </c>
      <c r="F6" s="58">
        <v>2</v>
      </c>
      <c r="G6" s="58">
        <v>2</v>
      </c>
      <c r="H6" s="58">
        <v>2</v>
      </c>
      <c r="I6" s="58">
        <v>2</v>
      </c>
      <c r="J6" s="58">
        <v>2</v>
      </c>
      <c r="K6" s="58">
        <v>2</v>
      </c>
      <c r="L6" s="58">
        <v>2</v>
      </c>
      <c r="N6" s="58">
        <v>2</v>
      </c>
      <c r="O6" s="58">
        <v>2</v>
      </c>
      <c r="P6" s="58">
        <v>2</v>
      </c>
      <c r="Q6" s="58">
        <v>2</v>
      </c>
      <c r="R6" s="58">
        <v>2</v>
      </c>
      <c r="S6" s="124">
        <v>2</v>
      </c>
      <c r="T6" s="58">
        <v>2</v>
      </c>
      <c r="U6" s="58">
        <v>2</v>
      </c>
      <c r="V6" s="58">
        <v>2</v>
      </c>
      <c r="W6" s="58">
        <v>0.5</v>
      </c>
      <c r="X6" s="1">
        <v>1</v>
      </c>
      <c r="Y6" s="1">
        <v>0</v>
      </c>
      <c r="Z6">
        <v>2</v>
      </c>
      <c r="AA6">
        <v>1</v>
      </c>
      <c r="AB6" s="1">
        <v>0</v>
      </c>
      <c r="AC6">
        <v>2</v>
      </c>
      <c r="AD6" s="1">
        <v>0</v>
      </c>
      <c r="AE6">
        <v>1.5</v>
      </c>
      <c r="AF6" s="1">
        <v>2</v>
      </c>
      <c r="AH6" s="1">
        <v>2</v>
      </c>
      <c r="AI6" s="1">
        <v>0</v>
      </c>
      <c r="AJ6" s="1">
        <v>2</v>
      </c>
      <c r="AK6" s="1">
        <v>0</v>
      </c>
      <c r="AL6" s="1">
        <v>0</v>
      </c>
      <c r="AM6" s="1">
        <v>0</v>
      </c>
      <c r="AN6" s="1">
        <v>0</v>
      </c>
      <c r="AO6" s="1">
        <v>0</v>
      </c>
    </row>
    <row r="7" spans="1:41" x14ac:dyDescent="0.3">
      <c r="A7" s="86" t="s">
        <v>666</v>
      </c>
      <c r="B7" s="91" t="s">
        <v>124</v>
      </c>
      <c r="C7" s="38">
        <f t="shared" si="0"/>
        <v>0.98529411764705888</v>
      </c>
      <c r="D7" s="17">
        <f t="shared" si="1"/>
        <v>1</v>
      </c>
      <c r="F7" s="58">
        <v>2</v>
      </c>
      <c r="G7" s="58">
        <v>2</v>
      </c>
      <c r="H7" s="58">
        <v>2</v>
      </c>
      <c r="I7" s="58">
        <v>2</v>
      </c>
      <c r="J7" s="58">
        <v>2</v>
      </c>
      <c r="K7" s="58">
        <v>2</v>
      </c>
      <c r="L7" s="58">
        <v>2</v>
      </c>
      <c r="N7" s="58">
        <v>2</v>
      </c>
      <c r="O7" s="58">
        <v>2</v>
      </c>
      <c r="P7" s="58">
        <v>2</v>
      </c>
      <c r="Q7" s="58">
        <v>2</v>
      </c>
      <c r="R7" s="58">
        <v>2</v>
      </c>
      <c r="S7" s="124">
        <v>2</v>
      </c>
      <c r="T7" s="58">
        <v>2</v>
      </c>
      <c r="U7" s="58">
        <v>2</v>
      </c>
      <c r="V7" s="58">
        <v>2</v>
      </c>
      <c r="W7" s="58">
        <v>2</v>
      </c>
      <c r="X7" s="1">
        <v>2</v>
      </c>
      <c r="Y7">
        <v>2</v>
      </c>
      <c r="Z7">
        <v>1</v>
      </c>
      <c r="AA7">
        <v>2</v>
      </c>
      <c r="AB7">
        <v>2</v>
      </c>
      <c r="AC7">
        <v>2</v>
      </c>
      <c r="AD7" s="1">
        <v>2</v>
      </c>
      <c r="AE7">
        <v>2</v>
      </c>
      <c r="AF7" s="1">
        <v>2</v>
      </c>
      <c r="AH7" s="1">
        <v>2</v>
      </c>
      <c r="AI7" s="1">
        <v>2</v>
      </c>
      <c r="AJ7" s="1">
        <v>2</v>
      </c>
      <c r="AK7" s="11">
        <v>2</v>
      </c>
      <c r="AL7" s="11">
        <v>2</v>
      </c>
      <c r="AM7" s="11">
        <v>2</v>
      </c>
      <c r="AN7" s="11">
        <v>2</v>
      </c>
      <c r="AO7" s="11">
        <v>2</v>
      </c>
    </row>
    <row r="8" spans="1:41" x14ac:dyDescent="0.3">
      <c r="A8" s="86" t="s">
        <v>667</v>
      </c>
      <c r="B8" s="91" t="s">
        <v>575</v>
      </c>
      <c r="C8" s="38">
        <f t="shared" si="0"/>
        <v>0.96323529411764708</v>
      </c>
      <c r="D8" s="17">
        <f t="shared" si="1"/>
        <v>1</v>
      </c>
      <c r="F8" s="58">
        <v>2</v>
      </c>
      <c r="G8" s="58">
        <v>2</v>
      </c>
      <c r="H8" s="58">
        <v>2</v>
      </c>
      <c r="I8" s="58">
        <v>2</v>
      </c>
      <c r="J8" s="58">
        <v>2</v>
      </c>
      <c r="K8" s="58">
        <v>2</v>
      </c>
      <c r="L8" s="58">
        <v>2</v>
      </c>
      <c r="N8" s="58">
        <v>2</v>
      </c>
      <c r="O8" s="58">
        <v>2</v>
      </c>
      <c r="P8" s="58">
        <v>2</v>
      </c>
      <c r="Q8" s="58">
        <v>2</v>
      </c>
      <c r="R8" s="58">
        <v>2</v>
      </c>
      <c r="S8" s="124">
        <v>2</v>
      </c>
      <c r="T8" s="58">
        <v>2</v>
      </c>
      <c r="U8" s="58">
        <v>2</v>
      </c>
      <c r="V8" s="58">
        <v>2</v>
      </c>
      <c r="W8" s="58">
        <v>1.5</v>
      </c>
      <c r="X8" s="1">
        <v>2</v>
      </c>
      <c r="Y8">
        <v>2</v>
      </c>
      <c r="Z8">
        <v>2</v>
      </c>
      <c r="AA8">
        <v>2</v>
      </c>
      <c r="AB8">
        <v>2</v>
      </c>
      <c r="AC8">
        <v>2</v>
      </c>
      <c r="AD8" s="1">
        <v>2</v>
      </c>
      <c r="AE8" s="1">
        <v>0</v>
      </c>
      <c r="AF8" s="1">
        <v>2</v>
      </c>
      <c r="AH8" s="1">
        <v>2</v>
      </c>
      <c r="AI8" s="1">
        <v>2</v>
      </c>
      <c r="AJ8" s="1">
        <v>2</v>
      </c>
      <c r="AK8" s="11">
        <v>2</v>
      </c>
      <c r="AL8" s="11">
        <v>2</v>
      </c>
      <c r="AM8" s="11">
        <v>2</v>
      </c>
      <c r="AN8" s="11">
        <v>2</v>
      </c>
      <c r="AO8" s="11">
        <v>2</v>
      </c>
    </row>
    <row r="9" spans="1:41" s="117" customFormat="1" x14ac:dyDescent="0.3">
      <c r="A9" s="107" t="s">
        <v>668</v>
      </c>
      <c r="B9" s="108" t="s">
        <v>669</v>
      </c>
      <c r="C9" s="109"/>
      <c r="D9" s="116"/>
      <c r="F9" s="118">
        <v>2</v>
      </c>
      <c r="G9" s="118">
        <v>2</v>
      </c>
      <c r="H9" s="118">
        <v>2</v>
      </c>
      <c r="I9" s="118">
        <v>2</v>
      </c>
      <c r="J9" s="118">
        <v>2</v>
      </c>
      <c r="K9" s="106">
        <v>0</v>
      </c>
      <c r="L9" s="106">
        <v>0</v>
      </c>
      <c r="M9" s="119"/>
      <c r="N9" s="118">
        <v>2</v>
      </c>
      <c r="O9" s="118">
        <v>2</v>
      </c>
      <c r="P9" s="106">
        <v>0</v>
      </c>
      <c r="Q9" s="106">
        <v>0</v>
      </c>
      <c r="R9" s="118">
        <v>2</v>
      </c>
      <c r="S9" s="118">
        <v>2</v>
      </c>
      <c r="T9" s="118">
        <v>0</v>
      </c>
      <c r="U9" s="118">
        <v>2</v>
      </c>
      <c r="V9" s="106">
        <v>0</v>
      </c>
      <c r="W9" s="121"/>
      <c r="X9" s="106"/>
      <c r="Y9" s="121"/>
      <c r="Z9" s="121"/>
      <c r="AA9" s="121"/>
      <c r="AB9" s="121"/>
      <c r="AC9" s="121"/>
      <c r="AD9" s="106"/>
      <c r="AE9" s="121"/>
      <c r="AF9" s="106"/>
      <c r="AH9" s="106"/>
      <c r="AI9" s="106"/>
      <c r="AJ9" s="106"/>
    </row>
    <row r="10" spans="1:41" x14ac:dyDescent="0.3">
      <c r="A10" s="86" t="s">
        <v>670</v>
      </c>
      <c r="B10" s="91" t="s">
        <v>671</v>
      </c>
      <c r="C10" s="38">
        <f t="shared" ref="C10:C16" si="2">SUM(F10:AO10)/(COUNT(F10:AO10)*$D$1)</f>
        <v>0.91176470588235292</v>
      </c>
      <c r="D10" s="17">
        <f t="shared" ref="D10:D16" si="3">(SUM(F10:AO10)-SMALL(F10:AO10,1)-SMALL(F10:AO10,2)-SMALL(F10:AO10,3)-SMALL(F10:AO10,4))/((COUNT(F10:AO10)-$D$2)*2)</f>
        <v>1</v>
      </c>
      <c r="F10" s="58">
        <v>2</v>
      </c>
      <c r="G10" s="58">
        <v>2</v>
      </c>
      <c r="H10" s="58">
        <v>2</v>
      </c>
      <c r="I10" s="58">
        <v>2</v>
      </c>
      <c r="J10" s="58">
        <v>2</v>
      </c>
      <c r="K10" s="58">
        <v>2</v>
      </c>
      <c r="L10" s="58">
        <v>2</v>
      </c>
      <c r="N10" s="58">
        <v>2</v>
      </c>
      <c r="O10" s="58">
        <v>2</v>
      </c>
      <c r="P10" s="58">
        <v>2</v>
      </c>
      <c r="Q10" s="1">
        <v>0</v>
      </c>
      <c r="R10" s="58">
        <v>2</v>
      </c>
      <c r="S10" s="124">
        <v>2</v>
      </c>
      <c r="T10" s="58">
        <v>2</v>
      </c>
      <c r="U10" s="58">
        <v>2</v>
      </c>
      <c r="V10" s="58">
        <v>2</v>
      </c>
      <c r="W10" s="58">
        <v>2</v>
      </c>
      <c r="X10" s="1">
        <v>2</v>
      </c>
      <c r="Y10">
        <v>2</v>
      </c>
      <c r="Z10">
        <v>2</v>
      </c>
      <c r="AA10">
        <v>2</v>
      </c>
      <c r="AB10">
        <v>2</v>
      </c>
      <c r="AC10">
        <v>2</v>
      </c>
      <c r="AD10" s="1">
        <v>2</v>
      </c>
      <c r="AE10">
        <v>2</v>
      </c>
      <c r="AF10" s="1">
        <v>0</v>
      </c>
      <c r="AH10" s="1">
        <v>2</v>
      </c>
      <c r="AI10" s="1">
        <v>2</v>
      </c>
      <c r="AJ10" s="1">
        <v>2</v>
      </c>
      <c r="AK10" s="11">
        <v>2</v>
      </c>
      <c r="AL10" s="1">
        <v>0</v>
      </c>
      <c r="AM10" s="11">
        <v>2</v>
      </c>
      <c r="AN10" s="11">
        <v>2</v>
      </c>
      <c r="AO10" s="11">
        <v>2</v>
      </c>
    </row>
    <row r="11" spans="1:41" x14ac:dyDescent="0.3">
      <c r="A11" s="86" t="s">
        <v>547</v>
      </c>
      <c r="B11" s="91" t="s">
        <v>672</v>
      </c>
      <c r="C11" s="38">
        <f t="shared" si="2"/>
        <v>0.69117647058823528</v>
      </c>
      <c r="D11" s="17">
        <f t="shared" si="3"/>
        <v>0.78333333333333333</v>
      </c>
      <c r="F11" s="58">
        <v>2</v>
      </c>
      <c r="G11" s="58">
        <v>2</v>
      </c>
      <c r="H11" s="58">
        <v>2</v>
      </c>
      <c r="I11" s="58">
        <v>2</v>
      </c>
      <c r="J11" s="58">
        <v>2</v>
      </c>
      <c r="K11" s="58">
        <v>2</v>
      </c>
      <c r="L11" s="58">
        <v>2</v>
      </c>
      <c r="N11" s="58">
        <v>2</v>
      </c>
      <c r="O11" s="58">
        <v>1.5</v>
      </c>
      <c r="P11" s="1">
        <v>0</v>
      </c>
      <c r="Q11" s="58">
        <v>1</v>
      </c>
      <c r="R11" s="58">
        <v>1</v>
      </c>
      <c r="S11" s="124">
        <v>2</v>
      </c>
      <c r="T11" s="58">
        <v>2</v>
      </c>
      <c r="U11" s="58">
        <v>1.5</v>
      </c>
      <c r="V11" s="58">
        <v>2</v>
      </c>
      <c r="W11" s="58">
        <v>2</v>
      </c>
      <c r="X11" s="1">
        <v>2</v>
      </c>
      <c r="Y11">
        <v>2</v>
      </c>
      <c r="Z11" s="1">
        <v>0</v>
      </c>
      <c r="AA11" s="1">
        <v>0</v>
      </c>
      <c r="AB11">
        <v>2</v>
      </c>
      <c r="AC11" s="1">
        <v>0</v>
      </c>
      <c r="AD11" s="1">
        <v>2</v>
      </c>
      <c r="AE11">
        <v>2</v>
      </c>
      <c r="AF11" s="1">
        <v>2</v>
      </c>
      <c r="AH11" s="1">
        <v>2</v>
      </c>
      <c r="AI11" s="1">
        <v>0</v>
      </c>
      <c r="AJ11" s="1">
        <v>0</v>
      </c>
      <c r="AK11" s="11">
        <v>2</v>
      </c>
      <c r="AL11" s="1">
        <v>0</v>
      </c>
      <c r="AM11" s="11">
        <v>2</v>
      </c>
      <c r="AN11" s="1">
        <v>0</v>
      </c>
      <c r="AO11" s="1">
        <v>0</v>
      </c>
    </row>
    <row r="12" spans="1:41" x14ac:dyDescent="0.3">
      <c r="A12" s="86" t="s">
        <v>673</v>
      </c>
      <c r="B12" s="91" t="s">
        <v>674</v>
      </c>
      <c r="C12" s="38">
        <f t="shared" si="2"/>
        <v>0.47058823529411764</v>
      </c>
      <c r="D12" s="17">
        <f t="shared" si="3"/>
        <v>0.53333333333333333</v>
      </c>
      <c r="F12" s="58">
        <v>2</v>
      </c>
      <c r="G12" s="58">
        <v>2</v>
      </c>
      <c r="H12" s="58">
        <v>2</v>
      </c>
      <c r="I12" s="58">
        <v>2</v>
      </c>
      <c r="J12" s="58">
        <v>2</v>
      </c>
      <c r="K12" s="1">
        <v>0</v>
      </c>
      <c r="L12" s="58">
        <v>2</v>
      </c>
      <c r="N12" s="58">
        <v>2</v>
      </c>
      <c r="O12" s="58">
        <v>2</v>
      </c>
      <c r="P12" s="58">
        <v>2</v>
      </c>
      <c r="Q12" s="58">
        <v>2</v>
      </c>
      <c r="R12" s="58">
        <v>2</v>
      </c>
      <c r="S12" s="1">
        <v>0</v>
      </c>
      <c r="T12" s="1">
        <v>0</v>
      </c>
      <c r="U12" s="1">
        <v>0</v>
      </c>
      <c r="V12" s="58">
        <v>2</v>
      </c>
      <c r="W12" s="58">
        <v>2</v>
      </c>
      <c r="X12" s="1">
        <v>0</v>
      </c>
      <c r="Y12" s="1">
        <v>0</v>
      </c>
      <c r="Z12" s="1">
        <v>0</v>
      </c>
      <c r="AA12">
        <v>2</v>
      </c>
      <c r="AB12" s="1">
        <v>0</v>
      </c>
      <c r="AC12">
        <v>2</v>
      </c>
      <c r="AD12" s="1">
        <v>2</v>
      </c>
      <c r="AE12" s="1">
        <v>0</v>
      </c>
      <c r="AF12" s="1">
        <v>0</v>
      </c>
      <c r="AH12" s="1">
        <v>0</v>
      </c>
      <c r="AI12" s="1">
        <v>0</v>
      </c>
      <c r="AJ12" s="1">
        <v>0</v>
      </c>
      <c r="AK12" s="1">
        <v>0</v>
      </c>
      <c r="AL12" s="1">
        <v>0</v>
      </c>
      <c r="AM12" s="1">
        <v>0</v>
      </c>
      <c r="AN12" s="1">
        <v>0</v>
      </c>
      <c r="AO12" s="1">
        <v>0</v>
      </c>
    </row>
    <row r="13" spans="1:41" x14ac:dyDescent="0.3">
      <c r="A13" s="86" t="s">
        <v>676</v>
      </c>
      <c r="B13" s="91" t="s">
        <v>675</v>
      </c>
      <c r="C13" s="38">
        <f t="shared" si="2"/>
        <v>0.74264705882352944</v>
      </c>
      <c r="D13" s="17">
        <f t="shared" si="3"/>
        <v>0.84166666666666667</v>
      </c>
      <c r="F13" s="58">
        <v>2</v>
      </c>
      <c r="G13" s="58">
        <v>2</v>
      </c>
      <c r="H13" s="58">
        <v>2</v>
      </c>
      <c r="I13" s="1">
        <v>0</v>
      </c>
      <c r="J13" s="58">
        <v>2</v>
      </c>
      <c r="K13" s="58">
        <v>2</v>
      </c>
      <c r="L13" s="58">
        <v>2</v>
      </c>
      <c r="N13" s="58">
        <v>2</v>
      </c>
      <c r="O13" s="58">
        <v>2</v>
      </c>
      <c r="P13" s="58">
        <v>2</v>
      </c>
      <c r="Q13" s="58">
        <v>2</v>
      </c>
      <c r="R13" s="58">
        <v>1.5</v>
      </c>
      <c r="S13" s="1">
        <v>0</v>
      </c>
      <c r="T13" s="58">
        <v>2</v>
      </c>
      <c r="U13" s="58">
        <v>2</v>
      </c>
      <c r="V13" s="58">
        <v>2</v>
      </c>
      <c r="W13" s="1">
        <v>0</v>
      </c>
      <c r="X13" s="1">
        <v>2</v>
      </c>
      <c r="Y13" s="1">
        <v>0</v>
      </c>
      <c r="Z13">
        <v>2</v>
      </c>
      <c r="AA13">
        <v>2</v>
      </c>
      <c r="AB13" s="1">
        <v>0</v>
      </c>
      <c r="AC13" s="1">
        <v>0</v>
      </c>
      <c r="AD13" s="1">
        <v>2</v>
      </c>
      <c r="AE13">
        <v>1</v>
      </c>
      <c r="AF13" s="1">
        <v>2</v>
      </c>
      <c r="AH13" s="1">
        <v>2</v>
      </c>
      <c r="AI13" s="1">
        <v>2</v>
      </c>
      <c r="AJ13" s="1">
        <v>2</v>
      </c>
      <c r="AK13" s="11">
        <v>2</v>
      </c>
      <c r="AL13" s="11">
        <v>2</v>
      </c>
      <c r="AM13" s="1">
        <v>0</v>
      </c>
      <c r="AN13" s="11">
        <v>2</v>
      </c>
      <c r="AO13" s="1">
        <v>0</v>
      </c>
    </row>
    <row r="14" spans="1:41" x14ac:dyDescent="0.3">
      <c r="A14" s="86" t="s">
        <v>677</v>
      </c>
      <c r="B14" s="91" t="s">
        <v>678</v>
      </c>
      <c r="C14" s="38">
        <f t="shared" si="2"/>
        <v>1</v>
      </c>
      <c r="D14" s="17">
        <f t="shared" si="3"/>
        <v>1</v>
      </c>
      <c r="F14" s="58">
        <v>2</v>
      </c>
      <c r="G14" s="58">
        <v>2</v>
      </c>
      <c r="H14" s="58">
        <v>2</v>
      </c>
      <c r="I14" s="58">
        <v>2</v>
      </c>
      <c r="J14" s="58">
        <v>2</v>
      </c>
      <c r="K14" s="58">
        <v>2</v>
      </c>
      <c r="L14" s="58">
        <v>2</v>
      </c>
      <c r="N14" s="58">
        <v>2</v>
      </c>
      <c r="O14" s="58">
        <v>2</v>
      </c>
      <c r="P14" s="58">
        <v>2</v>
      </c>
      <c r="Q14" s="58">
        <v>2</v>
      </c>
      <c r="R14" s="58">
        <v>2</v>
      </c>
      <c r="S14" s="124">
        <v>2</v>
      </c>
      <c r="T14" s="58">
        <v>2</v>
      </c>
      <c r="U14" s="58">
        <v>2</v>
      </c>
      <c r="V14" s="58">
        <v>2</v>
      </c>
      <c r="W14" s="58">
        <v>2</v>
      </c>
      <c r="X14" s="1"/>
      <c r="Y14">
        <v>2</v>
      </c>
      <c r="Z14">
        <v>2</v>
      </c>
      <c r="AA14">
        <v>2</v>
      </c>
      <c r="AB14">
        <v>2</v>
      </c>
      <c r="AC14">
        <v>2</v>
      </c>
      <c r="AD14" s="1">
        <v>2</v>
      </c>
      <c r="AE14">
        <v>2</v>
      </c>
      <c r="AF14" s="1">
        <v>2</v>
      </c>
      <c r="AH14" s="1">
        <v>2</v>
      </c>
      <c r="AI14" s="1">
        <v>2</v>
      </c>
      <c r="AJ14" s="1">
        <v>2</v>
      </c>
      <c r="AK14" s="11">
        <v>2</v>
      </c>
      <c r="AL14" s="11">
        <v>2</v>
      </c>
      <c r="AM14" s="11">
        <v>2</v>
      </c>
      <c r="AN14" s="11">
        <v>2</v>
      </c>
      <c r="AO14" s="11">
        <v>2</v>
      </c>
    </row>
    <row r="15" spans="1:41" x14ac:dyDescent="0.3">
      <c r="A15" s="86" t="s">
        <v>679</v>
      </c>
      <c r="B15" s="91" t="s">
        <v>680</v>
      </c>
      <c r="C15" s="38">
        <f t="shared" si="2"/>
        <v>0.9375</v>
      </c>
      <c r="D15" s="17">
        <f t="shared" si="3"/>
        <v>1</v>
      </c>
      <c r="F15" s="58">
        <v>2</v>
      </c>
      <c r="G15" s="58">
        <v>2</v>
      </c>
      <c r="H15" s="58">
        <v>2</v>
      </c>
      <c r="I15" s="58">
        <v>2</v>
      </c>
      <c r="J15" s="58">
        <v>2</v>
      </c>
      <c r="K15" s="58">
        <v>2</v>
      </c>
      <c r="L15" s="58">
        <v>2</v>
      </c>
      <c r="N15" s="58">
        <v>2</v>
      </c>
      <c r="O15" s="58">
        <v>2</v>
      </c>
      <c r="P15" s="58">
        <v>2</v>
      </c>
      <c r="Q15" s="58">
        <v>2</v>
      </c>
      <c r="R15" s="58">
        <v>2</v>
      </c>
      <c r="S15" s="124">
        <v>2</v>
      </c>
      <c r="T15">
        <v>0</v>
      </c>
      <c r="U15" s="58">
        <v>2</v>
      </c>
      <c r="V15" s="58">
        <v>2</v>
      </c>
      <c r="W15" s="58">
        <v>2</v>
      </c>
      <c r="X15" s="1">
        <v>2</v>
      </c>
      <c r="Y15">
        <v>2</v>
      </c>
      <c r="Z15"/>
      <c r="AA15">
        <v>2</v>
      </c>
      <c r="AB15">
        <v>2</v>
      </c>
      <c r="AC15">
        <v>2</v>
      </c>
      <c r="AD15" s="1">
        <v>2</v>
      </c>
      <c r="AE15">
        <v>2</v>
      </c>
      <c r="AF15" s="1">
        <v>2</v>
      </c>
      <c r="AH15" s="1">
        <v>2</v>
      </c>
      <c r="AI15" s="1"/>
      <c r="AJ15" s="1">
        <v>2</v>
      </c>
      <c r="AK15" s="11">
        <v>2</v>
      </c>
      <c r="AL15" s="11">
        <v>2</v>
      </c>
      <c r="AM15" s="11">
        <v>2</v>
      </c>
      <c r="AN15" s="1">
        <v>0</v>
      </c>
      <c r="AO15" s="11">
        <v>2</v>
      </c>
    </row>
    <row r="16" spans="1:41" x14ac:dyDescent="0.3">
      <c r="A16" s="86" t="s">
        <v>399</v>
      </c>
      <c r="B16" s="91" t="s">
        <v>681</v>
      </c>
      <c r="C16" s="38">
        <f t="shared" si="2"/>
        <v>0.98529411764705888</v>
      </c>
      <c r="D16" s="17">
        <f t="shared" si="3"/>
        <v>1</v>
      </c>
      <c r="F16" s="58">
        <v>2</v>
      </c>
      <c r="G16" s="58">
        <v>2</v>
      </c>
      <c r="H16" s="58">
        <v>2</v>
      </c>
      <c r="I16" s="58">
        <v>2</v>
      </c>
      <c r="J16" s="58">
        <v>2</v>
      </c>
      <c r="K16" s="58">
        <v>2</v>
      </c>
      <c r="L16" s="58">
        <v>2</v>
      </c>
      <c r="N16" s="58">
        <v>2</v>
      </c>
      <c r="O16" s="58">
        <v>2</v>
      </c>
      <c r="P16" s="58">
        <v>2</v>
      </c>
      <c r="Q16" s="58">
        <v>2</v>
      </c>
      <c r="R16" s="58">
        <v>2</v>
      </c>
      <c r="S16" s="124">
        <v>2</v>
      </c>
      <c r="T16" s="58">
        <v>2</v>
      </c>
      <c r="U16" s="58">
        <v>2</v>
      </c>
      <c r="V16" s="58">
        <v>2</v>
      </c>
      <c r="W16" s="58">
        <v>1.5</v>
      </c>
      <c r="X16" s="1">
        <v>2</v>
      </c>
      <c r="Y16">
        <v>2</v>
      </c>
      <c r="Z16">
        <v>2</v>
      </c>
      <c r="AA16">
        <v>2</v>
      </c>
      <c r="AB16">
        <v>2</v>
      </c>
      <c r="AC16">
        <v>2</v>
      </c>
      <c r="AD16" s="1">
        <v>2</v>
      </c>
      <c r="AE16">
        <v>2</v>
      </c>
      <c r="AF16" s="1">
        <v>2</v>
      </c>
      <c r="AH16" s="1">
        <v>2</v>
      </c>
      <c r="AI16" s="1">
        <v>1.5</v>
      </c>
      <c r="AJ16" s="1">
        <v>2</v>
      </c>
      <c r="AK16" s="11">
        <v>2</v>
      </c>
      <c r="AL16" s="11">
        <v>2</v>
      </c>
      <c r="AM16" s="11">
        <v>2</v>
      </c>
      <c r="AN16" s="11">
        <v>2</v>
      </c>
      <c r="AO16" s="11">
        <v>2</v>
      </c>
    </row>
    <row r="17" spans="1:41" s="117" customFormat="1" x14ac:dyDescent="0.3">
      <c r="A17" s="107" t="s">
        <v>682</v>
      </c>
      <c r="B17" s="108" t="s">
        <v>778</v>
      </c>
      <c r="C17" s="109"/>
      <c r="D17" s="116"/>
      <c r="F17" s="118">
        <v>2</v>
      </c>
      <c r="G17" s="118">
        <v>0</v>
      </c>
      <c r="H17" s="106">
        <v>0</v>
      </c>
      <c r="I17" s="106">
        <v>0</v>
      </c>
      <c r="J17" s="106">
        <v>0</v>
      </c>
      <c r="K17" s="106">
        <v>0</v>
      </c>
      <c r="L17" s="106"/>
      <c r="M17" s="119"/>
      <c r="N17" s="106"/>
      <c r="O17" s="106"/>
      <c r="P17" s="106"/>
      <c r="Q17" s="106"/>
      <c r="R17" s="106"/>
      <c r="T17" s="121"/>
      <c r="U17" s="106"/>
      <c r="V17" s="106"/>
      <c r="W17" s="121"/>
      <c r="X17" s="106"/>
      <c r="Y17" s="121"/>
      <c r="Z17" s="121"/>
      <c r="AA17" s="121"/>
      <c r="AB17" s="121"/>
      <c r="AC17" s="121"/>
      <c r="AD17" s="106"/>
      <c r="AE17" s="121"/>
      <c r="AF17" s="106"/>
      <c r="AH17" s="106"/>
      <c r="AI17" s="106"/>
      <c r="AJ17" s="106"/>
    </row>
    <row r="18" spans="1:41" x14ac:dyDescent="0.3">
      <c r="A18" s="86" t="s">
        <v>699</v>
      </c>
      <c r="B18" s="91" t="s">
        <v>700</v>
      </c>
      <c r="C18" s="38">
        <f t="shared" ref="C18:C47" si="4">SUM(F18:AO18)/(COUNT(F18:AO18)*$D$1)</f>
        <v>0.2578125</v>
      </c>
      <c r="D18" s="17">
        <f t="shared" ref="D18:D47" si="5">(SUM(F18:AO18)-SMALL(F18:AO18,1)-SMALL(F18:AO18,2)-SMALL(F18:AO18,3)-SMALL(F18:AO18,4))/((COUNT(F18:AO18)-$D$2)*2)</f>
        <v>0.29464285714285715</v>
      </c>
      <c r="F18" s="58">
        <v>2</v>
      </c>
      <c r="G18" s="58">
        <v>2</v>
      </c>
      <c r="H18" s="1">
        <v>0</v>
      </c>
      <c r="I18" s="1">
        <v>0</v>
      </c>
      <c r="J18" s="1">
        <v>0</v>
      </c>
      <c r="K18" s="1">
        <v>0</v>
      </c>
      <c r="L18" s="58">
        <v>2</v>
      </c>
      <c r="N18" s="1">
        <v>0</v>
      </c>
      <c r="O18" s="1">
        <v>0</v>
      </c>
      <c r="P18" s="1"/>
      <c r="Q18" s="1">
        <v>0</v>
      </c>
      <c r="R18" s="58">
        <v>2</v>
      </c>
      <c r="S18" s="1">
        <v>0</v>
      </c>
      <c r="T18" s="58">
        <v>2</v>
      </c>
      <c r="U18" s="58">
        <v>2</v>
      </c>
      <c r="V18" s="1">
        <v>0</v>
      </c>
      <c r="W18" s="1">
        <v>0</v>
      </c>
      <c r="X18" s="1">
        <v>0.5</v>
      </c>
      <c r="Y18" s="1">
        <v>0</v>
      </c>
      <c r="Z18"/>
      <c r="AA18" s="1">
        <v>0</v>
      </c>
      <c r="AB18">
        <v>2</v>
      </c>
      <c r="AC18">
        <v>0</v>
      </c>
      <c r="AD18" s="1">
        <v>0</v>
      </c>
      <c r="AE18" s="1">
        <v>0</v>
      </c>
      <c r="AF18" s="1">
        <v>2</v>
      </c>
      <c r="AH18" s="1">
        <v>0</v>
      </c>
      <c r="AI18" s="1">
        <v>0</v>
      </c>
      <c r="AJ18" s="1">
        <v>0</v>
      </c>
      <c r="AK18" s="1">
        <v>0</v>
      </c>
      <c r="AL18" s="1">
        <v>0</v>
      </c>
      <c r="AM18" s="1">
        <v>0</v>
      </c>
      <c r="AN18" s="1">
        <v>0</v>
      </c>
      <c r="AO18" s="1">
        <v>0</v>
      </c>
    </row>
    <row r="19" spans="1:41" x14ac:dyDescent="0.3">
      <c r="A19" s="86" t="s">
        <v>683</v>
      </c>
      <c r="B19" s="91" t="s">
        <v>265</v>
      </c>
      <c r="C19" s="38">
        <f t="shared" si="4"/>
        <v>0.967741935483871</v>
      </c>
      <c r="D19" s="17">
        <f t="shared" si="5"/>
        <v>1</v>
      </c>
      <c r="F19" s="58">
        <v>2</v>
      </c>
      <c r="G19" s="58">
        <v>2</v>
      </c>
      <c r="H19" s="58">
        <v>2</v>
      </c>
      <c r="I19" s="58">
        <v>2</v>
      </c>
      <c r="J19" s="58">
        <v>2</v>
      </c>
      <c r="K19" s="58">
        <v>2</v>
      </c>
      <c r="L19" s="58">
        <v>2</v>
      </c>
      <c r="N19" s="58">
        <v>2</v>
      </c>
      <c r="O19" s="58">
        <v>2</v>
      </c>
      <c r="P19" s="58">
        <v>2</v>
      </c>
      <c r="Q19" s="58">
        <v>2</v>
      </c>
      <c r="R19" s="58">
        <v>2</v>
      </c>
      <c r="S19" s="124">
        <v>2</v>
      </c>
      <c r="T19" s="58">
        <v>2</v>
      </c>
      <c r="U19" s="58">
        <v>2</v>
      </c>
      <c r="V19" s="58">
        <v>2</v>
      </c>
      <c r="W19" s="58">
        <v>2</v>
      </c>
      <c r="X19" s="1">
        <v>2</v>
      </c>
      <c r="Y19"/>
      <c r="Z19">
        <v>2</v>
      </c>
      <c r="AA19">
        <v>2</v>
      </c>
      <c r="AB19" s="1">
        <v>0</v>
      </c>
      <c r="AC19">
        <v>2</v>
      </c>
      <c r="AD19" s="1">
        <v>2</v>
      </c>
      <c r="AE19">
        <v>2</v>
      </c>
      <c r="AF19" s="1">
        <v>2</v>
      </c>
      <c r="AH19" s="1">
        <v>2</v>
      </c>
      <c r="AI19" s="1">
        <v>2</v>
      </c>
      <c r="AJ19" s="1">
        <v>2</v>
      </c>
      <c r="AK19" s="11">
        <v>2</v>
      </c>
      <c r="AL19" s="11">
        <v>2</v>
      </c>
      <c r="AM19" s="11">
        <v>2</v>
      </c>
    </row>
    <row r="20" spans="1:41" x14ac:dyDescent="0.3">
      <c r="A20" s="86" t="s">
        <v>750</v>
      </c>
      <c r="B20" s="91" t="s">
        <v>280</v>
      </c>
      <c r="C20" s="38">
        <f t="shared" si="4"/>
        <v>0.7720588235294118</v>
      </c>
      <c r="D20" s="17">
        <f t="shared" si="5"/>
        <v>0.875</v>
      </c>
      <c r="F20" s="58">
        <v>2</v>
      </c>
      <c r="G20" s="58">
        <v>0</v>
      </c>
      <c r="H20" s="58">
        <v>2</v>
      </c>
      <c r="I20" s="58">
        <v>2</v>
      </c>
      <c r="J20" s="58">
        <v>2</v>
      </c>
      <c r="K20" s="58">
        <v>2</v>
      </c>
      <c r="L20" s="1">
        <v>0</v>
      </c>
      <c r="N20" s="1">
        <v>0</v>
      </c>
      <c r="O20" s="58">
        <v>2</v>
      </c>
      <c r="P20" s="58">
        <v>2</v>
      </c>
      <c r="Q20" s="58">
        <v>2</v>
      </c>
      <c r="R20" s="58">
        <v>2</v>
      </c>
      <c r="S20" s="1">
        <v>0</v>
      </c>
      <c r="T20" s="58">
        <v>2</v>
      </c>
      <c r="U20" s="58">
        <v>2</v>
      </c>
      <c r="V20" s="58">
        <v>2</v>
      </c>
      <c r="W20" s="58">
        <v>2</v>
      </c>
      <c r="X20" s="1">
        <v>2</v>
      </c>
      <c r="Y20" s="1">
        <v>0</v>
      </c>
      <c r="Z20">
        <v>2</v>
      </c>
      <c r="AA20">
        <v>2</v>
      </c>
      <c r="AB20">
        <v>2</v>
      </c>
      <c r="AC20">
        <v>2</v>
      </c>
      <c r="AD20" s="1">
        <v>2</v>
      </c>
      <c r="AE20">
        <v>2</v>
      </c>
      <c r="AF20" s="1">
        <v>2</v>
      </c>
      <c r="AH20" s="1">
        <v>2</v>
      </c>
      <c r="AI20" s="1">
        <v>2</v>
      </c>
      <c r="AJ20" s="1">
        <v>0</v>
      </c>
      <c r="AK20" s="58">
        <v>0.5</v>
      </c>
      <c r="AL20" s="1">
        <v>0</v>
      </c>
      <c r="AM20" s="11">
        <v>2</v>
      </c>
      <c r="AN20" s="11">
        <v>2</v>
      </c>
      <c r="AO20" s="11">
        <v>2</v>
      </c>
    </row>
    <row r="21" spans="1:41" x14ac:dyDescent="0.3">
      <c r="A21" s="86" t="s">
        <v>684</v>
      </c>
      <c r="B21" s="91" t="s">
        <v>208</v>
      </c>
      <c r="C21" s="38">
        <f t="shared" si="4"/>
        <v>0.94117647058823528</v>
      </c>
      <c r="D21" s="17">
        <f t="shared" si="5"/>
        <v>1</v>
      </c>
      <c r="F21" s="58">
        <v>2</v>
      </c>
      <c r="G21" s="58">
        <v>2</v>
      </c>
      <c r="H21" s="58">
        <v>2</v>
      </c>
      <c r="I21" s="58">
        <v>2</v>
      </c>
      <c r="J21" s="58">
        <v>2</v>
      </c>
      <c r="K21" s="58">
        <v>2</v>
      </c>
      <c r="L21" s="58">
        <v>2</v>
      </c>
      <c r="N21" s="58">
        <v>2</v>
      </c>
      <c r="O21" s="58">
        <v>2</v>
      </c>
      <c r="P21" s="58">
        <v>2</v>
      </c>
      <c r="Q21" s="58">
        <v>2</v>
      </c>
      <c r="R21" s="58">
        <v>2</v>
      </c>
      <c r="S21" s="124">
        <v>2</v>
      </c>
      <c r="T21" s="58">
        <v>2</v>
      </c>
      <c r="U21" s="1">
        <v>0</v>
      </c>
      <c r="V21" s="58">
        <v>2</v>
      </c>
      <c r="W21" s="58">
        <v>2</v>
      </c>
      <c r="X21" s="1">
        <v>2</v>
      </c>
      <c r="Y21">
        <v>2</v>
      </c>
      <c r="Z21">
        <v>2</v>
      </c>
      <c r="AA21">
        <v>2</v>
      </c>
      <c r="AB21">
        <v>2</v>
      </c>
      <c r="AC21">
        <v>2</v>
      </c>
      <c r="AD21" s="1">
        <v>2</v>
      </c>
      <c r="AE21">
        <v>2</v>
      </c>
      <c r="AF21" s="1">
        <v>2</v>
      </c>
      <c r="AH21" s="1">
        <v>0</v>
      </c>
      <c r="AI21" s="1">
        <v>2</v>
      </c>
      <c r="AJ21" s="1">
        <v>2</v>
      </c>
      <c r="AK21" s="11">
        <v>2</v>
      </c>
      <c r="AL21" s="11">
        <v>2</v>
      </c>
      <c r="AM21" s="11">
        <v>2</v>
      </c>
      <c r="AN21" s="11">
        <v>2</v>
      </c>
      <c r="AO21" s="11">
        <v>2</v>
      </c>
    </row>
    <row r="22" spans="1:41" x14ac:dyDescent="0.3">
      <c r="A22" s="86" t="s">
        <v>685</v>
      </c>
      <c r="B22" s="91" t="s">
        <v>124</v>
      </c>
      <c r="C22" s="38">
        <f t="shared" si="4"/>
        <v>0.84558823529411764</v>
      </c>
      <c r="D22" s="17">
        <f t="shared" si="5"/>
        <v>0.95</v>
      </c>
      <c r="F22" s="58">
        <v>2</v>
      </c>
      <c r="G22" s="58">
        <v>2</v>
      </c>
      <c r="H22" s="58">
        <v>2</v>
      </c>
      <c r="I22" s="58">
        <v>2</v>
      </c>
      <c r="J22" s="58">
        <v>2</v>
      </c>
      <c r="K22" s="58">
        <v>2</v>
      </c>
      <c r="L22" s="58">
        <v>2</v>
      </c>
      <c r="N22" s="58">
        <v>0.5</v>
      </c>
      <c r="O22" s="58">
        <v>2</v>
      </c>
      <c r="P22" s="58">
        <v>2</v>
      </c>
      <c r="Q22" s="58">
        <v>2</v>
      </c>
      <c r="R22" s="58">
        <v>1</v>
      </c>
      <c r="S22" s="124">
        <v>2</v>
      </c>
      <c r="T22" s="1">
        <v>0</v>
      </c>
      <c r="U22" s="58">
        <v>2</v>
      </c>
      <c r="V22" s="1">
        <v>0</v>
      </c>
      <c r="W22" s="58">
        <v>2</v>
      </c>
      <c r="X22" s="1">
        <v>2</v>
      </c>
      <c r="Y22">
        <v>2</v>
      </c>
      <c r="Z22" s="58">
        <v>1</v>
      </c>
      <c r="AA22">
        <v>1</v>
      </c>
      <c r="AB22">
        <v>2</v>
      </c>
      <c r="AC22">
        <v>2</v>
      </c>
      <c r="AD22" s="1">
        <v>2</v>
      </c>
      <c r="AE22">
        <v>2</v>
      </c>
      <c r="AF22" s="1">
        <v>2</v>
      </c>
      <c r="AH22" s="1">
        <v>2</v>
      </c>
      <c r="AI22" s="1">
        <v>2</v>
      </c>
      <c r="AJ22" s="1">
        <v>2</v>
      </c>
      <c r="AK22" s="11">
        <v>2</v>
      </c>
      <c r="AL22" s="11">
        <v>2</v>
      </c>
      <c r="AM22" s="1">
        <v>0</v>
      </c>
      <c r="AN22" s="11">
        <v>2</v>
      </c>
      <c r="AO22" s="11">
        <v>2</v>
      </c>
    </row>
    <row r="23" spans="1:41" x14ac:dyDescent="0.3">
      <c r="A23" s="86" t="s">
        <v>249</v>
      </c>
      <c r="B23" s="91" t="s">
        <v>686</v>
      </c>
      <c r="C23" s="38">
        <f t="shared" si="4"/>
        <v>0.65441176470588236</v>
      </c>
      <c r="D23" s="17">
        <f t="shared" si="5"/>
        <v>0.7416666666666667</v>
      </c>
      <c r="F23" s="58">
        <v>2</v>
      </c>
      <c r="G23" s="58">
        <v>2</v>
      </c>
      <c r="H23" s="58">
        <v>2</v>
      </c>
      <c r="I23" s="58">
        <v>2</v>
      </c>
      <c r="J23" s="1">
        <v>0</v>
      </c>
      <c r="K23" s="58">
        <v>2</v>
      </c>
      <c r="L23" s="58">
        <v>2</v>
      </c>
      <c r="N23" s="58">
        <v>2</v>
      </c>
      <c r="O23" s="58">
        <v>2</v>
      </c>
      <c r="P23" s="58">
        <v>2</v>
      </c>
      <c r="Q23" s="58">
        <v>2</v>
      </c>
      <c r="R23" s="58">
        <v>2</v>
      </c>
      <c r="S23" s="124">
        <v>2</v>
      </c>
      <c r="T23" s="1">
        <v>0</v>
      </c>
      <c r="U23" s="58">
        <v>2</v>
      </c>
      <c r="V23" s="58">
        <v>2</v>
      </c>
      <c r="W23" s="1">
        <v>0</v>
      </c>
      <c r="X23" s="1">
        <v>0.5</v>
      </c>
      <c r="Y23">
        <v>0.5</v>
      </c>
      <c r="Z23">
        <v>2</v>
      </c>
      <c r="AA23">
        <v>2</v>
      </c>
      <c r="AB23">
        <v>2</v>
      </c>
      <c r="AC23">
        <v>1.5</v>
      </c>
      <c r="AD23" s="1">
        <v>2</v>
      </c>
      <c r="AE23">
        <v>0</v>
      </c>
      <c r="AF23" s="1">
        <v>0</v>
      </c>
      <c r="AH23" s="1">
        <v>2</v>
      </c>
      <c r="AI23" s="1">
        <v>0</v>
      </c>
      <c r="AJ23" s="1">
        <v>2</v>
      </c>
      <c r="AK23" s="1">
        <v>0</v>
      </c>
      <c r="AL23" s="11">
        <v>2</v>
      </c>
      <c r="AM23" s="1">
        <v>0</v>
      </c>
      <c r="AN23" s="1">
        <v>0</v>
      </c>
      <c r="AO23" s="1">
        <v>0</v>
      </c>
    </row>
    <row r="24" spans="1:41" x14ac:dyDescent="0.3">
      <c r="A24" s="86" t="s">
        <v>687</v>
      </c>
      <c r="B24" s="91" t="s">
        <v>790</v>
      </c>
      <c r="C24" s="38">
        <f t="shared" si="4"/>
        <v>0.76470588235294112</v>
      </c>
      <c r="D24" s="17">
        <f t="shared" si="5"/>
        <v>0.8666666666666667</v>
      </c>
      <c r="F24" s="58">
        <v>2</v>
      </c>
      <c r="G24" s="58">
        <v>2</v>
      </c>
      <c r="H24" s="58">
        <v>2</v>
      </c>
      <c r="I24" s="58">
        <v>2</v>
      </c>
      <c r="J24" s="58">
        <v>2</v>
      </c>
      <c r="K24" s="58">
        <v>2</v>
      </c>
      <c r="L24" s="58">
        <v>2</v>
      </c>
      <c r="N24" s="58">
        <v>2</v>
      </c>
      <c r="O24" s="58">
        <v>2</v>
      </c>
      <c r="P24" s="58">
        <v>2</v>
      </c>
      <c r="Q24" s="58">
        <v>2</v>
      </c>
      <c r="R24" s="58">
        <v>2</v>
      </c>
      <c r="S24" s="124">
        <v>0</v>
      </c>
      <c r="T24" s="58">
        <v>2</v>
      </c>
      <c r="U24" s="58">
        <v>1.5</v>
      </c>
      <c r="V24" s="58">
        <v>2</v>
      </c>
      <c r="W24" s="58">
        <v>0.5</v>
      </c>
      <c r="X24" s="1">
        <v>2</v>
      </c>
      <c r="Y24">
        <v>2</v>
      </c>
      <c r="Z24">
        <v>0</v>
      </c>
      <c r="AA24">
        <v>2</v>
      </c>
      <c r="AB24">
        <v>2</v>
      </c>
      <c r="AC24" s="1">
        <v>0</v>
      </c>
      <c r="AD24" s="1">
        <v>2</v>
      </c>
      <c r="AE24" s="1">
        <v>0</v>
      </c>
      <c r="AF24" s="1">
        <v>2</v>
      </c>
      <c r="AH24" s="1">
        <v>2</v>
      </c>
      <c r="AI24" s="1">
        <v>2</v>
      </c>
      <c r="AJ24" s="1">
        <v>2</v>
      </c>
      <c r="AK24" s="1">
        <v>0</v>
      </c>
      <c r="AL24" s="11">
        <v>2</v>
      </c>
      <c r="AM24" s="1">
        <v>0</v>
      </c>
      <c r="AN24" s="11">
        <v>2</v>
      </c>
      <c r="AO24" s="1">
        <v>0</v>
      </c>
    </row>
    <row r="25" spans="1:41" x14ac:dyDescent="0.3">
      <c r="A25" s="86" t="s">
        <v>688</v>
      </c>
      <c r="B25" s="91" t="s">
        <v>689</v>
      </c>
      <c r="C25" s="38">
        <f t="shared" si="4"/>
        <v>0.97058823529411764</v>
      </c>
      <c r="D25" s="17">
        <f t="shared" si="5"/>
        <v>1</v>
      </c>
      <c r="F25" s="58">
        <v>2</v>
      </c>
      <c r="G25" s="58">
        <v>2</v>
      </c>
      <c r="H25" s="58">
        <v>2</v>
      </c>
      <c r="I25" s="58">
        <v>2</v>
      </c>
      <c r="J25" s="58">
        <v>2</v>
      </c>
      <c r="K25" s="58">
        <v>2</v>
      </c>
      <c r="L25" s="58">
        <v>2</v>
      </c>
      <c r="N25" s="58">
        <v>2</v>
      </c>
      <c r="O25" s="58">
        <v>2</v>
      </c>
      <c r="P25" s="58">
        <v>2</v>
      </c>
      <c r="Q25" s="58">
        <v>2</v>
      </c>
      <c r="R25" s="58">
        <v>2</v>
      </c>
      <c r="S25" s="124">
        <v>2</v>
      </c>
      <c r="T25" s="58">
        <v>2</v>
      </c>
      <c r="U25" s="58">
        <v>2</v>
      </c>
      <c r="V25" s="58">
        <v>2</v>
      </c>
      <c r="W25" s="58">
        <v>2</v>
      </c>
      <c r="X25" s="1">
        <v>2</v>
      </c>
      <c r="Y25">
        <v>2</v>
      </c>
      <c r="Z25">
        <v>2</v>
      </c>
      <c r="AA25">
        <v>2</v>
      </c>
      <c r="AB25">
        <v>0</v>
      </c>
      <c r="AC25">
        <v>2</v>
      </c>
      <c r="AD25" s="1">
        <v>2</v>
      </c>
      <c r="AE25">
        <v>2</v>
      </c>
      <c r="AF25" s="1">
        <v>2</v>
      </c>
      <c r="AH25" s="1">
        <v>2</v>
      </c>
      <c r="AI25" s="1">
        <v>2</v>
      </c>
      <c r="AJ25" s="1">
        <v>2</v>
      </c>
      <c r="AK25" s="11">
        <v>2</v>
      </c>
      <c r="AL25" s="11">
        <v>2</v>
      </c>
      <c r="AM25" s="11">
        <v>2</v>
      </c>
      <c r="AN25" s="11">
        <v>2</v>
      </c>
      <c r="AO25" s="11">
        <v>2</v>
      </c>
    </row>
    <row r="26" spans="1:41" x14ac:dyDescent="0.3">
      <c r="A26" s="86" t="s">
        <v>690</v>
      </c>
      <c r="B26" s="91" t="s">
        <v>183</v>
      </c>
      <c r="C26" s="38">
        <f t="shared" si="4"/>
        <v>0.82352941176470584</v>
      </c>
      <c r="D26" s="17">
        <f t="shared" si="5"/>
        <v>0.93333333333333335</v>
      </c>
      <c r="F26" s="58">
        <v>2</v>
      </c>
      <c r="G26" s="58">
        <v>2</v>
      </c>
      <c r="H26" s="58">
        <v>2</v>
      </c>
      <c r="I26" s="58">
        <v>2</v>
      </c>
      <c r="J26" s="58">
        <v>2</v>
      </c>
      <c r="K26" s="58">
        <v>2</v>
      </c>
      <c r="L26" s="58">
        <v>2</v>
      </c>
      <c r="N26" s="58">
        <v>2</v>
      </c>
      <c r="O26" s="58">
        <v>2</v>
      </c>
      <c r="P26" s="58">
        <v>2</v>
      </c>
      <c r="Q26" s="58">
        <v>2</v>
      </c>
      <c r="R26" s="58">
        <v>2</v>
      </c>
      <c r="S26" s="124">
        <v>2</v>
      </c>
      <c r="T26" s="58">
        <v>2</v>
      </c>
      <c r="U26" s="58">
        <v>2</v>
      </c>
      <c r="V26" s="58">
        <v>2</v>
      </c>
      <c r="W26" s="58">
        <v>2</v>
      </c>
      <c r="X26" s="1">
        <v>2</v>
      </c>
      <c r="Y26" s="1">
        <v>0</v>
      </c>
      <c r="Z26">
        <v>2</v>
      </c>
      <c r="AA26">
        <v>2</v>
      </c>
      <c r="AB26">
        <v>2</v>
      </c>
      <c r="AC26">
        <v>2</v>
      </c>
      <c r="AD26" s="1">
        <v>2</v>
      </c>
      <c r="AE26" s="1">
        <v>0</v>
      </c>
      <c r="AF26" s="1">
        <v>2</v>
      </c>
      <c r="AH26" s="1">
        <v>2</v>
      </c>
      <c r="AI26" s="1">
        <v>0</v>
      </c>
      <c r="AJ26" s="1">
        <v>0</v>
      </c>
      <c r="AK26" s="1">
        <v>0</v>
      </c>
      <c r="AL26" s="11">
        <v>2</v>
      </c>
      <c r="AM26" s="11">
        <v>2</v>
      </c>
      <c r="AN26" s="11">
        <v>2</v>
      </c>
      <c r="AO26" s="1">
        <v>0</v>
      </c>
    </row>
    <row r="27" spans="1:41" x14ac:dyDescent="0.3">
      <c r="A27" s="86" t="s">
        <v>691</v>
      </c>
      <c r="B27" s="92" t="s">
        <v>432</v>
      </c>
      <c r="C27" s="38">
        <f t="shared" si="4"/>
        <v>0.80833333333333335</v>
      </c>
      <c r="D27" s="17">
        <f t="shared" si="5"/>
        <v>0.93269230769230771</v>
      </c>
      <c r="F27" s="58"/>
      <c r="G27" s="58">
        <v>2</v>
      </c>
      <c r="H27" s="58">
        <v>2</v>
      </c>
      <c r="I27" s="1"/>
      <c r="J27" s="58">
        <v>2</v>
      </c>
      <c r="K27" s="58">
        <v>2</v>
      </c>
      <c r="L27" s="58">
        <v>2</v>
      </c>
      <c r="N27" s="58">
        <v>2</v>
      </c>
      <c r="O27" s="58">
        <v>2</v>
      </c>
      <c r="P27" s="58">
        <v>2</v>
      </c>
      <c r="Q27" s="58">
        <v>2</v>
      </c>
      <c r="R27" s="1"/>
      <c r="S27" s="124">
        <v>2</v>
      </c>
      <c r="T27" s="58">
        <v>2</v>
      </c>
      <c r="U27" s="58">
        <v>2</v>
      </c>
      <c r="V27" s="58">
        <v>2</v>
      </c>
      <c r="W27" s="58">
        <v>2</v>
      </c>
      <c r="X27" s="1">
        <v>0</v>
      </c>
      <c r="Y27">
        <v>0</v>
      </c>
      <c r="Z27">
        <v>2</v>
      </c>
      <c r="AA27">
        <v>0</v>
      </c>
      <c r="AB27" s="1">
        <v>0</v>
      </c>
      <c r="AC27">
        <v>0.5</v>
      </c>
      <c r="AD27" s="1"/>
      <c r="AE27">
        <v>2</v>
      </c>
      <c r="AF27" s="1">
        <v>0</v>
      </c>
      <c r="AH27" s="1">
        <v>2</v>
      </c>
      <c r="AI27" s="1">
        <v>2</v>
      </c>
      <c r="AJ27" s="1">
        <v>2</v>
      </c>
      <c r="AK27" s="11">
        <v>2</v>
      </c>
      <c r="AL27" s="11">
        <v>2</v>
      </c>
      <c r="AM27" s="11">
        <v>2</v>
      </c>
      <c r="AN27" s="11">
        <v>2</v>
      </c>
      <c r="AO27" s="11">
        <v>2</v>
      </c>
    </row>
    <row r="28" spans="1:41" x14ac:dyDescent="0.3">
      <c r="A28" s="86" t="s">
        <v>692</v>
      </c>
      <c r="B28" s="91" t="s">
        <v>693</v>
      </c>
      <c r="C28" s="38">
        <f t="shared" si="4"/>
        <v>0.80882352941176472</v>
      </c>
      <c r="D28" s="17">
        <f t="shared" si="5"/>
        <v>0.91666666666666663</v>
      </c>
      <c r="F28" s="58">
        <v>2</v>
      </c>
      <c r="G28" s="58">
        <v>2</v>
      </c>
      <c r="H28" s="58">
        <v>2</v>
      </c>
      <c r="I28" s="58">
        <v>2</v>
      </c>
      <c r="J28" s="58">
        <v>2</v>
      </c>
      <c r="K28" s="58">
        <v>2</v>
      </c>
      <c r="L28" s="58">
        <v>2</v>
      </c>
      <c r="N28" s="58">
        <v>2</v>
      </c>
      <c r="O28" s="58">
        <v>2</v>
      </c>
      <c r="P28" s="58">
        <v>2</v>
      </c>
      <c r="Q28" s="58">
        <v>2</v>
      </c>
      <c r="R28" s="58">
        <v>2</v>
      </c>
      <c r="S28" s="124">
        <v>2</v>
      </c>
      <c r="T28" s="58">
        <v>2</v>
      </c>
      <c r="U28" s="1">
        <v>0</v>
      </c>
      <c r="V28" s="58">
        <v>2</v>
      </c>
      <c r="W28" s="58">
        <v>2</v>
      </c>
      <c r="X28" s="1">
        <v>2</v>
      </c>
      <c r="Y28">
        <v>2</v>
      </c>
      <c r="Z28">
        <v>2</v>
      </c>
      <c r="AA28">
        <v>2</v>
      </c>
      <c r="AB28" s="1">
        <v>0</v>
      </c>
      <c r="AC28">
        <v>1</v>
      </c>
      <c r="AD28" s="1">
        <v>0</v>
      </c>
      <c r="AE28">
        <v>2</v>
      </c>
      <c r="AF28" s="1">
        <v>2</v>
      </c>
      <c r="AH28" s="1">
        <v>2</v>
      </c>
      <c r="AI28" s="1">
        <v>2</v>
      </c>
      <c r="AJ28" s="1">
        <v>0</v>
      </c>
      <c r="AK28" s="11">
        <v>2</v>
      </c>
      <c r="AL28" s="1">
        <v>0</v>
      </c>
      <c r="AM28" s="11">
        <v>2</v>
      </c>
      <c r="AN28" s="11">
        <v>2</v>
      </c>
      <c r="AO28" s="1">
        <v>0</v>
      </c>
    </row>
    <row r="29" spans="1:41" x14ac:dyDescent="0.3">
      <c r="A29" s="86" t="s">
        <v>694</v>
      </c>
      <c r="B29" s="91" t="s">
        <v>790</v>
      </c>
      <c r="C29" s="38">
        <f t="shared" si="4"/>
        <v>0.82352941176470584</v>
      </c>
      <c r="D29" s="17">
        <f t="shared" si="5"/>
        <v>0.93333333333333335</v>
      </c>
      <c r="F29" s="58">
        <v>2</v>
      </c>
      <c r="G29" s="58">
        <v>2</v>
      </c>
      <c r="H29" s="58">
        <v>2</v>
      </c>
      <c r="I29" s="58">
        <v>2</v>
      </c>
      <c r="J29" s="58">
        <v>2</v>
      </c>
      <c r="K29" s="58">
        <v>2</v>
      </c>
      <c r="L29" s="58">
        <v>2</v>
      </c>
      <c r="N29" s="58">
        <v>2</v>
      </c>
      <c r="O29" s="58">
        <v>2</v>
      </c>
      <c r="P29" s="58">
        <v>2</v>
      </c>
      <c r="Q29" s="58">
        <v>2</v>
      </c>
      <c r="R29" s="1">
        <v>0</v>
      </c>
      <c r="S29" s="124">
        <v>2</v>
      </c>
      <c r="T29" s="58">
        <v>2</v>
      </c>
      <c r="U29" s="58">
        <v>2</v>
      </c>
      <c r="V29" s="58">
        <v>2</v>
      </c>
      <c r="W29" s="58">
        <v>2</v>
      </c>
      <c r="X29" s="1">
        <v>2</v>
      </c>
      <c r="Y29">
        <v>2</v>
      </c>
      <c r="Z29">
        <v>2</v>
      </c>
      <c r="AA29" s="1">
        <v>0</v>
      </c>
      <c r="AB29">
        <v>2</v>
      </c>
      <c r="AC29">
        <v>2</v>
      </c>
      <c r="AD29" s="1">
        <v>0</v>
      </c>
      <c r="AE29">
        <v>2</v>
      </c>
      <c r="AF29" s="1">
        <v>0</v>
      </c>
      <c r="AH29" s="1">
        <v>0</v>
      </c>
      <c r="AI29" s="1">
        <v>2</v>
      </c>
      <c r="AJ29" s="1">
        <v>2</v>
      </c>
      <c r="AK29" s="11">
        <v>2</v>
      </c>
      <c r="AL29" s="1">
        <v>0</v>
      </c>
      <c r="AM29" s="11">
        <v>2</v>
      </c>
      <c r="AN29" s="11">
        <v>2</v>
      </c>
      <c r="AO29" s="11">
        <v>2</v>
      </c>
    </row>
    <row r="30" spans="1:41" x14ac:dyDescent="0.3">
      <c r="A30" s="86" t="s">
        <v>695</v>
      </c>
      <c r="B30" s="91" t="s">
        <v>280</v>
      </c>
      <c r="C30" s="38">
        <f t="shared" si="4"/>
        <v>0.91176470588235292</v>
      </c>
      <c r="D30" s="17">
        <f t="shared" si="5"/>
        <v>1</v>
      </c>
      <c r="F30" s="58">
        <v>2</v>
      </c>
      <c r="G30" s="58">
        <v>2</v>
      </c>
      <c r="H30" s="58">
        <v>2</v>
      </c>
      <c r="I30" s="58">
        <v>2</v>
      </c>
      <c r="J30" s="58">
        <v>2</v>
      </c>
      <c r="K30" s="58">
        <v>2</v>
      </c>
      <c r="L30" s="58">
        <v>2</v>
      </c>
      <c r="N30" s="58">
        <v>2</v>
      </c>
      <c r="O30" s="58">
        <v>2</v>
      </c>
      <c r="P30" s="58">
        <v>2</v>
      </c>
      <c r="Q30" s="1">
        <v>0</v>
      </c>
      <c r="R30" s="58">
        <v>2</v>
      </c>
      <c r="S30" s="124">
        <v>2</v>
      </c>
      <c r="T30" s="58">
        <v>2</v>
      </c>
      <c r="U30" s="58">
        <v>2</v>
      </c>
      <c r="V30" s="58">
        <v>2</v>
      </c>
      <c r="W30" s="58">
        <v>2</v>
      </c>
      <c r="X30" s="1">
        <v>2</v>
      </c>
      <c r="Y30" s="1">
        <v>0</v>
      </c>
      <c r="Z30">
        <v>2</v>
      </c>
      <c r="AA30">
        <v>2</v>
      </c>
      <c r="AB30">
        <v>2</v>
      </c>
      <c r="AC30" s="1">
        <v>0</v>
      </c>
      <c r="AD30" s="1">
        <v>2</v>
      </c>
      <c r="AE30">
        <v>2</v>
      </c>
      <c r="AF30" s="1">
        <v>2</v>
      </c>
      <c r="AH30" s="1">
        <v>2</v>
      </c>
      <c r="AI30" s="1">
        <v>2</v>
      </c>
      <c r="AJ30" s="1">
        <v>2</v>
      </c>
      <c r="AK30" s="11">
        <v>2</v>
      </c>
      <c r="AL30" s="11">
        <v>2</v>
      </c>
      <c r="AM30" s="11">
        <v>2</v>
      </c>
      <c r="AN30" s="11">
        <v>2</v>
      </c>
      <c r="AO30" s="11">
        <v>2</v>
      </c>
    </row>
    <row r="31" spans="1:41" x14ac:dyDescent="0.3">
      <c r="A31" s="86" t="s">
        <v>696</v>
      </c>
      <c r="B31" s="91" t="s">
        <v>359</v>
      </c>
      <c r="C31" s="38">
        <f t="shared" si="4"/>
        <v>0.61764705882352944</v>
      </c>
      <c r="D31" s="17">
        <f t="shared" si="5"/>
        <v>0.7</v>
      </c>
      <c r="F31" s="58">
        <v>2</v>
      </c>
      <c r="G31" s="58">
        <v>2</v>
      </c>
      <c r="H31" s="58">
        <v>2</v>
      </c>
      <c r="I31" s="58">
        <v>2</v>
      </c>
      <c r="J31" s="58">
        <v>2</v>
      </c>
      <c r="K31" s="58">
        <v>2</v>
      </c>
      <c r="L31" s="1">
        <v>0</v>
      </c>
      <c r="N31" s="58">
        <v>2</v>
      </c>
      <c r="O31" s="58">
        <v>2</v>
      </c>
      <c r="P31" s="1">
        <v>0</v>
      </c>
      <c r="Q31" s="58">
        <v>2</v>
      </c>
      <c r="R31" s="58">
        <v>2</v>
      </c>
      <c r="S31" s="124">
        <v>2</v>
      </c>
      <c r="T31" s="1">
        <v>0</v>
      </c>
      <c r="U31" s="58">
        <v>2</v>
      </c>
      <c r="V31" s="1">
        <v>0</v>
      </c>
      <c r="W31" s="1">
        <v>0</v>
      </c>
      <c r="X31" s="1">
        <v>2</v>
      </c>
      <c r="Y31">
        <v>2</v>
      </c>
      <c r="Z31">
        <v>1.5</v>
      </c>
      <c r="AA31">
        <v>2</v>
      </c>
      <c r="AB31" s="1">
        <v>0</v>
      </c>
      <c r="AC31">
        <v>2</v>
      </c>
      <c r="AD31" s="1">
        <v>2</v>
      </c>
      <c r="AE31" s="1">
        <v>0</v>
      </c>
      <c r="AF31" s="1">
        <v>2</v>
      </c>
      <c r="AH31" s="1">
        <v>0</v>
      </c>
      <c r="AI31" s="1">
        <v>2</v>
      </c>
      <c r="AJ31" s="1">
        <v>2</v>
      </c>
      <c r="AK31" s="1">
        <v>0.5</v>
      </c>
      <c r="AL31" s="1">
        <v>0</v>
      </c>
      <c r="AM31" s="1">
        <v>0</v>
      </c>
      <c r="AN31" s="1">
        <v>0</v>
      </c>
      <c r="AO31" s="1">
        <v>0</v>
      </c>
    </row>
    <row r="32" spans="1:41" x14ac:dyDescent="0.3">
      <c r="A32" s="86" t="s">
        <v>697</v>
      </c>
      <c r="B32" s="91" t="s">
        <v>796</v>
      </c>
      <c r="C32" s="38">
        <f t="shared" si="4"/>
        <v>1</v>
      </c>
      <c r="D32" s="17">
        <f t="shared" si="5"/>
        <v>1</v>
      </c>
      <c r="F32" s="58">
        <v>2</v>
      </c>
      <c r="G32" s="58">
        <v>2</v>
      </c>
      <c r="H32" s="58">
        <v>2</v>
      </c>
      <c r="I32" s="58">
        <v>2</v>
      </c>
      <c r="J32" s="58">
        <v>2</v>
      </c>
      <c r="K32" s="58">
        <v>2</v>
      </c>
      <c r="L32" s="58">
        <v>2</v>
      </c>
      <c r="N32" s="58">
        <v>2</v>
      </c>
      <c r="O32" s="58">
        <v>2</v>
      </c>
      <c r="P32" s="58">
        <v>2</v>
      </c>
      <c r="Q32" s="58">
        <v>2</v>
      </c>
      <c r="R32" s="58">
        <v>2</v>
      </c>
      <c r="S32" s="124">
        <v>2</v>
      </c>
      <c r="T32" s="58">
        <v>2</v>
      </c>
      <c r="U32" s="58">
        <v>2</v>
      </c>
      <c r="V32" s="58">
        <v>2</v>
      </c>
      <c r="W32" s="58">
        <v>2</v>
      </c>
      <c r="X32" s="1">
        <v>2</v>
      </c>
      <c r="Y32">
        <v>2</v>
      </c>
      <c r="Z32">
        <v>2</v>
      </c>
      <c r="AA32">
        <v>2</v>
      </c>
      <c r="AB32">
        <v>2</v>
      </c>
      <c r="AC32">
        <v>2</v>
      </c>
      <c r="AD32" s="1">
        <v>2</v>
      </c>
      <c r="AE32">
        <v>2</v>
      </c>
      <c r="AF32" s="1">
        <v>2</v>
      </c>
      <c r="AH32" s="1">
        <v>2</v>
      </c>
      <c r="AI32" s="1">
        <v>2</v>
      </c>
      <c r="AJ32" s="1">
        <v>2</v>
      </c>
      <c r="AK32" s="11">
        <v>2</v>
      </c>
      <c r="AL32" s="11">
        <v>2</v>
      </c>
      <c r="AM32" s="11">
        <v>2</v>
      </c>
      <c r="AN32" s="11">
        <v>2</v>
      </c>
      <c r="AO32" s="11">
        <v>2</v>
      </c>
    </row>
    <row r="33" spans="1:41" x14ac:dyDescent="0.3">
      <c r="A33" s="86" t="s">
        <v>698</v>
      </c>
      <c r="B33" s="91" t="s">
        <v>830</v>
      </c>
      <c r="C33" s="38">
        <f t="shared" si="4"/>
        <v>0.79545454545454541</v>
      </c>
      <c r="D33" s="17">
        <f t="shared" si="5"/>
        <v>0.90517241379310343</v>
      </c>
      <c r="F33" s="58">
        <v>2</v>
      </c>
      <c r="G33" s="58">
        <v>2</v>
      </c>
      <c r="H33" s="58">
        <v>2</v>
      </c>
      <c r="I33" s="58">
        <v>2</v>
      </c>
      <c r="J33" s="58">
        <v>2</v>
      </c>
      <c r="K33" s="58">
        <v>2</v>
      </c>
      <c r="L33" s="58">
        <v>2</v>
      </c>
      <c r="N33" s="58">
        <v>2</v>
      </c>
      <c r="O33" s="58">
        <v>2</v>
      </c>
      <c r="P33" s="58">
        <v>2</v>
      </c>
      <c r="Q33" s="58">
        <v>2</v>
      </c>
      <c r="R33" s="58">
        <v>2</v>
      </c>
      <c r="S33" s="124">
        <v>2</v>
      </c>
      <c r="T33" s="58">
        <v>2</v>
      </c>
      <c r="U33" s="58">
        <v>1.5</v>
      </c>
      <c r="V33" s="58">
        <v>2</v>
      </c>
      <c r="W33" s="58">
        <v>2</v>
      </c>
      <c r="X33" s="1">
        <v>2</v>
      </c>
      <c r="Y33" s="1">
        <v>0</v>
      </c>
      <c r="Z33">
        <v>2</v>
      </c>
      <c r="AA33">
        <v>2</v>
      </c>
      <c r="AB33"/>
      <c r="AC33">
        <v>2</v>
      </c>
      <c r="AD33" s="1">
        <v>2</v>
      </c>
      <c r="AE33">
        <v>2</v>
      </c>
      <c r="AF33" s="1">
        <v>0</v>
      </c>
      <c r="AH33" s="1">
        <v>2</v>
      </c>
      <c r="AI33" s="1">
        <v>2</v>
      </c>
      <c r="AJ33" s="1">
        <v>0</v>
      </c>
      <c r="AK33" s="58">
        <v>1</v>
      </c>
      <c r="AL33" s="1">
        <v>0</v>
      </c>
      <c r="AM33" s="11">
        <v>2</v>
      </c>
      <c r="AN33" s="1">
        <v>0</v>
      </c>
      <c r="AO33" s="1">
        <v>0</v>
      </c>
    </row>
    <row r="34" spans="1:41" x14ac:dyDescent="0.3">
      <c r="A34" s="86" t="s">
        <v>701</v>
      </c>
      <c r="B34" s="91" t="s">
        <v>531</v>
      </c>
      <c r="C34" s="38">
        <f t="shared" si="4"/>
        <v>0.96323529411764708</v>
      </c>
      <c r="D34" s="17">
        <f t="shared" si="5"/>
        <v>1</v>
      </c>
      <c r="F34" s="58">
        <v>2</v>
      </c>
      <c r="G34" s="58">
        <v>2</v>
      </c>
      <c r="H34" s="58">
        <v>2</v>
      </c>
      <c r="I34" s="58">
        <v>2</v>
      </c>
      <c r="J34" s="58">
        <v>2</v>
      </c>
      <c r="K34" s="58">
        <v>2</v>
      </c>
      <c r="L34" s="58">
        <v>2</v>
      </c>
      <c r="N34" s="58">
        <v>2</v>
      </c>
      <c r="O34" s="58">
        <v>2</v>
      </c>
      <c r="P34" s="58">
        <v>2</v>
      </c>
      <c r="Q34" s="58">
        <v>2</v>
      </c>
      <c r="R34" s="58">
        <v>2</v>
      </c>
      <c r="S34" s="124">
        <v>2</v>
      </c>
      <c r="T34" s="58">
        <v>2</v>
      </c>
      <c r="U34" s="58">
        <v>2</v>
      </c>
      <c r="V34" s="58">
        <v>2</v>
      </c>
      <c r="W34" s="58">
        <v>1</v>
      </c>
      <c r="X34" s="1">
        <v>2</v>
      </c>
      <c r="Y34">
        <v>2</v>
      </c>
      <c r="Z34">
        <v>2</v>
      </c>
      <c r="AA34">
        <v>2</v>
      </c>
      <c r="AB34">
        <v>1.5</v>
      </c>
      <c r="AC34">
        <v>2</v>
      </c>
      <c r="AD34" s="1">
        <v>2</v>
      </c>
      <c r="AE34">
        <v>2</v>
      </c>
      <c r="AF34" s="1">
        <v>1</v>
      </c>
      <c r="AH34" s="1">
        <v>2</v>
      </c>
      <c r="AI34" s="1">
        <v>2</v>
      </c>
      <c r="AJ34" s="1">
        <v>2</v>
      </c>
      <c r="AK34" s="1">
        <v>2</v>
      </c>
      <c r="AL34" s="11">
        <v>2</v>
      </c>
      <c r="AM34" s="11">
        <v>2</v>
      </c>
      <c r="AN34" s="11">
        <v>2</v>
      </c>
      <c r="AO34" s="11">
        <v>2</v>
      </c>
    </row>
    <row r="35" spans="1:41" x14ac:dyDescent="0.3">
      <c r="A35" s="86" t="s">
        <v>702</v>
      </c>
      <c r="B35" s="91" t="s">
        <v>66</v>
      </c>
      <c r="C35" s="38">
        <f t="shared" si="4"/>
        <v>0.73897058823529416</v>
      </c>
      <c r="D35" s="17">
        <f t="shared" si="5"/>
        <v>0.83750000000000002</v>
      </c>
      <c r="F35" s="58">
        <v>2</v>
      </c>
      <c r="G35" s="58">
        <v>2</v>
      </c>
      <c r="H35" s="58">
        <v>2</v>
      </c>
      <c r="I35" s="58">
        <v>2</v>
      </c>
      <c r="J35" s="58">
        <v>2</v>
      </c>
      <c r="K35" s="1">
        <v>0</v>
      </c>
      <c r="L35" s="58">
        <v>2</v>
      </c>
      <c r="N35" s="58">
        <v>2</v>
      </c>
      <c r="O35" s="58">
        <v>2</v>
      </c>
      <c r="P35" s="58">
        <v>1</v>
      </c>
      <c r="Q35" s="58">
        <v>2</v>
      </c>
      <c r="R35" s="58">
        <v>2</v>
      </c>
      <c r="S35" s="124">
        <v>2</v>
      </c>
      <c r="T35" s="1">
        <v>0</v>
      </c>
      <c r="U35" s="58">
        <v>2</v>
      </c>
      <c r="V35" s="58">
        <v>2</v>
      </c>
      <c r="W35" s="58">
        <v>0</v>
      </c>
      <c r="X35" s="1">
        <v>0</v>
      </c>
      <c r="Y35">
        <v>2</v>
      </c>
      <c r="Z35">
        <v>2</v>
      </c>
      <c r="AA35">
        <v>2</v>
      </c>
      <c r="AB35" s="1">
        <v>0</v>
      </c>
      <c r="AC35">
        <v>2</v>
      </c>
      <c r="AD35" s="1">
        <v>2</v>
      </c>
      <c r="AE35">
        <v>1.5</v>
      </c>
      <c r="AF35" s="1">
        <v>1.5</v>
      </c>
      <c r="AH35" s="1">
        <v>2</v>
      </c>
      <c r="AI35" s="1">
        <v>0</v>
      </c>
      <c r="AJ35" s="1">
        <v>2</v>
      </c>
      <c r="AK35" s="1">
        <v>0</v>
      </c>
      <c r="AL35" s="11">
        <v>0.25</v>
      </c>
      <c r="AM35" s="11">
        <v>2</v>
      </c>
      <c r="AN35" s="11">
        <v>2</v>
      </c>
      <c r="AO35" s="11">
        <v>2</v>
      </c>
    </row>
    <row r="36" spans="1:41" x14ac:dyDescent="0.3">
      <c r="A36" s="86" t="s">
        <v>362</v>
      </c>
      <c r="B36" s="91" t="s">
        <v>890</v>
      </c>
      <c r="C36" s="38">
        <f t="shared" si="4"/>
        <v>0.75735294117647056</v>
      </c>
      <c r="D36" s="17">
        <f t="shared" si="5"/>
        <v>0.85833333333333328</v>
      </c>
      <c r="F36" s="58">
        <v>2</v>
      </c>
      <c r="G36" s="58">
        <v>2</v>
      </c>
      <c r="H36" s="58">
        <v>2</v>
      </c>
      <c r="I36" s="58">
        <v>2</v>
      </c>
      <c r="J36" s="58">
        <v>2</v>
      </c>
      <c r="K36" s="1">
        <v>0</v>
      </c>
      <c r="L36" s="58">
        <v>2</v>
      </c>
      <c r="N36" s="58">
        <v>2</v>
      </c>
      <c r="O36" s="58">
        <v>2</v>
      </c>
      <c r="P36" s="58">
        <v>2</v>
      </c>
      <c r="Q36" s="58">
        <v>2</v>
      </c>
      <c r="R36" s="58">
        <v>2</v>
      </c>
      <c r="S36" s="124">
        <v>2</v>
      </c>
      <c r="T36" s="58">
        <v>2</v>
      </c>
      <c r="U36" s="1">
        <v>0</v>
      </c>
      <c r="V36" s="58">
        <v>2</v>
      </c>
      <c r="W36" s="58">
        <v>2</v>
      </c>
      <c r="X36" s="1">
        <v>2</v>
      </c>
      <c r="Y36">
        <v>2</v>
      </c>
      <c r="Z36" s="1">
        <v>0</v>
      </c>
      <c r="AA36">
        <v>2</v>
      </c>
      <c r="AB36">
        <v>2</v>
      </c>
      <c r="AC36" s="1">
        <v>0</v>
      </c>
      <c r="AD36" s="1">
        <v>2</v>
      </c>
      <c r="AE36">
        <v>2</v>
      </c>
      <c r="AF36" s="1">
        <v>1.5</v>
      </c>
      <c r="AH36" s="1">
        <v>2</v>
      </c>
      <c r="AI36" s="1">
        <v>2</v>
      </c>
      <c r="AJ36" s="1">
        <v>2</v>
      </c>
      <c r="AK36" s="1">
        <v>0</v>
      </c>
      <c r="AL36" s="1">
        <v>0</v>
      </c>
      <c r="AM36" s="1">
        <v>0</v>
      </c>
      <c r="AN36" s="1">
        <v>0</v>
      </c>
      <c r="AO36" s="11">
        <v>2</v>
      </c>
    </row>
    <row r="37" spans="1:41" x14ac:dyDescent="0.3">
      <c r="A37" s="86" t="s">
        <v>703</v>
      </c>
      <c r="B37" s="91" t="s">
        <v>704</v>
      </c>
      <c r="C37" s="38">
        <f t="shared" si="4"/>
        <v>0.97058823529411764</v>
      </c>
      <c r="D37" s="17">
        <f t="shared" si="5"/>
        <v>1</v>
      </c>
      <c r="F37" s="58">
        <v>2</v>
      </c>
      <c r="G37" s="58">
        <v>2</v>
      </c>
      <c r="H37" s="58">
        <v>2</v>
      </c>
      <c r="I37" s="58">
        <v>2</v>
      </c>
      <c r="J37" s="58">
        <v>2</v>
      </c>
      <c r="K37" s="58">
        <v>2</v>
      </c>
      <c r="L37" s="58">
        <v>2</v>
      </c>
      <c r="N37" s="58">
        <v>2</v>
      </c>
      <c r="O37" s="58">
        <v>2</v>
      </c>
      <c r="P37" s="58">
        <v>2</v>
      </c>
      <c r="Q37" s="58">
        <v>2</v>
      </c>
      <c r="R37" s="58">
        <v>2</v>
      </c>
      <c r="S37" s="124">
        <v>2</v>
      </c>
      <c r="T37" s="58">
        <v>2</v>
      </c>
      <c r="U37" s="58">
        <v>0</v>
      </c>
      <c r="V37" s="58">
        <v>2</v>
      </c>
      <c r="W37" s="58">
        <v>2</v>
      </c>
      <c r="X37" s="1">
        <v>2</v>
      </c>
      <c r="Y37">
        <v>2</v>
      </c>
      <c r="Z37">
        <v>2</v>
      </c>
      <c r="AA37">
        <v>2</v>
      </c>
      <c r="AB37">
        <v>2</v>
      </c>
      <c r="AC37">
        <v>2</v>
      </c>
      <c r="AD37" s="1">
        <v>2</v>
      </c>
      <c r="AE37">
        <v>2</v>
      </c>
      <c r="AF37" s="1">
        <v>2</v>
      </c>
      <c r="AH37" s="1">
        <v>2</v>
      </c>
      <c r="AI37" s="1">
        <v>2</v>
      </c>
      <c r="AJ37" s="1">
        <v>2</v>
      </c>
      <c r="AK37" s="1">
        <v>2</v>
      </c>
      <c r="AL37" s="11">
        <v>2</v>
      </c>
      <c r="AM37" s="11">
        <v>2</v>
      </c>
      <c r="AN37" s="11">
        <v>2</v>
      </c>
      <c r="AO37" s="11">
        <v>2</v>
      </c>
    </row>
    <row r="38" spans="1:41" x14ac:dyDescent="0.3">
      <c r="A38" s="86" t="s">
        <v>705</v>
      </c>
      <c r="B38" s="91" t="s">
        <v>448</v>
      </c>
      <c r="C38" s="38">
        <f t="shared" si="4"/>
        <v>0.95454545454545459</v>
      </c>
      <c r="D38" s="17">
        <f t="shared" si="5"/>
        <v>1</v>
      </c>
      <c r="F38" s="58">
        <v>2</v>
      </c>
      <c r="G38" s="58">
        <v>2</v>
      </c>
      <c r="H38" s="58">
        <v>2</v>
      </c>
      <c r="I38" s="58">
        <v>2</v>
      </c>
      <c r="J38" s="58">
        <v>2</v>
      </c>
      <c r="K38" s="58">
        <v>2</v>
      </c>
      <c r="L38" s="58">
        <v>2</v>
      </c>
      <c r="N38" s="58">
        <v>2</v>
      </c>
      <c r="O38" s="58">
        <v>2</v>
      </c>
      <c r="P38" s="58">
        <v>2</v>
      </c>
      <c r="Q38" s="58">
        <v>2</v>
      </c>
      <c r="R38" s="58">
        <v>2</v>
      </c>
      <c r="S38" s="124">
        <v>2</v>
      </c>
      <c r="T38"/>
      <c r="U38" s="58">
        <v>2</v>
      </c>
      <c r="V38" s="58">
        <v>2</v>
      </c>
      <c r="W38" s="58">
        <v>2</v>
      </c>
      <c r="X38" s="1">
        <v>2</v>
      </c>
      <c r="Y38">
        <v>2</v>
      </c>
      <c r="Z38">
        <v>0</v>
      </c>
      <c r="AA38">
        <v>2</v>
      </c>
      <c r="AB38">
        <v>2</v>
      </c>
      <c r="AC38">
        <v>2</v>
      </c>
      <c r="AD38" s="1">
        <v>2</v>
      </c>
      <c r="AE38">
        <v>2</v>
      </c>
      <c r="AF38" s="1">
        <v>1</v>
      </c>
      <c r="AH38" s="1">
        <v>2</v>
      </c>
      <c r="AI38" s="1">
        <v>2</v>
      </c>
      <c r="AJ38" s="1">
        <v>2</v>
      </c>
      <c r="AK38" s="1">
        <v>2</v>
      </c>
      <c r="AL38" s="11">
        <v>2</v>
      </c>
      <c r="AM38" s="11">
        <v>2</v>
      </c>
      <c r="AN38" s="11">
        <v>2</v>
      </c>
      <c r="AO38" s="11">
        <v>2</v>
      </c>
    </row>
    <row r="39" spans="1:41" x14ac:dyDescent="0.3">
      <c r="A39" s="86" t="s">
        <v>706</v>
      </c>
      <c r="B39" s="91" t="s">
        <v>76</v>
      </c>
      <c r="C39" s="38">
        <f t="shared" si="4"/>
        <v>0.92794117647058816</v>
      </c>
      <c r="D39" s="17">
        <f t="shared" si="5"/>
        <v>0.99666666666666659</v>
      </c>
      <c r="F39" s="58">
        <v>2</v>
      </c>
      <c r="G39" s="58">
        <v>2</v>
      </c>
      <c r="H39" s="58">
        <v>2</v>
      </c>
      <c r="I39" s="58">
        <v>2</v>
      </c>
      <c r="J39" s="58">
        <v>2</v>
      </c>
      <c r="K39" s="58">
        <v>2</v>
      </c>
      <c r="L39" s="58">
        <v>2</v>
      </c>
      <c r="N39" s="58">
        <v>2</v>
      </c>
      <c r="O39" s="58">
        <v>2</v>
      </c>
      <c r="P39" s="58">
        <v>1.8</v>
      </c>
      <c r="Q39" s="58">
        <v>2</v>
      </c>
      <c r="R39" s="58">
        <v>2</v>
      </c>
      <c r="S39" s="124">
        <v>2</v>
      </c>
      <c r="T39" s="58">
        <v>2</v>
      </c>
      <c r="U39" s="58">
        <v>2</v>
      </c>
      <c r="V39" s="58">
        <v>2</v>
      </c>
      <c r="W39" s="58">
        <v>2</v>
      </c>
      <c r="X39" s="1">
        <v>2</v>
      </c>
      <c r="Y39">
        <v>2</v>
      </c>
      <c r="Z39">
        <v>2</v>
      </c>
      <c r="AA39">
        <v>2</v>
      </c>
      <c r="AB39">
        <v>2</v>
      </c>
      <c r="AC39">
        <v>2</v>
      </c>
      <c r="AD39" s="1">
        <v>2</v>
      </c>
      <c r="AE39" s="58">
        <v>1.8</v>
      </c>
      <c r="AF39" s="1">
        <v>1.5</v>
      </c>
      <c r="AH39" s="1">
        <v>2</v>
      </c>
      <c r="AI39" s="1">
        <v>2</v>
      </c>
      <c r="AJ39" s="1">
        <v>2</v>
      </c>
      <c r="AK39" s="1">
        <v>2</v>
      </c>
      <c r="AL39" s="11">
        <v>2</v>
      </c>
      <c r="AM39" s="1">
        <v>0</v>
      </c>
      <c r="AN39" s="11">
        <v>2</v>
      </c>
      <c r="AO39" s="1">
        <v>0</v>
      </c>
    </row>
    <row r="40" spans="1:41" x14ac:dyDescent="0.3">
      <c r="A40" s="86" t="s">
        <v>707</v>
      </c>
      <c r="B40" s="91" t="s">
        <v>693</v>
      </c>
      <c r="C40" s="38">
        <f t="shared" si="4"/>
        <v>1</v>
      </c>
      <c r="D40" s="17">
        <f t="shared" si="5"/>
        <v>1</v>
      </c>
      <c r="F40" s="58">
        <v>2</v>
      </c>
      <c r="G40" s="58">
        <v>2</v>
      </c>
      <c r="H40" s="58">
        <v>2</v>
      </c>
      <c r="I40" s="58">
        <v>2</v>
      </c>
      <c r="J40" s="58">
        <v>2</v>
      </c>
      <c r="K40" s="58">
        <v>2</v>
      </c>
      <c r="L40" s="58">
        <v>2</v>
      </c>
      <c r="N40" s="58">
        <v>2</v>
      </c>
      <c r="O40" s="58">
        <v>2</v>
      </c>
      <c r="P40" s="58">
        <v>2</v>
      </c>
      <c r="Q40" s="58">
        <v>2</v>
      </c>
      <c r="R40" s="58">
        <v>2</v>
      </c>
      <c r="S40" s="124">
        <v>2</v>
      </c>
      <c r="T40" s="58">
        <v>2</v>
      </c>
      <c r="U40" s="58">
        <v>2</v>
      </c>
      <c r="V40" s="58">
        <v>2</v>
      </c>
      <c r="W40" s="58">
        <v>2</v>
      </c>
      <c r="X40" s="1">
        <v>2</v>
      </c>
      <c r="Y40">
        <v>2</v>
      </c>
      <c r="Z40">
        <v>2</v>
      </c>
      <c r="AA40">
        <v>2</v>
      </c>
      <c r="AB40">
        <v>2</v>
      </c>
      <c r="AC40">
        <v>2</v>
      </c>
      <c r="AD40" s="1">
        <v>2</v>
      </c>
      <c r="AE40">
        <v>2</v>
      </c>
      <c r="AF40" s="1">
        <v>2</v>
      </c>
      <c r="AH40" s="1">
        <v>2</v>
      </c>
      <c r="AI40" s="1">
        <v>2</v>
      </c>
      <c r="AJ40" s="1">
        <v>2</v>
      </c>
      <c r="AK40" s="1">
        <v>2</v>
      </c>
      <c r="AL40" s="11">
        <v>2</v>
      </c>
      <c r="AM40" s="11">
        <v>2</v>
      </c>
      <c r="AN40" s="11">
        <v>2</v>
      </c>
      <c r="AO40" s="11">
        <v>2</v>
      </c>
    </row>
    <row r="41" spans="1:41" x14ac:dyDescent="0.3">
      <c r="A41" s="86" t="s">
        <v>708</v>
      </c>
      <c r="B41" s="91" t="s">
        <v>575</v>
      </c>
      <c r="C41" s="38">
        <f t="shared" si="4"/>
        <v>0.94117647058823528</v>
      </c>
      <c r="D41" s="17">
        <f t="shared" si="5"/>
        <v>1</v>
      </c>
      <c r="F41" s="58">
        <v>2</v>
      </c>
      <c r="G41" s="58">
        <v>2</v>
      </c>
      <c r="H41" s="58">
        <v>2</v>
      </c>
      <c r="I41" s="58">
        <v>2</v>
      </c>
      <c r="J41" s="58">
        <v>2</v>
      </c>
      <c r="K41" s="58">
        <v>2</v>
      </c>
      <c r="L41" s="58">
        <v>2</v>
      </c>
      <c r="N41" s="58">
        <v>2</v>
      </c>
      <c r="O41" s="58">
        <v>2</v>
      </c>
      <c r="P41" s="58">
        <v>2</v>
      </c>
      <c r="Q41" s="58">
        <v>2</v>
      </c>
      <c r="R41" s="58">
        <v>2</v>
      </c>
      <c r="S41" s="124">
        <v>2</v>
      </c>
      <c r="T41" s="58">
        <v>2</v>
      </c>
      <c r="U41" s="58">
        <v>2</v>
      </c>
      <c r="V41" s="58">
        <v>2</v>
      </c>
      <c r="W41" s="58">
        <v>2</v>
      </c>
      <c r="X41" s="1">
        <v>2</v>
      </c>
      <c r="Y41">
        <v>2</v>
      </c>
      <c r="Z41">
        <v>2</v>
      </c>
      <c r="AA41">
        <v>2</v>
      </c>
      <c r="AB41">
        <v>2</v>
      </c>
      <c r="AC41">
        <v>2</v>
      </c>
      <c r="AD41" s="1">
        <v>2</v>
      </c>
      <c r="AE41">
        <v>2</v>
      </c>
      <c r="AF41" s="1">
        <v>2</v>
      </c>
      <c r="AH41" s="1">
        <v>2</v>
      </c>
      <c r="AI41" s="1">
        <v>2</v>
      </c>
      <c r="AJ41" s="1">
        <v>2</v>
      </c>
      <c r="AK41" s="1">
        <v>0</v>
      </c>
      <c r="AL41" s="11">
        <v>2</v>
      </c>
      <c r="AM41" s="11">
        <v>2</v>
      </c>
      <c r="AN41" s="1">
        <v>0</v>
      </c>
      <c r="AO41" s="11">
        <v>2</v>
      </c>
    </row>
    <row r="42" spans="1:41" x14ac:dyDescent="0.3">
      <c r="A42" s="86" t="s">
        <v>709</v>
      </c>
      <c r="B42" s="91" t="s">
        <v>861</v>
      </c>
      <c r="C42" s="38">
        <f t="shared" si="4"/>
        <v>0.83823529411764708</v>
      </c>
      <c r="D42" s="17">
        <f t="shared" si="5"/>
        <v>0.95</v>
      </c>
      <c r="F42" s="58">
        <v>2</v>
      </c>
      <c r="G42" s="58">
        <v>2</v>
      </c>
      <c r="H42" s="58">
        <v>2</v>
      </c>
      <c r="I42" s="58">
        <v>2</v>
      </c>
      <c r="J42" s="58">
        <v>2</v>
      </c>
      <c r="K42" s="58">
        <v>2</v>
      </c>
      <c r="L42" s="58">
        <v>2</v>
      </c>
      <c r="N42" s="1">
        <v>0</v>
      </c>
      <c r="O42" s="58">
        <v>2</v>
      </c>
      <c r="P42" s="58">
        <v>2</v>
      </c>
      <c r="Q42" s="58">
        <v>2</v>
      </c>
      <c r="R42" s="58">
        <v>2</v>
      </c>
      <c r="S42" s="124">
        <v>2</v>
      </c>
      <c r="T42" s="58">
        <v>2</v>
      </c>
      <c r="U42" s="58">
        <v>2</v>
      </c>
      <c r="V42" s="58">
        <v>2</v>
      </c>
      <c r="W42" s="58">
        <v>1</v>
      </c>
      <c r="X42" s="1">
        <v>2</v>
      </c>
      <c r="Y42">
        <v>2</v>
      </c>
      <c r="Z42" s="58">
        <v>1</v>
      </c>
      <c r="AA42" s="1">
        <v>0</v>
      </c>
      <c r="AB42">
        <v>2</v>
      </c>
      <c r="AC42">
        <v>2</v>
      </c>
      <c r="AD42" s="1">
        <v>2</v>
      </c>
      <c r="AE42">
        <v>2</v>
      </c>
      <c r="AF42" s="1">
        <v>0</v>
      </c>
      <c r="AH42" s="1">
        <v>2</v>
      </c>
      <c r="AI42" s="1">
        <v>2</v>
      </c>
      <c r="AJ42" s="1">
        <v>2</v>
      </c>
      <c r="AK42" s="1">
        <v>1</v>
      </c>
      <c r="AL42" s="1">
        <v>0</v>
      </c>
      <c r="AM42" s="11">
        <v>2</v>
      </c>
      <c r="AN42" s="11">
        <v>2</v>
      </c>
      <c r="AO42" s="11">
        <v>2</v>
      </c>
    </row>
    <row r="43" spans="1:41" x14ac:dyDescent="0.3">
      <c r="A43" s="86" t="s">
        <v>710</v>
      </c>
      <c r="B43" s="91" t="s">
        <v>589</v>
      </c>
      <c r="C43" s="38">
        <f t="shared" si="4"/>
        <v>0.99264705882352944</v>
      </c>
      <c r="D43" s="17">
        <f t="shared" si="5"/>
        <v>1</v>
      </c>
      <c r="F43" s="58">
        <v>2</v>
      </c>
      <c r="G43" s="58">
        <v>2</v>
      </c>
      <c r="H43" s="58">
        <v>2</v>
      </c>
      <c r="I43" s="58">
        <v>2</v>
      </c>
      <c r="J43" s="58">
        <v>2</v>
      </c>
      <c r="K43" s="58">
        <v>2</v>
      </c>
      <c r="L43" s="58">
        <v>2</v>
      </c>
      <c r="N43" s="58">
        <v>2</v>
      </c>
      <c r="O43" s="58">
        <v>2</v>
      </c>
      <c r="P43" s="58">
        <v>2</v>
      </c>
      <c r="Q43" s="58">
        <v>2</v>
      </c>
      <c r="R43" s="58">
        <v>2</v>
      </c>
      <c r="S43" s="124">
        <v>2</v>
      </c>
      <c r="T43" s="58">
        <v>2</v>
      </c>
      <c r="U43" s="58">
        <v>2</v>
      </c>
      <c r="V43" s="58">
        <v>2</v>
      </c>
      <c r="W43" s="58">
        <v>2</v>
      </c>
      <c r="X43" s="1">
        <v>2</v>
      </c>
      <c r="Y43">
        <v>2</v>
      </c>
      <c r="Z43">
        <v>2</v>
      </c>
      <c r="AA43">
        <v>2</v>
      </c>
      <c r="AB43">
        <v>2</v>
      </c>
      <c r="AC43">
        <v>2</v>
      </c>
      <c r="AD43" s="1">
        <v>2</v>
      </c>
      <c r="AE43">
        <v>2</v>
      </c>
      <c r="AF43" s="1">
        <v>1.5</v>
      </c>
      <c r="AH43" s="1">
        <v>2</v>
      </c>
      <c r="AI43" s="1">
        <v>2</v>
      </c>
      <c r="AJ43" s="1">
        <v>2</v>
      </c>
      <c r="AK43" s="1">
        <v>2</v>
      </c>
      <c r="AL43" s="11">
        <v>2</v>
      </c>
      <c r="AM43" s="11">
        <v>2</v>
      </c>
      <c r="AN43" s="11">
        <v>2</v>
      </c>
      <c r="AO43" s="11">
        <v>2</v>
      </c>
    </row>
    <row r="44" spans="1:41" x14ac:dyDescent="0.3">
      <c r="A44" s="86" t="s">
        <v>425</v>
      </c>
      <c r="B44" s="91" t="s">
        <v>840</v>
      </c>
      <c r="C44" s="38">
        <f t="shared" si="4"/>
        <v>0.78676470588235292</v>
      </c>
      <c r="D44" s="17">
        <f t="shared" si="5"/>
        <v>0.89166666666666672</v>
      </c>
      <c r="F44" s="58">
        <v>2</v>
      </c>
      <c r="G44" s="58">
        <v>2</v>
      </c>
      <c r="H44" s="58">
        <v>2</v>
      </c>
      <c r="I44" s="58">
        <v>2</v>
      </c>
      <c r="J44" s="58">
        <v>2</v>
      </c>
      <c r="K44" s="58">
        <v>2</v>
      </c>
      <c r="L44" s="58">
        <v>2</v>
      </c>
      <c r="N44" s="58">
        <v>2</v>
      </c>
      <c r="O44" s="58">
        <v>2</v>
      </c>
      <c r="P44" s="58">
        <v>2</v>
      </c>
      <c r="Q44" s="58">
        <v>2</v>
      </c>
      <c r="R44" s="58">
        <v>2</v>
      </c>
      <c r="S44" s="124">
        <v>2</v>
      </c>
      <c r="T44" s="58">
        <v>2</v>
      </c>
      <c r="U44" s="58">
        <v>1.5</v>
      </c>
      <c r="V44" s="58">
        <v>2</v>
      </c>
      <c r="W44" s="58">
        <v>2</v>
      </c>
      <c r="X44" s="1">
        <v>1</v>
      </c>
      <c r="Y44" s="1">
        <v>0</v>
      </c>
      <c r="Z44">
        <v>2</v>
      </c>
      <c r="AA44">
        <v>2</v>
      </c>
      <c r="AB44">
        <v>2</v>
      </c>
      <c r="AC44">
        <v>2</v>
      </c>
      <c r="AD44" s="1">
        <v>0</v>
      </c>
      <c r="AE44">
        <v>2</v>
      </c>
      <c r="AF44" s="1">
        <v>2</v>
      </c>
      <c r="AH44" s="1">
        <v>2</v>
      </c>
      <c r="AI44" s="1">
        <v>0</v>
      </c>
      <c r="AJ44" s="1">
        <v>2</v>
      </c>
      <c r="AK44" s="1">
        <v>2</v>
      </c>
      <c r="AL44" s="11">
        <v>1</v>
      </c>
      <c r="AM44" s="1">
        <v>0</v>
      </c>
      <c r="AN44" s="1">
        <v>0</v>
      </c>
      <c r="AO44" s="1">
        <v>0</v>
      </c>
    </row>
    <row r="45" spans="1:41" x14ac:dyDescent="0.3">
      <c r="A45" s="86" t="s">
        <v>711</v>
      </c>
      <c r="B45" s="91" t="s">
        <v>712</v>
      </c>
      <c r="C45" s="38">
        <f t="shared" si="4"/>
        <v>1</v>
      </c>
      <c r="D45" s="17">
        <f t="shared" si="5"/>
        <v>1</v>
      </c>
      <c r="F45" s="58">
        <v>2</v>
      </c>
      <c r="G45" s="58">
        <v>2</v>
      </c>
      <c r="H45" s="58">
        <v>2</v>
      </c>
      <c r="I45" s="58">
        <v>2</v>
      </c>
      <c r="J45" s="58">
        <v>2</v>
      </c>
      <c r="K45" s="58">
        <v>2</v>
      </c>
      <c r="L45" s="58">
        <v>2</v>
      </c>
      <c r="N45" s="58">
        <v>2</v>
      </c>
      <c r="O45" s="58">
        <v>2</v>
      </c>
      <c r="P45" s="58">
        <v>2</v>
      </c>
      <c r="Q45" s="58">
        <v>2</v>
      </c>
      <c r="R45" s="58">
        <v>2</v>
      </c>
      <c r="S45" s="124">
        <v>2</v>
      </c>
      <c r="T45" s="58">
        <v>2</v>
      </c>
      <c r="U45" s="58">
        <v>2</v>
      </c>
      <c r="V45" s="58">
        <v>2</v>
      </c>
      <c r="W45" s="58">
        <v>2</v>
      </c>
      <c r="X45" s="1">
        <v>2</v>
      </c>
      <c r="Y45">
        <v>2</v>
      </c>
      <c r="Z45">
        <v>2</v>
      </c>
      <c r="AA45">
        <v>2</v>
      </c>
      <c r="AB45">
        <v>2</v>
      </c>
      <c r="AC45">
        <v>2</v>
      </c>
      <c r="AD45" s="1">
        <v>2</v>
      </c>
      <c r="AE45">
        <v>2</v>
      </c>
      <c r="AF45" s="1">
        <v>2</v>
      </c>
      <c r="AH45" s="1">
        <v>2</v>
      </c>
      <c r="AI45" s="1">
        <v>2</v>
      </c>
      <c r="AJ45" s="1">
        <v>2</v>
      </c>
      <c r="AK45" s="1">
        <v>2</v>
      </c>
      <c r="AL45" s="11">
        <v>2</v>
      </c>
      <c r="AM45" s="11">
        <v>2</v>
      </c>
      <c r="AN45" s="11">
        <v>2</v>
      </c>
      <c r="AO45" s="11">
        <v>2</v>
      </c>
    </row>
    <row r="46" spans="1:41" x14ac:dyDescent="0.3">
      <c r="A46" s="86" t="s">
        <v>713</v>
      </c>
      <c r="B46" s="91" t="s">
        <v>896</v>
      </c>
      <c r="C46" s="38">
        <f t="shared" si="4"/>
        <v>1</v>
      </c>
      <c r="D46" s="17">
        <f t="shared" si="5"/>
        <v>1</v>
      </c>
      <c r="F46" s="58">
        <v>2</v>
      </c>
      <c r="G46" s="58">
        <v>2</v>
      </c>
      <c r="H46" s="58">
        <v>2</v>
      </c>
      <c r="I46" s="58">
        <v>2</v>
      </c>
      <c r="J46" s="58">
        <v>2</v>
      </c>
      <c r="K46" s="58">
        <v>2</v>
      </c>
      <c r="L46" s="58">
        <v>2</v>
      </c>
      <c r="N46" s="58">
        <v>2</v>
      </c>
      <c r="O46" s="58">
        <v>2</v>
      </c>
      <c r="P46" s="58">
        <v>2</v>
      </c>
      <c r="Q46" s="58">
        <v>2</v>
      </c>
      <c r="R46" s="58">
        <v>2</v>
      </c>
      <c r="S46" s="124">
        <v>2</v>
      </c>
      <c r="T46" s="58">
        <v>2</v>
      </c>
      <c r="U46" s="58">
        <v>2</v>
      </c>
      <c r="V46" s="58">
        <v>2</v>
      </c>
      <c r="W46" s="58">
        <v>2</v>
      </c>
      <c r="X46" s="1">
        <v>2</v>
      </c>
      <c r="Y46">
        <v>2</v>
      </c>
      <c r="Z46">
        <v>2</v>
      </c>
      <c r="AA46">
        <v>2</v>
      </c>
      <c r="AB46">
        <v>2</v>
      </c>
      <c r="AC46">
        <v>2</v>
      </c>
      <c r="AD46" s="1">
        <v>2</v>
      </c>
      <c r="AE46">
        <v>2</v>
      </c>
      <c r="AF46" s="1">
        <v>2</v>
      </c>
      <c r="AH46" s="1">
        <v>2</v>
      </c>
      <c r="AI46" s="1">
        <v>2</v>
      </c>
      <c r="AJ46" s="1">
        <v>2</v>
      </c>
      <c r="AK46" s="1">
        <v>2</v>
      </c>
      <c r="AL46" s="11">
        <v>2</v>
      </c>
      <c r="AM46" s="11">
        <v>2</v>
      </c>
      <c r="AN46" s="11">
        <v>2</v>
      </c>
      <c r="AO46" s="11">
        <v>2</v>
      </c>
    </row>
    <row r="47" spans="1:41" x14ac:dyDescent="0.3">
      <c r="A47" s="86" t="s">
        <v>714</v>
      </c>
      <c r="B47" s="91" t="s">
        <v>715</v>
      </c>
      <c r="C47" s="38">
        <f t="shared" si="4"/>
        <v>0.875</v>
      </c>
      <c r="D47" s="17">
        <f t="shared" si="5"/>
        <v>0.98333333333333328</v>
      </c>
      <c r="F47" s="58">
        <v>2</v>
      </c>
      <c r="G47" s="58">
        <v>2</v>
      </c>
      <c r="H47" s="58">
        <v>2</v>
      </c>
      <c r="I47" s="58">
        <v>2</v>
      </c>
      <c r="J47" s="58">
        <v>2</v>
      </c>
      <c r="K47" s="58">
        <v>2</v>
      </c>
      <c r="L47" s="58">
        <v>2</v>
      </c>
      <c r="N47" s="58">
        <v>2</v>
      </c>
      <c r="O47" s="58">
        <v>2</v>
      </c>
      <c r="P47" s="58">
        <v>2</v>
      </c>
      <c r="Q47" s="58">
        <v>2</v>
      </c>
      <c r="R47" s="58">
        <v>2</v>
      </c>
      <c r="S47" s="124">
        <v>2</v>
      </c>
      <c r="T47" s="58">
        <v>2</v>
      </c>
      <c r="U47" s="58">
        <v>2</v>
      </c>
      <c r="V47" s="1">
        <v>0</v>
      </c>
      <c r="W47" s="58">
        <v>2</v>
      </c>
      <c r="X47" s="1">
        <v>2</v>
      </c>
      <c r="Y47" s="1">
        <v>0</v>
      </c>
      <c r="Z47">
        <v>2</v>
      </c>
      <c r="AA47">
        <v>2</v>
      </c>
      <c r="AB47" s="1">
        <v>0</v>
      </c>
      <c r="AC47">
        <v>2</v>
      </c>
      <c r="AD47" s="1">
        <v>2</v>
      </c>
      <c r="AE47">
        <v>2</v>
      </c>
      <c r="AF47" s="1">
        <v>0.5</v>
      </c>
      <c r="AH47" s="1">
        <v>2</v>
      </c>
      <c r="AI47" s="1">
        <v>2</v>
      </c>
      <c r="AJ47" s="1">
        <v>2</v>
      </c>
      <c r="AK47" s="1">
        <v>1.5</v>
      </c>
      <c r="AL47" s="11">
        <v>1.5</v>
      </c>
      <c r="AM47" s="11">
        <v>2</v>
      </c>
      <c r="AN47" s="11">
        <v>2</v>
      </c>
      <c r="AO47" s="11">
        <v>2</v>
      </c>
    </row>
    <row r="48" spans="1:41" s="117" customFormat="1" x14ac:dyDescent="0.3">
      <c r="A48" s="107" t="s">
        <v>123</v>
      </c>
      <c r="B48" s="108" t="s">
        <v>716</v>
      </c>
      <c r="C48" s="109"/>
      <c r="D48" s="116"/>
      <c r="F48" s="118">
        <v>2</v>
      </c>
      <c r="G48" s="118">
        <v>2</v>
      </c>
      <c r="H48" s="118">
        <v>2</v>
      </c>
      <c r="I48" s="118">
        <v>2</v>
      </c>
      <c r="J48" s="106">
        <v>0</v>
      </c>
      <c r="K48" s="106">
        <v>0</v>
      </c>
      <c r="L48" s="106"/>
      <c r="M48" s="119"/>
      <c r="N48" s="106"/>
      <c r="O48" s="106"/>
      <c r="P48" s="106"/>
      <c r="Q48" s="106"/>
      <c r="R48" s="106"/>
      <c r="T48" s="121"/>
      <c r="U48" s="106"/>
      <c r="V48" s="106"/>
      <c r="W48" s="121"/>
      <c r="X48" s="106"/>
      <c r="Y48" s="121"/>
      <c r="Z48" s="121"/>
      <c r="AA48" s="121"/>
      <c r="AB48" s="121"/>
      <c r="AC48" s="121"/>
      <c r="AD48" s="106"/>
      <c r="AE48" s="121"/>
      <c r="AF48" s="106"/>
      <c r="AH48" s="106"/>
      <c r="AI48" s="106"/>
      <c r="AJ48" s="106"/>
    </row>
    <row r="49" spans="1:41" s="117" customFormat="1" x14ac:dyDescent="0.3">
      <c r="A49" s="123" t="s">
        <v>717</v>
      </c>
      <c r="B49" s="108" t="s">
        <v>718</v>
      </c>
      <c r="C49" s="109"/>
      <c r="D49" s="116"/>
      <c r="F49" s="118">
        <v>2</v>
      </c>
      <c r="G49" s="118">
        <v>2</v>
      </c>
      <c r="H49" s="118">
        <v>2</v>
      </c>
      <c r="I49" s="118">
        <v>2</v>
      </c>
      <c r="J49" s="118">
        <v>2</v>
      </c>
      <c r="K49" s="118">
        <v>2</v>
      </c>
      <c r="L49" s="118">
        <v>2</v>
      </c>
      <c r="M49" s="119"/>
      <c r="N49" s="118">
        <v>2</v>
      </c>
      <c r="O49" s="118">
        <v>2</v>
      </c>
      <c r="P49" s="118">
        <v>2</v>
      </c>
      <c r="Q49" s="118">
        <v>2</v>
      </c>
      <c r="R49" s="118">
        <v>1.5</v>
      </c>
      <c r="S49" s="118">
        <v>2</v>
      </c>
      <c r="T49" s="118">
        <v>2</v>
      </c>
      <c r="U49" s="118">
        <v>2</v>
      </c>
      <c r="V49" s="118">
        <v>2</v>
      </c>
      <c r="W49" s="118">
        <v>2</v>
      </c>
      <c r="X49" s="106">
        <v>2</v>
      </c>
      <c r="Y49" s="121">
        <v>2</v>
      </c>
      <c r="Z49" s="121">
        <v>2</v>
      </c>
      <c r="AA49" s="121">
        <v>2</v>
      </c>
      <c r="AB49" s="121"/>
      <c r="AC49" s="121"/>
      <c r="AD49" s="106"/>
      <c r="AE49" s="121"/>
      <c r="AF49" s="106"/>
      <c r="AH49" s="106"/>
      <c r="AI49" s="106"/>
      <c r="AJ49" s="106"/>
    </row>
    <row r="50" spans="1:41" x14ac:dyDescent="0.3">
      <c r="A50" s="86" t="s">
        <v>719</v>
      </c>
      <c r="B50" s="91" t="s">
        <v>720</v>
      </c>
      <c r="C50" s="38">
        <f t="shared" ref="C50:C64" si="6">SUM(F50:AO50)/(COUNT(F50:AO50)*$D$1)</f>
        <v>0.69852941176470584</v>
      </c>
      <c r="D50" s="17">
        <f t="shared" ref="D50:D64" si="7">(SUM(F50:AO50)-SMALL(F50:AO50,1)-SMALL(F50:AO50,2)-SMALL(F50:AO50,3)-SMALL(F50:AO50,4))/((COUNT(F50:AO50)-$D$2)*2)</f>
        <v>0.79166666666666663</v>
      </c>
      <c r="F50" s="58">
        <v>2</v>
      </c>
      <c r="G50" s="58">
        <v>2</v>
      </c>
      <c r="H50" s="58">
        <v>2</v>
      </c>
      <c r="I50" s="58">
        <v>2</v>
      </c>
      <c r="J50" s="1">
        <v>0</v>
      </c>
      <c r="K50" s="58">
        <v>2</v>
      </c>
      <c r="L50" s="58">
        <v>2</v>
      </c>
      <c r="N50" s="58">
        <v>2</v>
      </c>
      <c r="O50" s="58">
        <v>2</v>
      </c>
      <c r="P50" s="58">
        <v>2</v>
      </c>
      <c r="Q50" s="58">
        <v>0</v>
      </c>
      <c r="R50" s="58">
        <v>2</v>
      </c>
      <c r="S50" s="124">
        <v>0</v>
      </c>
      <c r="T50" s="1">
        <v>0</v>
      </c>
      <c r="U50" s="1">
        <v>0</v>
      </c>
      <c r="V50" s="58">
        <v>2</v>
      </c>
      <c r="W50" s="58">
        <v>2</v>
      </c>
      <c r="X50" s="1">
        <v>2</v>
      </c>
      <c r="Y50">
        <v>2</v>
      </c>
      <c r="Z50" s="1">
        <v>0</v>
      </c>
      <c r="AA50" s="1">
        <v>0</v>
      </c>
      <c r="AB50">
        <v>2</v>
      </c>
      <c r="AC50">
        <v>2</v>
      </c>
      <c r="AD50" s="1">
        <v>2</v>
      </c>
      <c r="AE50">
        <v>2</v>
      </c>
      <c r="AF50" s="1">
        <v>2</v>
      </c>
      <c r="AH50" s="1">
        <v>0</v>
      </c>
      <c r="AI50" s="1">
        <v>2</v>
      </c>
      <c r="AJ50" s="1">
        <v>2</v>
      </c>
      <c r="AK50" s="1">
        <v>2</v>
      </c>
      <c r="AL50" s="11">
        <v>1.5</v>
      </c>
      <c r="AM50" s="1">
        <v>0</v>
      </c>
      <c r="AN50" s="11">
        <v>2</v>
      </c>
      <c r="AO50" s="1">
        <v>0</v>
      </c>
    </row>
    <row r="51" spans="1:41" x14ac:dyDescent="0.3">
      <c r="A51" s="86" t="s">
        <v>721</v>
      </c>
      <c r="B51" s="91" t="s">
        <v>243</v>
      </c>
      <c r="C51" s="38">
        <f t="shared" si="6"/>
        <v>0.97058823529411764</v>
      </c>
      <c r="D51" s="17">
        <f t="shared" si="7"/>
        <v>1</v>
      </c>
      <c r="F51" s="58">
        <v>2</v>
      </c>
      <c r="G51" s="58">
        <v>2</v>
      </c>
      <c r="H51" s="58">
        <v>2</v>
      </c>
      <c r="I51" s="58">
        <v>2</v>
      </c>
      <c r="J51" s="58">
        <v>2</v>
      </c>
      <c r="K51" s="58">
        <v>2</v>
      </c>
      <c r="L51" s="58">
        <v>2</v>
      </c>
      <c r="N51" s="58">
        <v>2</v>
      </c>
      <c r="O51" s="58">
        <v>2</v>
      </c>
      <c r="P51" s="58">
        <v>2</v>
      </c>
      <c r="Q51" s="58">
        <v>2</v>
      </c>
      <c r="R51" s="58">
        <v>2</v>
      </c>
      <c r="S51" s="124">
        <v>2</v>
      </c>
      <c r="T51" s="58">
        <v>2</v>
      </c>
      <c r="U51" s="58">
        <v>2</v>
      </c>
      <c r="V51" s="58">
        <v>2</v>
      </c>
      <c r="W51" s="58">
        <v>2</v>
      </c>
      <c r="X51" s="1">
        <v>2</v>
      </c>
      <c r="Y51">
        <v>2</v>
      </c>
      <c r="Z51">
        <v>2</v>
      </c>
      <c r="AA51" s="1">
        <v>0</v>
      </c>
      <c r="AB51">
        <v>2</v>
      </c>
      <c r="AC51">
        <v>2</v>
      </c>
      <c r="AD51" s="1">
        <v>2</v>
      </c>
      <c r="AE51">
        <v>2</v>
      </c>
      <c r="AF51" s="1">
        <v>2</v>
      </c>
      <c r="AH51" s="1">
        <v>2</v>
      </c>
      <c r="AI51" s="1">
        <v>2</v>
      </c>
      <c r="AJ51" s="1">
        <v>2</v>
      </c>
      <c r="AK51" s="1">
        <v>2</v>
      </c>
      <c r="AL51" s="11">
        <v>2</v>
      </c>
      <c r="AM51" s="11">
        <v>2</v>
      </c>
      <c r="AN51" s="11">
        <v>2</v>
      </c>
      <c r="AO51" s="11">
        <v>2</v>
      </c>
    </row>
    <row r="52" spans="1:41" x14ac:dyDescent="0.3">
      <c r="A52" s="86" t="s">
        <v>722</v>
      </c>
      <c r="B52" s="91" t="s">
        <v>723</v>
      </c>
      <c r="C52" s="38">
        <f t="shared" si="6"/>
        <v>0.91911764705882348</v>
      </c>
      <c r="D52" s="17">
        <f t="shared" si="7"/>
        <v>1</v>
      </c>
      <c r="F52" s="58">
        <v>2</v>
      </c>
      <c r="G52" s="58">
        <v>2</v>
      </c>
      <c r="H52" s="58">
        <v>2</v>
      </c>
      <c r="I52" s="58">
        <v>2</v>
      </c>
      <c r="J52" s="58">
        <v>2</v>
      </c>
      <c r="K52" s="1">
        <v>0</v>
      </c>
      <c r="L52" s="58">
        <v>2</v>
      </c>
      <c r="N52" s="58">
        <v>2</v>
      </c>
      <c r="O52" s="58">
        <v>2</v>
      </c>
      <c r="P52" s="58">
        <v>2</v>
      </c>
      <c r="Q52" s="58">
        <v>2</v>
      </c>
      <c r="R52" s="58">
        <v>2</v>
      </c>
      <c r="S52" s="124">
        <v>2</v>
      </c>
      <c r="T52" s="58">
        <v>2</v>
      </c>
      <c r="U52" s="58">
        <v>2</v>
      </c>
      <c r="V52" s="58">
        <v>0.5</v>
      </c>
      <c r="W52" s="58">
        <v>2</v>
      </c>
      <c r="X52" s="1">
        <v>2</v>
      </c>
      <c r="Y52">
        <v>2</v>
      </c>
      <c r="Z52">
        <v>2</v>
      </c>
      <c r="AA52">
        <v>2</v>
      </c>
      <c r="AB52">
        <v>2</v>
      </c>
      <c r="AC52">
        <v>2</v>
      </c>
      <c r="AD52" s="1">
        <v>2</v>
      </c>
      <c r="AE52">
        <v>2</v>
      </c>
      <c r="AF52" s="1">
        <v>2</v>
      </c>
      <c r="AH52" s="1">
        <v>2</v>
      </c>
      <c r="AI52" s="1">
        <v>2</v>
      </c>
      <c r="AJ52" s="1">
        <v>2</v>
      </c>
      <c r="AK52" s="1">
        <v>2</v>
      </c>
      <c r="AL52" s="1">
        <v>0</v>
      </c>
      <c r="AM52" s="11">
        <v>2</v>
      </c>
      <c r="AN52" s="11">
        <v>2</v>
      </c>
      <c r="AO52" s="11">
        <v>2</v>
      </c>
    </row>
    <row r="53" spans="1:41" x14ac:dyDescent="0.3">
      <c r="A53" s="86" t="s">
        <v>211</v>
      </c>
      <c r="B53" s="91" t="s">
        <v>724</v>
      </c>
      <c r="C53" s="38">
        <f t="shared" si="6"/>
        <v>0.875</v>
      </c>
      <c r="D53" s="17">
        <f t="shared" si="7"/>
        <v>0.9916666666666667</v>
      </c>
      <c r="F53" s="58">
        <v>2</v>
      </c>
      <c r="G53" s="58">
        <v>2</v>
      </c>
      <c r="H53" s="58">
        <v>2</v>
      </c>
      <c r="I53" s="58">
        <v>2</v>
      </c>
      <c r="J53" s="58">
        <v>2</v>
      </c>
      <c r="K53" s="58">
        <v>2</v>
      </c>
      <c r="L53" s="58">
        <v>2</v>
      </c>
      <c r="N53" s="58">
        <v>2</v>
      </c>
      <c r="O53" s="1">
        <v>0</v>
      </c>
      <c r="P53" s="58">
        <v>2</v>
      </c>
      <c r="Q53" s="58">
        <v>2</v>
      </c>
      <c r="R53" s="58">
        <v>2</v>
      </c>
      <c r="S53" s="124">
        <v>0</v>
      </c>
      <c r="T53" s="1">
        <v>0</v>
      </c>
      <c r="U53" s="58">
        <v>1.5</v>
      </c>
      <c r="V53" s="58">
        <v>2</v>
      </c>
      <c r="W53" s="58">
        <v>2</v>
      </c>
      <c r="X53" s="1">
        <v>2</v>
      </c>
      <c r="Y53">
        <v>2</v>
      </c>
      <c r="Z53">
        <v>2</v>
      </c>
      <c r="AA53">
        <v>2</v>
      </c>
      <c r="AB53">
        <v>2</v>
      </c>
      <c r="AC53">
        <v>2</v>
      </c>
      <c r="AD53" s="1">
        <v>0</v>
      </c>
      <c r="AE53">
        <v>2</v>
      </c>
      <c r="AF53" s="1">
        <v>2</v>
      </c>
      <c r="AH53" s="1">
        <v>2</v>
      </c>
      <c r="AI53" s="1">
        <v>2</v>
      </c>
      <c r="AJ53" s="1">
        <v>2</v>
      </c>
      <c r="AK53" s="1">
        <v>2</v>
      </c>
      <c r="AL53" s="11">
        <v>2</v>
      </c>
      <c r="AM53" s="11">
        <v>2</v>
      </c>
      <c r="AN53" s="11">
        <v>2</v>
      </c>
      <c r="AO53" s="11">
        <v>2</v>
      </c>
    </row>
    <row r="54" spans="1:41" x14ac:dyDescent="0.3">
      <c r="A54" s="86" t="s">
        <v>725</v>
      </c>
      <c r="B54" s="91" t="s">
        <v>75</v>
      </c>
      <c r="C54" s="38">
        <f t="shared" si="6"/>
        <v>0.9921875</v>
      </c>
      <c r="D54" s="17">
        <f t="shared" si="7"/>
        <v>1</v>
      </c>
      <c r="F54" s="58">
        <v>2</v>
      </c>
      <c r="G54" s="58">
        <v>2</v>
      </c>
      <c r="H54" s="58">
        <v>2</v>
      </c>
      <c r="I54" s="58">
        <v>2</v>
      </c>
      <c r="J54" s="58">
        <v>2</v>
      </c>
      <c r="K54" s="58">
        <v>2</v>
      </c>
      <c r="L54" s="58">
        <v>2</v>
      </c>
      <c r="N54" s="58">
        <v>2</v>
      </c>
      <c r="O54" s="58">
        <v>2</v>
      </c>
      <c r="P54" s="58">
        <v>2</v>
      </c>
      <c r="Q54" s="58">
        <v>2</v>
      </c>
      <c r="R54" s="58">
        <v>2</v>
      </c>
      <c r="S54" s="124">
        <v>2</v>
      </c>
      <c r="T54" s="58">
        <v>2</v>
      </c>
      <c r="U54" s="58">
        <v>2</v>
      </c>
      <c r="V54" s="58">
        <v>2</v>
      </c>
      <c r="W54" s="58">
        <v>2</v>
      </c>
      <c r="X54" s="1">
        <v>2</v>
      </c>
      <c r="Y54">
        <v>2</v>
      </c>
      <c r="Z54">
        <v>2</v>
      </c>
      <c r="AA54">
        <v>2</v>
      </c>
      <c r="AB54">
        <v>2</v>
      </c>
      <c r="AC54">
        <v>2</v>
      </c>
      <c r="AD54" s="1">
        <v>2</v>
      </c>
      <c r="AE54"/>
      <c r="AF54" s="1">
        <v>1.5</v>
      </c>
      <c r="AH54" s="1">
        <v>2</v>
      </c>
      <c r="AI54" s="1">
        <v>2</v>
      </c>
      <c r="AJ54"/>
      <c r="AK54" s="1">
        <v>2</v>
      </c>
      <c r="AL54" s="11">
        <v>2</v>
      </c>
      <c r="AM54" s="11">
        <v>2</v>
      </c>
      <c r="AN54" s="11">
        <v>2</v>
      </c>
      <c r="AO54" s="11">
        <v>2</v>
      </c>
    </row>
    <row r="55" spans="1:41" x14ac:dyDescent="0.3">
      <c r="A55" s="86" t="s">
        <v>726</v>
      </c>
      <c r="B55" s="91" t="s">
        <v>346</v>
      </c>
      <c r="C55" s="38">
        <f t="shared" si="6"/>
        <v>0.93181818181818177</v>
      </c>
      <c r="D55" s="17">
        <f t="shared" si="7"/>
        <v>1</v>
      </c>
      <c r="F55" s="58">
        <v>2</v>
      </c>
      <c r="G55" s="58">
        <v>2</v>
      </c>
      <c r="H55" s="58">
        <v>2</v>
      </c>
      <c r="I55" s="58">
        <v>2</v>
      </c>
      <c r="J55" s="58">
        <v>2</v>
      </c>
      <c r="K55" s="58">
        <v>2</v>
      </c>
      <c r="L55" s="58">
        <v>2</v>
      </c>
      <c r="N55" s="58">
        <v>2</v>
      </c>
      <c r="O55" s="58">
        <v>2</v>
      </c>
      <c r="P55" s="58">
        <v>2</v>
      </c>
      <c r="Q55" s="58">
        <v>2</v>
      </c>
      <c r="R55" s="58">
        <v>2</v>
      </c>
      <c r="S55" s="124">
        <v>2</v>
      </c>
      <c r="T55" s="1">
        <v>0</v>
      </c>
      <c r="U55" s="58">
        <v>2</v>
      </c>
      <c r="V55" s="58">
        <v>2</v>
      </c>
      <c r="W55" s="58">
        <v>2</v>
      </c>
      <c r="X55" s="1"/>
      <c r="Y55">
        <v>2</v>
      </c>
      <c r="Z55">
        <v>2</v>
      </c>
      <c r="AA55">
        <v>2</v>
      </c>
      <c r="AB55">
        <v>2</v>
      </c>
      <c r="AC55">
        <v>2</v>
      </c>
      <c r="AD55" s="1">
        <v>2</v>
      </c>
      <c r="AE55">
        <v>2</v>
      </c>
      <c r="AF55" s="1">
        <v>2</v>
      </c>
      <c r="AH55" s="1">
        <v>2</v>
      </c>
      <c r="AI55" s="1">
        <v>2</v>
      </c>
      <c r="AJ55" s="1">
        <v>0</v>
      </c>
      <c r="AK55" s="1">
        <v>2</v>
      </c>
      <c r="AL55" s="1">
        <v>1.5</v>
      </c>
      <c r="AM55" s="11">
        <v>2</v>
      </c>
      <c r="AN55" s="11">
        <v>2</v>
      </c>
      <c r="AO55" s="11">
        <v>2</v>
      </c>
    </row>
    <row r="56" spans="1:41" x14ac:dyDescent="0.3">
      <c r="A56" s="86" t="s">
        <v>174</v>
      </c>
      <c r="B56" s="91" t="s">
        <v>727</v>
      </c>
      <c r="C56" s="38">
        <f t="shared" si="6"/>
        <v>0.98</v>
      </c>
      <c r="D56" s="17">
        <f t="shared" si="7"/>
        <v>1</v>
      </c>
      <c r="F56" s="58">
        <v>2</v>
      </c>
      <c r="G56" s="58">
        <v>2</v>
      </c>
      <c r="H56" s="58">
        <v>2</v>
      </c>
      <c r="I56" s="58">
        <v>2</v>
      </c>
      <c r="J56" s="58">
        <v>2</v>
      </c>
      <c r="K56" s="58">
        <v>2</v>
      </c>
      <c r="L56" s="58">
        <v>2</v>
      </c>
      <c r="N56" s="58">
        <v>2</v>
      </c>
      <c r="O56" s="58">
        <v>2</v>
      </c>
      <c r="P56" s="58">
        <v>1.8</v>
      </c>
      <c r="Q56" s="58">
        <v>2</v>
      </c>
      <c r="R56" s="58">
        <v>2</v>
      </c>
      <c r="S56" s="124">
        <v>2</v>
      </c>
      <c r="T56" s="58">
        <v>2</v>
      </c>
      <c r="U56" s="58">
        <v>2</v>
      </c>
      <c r="V56" s="58">
        <v>2</v>
      </c>
      <c r="W56" s="58">
        <v>2</v>
      </c>
      <c r="X56" s="1">
        <v>2</v>
      </c>
      <c r="Y56"/>
      <c r="Z56">
        <v>2</v>
      </c>
      <c r="AA56">
        <v>2</v>
      </c>
      <c r="AB56">
        <v>2</v>
      </c>
      <c r="AC56">
        <v>2</v>
      </c>
      <c r="AD56" s="1">
        <v>2</v>
      </c>
      <c r="AE56"/>
      <c r="AF56" s="1">
        <v>1.5</v>
      </c>
      <c r="AH56"/>
      <c r="AI56" s="1">
        <v>2</v>
      </c>
      <c r="AJ56"/>
      <c r="AK56" s="1">
        <v>2</v>
      </c>
      <c r="AL56" s="11">
        <v>1.5</v>
      </c>
      <c r="AM56" s="11">
        <v>2</v>
      </c>
      <c r="AN56" s="11">
        <v>2</v>
      </c>
      <c r="AO56" s="11">
        <v>2</v>
      </c>
    </row>
    <row r="57" spans="1:41" x14ac:dyDescent="0.3">
      <c r="A57" s="86" t="s">
        <v>728</v>
      </c>
      <c r="B57" s="91" t="s">
        <v>729</v>
      </c>
      <c r="C57" s="38">
        <f t="shared" si="6"/>
        <v>0.97058823529411764</v>
      </c>
      <c r="D57" s="17">
        <f t="shared" si="7"/>
        <v>1</v>
      </c>
      <c r="F57" s="58">
        <v>2</v>
      </c>
      <c r="G57" s="58">
        <v>2</v>
      </c>
      <c r="H57" s="58">
        <v>2</v>
      </c>
      <c r="I57" s="58">
        <v>2</v>
      </c>
      <c r="J57" s="58">
        <v>2</v>
      </c>
      <c r="K57" s="58">
        <v>2</v>
      </c>
      <c r="L57" s="58">
        <v>2</v>
      </c>
      <c r="N57" s="58">
        <v>2</v>
      </c>
      <c r="O57" s="58">
        <v>2</v>
      </c>
      <c r="P57" s="58">
        <v>2</v>
      </c>
      <c r="Q57" s="58">
        <v>2</v>
      </c>
      <c r="R57" s="58">
        <v>2</v>
      </c>
      <c r="S57" s="124">
        <v>2</v>
      </c>
      <c r="T57" s="58">
        <v>2</v>
      </c>
      <c r="U57" s="58">
        <v>2</v>
      </c>
      <c r="V57" s="58">
        <v>2</v>
      </c>
      <c r="W57" s="58">
        <v>2</v>
      </c>
      <c r="X57" s="1">
        <v>2</v>
      </c>
      <c r="Y57">
        <v>2</v>
      </c>
      <c r="Z57">
        <v>2</v>
      </c>
      <c r="AA57" s="1">
        <v>0</v>
      </c>
      <c r="AB57">
        <v>2</v>
      </c>
      <c r="AC57">
        <v>2</v>
      </c>
      <c r="AD57" s="1">
        <v>2</v>
      </c>
      <c r="AE57">
        <v>2</v>
      </c>
      <c r="AF57" s="1">
        <v>2</v>
      </c>
      <c r="AH57" s="1">
        <v>2</v>
      </c>
      <c r="AI57" s="1">
        <v>2</v>
      </c>
      <c r="AJ57" s="1">
        <v>2</v>
      </c>
      <c r="AK57" s="1">
        <v>2</v>
      </c>
      <c r="AL57" s="11">
        <v>2</v>
      </c>
      <c r="AM57" s="11">
        <v>2</v>
      </c>
      <c r="AN57" s="11">
        <v>2</v>
      </c>
      <c r="AO57" s="11">
        <v>2</v>
      </c>
    </row>
    <row r="58" spans="1:41" x14ac:dyDescent="0.3">
      <c r="A58" s="86" t="s">
        <v>730</v>
      </c>
      <c r="B58" s="91" t="s">
        <v>731</v>
      </c>
      <c r="C58" s="38">
        <f t="shared" si="6"/>
        <v>0.97058823529411764</v>
      </c>
      <c r="D58" s="17">
        <f t="shared" si="7"/>
        <v>1</v>
      </c>
      <c r="F58" s="58">
        <v>2</v>
      </c>
      <c r="G58" s="58">
        <v>2</v>
      </c>
      <c r="H58" s="58">
        <v>2</v>
      </c>
      <c r="I58" s="58">
        <v>2</v>
      </c>
      <c r="J58" s="58">
        <v>2</v>
      </c>
      <c r="K58" s="58">
        <v>2</v>
      </c>
      <c r="L58" s="58">
        <v>2</v>
      </c>
      <c r="N58" s="58">
        <v>2</v>
      </c>
      <c r="O58" s="58">
        <v>2</v>
      </c>
      <c r="P58" s="58">
        <v>2</v>
      </c>
      <c r="Q58" s="58">
        <v>2</v>
      </c>
      <c r="R58" s="58">
        <v>2</v>
      </c>
      <c r="S58" s="124">
        <v>2</v>
      </c>
      <c r="T58" s="58">
        <v>2</v>
      </c>
      <c r="U58" s="58">
        <v>2</v>
      </c>
      <c r="V58" s="1">
        <v>0</v>
      </c>
      <c r="W58" s="58">
        <v>2</v>
      </c>
      <c r="X58" s="1">
        <v>2</v>
      </c>
      <c r="Y58">
        <v>2</v>
      </c>
      <c r="Z58">
        <v>2</v>
      </c>
      <c r="AA58">
        <v>2</v>
      </c>
      <c r="AB58">
        <v>2</v>
      </c>
      <c r="AC58">
        <v>2</v>
      </c>
      <c r="AD58" s="1">
        <v>2</v>
      </c>
      <c r="AE58">
        <v>2</v>
      </c>
      <c r="AF58" s="1">
        <v>2</v>
      </c>
      <c r="AH58" s="1">
        <v>2</v>
      </c>
      <c r="AI58" s="1">
        <v>2</v>
      </c>
      <c r="AJ58" s="1">
        <v>2</v>
      </c>
      <c r="AK58" s="1">
        <v>2</v>
      </c>
      <c r="AL58" s="11">
        <v>2</v>
      </c>
      <c r="AM58" s="11">
        <v>2</v>
      </c>
      <c r="AN58" s="11">
        <v>2</v>
      </c>
      <c r="AO58" s="11">
        <v>2</v>
      </c>
    </row>
    <row r="59" spans="1:41" x14ac:dyDescent="0.3">
      <c r="A59" s="86" t="s">
        <v>732</v>
      </c>
      <c r="B59" s="91" t="s">
        <v>135</v>
      </c>
      <c r="C59" s="38">
        <f t="shared" si="6"/>
        <v>1</v>
      </c>
      <c r="D59" s="17">
        <f t="shared" si="7"/>
        <v>1</v>
      </c>
      <c r="F59" s="58">
        <v>2</v>
      </c>
      <c r="G59" s="58">
        <v>2</v>
      </c>
      <c r="H59" s="58">
        <v>2</v>
      </c>
      <c r="I59" s="58">
        <v>2</v>
      </c>
      <c r="J59" s="58">
        <v>2</v>
      </c>
      <c r="K59" s="58">
        <v>2</v>
      </c>
      <c r="L59" s="58">
        <v>2</v>
      </c>
      <c r="N59" s="58">
        <v>2</v>
      </c>
      <c r="O59" s="58">
        <v>2</v>
      </c>
      <c r="P59" s="58">
        <v>2</v>
      </c>
      <c r="Q59" s="58">
        <v>2</v>
      </c>
      <c r="R59" s="58">
        <v>2</v>
      </c>
      <c r="S59" s="124">
        <v>2</v>
      </c>
      <c r="T59" s="58">
        <v>2</v>
      </c>
      <c r="U59" s="58">
        <v>2</v>
      </c>
      <c r="V59" s="58">
        <v>2</v>
      </c>
      <c r="W59" s="58">
        <v>2</v>
      </c>
      <c r="X59" s="1">
        <v>2</v>
      </c>
      <c r="Y59">
        <v>2</v>
      </c>
      <c r="Z59">
        <v>2</v>
      </c>
      <c r="AA59">
        <v>2</v>
      </c>
      <c r="AB59">
        <v>2</v>
      </c>
      <c r="AC59">
        <v>2</v>
      </c>
      <c r="AD59" s="1">
        <v>2</v>
      </c>
      <c r="AE59">
        <v>2</v>
      </c>
      <c r="AF59" s="1">
        <v>2</v>
      </c>
      <c r="AH59" s="1">
        <v>2</v>
      </c>
      <c r="AI59" s="1">
        <v>2</v>
      </c>
      <c r="AJ59" s="1">
        <v>2</v>
      </c>
      <c r="AK59" s="1">
        <v>2</v>
      </c>
      <c r="AL59" s="11">
        <v>2</v>
      </c>
      <c r="AM59" s="11">
        <v>2</v>
      </c>
      <c r="AN59" s="11">
        <v>2</v>
      </c>
      <c r="AO59" s="11">
        <v>2</v>
      </c>
    </row>
    <row r="60" spans="1:41" x14ac:dyDescent="0.3">
      <c r="A60" s="86" t="s">
        <v>733</v>
      </c>
      <c r="B60" s="91" t="s">
        <v>693</v>
      </c>
      <c r="C60" s="38">
        <f t="shared" si="6"/>
        <v>0.86451612903225794</v>
      </c>
      <c r="D60" s="17">
        <f t="shared" si="7"/>
        <v>0.96481481481481468</v>
      </c>
      <c r="F60" s="58">
        <v>2</v>
      </c>
      <c r="G60" s="58">
        <v>2</v>
      </c>
      <c r="H60" s="58">
        <v>2</v>
      </c>
      <c r="I60" s="58">
        <v>2</v>
      </c>
      <c r="J60" s="58">
        <v>2</v>
      </c>
      <c r="K60" s="58">
        <v>2</v>
      </c>
      <c r="L60" s="58">
        <v>2</v>
      </c>
      <c r="N60" s="58">
        <v>2</v>
      </c>
      <c r="O60" s="58">
        <v>2</v>
      </c>
      <c r="P60" s="58">
        <v>1.8</v>
      </c>
      <c r="Q60" s="58">
        <v>2</v>
      </c>
      <c r="R60" s="58">
        <v>2</v>
      </c>
      <c r="S60" s="124">
        <v>2</v>
      </c>
      <c r="T60" s="58">
        <v>2</v>
      </c>
      <c r="U60" s="1"/>
      <c r="V60" s="58">
        <v>2</v>
      </c>
      <c r="W60" s="58">
        <v>2</v>
      </c>
      <c r="X60" s="1">
        <v>0.5</v>
      </c>
      <c r="Y60"/>
      <c r="Z60">
        <v>2</v>
      </c>
      <c r="AA60">
        <v>2</v>
      </c>
      <c r="AB60">
        <v>2</v>
      </c>
      <c r="AC60" s="1">
        <v>1</v>
      </c>
      <c r="AD60" s="1">
        <v>2</v>
      </c>
      <c r="AE60" s="58">
        <v>1.8</v>
      </c>
      <c r="AF60" s="1">
        <v>1.5</v>
      </c>
      <c r="AH60" s="1">
        <v>2</v>
      </c>
      <c r="AI60" s="1">
        <v>2</v>
      </c>
      <c r="AJ60"/>
      <c r="AK60" s="1">
        <v>2</v>
      </c>
      <c r="AL60" s="11">
        <v>1</v>
      </c>
      <c r="AM60" s="11">
        <v>2</v>
      </c>
      <c r="AN60" s="1">
        <v>0</v>
      </c>
      <c r="AO60" s="1">
        <v>0</v>
      </c>
    </row>
    <row r="61" spans="1:41" x14ac:dyDescent="0.3">
      <c r="A61" s="86" t="s">
        <v>734</v>
      </c>
      <c r="B61" s="91" t="s">
        <v>203</v>
      </c>
      <c r="C61" s="38">
        <f t="shared" si="6"/>
        <v>0.92647058823529416</v>
      </c>
      <c r="D61" s="17">
        <f t="shared" si="7"/>
        <v>1</v>
      </c>
      <c r="F61" s="58">
        <v>2</v>
      </c>
      <c r="G61" s="58">
        <v>2</v>
      </c>
      <c r="H61" s="58">
        <v>2</v>
      </c>
      <c r="I61" s="58">
        <v>2</v>
      </c>
      <c r="J61" s="58">
        <v>2</v>
      </c>
      <c r="K61" s="58">
        <v>2</v>
      </c>
      <c r="L61" s="58">
        <v>2</v>
      </c>
      <c r="N61" s="58">
        <v>2</v>
      </c>
      <c r="O61" s="58">
        <v>2</v>
      </c>
      <c r="P61" s="58">
        <v>2</v>
      </c>
      <c r="Q61" s="58">
        <v>2</v>
      </c>
      <c r="R61" s="58">
        <v>2</v>
      </c>
      <c r="S61" s="124">
        <v>1</v>
      </c>
      <c r="T61" s="58">
        <v>2</v>
      </c>
      <c r="U61" s="58">
        <v>2</v>
      </c>
      <c r="V61" s="58">
        <v>2</v>
      </c>
      <c r="W61" s="58">
        <v>2</v>
      </c>
      <c r="X61" s="1">
        <v>2</v>
      </c>
      <c r="Y61" s="1">
        <v>0</v>
      </c>
      <c r="Z61">
        <v>2</v>
      </c>
      <c r="AA61">
        <v>2</v>
      </c>
      <c r="AB61">
        <v>2</v>
      </c>
      <c r="AC61">
        <v>2</v>
      </c>
      <c r="AD61" s="1">
        <v>2</v>
      </c>
      <c r="AE61">
        <v>2</v>
      </c>
      <c r="AF61" s="1">
        <v>2</v>
      </c>
      <c r="AH61" s="1">
        <v>2</v>
      </c>
      <c r="AI61" s="1">
        <v>2</v>
      </c>
      <c r="AJ61" s="1">
        <v>2</v>
      </c>
      <c r="AK61" s="1">
        <v>2</v>
      </c>
      <c r="AL61" s="11">
        <v>2</v>
      </c>
      <c r="AM61" s="11">
        <v>2</v>
      </c>
      <c r="AN61" s="11">
        <v>2</v>
      </c>
      <c r="AO61" s="11">
        <v>0</v>
      </c>
    </row>
    <row r="62" spans="1:41" x14ac:dyDescent="0.3">
      <c r="A62" s="86" t="s">
        <v>735</v>
      </c>
      <c r="B62" s="91" t="s">
        <v>262</v>
      </c>
      <c r="C62" s="38">
        <f t="shared" si="6"/>
        <v>1</v>
      </c>
      <c r="D62" s="17">
        <f t="shared" si="7"/>
        <v>1</v>
      </c>
      <c r="F62" s="58">
        <v>2</v>
      </c>
      <c r="G62" s="58">
        <v>2</v>
      </c>
      <c r="H62" s="58">
        <v>2</v>
      </c>
      <c r="I62" s="58">
        <v>2</v>
      </c>
      <c r="J62" s="58">
        <v>2</v>
      </c>
      <c r="K62" s="58">
        <v>2</v>
      </c>
      <c r="L62" s="58">
        <v>2</v>
      </c>
      <c r="N62" s="58">
        <v>2</v>
      </c>
      <c r="O62" s="58">
        <v>2</v>
      </c>
      <c r="P62" s="58">
        <v>2</v>
      </c>
      <c r="Q62" s="58">
        <v>2</v>
      </c>
      <c r="R62" s="58">
        <v>2</v>
      </c>
      <c r="S62" s="124">
        <v>2</v>
      </c>
      <c r="T62" s="58">
        <v>2</v>
      </c>
      <c r="U62" s="58">
        <v>2</v>
      </c>
      <c r="V62" s="58">
        <v>2</v>
      </c>
      <c r="W62" s="58">
        <v>2</v>
      </c>
      <c r="X62" s="1">
        <v>2</v>
      </c>
      <c r="Y62">
        <v>2</v>
      </c>
      <c r="Z62">
        <v>2</v>
      </c>
      <c r="AA62">
        <v>2</v>
      </c>
      <c r="AB62">
        <v>2</v>
      </c>
      <c r="AC62">
        <v>2</v>
      </c>
      <c r="AD62" s="1">
        <v>2</v>
      </c>
      <c r="AE62">
        <v>2</v>
      </c>
      <c r="AF62" s="1">
        <v>2</v>
      </c>
      <c r="AH62" s="1">
        <v>2</v>
      </c>
      <c r="AI62" s="1">
        <v>2</v>
      </c>
      <c r="AJ62" s="1">
        <v>2</v>
      </c>
      <c r="AK62" s="1">
        <v>2</v>
      </c>
      <c r="AL62" s="11">
        <v>2</v>
      </c>
      <c r="AM62" s="11">
        <v>2</v>
      </c>
      <c r="AN62" s="11">
        <v>2</v>
      </c>
      <c r="AO62" s="11">
        <v>2</v>
      </c>
    </row>
    <row r="63" spans="1:41" x14ac:dyDescent="0.3">
      <c r="A63" s="86" t="s">
        <v>736</v>
      </c>
      <c r="B63" s="91" t="s">
        <v>737</v>
      </c>
      <c r="C63" s="38">
        <f t="shared" si="6"/>
        <v>0.88970588235294112</v>
      </c>
      <c r="D63" s="17">
        <f t="shared" si="7"/>
        <v>1</v>
      </c>
      <c r="F63" s="58">
        <v>2</v>
      </c>
      <c r="G63" s="58">
        <v>2</v>
      </c>
      <c r="H63" s="58">
        <v>2</v>
      </c>
      <c r="I63" s="58">
        <v>2</v>
      </c>
      <c r="J63" s="58">
        <v>2</v>
      </c>
      <c r="K63" s="58">
        <v>2</v>
      </c>
      <c r="L63" s="58">
        <v>2</v>
      </c>
      <c r="N63" s="58">
        <v>2</v>
      </c>
      <c r="O63" s="58">
        <v>2</v>
      </c>
      <c r="P63" s="58">
        <v>2</v>
      </c>
      <c r="Q63" s="58">
        <v>2</v>
      </c>
      <c r="R63" s="58">
        <v>2</v>
      </c>
      <c r="S63" s="124">
        <v>2</v>
      </c>
      <c r="T63" s="58">
        <v>2</v>
      </c>
      <c r="U63" s="58">
        <v>2</v>
      </c>
      <c r="V63" s="58">
        <v>2</v>
      </c>
      <c r="W63" s="58">
        <v>2</v>
      </c>
      <c r="X63" s="1">
        <v>2</v>
      </c>
      <c r="Y63">
        <v>2</v>
      </c>
      <c r="Z63">
        <v>2</v>
      </c>
      <c r="AA63">
        <v>2</v>
      </c>
      <c r="AB63" s="1">
        <v>0</v>
      </c>
      <c r="AC63">
        <v>2</v>
      </c>
      <c r="AD63" s="1">
        <v>0.5</v>
      </c>
      <c r="AE63">
        <v>2</v>
      </c>
      <c r="AF63" s="1">
        <v>2</v>
      </c>
      <c r="AH63" s="1">
        <v>2</v>
      </c>
      <c r="AI63" s="1">
        <v>2</v>
      </c>
      <c r="AJ63" s="1">
        <v>2</v>
      </c>
      <c r="AK63" s="1">
        <v>2</v>
      </c>
      <c r="AL63" s="11">
        <v>2</v>
      </c>
      <c r="AM63" s="11">
        <v>2</v>
      </c>
      <c r="AN63" s="1">
        <v>0</v>
      </c>
      <c r="AO63" s="1">
        <v>0</v>
      </c>
    </row>
    <row r="64" spans="1:41" x14ac:dyDescent="0.3">
      <c r="A64" s="86" t="s">
        <v>738</v>
      </c>
      <c r="B64" s="91" t="s">
        <v>550</v>
      </c>
      <c r="C64" s="38">
        <f t="shared" si="6"/>
        <v>1</v>
      </c>
      <c r="D64" s="17">
        <f t="shared" si="7"/>
        <v>1</v>
      </c>
      <c r="F64" s="58">
        <v>2</v>
      </c>
      <c r="G64" s="58">
        <v>2</v>
      </c>
      <c r="H64" s="58">
        <v>2</v>
      </c>
      <c r="I64" s="58">
        <v>2</v>
      </c>
      <c r="J64" s="58">
        <v>2</v>
      </c>
      <c r="K64" s="58">
        <v>2</v>
      </c>
      <c r="L64" s="58">
        <v>2</v>
      </c>
      <c r="N64" s="58">
        <v>2</v>
      </c>
      <c r="O64" s="58">
        <v>2</v>
      </c>
      <c r="P64" s="58">
        <v>2</v>
      </c>
      <c r="Q64" s="58">
        <v>2</v>
      </c>
      <c r="R64" s="58">
        <v>2</v>
      </c>
      <c r="S64" s="124">
        <v>2</v>
      </c>
      <c r="T64" s="58">
        <v>2</v>
      </c>
      <c r="U64" s="58">
        <v>2</v>
      </c>
      <c r="V64" s="58">
        <v>2</v>
      </c>
      <c r="W64" s="58">
        <v>2</v>
      </c>
      <c r="X64" s="1">
        <v>2</v>
      </c>
      <c r="Y64">
        <v>2</v>
      </c>
      <c r="Z64">
        <v>2</v>
      </c>
      <c r="AA64">
        <v>2</v>
      </c>
      <c r="AB64">
        <v>2</v>
      </c>
      <c r="AC64">
        <v>2</v>
      </c>
      <c r="AD64" s="1">
        <v>2</v>
      </c>
      <c r="AE64">
        <v>2</v>
      </c>
      <c r="AF64" s="1">
        <v>2</v>
      </c>
      <c r="AH64" s="1">
        <v>2</v>
      </c>
      <c r="AI64" s="1">
        <v>2</v>
      </c>
      <c r="AJ64" s="1">
        <v>2</v>
      </c>
      <c r="AK64" s="1">
        <v>2</v>
      </c>
      <c r="AL64" s="11">
        <v>2</v>
      </c>
      <c r="AM64" s="11">
        <v>2</v>
      </c>
      <c r="AN64" s="11">
        <v>2</v>
      </c>
      <c r="AO64" s="11">
        <v>2</v>
      </c>
    </row>
  </sheetData>
  <pageMargins left="0.7" right="0.7" top="0.75" bottom="0.75" header="0.3" footer="0.3"/>
  <pageSetup orientation="portrait"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64"/>
  <sheetViews>
    <sheetView zoomScale="80" zoomScaleNormal="80" workbookViewId="0">
      <pane xSplit="7" ySplit="3" topLeftCell="H34" activePane="bottomRight" state="frozen"/>
      <selection pane="topRight" activeCell="K1" sqref="K1"/>
      <selection pane="bottomLeft" activeCell="A4" sqref="A4"/>
      <selection pane="bottomRight" activeCell="D3" sqref="D3:F64"/>
    </sheetView>
  </sheetViews>
  <sheetFormatPr defaultColWidth="9.08984375" defaultRowHeight="14" x14ac:dyDescent="0.3"/>
  <cols>
    <col min="1" max="1" width="12.36328125" style="1" bestFit="1" customWidth="1"/>
    <col min="2" max="2" width="10.1796875" style="1" bestFit="1" customWidth="1"/>
    <col min="3" max="3" width="8.36328125" style="1" bestFit="1" customWidth="1"/>
    <col min="4" max="4" width="6.81640625" style="1" bestFit="1" customWidth="1"/>
    <col min="5" max="6" width="5.7265625" style="1" customWidth="1"/>
    <col min="7" max="7" width="1.453125" style="1" customWidth="1"/>
    <col min="8" max="36" width="5" style="1" customWidth="1"/>
    <col min="37" max="39" width="6.26953125" style="1" bestFit="1" customWidth="1"/>
    <col min="40" max="16384" width="9.08984375" style="1"/>
  </cols>
  <sheetData>
    <row r="1" spans="1:39" x14ac:dyDescent="0.3">
      <c r="A1" s="57" t="s">
        <v>659</v>
      </c>
      <c r="B1">
        <f>COUNTA(H3:AO3)</f>
        <v>32</v>
      </c>
      <c r="C1" s="57" t="s">
        <v>631</v>
      </c>
      <c r="D1">
        <v>1</v>
      </c>
      <c r="E1"/>
    </row>
    <row r="2" spans="1:39" x14ac:dyDescent="0.3">
      <c r="A2" s="57"/>
      <c r="B2"/>
      <c r="C2" s="29" t="s">
        <v>632</v>
      </c>
      <c r="D2" s="25">
        <v>4</v>
      </c>
      <c r="E2" s="25"/>
      <c r="G2" s="2"/>
      <c r="I2" s="1" t="s">
        <v>910</v>
      </c>
      <c r="L2" s="1" t="s">
        <v>910</v>
      </c>
      <c r="O2" s="1" t="s">
        <v>910</v>
      </c>
      <c r="R2" s="1" t="s">
        <v>910</v>
      </c>
      <c r="U2" s="1" t="s">
        <v>18</v>
      </c>
      <c r="V2" s="1" t="s">
        <v>910</v>
      </c>
      <c r="Y2" s="1" t="s">
        <v>939</v>
      </c>
      <c r="AA2" s="1" t="s">
        <v>910</v>
      </c>
      <c r="AD2" s="1" t="s">
        <v>910</v>
      </c>
      <c r="AG2" s="1" t="s">
        <v>910</v>
      </c>
      <c r="AH2" s="1" t="s">
        <v>910</v>
      </c>
    </row>
    <row r="3" spans="1:39" s="10" customFormat="1" x14ac:dyDescent="0.3">
      <c r="A3" s="32" t="s">
        <v>0</v>
      </c>
      <c r="B3" s="32" t="s">
        <v>72</v>
      </c>
      <c r="C3" s="10" t="s">
        <v>3</v>
      </c>
      <c r="D3" s="10" t="s">
        <v>13</v>
      </c>
      <c r="E3" s="10" t="s">
        <v>964</v>
      </c>
      <c r="F3" s="9" t="s">
        <v>965</v>
      </c>
      <c r="H3" s="10">
        <v>2</v>
      </c>
      <c r="I3" s="10">
        <v>3</v>
      </c>
      <c r="J3" s="10">
        <v>4</v>
      </c>
      <c r="K3" s="10">
        <v>5</v>
      </c>
      <c r="L3" s="10">
        <v>6</v>
      </c>
      <c r="M3" s="10">
        <v>7</v>
      </c>
      <c r="N3" s="10">
        <v>8</v>
      </c>
      <c r="O3" s="10">
        <v>9</v>
      </c>
      <c r="P3" s="10">
        <v>10</v>
      </c>
      <c r="Q3" s="10">
        <v>11</v>
      </c>
      <c r="R3" s="10">
        <v>12</v>
      </c>
      <c r="S3" s="10">
        <v>13</v>
      </c>
      <c r="T3" s="10">
        <v>14</v>
      </c>
      <c r="U3" s="10">
        <v>15</v>
      </c>
      <c r="V3" s="10">
        <v>16</v>
      </c>
      <c r="W3" s="10">
        <v>17</v>
      </c>
      <c r="X3" s="10">
        <v>18</v>
      </c>
      <c r="Y3" s="10">
        <v>19</v>
      </c>
      <c r="Z3" s="10">
        <v>20</v>
      </c>
      <c r="AA3" s="10">
        <v>21</v>
      </c>
      <c r="AB3" s="10">
        <v>22</v>
      </c>
      <c r="AC3" s="10">
        <v>23</v>
      </c>
      <c r="AD3" s="10">
        <v>24</v>
      </c>
      <c r="AE3" s="10">
        <v>25</v>
      </c>
      <c r="AF3" s="10">
        <v>26</v>
      </c>
      <c r="AG3" s="10">
        <v>27</v>
      </c>
      <c r="AH3" s="10">
        <v>28</v>
      </c>
      <c r="AI3" s="10">
        <v>29</v>
      </c>
      <c r="AJ3" s="10">
        <v>30</v>
      </c>
      <c r="AK3" s="10">
        <v>31</v>
      </c>
      <c r="AL3" s="10">
        <v>32</v>
      </c>
      <c r="AM3" s="10">
        <v>33</v>
      </c>
    </row>
    <row r="4" spans="1:39" s="31" customFormat="1" x14ac:dyDescent="0.3">
      <c r="A4" s="86" t="s">
        <v>467</v>
      </c>
      <c r="B4" s="91" t="s">
        <v>662</v>
      </c>
      <c r="C4" s="85">
        <f>SUM(H4:AO4)/(COUNT(H4:AO4)*$D$1)</f>
        <v>0.47184137931034487</v>
      </c>
      <c r="D4" s="85">
        <f>(SUM(H4:AO4)-SMALL(H4:AO4,1)-SMALL(H4:AO4,2)-SMALL(H4:AO4,3)-SMALL(H4:AO4,4))/($D$1*(COUNT(H4:AO4)-$D$2))</f>
        <v>0.54733600000000004</v>
      </c>
      <c r="E4" s="163">
        <f>COUNTIF(H4:AM4,"&lt;0.5")/COUNT(H4:AM4)</f>
        <v>0.48275862068965519</v>
      </c>
      <c r="F4" s="163">
        <f>COUNTIF(H4:AM4,"&gt;=0.8")/COUNT(H4:AM4)</f>
        <v>0.17241379310344829</v>
      </c>
      <c r="H4" s="36">
        <v>0.71430000000000005</v>
      </c>
      <c r="I4" s="36">
        <v>0.8</v>
      </c>
      <c r="J4" s="36">
        <v>0.5</v>
      </c>
      <c r="K4" s="36">
        <v>1</v>
      </c>
      <c r="L4" s="36">
        <v>0.77780000000000005</v>
      </c>
      <c r="M4" s="61">
        <v>0.33329999999999999</v>
      </c>
      <c r="N4" s="1">
        <v>0.85709999999999997</v>
      </c>
      <c r="O4" s="37">
        <v>1</v>
      </c>
      <c r="P4" s="36">
        <v>0.2</v>
      </c>
      <c r="Q4" s="37">
        <v>0.2</v>
      </c>
      <c r="R4" s="37">
        <v>0.66669999999999996</v>
      </c>
      <c r="S4" s="36">
        <v>0.22220000000000001</v>
      </c>
      <c r="T4" s="1">
        <v>0</v>
      </c>
      <c r="U4">
        <v>0.42859999999999998</v>
      </c>
      <c r="V4" s="1">
        <v>0</v>
      </c>
      <c r="W4" s="36">
        <v>0.75</v>
      </c>
      <c r="X4">
        <v>0.4</v>
      </c>
      <c r="Y4" s="36">
        <v>0</v>
      </c>
      <c r="Z4">
        <v>0.75</v>
      </c>
      <c r="AA4">
        <v>0.25</v>
      </c>
      <c r="AB4">
        <v>0</v>
      </c>
      <c r="AC4">
        <v>1</v>
      </c>
      <c r="AD4">
        <v>0.66669999999999996</v>
      </c>
      <c r="AE4" s="1">
        <v>0</v>
      </c>
      <c r="AF4" s="1">
        <v>0</v>
      </c>
      <c r="AG4" s="1">
        <v>0.66669999999999996</v>
      </c>
      <c r="AH4" s="1">
        <v>0.33329999999999999</v>
      </c>
      <c r="AI4" s="36">
        <v>0.66669999999999996</v>
      </c>
      <c r="AJ4" s="36">
        <v>0.5</v>
      </c>
    </row>
    <row r="5" spans="1:39" x14ac:dyDescent="0.3">
      <c r="A5" s="86" t="s">
        <v>663</v>
      </c>
      <c r="B5" s="91" t="s">
        <v>764</v>
      </c>
      <c r="C5" s="85">
        <f>SUM(H5:AO5)/(COUNT(H5:AO5)*$D$1)</f>
        <v>0.76460344827586202</v>
      </c>
      <c r="D5" s="85">
        <f>(SUM(H5:AO5)-SMALL(H5:AO5,1)-SMALL(H5:AO5,2)-SMALL(H5:AO5,3)-SMALL(H5:AO5,4))/($D$1*(COUNT(H5:AO5)-$D$2))</f>
        <v>0.8274959999999999</v>
      </c>
      <c r="E5" s="163">
        <f>COUNTIF(H5:AM5,"&lt;0.5")/COUNT(H5:AM5)</f>
        <v>0.10344827586206896</v>
      </c>
      <c r="F5" s="163">
        <f t="shared" ref="F5:F8" si="0">COUNTIF(H5:AM5,"&gt;=0.8")/COUNT(H5:AM5)</f>
        <v>0.48275862068965519</v>
      </c>
      <c r="H5" s="1">
        <v>0.71430000000000005</v>
      </c>
      <c r="I5" s="1">
        <v>1</v>
      </c>
      <c r="J5" s="1">
        <v>0.75</v>
      </c>
      <c r="K5" s="1">
        <v>1</v>
      </c>
      <c r="L5" s="1">
        <v>0.77780000000000005</v>
      </c>
      <c r="M5" s="1">
        <v>0.83330000000000004</v>
      </c>
      <c r="N5" s="1">
        <v>0.85709999999999997</v>
      </c>
      <c r="O5" s="1">
        <v>0.66669999999999996</v>
      </c>
      <c r="P5" s="1">
        <v>1</v>
      </c>
      <c r="Q5" s="1">
        <v>0.8</v>
      </c>
      <c r="R5" s="1">
        <v>1</v>
      </c>
      <c r="S5" s="1">
        <v>0.44440000000000002</v>
      </c>
      <c r="T5" s="1">
        <v>1</v>
      </c>
      <c r="U5">
        <v>0.85709999999999997</v>
      </c>
      <c r="V5" s="1">
        <v>1</v>
      </c>
      <c r="W5" s="1">
        <v>1</v>
      </c>
      <c r="X5">
        <v>0.8</v>
      </c>
      <c r="Y5" s="1">
        <v>0.375</v>
      </c>
      <c r="Z5">
        <v>0.75</v>
      </c>
      <c r="AA5">
        <v>1</v>
      </c>
      <c r="AB5">
        <v>0.66669999999999996</v>
      </c>
      <c r="AC5">
        <v>0.66669999999999996</v>
      </c>
      <c r="AD5">
        <v>0.16669999999999999</v>
      </c>
      <c r="AE5" s="1">
        <v>0.5</v>
      </c>
      <c r="AF5">
        <v>0.71430000000000005</v>
      </c>
      <c r="AG5" s="1">
        <v>0.66669999999999996</v>
      </c>
      <c r="AH5" s="1">
        <v>0.5</v>
      </c>
      <c r="AI5" s="1">
        <v>0.66669999999999996</v>
      </c>
      <c r="AJ5" s="1">
        <v>1</v>
      </c>
    </row>
    <row r="6" spans="1:39" x14ac:dyDescent="0.3">
      <c r="A6" s="86" t="s">
        <v>664</v>
      </c>
      <c r="B6" s="91" t="s">
        <v>665</v>
      </c>
      <c r="C6" s="85">
        <f>SUM(H6:AO6)/(COUNT(H6:AO6)*$D$1)</f>
        <v>0.45953571428571421</v>
      </c>
      <c r="D6" s="85">
        <f>(SUM(H6:AO6)-SMALL(H6:AO6,1)-SMALL(H6:AO6,2)-SMALL(H6:AO6,3)-SMALL(H6:AO6,4))/($D$1*(COUNT(H6:AO6)-$D$2))</f>
        <v>0.53612499999999985</v>
      </c>
      <c r="E6" s="163">
        <f>COUNTIF(H6:AM6,"&lt;0.5")/COUNT(H6:AM6)</f>
        <v>0.5357142857142857</v>
      </c>
      <c r="F6" s="163">
        <f t="shared" si="0"/>
        <v>0.14285714285714285</v>
      </c>
      <c r="H6" s="1">
        <v>0.57140000000000002</v>
      </c>
      <c r="J6" s="1">
        <v>0.75</v>
      </c>
      <c r="K6" s="1">
        <v>0.75</v>
      </c>
      <c r="L6" s="1">
        <v>0.66669999999999996</v>
      </c>
      <c r="M6" s="1">
        <v>1</v>
      </c>
      <c r="N6" s="1">
        <v>0.85709999999999997</v>
      </c>
      <c r="O6" s="1">
        <v>0.33329999999999999</v>
      </c>
      <c r="P6" s="1">
        <v>0.6</v>
      </c>
      <c r="Q6" s="1">
        <v>0.4</v>
      </c>
      <c r="R6" s="1">
        <v>0.66669999999999996</v>
      </c>
      <c r="S6" s="1">
        <v>0.44440000000000002</v>
      </c>
      <c r="T6" s="1">
        <v>1</v>
      </c>
      <c r="U6">
        <v>0.42859999999999998</v>
      </c>
      <c r="V6" s="1">
        <v>0.71430000000000005</v>
      </c>
      <c r="W6" s="1">
        <v>0.25</v>
      </c>
      <c r="X6">
        <v>1</v>
      </c>
      <c r="Y6" s="1">
        <v>0.125</v>
      </c>
      <c r="Z6" s="1">
        <v>0</v>
      </c>
      <c r="AA6">
        <v>0.5</v>
      </c>
      <c r="AB6">
        <v>0.33329999999999999</v>
      </c>
      <c r="AC6" s="1">
        <v>0</v>
      </c>
      <c r="AD6">
        <v>0.33329999999999999</v>
      </c>
      <c r="AE6" s="1">
        <v>0</v>
      </c>
      <c r="AF6">
        <v>0.1429</v>
      </c>
      <c r="AG6" s="1">
        <v>0.16669999999999999</v>
      </c>
      <c r="AH6" s="1">
        <v>0.33329999999999999</v>
      </c>
      <c r="AI6" s="1">
        <v>0</v>
      </c>
      <c r="AJ6" s="1">
        <v>0.5</v>
      </c>
    </row>
    <row r="7" spans="1:39" x14ac:dyDescent="0.3">
      <c r="A7" s="86" t="s">
        <v>666</v>
      </c>
      <c r="B7" s="91" t="s">
        <v>124</v>
      </c>
      <c r="C7" s="85">
        <f>SUM(H7:AO7)/(COUNT(H7:AO7)*$D$1)</f>
        <v>0.62755172413793114</v>
      </c>
      <c r="D7" s="85">
        <f>(SUM(H7:AO7)-SMALL(H7:AO7,1)-SMALL(H7:AO7,2)-SMALL(H7:AO7,3)-SMALL(H7:AO7,4))/($D$1*(COUNT(H7:AO7)-$D$2))</f>
        <v>0.68764400000000014</v>
      </c>
      <c r="E7" s="163">
        <f>COUNTIF(H7:AM7,"&lt;0.5")/COUNT(H7:AM7)</f>
        <v>0.31034482758620691</v>
      </c>
      <c r="F7" s="163">
        <f t="shared" si="0"/>
        <v>0.27586206896551724</v>
      </c>
      <c r="H7" s="1">
        <v>0.42859999999999998</v>
      </c>
      <c r="I7" s="1">
        <v>0.8</v>
      </c>
      <c r="J7" s="1">
        <v>0.75</v>
      </c>
      <c r="K7" s="1">
        <v>0.25</v>
      </c>
      <c r="L7" s="1">
        <v>0.77780000000000005</v>
      </c>
      <c r="M7" s="1">
        <v>1</v>
      </c>
      <c r="N7" s="1">
        <v>1</v>
      </c>
      <c r="O7" s="1">
        <v>0.66669999999999996</v>
      </c>
      <c r="P7" s="1">
        <v>0.8</v>
      </c>
      <c r="Q7" s="1">
        <v>0.4</v>
      </c>
      <c r="R7" s="1">
        <v>0.66669999999999996</v>
      </c>
      <c r="S7" s="1">
        <v>0.22220000000000001</v>
      </c>
      <c r="T7" s="1">
        <v>1</v>
      </c>
      <c r="U7">
        <v>0.28570000000000001</v>
      </c>
      <c r="V7" s="1">
        <v>0.42859999999999998</v>
      </c>
      <c r="W7" s="1">
        <v>0.5</v>
      </c>
      <c r="X7">
        <v>0.8</v>
      </c>
      <c r="Y7" s="1">
        <v>0.375</v>
      </c>
      <c r="Z7">
        <v>0.25</v>
      </c>
      <c r="AA7">
        <v>0.75</v>
      </c>
      <c r="AB7">
        <v>0.66669999999999996</v>
      </c>
      <c r="AC7">
        <v>0.66669999999999996</v>
      </c>
      <c r="AD7">
        <v>0.83330000000000004</v>
      </c>
      <c r="AE7" s="1">
        <v>0.5</v>
      </c>
      <c r="AF7">
        <v>0.71430000000000005</v>
      </c>
      <c r="AG7" s="1">
        <v>0.66669999999999996</v>
      </c>
      <c r="AH7" s="1">
        <v>0.66669999999999996</v>
      </c>
      <c r="AI7" s="1">
        <v>0.33329999999999999</v>
      </c>
      <c r="AJ7" s="1">
        <v>1</v>
      </c>
    </row>
    <row r="8" spans="1:39" x14ac:dyDescent="0.3">
      <c r="A8" s="86" t="s">
        <v>667</v>
      </c>
      <c r="B8" s="91" t="s">
        <v>575</v>
      </c>
      <c r="C8" s="85">
        <f>SUM(H8:AO8)/(COUNT(H8:AO8)*$D$1)</f>
        <v>0.63323793103448278</v>
      </c>
      <c r="D8" s="85">
        <f>(SUM(H8:AO8)-SMALL(H8:AO8,1)-SMALL(H8:AO8,2)-SMALL(H8:AO8,3)-SMALL(H8:AO8,4))/($D$1*(COUNT(H8:AO8)-$D$2))</f>
        <v>0.71455600000000008</v>
      </c>
      <c r="E8" s="163">
        <f>COUNTIF(H8:AM8,"&lt;0.5")/COUNT(H8:AM8)</f>
        <v>0.27586206896551724</v>
      </c>
      <c r="F8" s="163">
        <f t="shared" si="0"/>
        <v>0.31034482758620691</v>
      </c>
      <c r="H8" s="1">
        <v>0.71430000000000005</v>
      </c>
      <c r="I8" s="1">
        <v>0.9</v>
      </c>
      <c r="J8" s="1">
        <v>0.25</v>
      </c>
      <c r="K8" s="1">
        <v>0.75</v>
      </c>
      <c r="L8" s="1">
        <v>0.88890000000000002</v>
      </c>
      <c r="M8" s="1">
        <v>1</v>
      </c>
      <c r="N8" s="1">
        <v>0.71430000000000005</v>
      </c>
      <c r="O8" s="1">
        <v>1</v>
      </c>
      <c r="P8" s="1">
        <v>0.8</v>
      </c>
      <c r="Q8" s="1">
        <v>0</v>
      </c>
      <c r="R8" s="1">
        <v>0.33329999999999999</v>
      </c>
      <c r="S8" s="1">
        <v>0.33329999999999999</v>
      </c>
      <c r="T8" s="1">
        <v>1</v>
      </c>
      <c r="U8">
        <v>0.71430000000000005</v>
      </c>
      <c r="V8" s="1">
        <v>0.85709999999999997</v>
      </c>
      <c r="W8" s="1">
        <v>0.5</v>
      </c>
      <c r="X8">
        <v>0.4</v>
      </c>
      <c r="Y8" s="1">
        <v>0.625</v>
      </c>
      <c r="Z8">
        <v>1</v>
      </c>
      <c r="AA8">
        <v>0.75</v>
      </c>
      <c r="AB8">
        <v>0.66669999999999996</v>
      </c>
      <c r="AC8">
        <v>1</v>
      </c>
      <c r="AD8">
        <v>0.66669999999999996</v>
      </c>
      <c r="AE8" s="1">
        <v>0.25</v>
      </c>
      <c r="AF8" s="1">
        <v>0</v>
      </c>
      <c r="AG8" s="1">
        <v>0.5</v>
      </c>
      <c r="AH8" s="1">
        <v>0.66669999999999996</v>
      </c>
      <c r="AI8" s="1">
        <v>0.33329999999999999</v>
      </c>
      <c r="AJ8" s="1">
        <v>0.75</v>
      </c>
    </row>
    <row r="9" spans="1:39" s="106" customFormat="1" x14ac:dyDescent="0.3">
      <c r="A9" s="107" t="s">
        <v>668</v>
      </c>
      <c r="B9" s="108" t="s">
        <v>669</v>
      </c>
      <c r="C9" s="113"/>
      <c r="D9" s="113"/>
      <c r="E9" s="113"/>
      <c r="F9" s="113"/>
      <c r="H9" s="106">
        <v>0.28570000000000001</v>
      </c>
      <c r="I9" s="106">
        <v>0.3</v>
      </c>
      <c r="J9" s="106">
        <v>0.25</v>
      </c>
      <c r="K9" s="106">
        <v>0</v>
      </c>
      <c r="L9" s="106">
        <v>0</v>
      </c>
      <c r="M9" s="106">
        <v>0</v>
      </c>
      <c r="N9" s="106">
        <v>0</v>
      </c>
      <c r="O9" s="106">
        <v>0.33329999999999999</v>
      </c>
      <c r="P9" s="106">
        <v>0.2</v>
      </c>
      <c r="Q9" s="106">
        <v>0</v>
      </c>
      <c r="R9" s="106">
        <v>0</v>
      </c>
      <c r="S9" s="106">
        <v>0.33329999999999999</v>
      </c>
      <c r="T9" s="106">
        <v>1</v>
      </c>
      <c r="U9" s="132">
        <v>0.57140000000000002</v>
      </c>
      <c r="V9" s="106">
        <v>0.42859999999999998</v>
      </c>
      <c r="W9" s="106">
        <v>0</v>
      </c>
      <c r="X9" s="121"/>
      <c r="Z9" s="121"/>
      <c r="AA9" s="121"/>
      <c r="AB9" s="121"/>
      <c r="AC9" s="121"/>
      <c r="AD9" s="121"/>
      <c r="AF9" s="121"/>
    </row>
    <row r="10" spans="1:39" x14ac:dyDescent="0.3">
      <c r="A10" s="86" t="s">
        <v>670</v>
      </c>
      <c r="B10" s="91" t="s">
        <v>671</v>
      </c>
      <c r="C10" s="85">
        <f t="shared" ref="C10:C16" si="1">SUM(H10:AO10)/(COUNT(H10:AO10)*$D$1)</f>
        <v>0.7706068965517241</v>
      </c>
      <c r="D10" s="85">
        <f t="shared" ref="D10:D16" si="2">(SUM(H10:AO10)-SMALL(H10:AO10,1)-SMALL(H10:AO10,2)-SMALL(H10:AO10,3)-SMALL(H10:AO10,4))/($D$1*(COUNT(H10:AO10)-$D$2))</f>
        <v>0.87390400000000001</v>
      </c>
      <c r="E10" s="163">
        <f t="shared" ref="E10:E16" si="3">COUNTIF(H10:AM10,"&lt;0.5")/COUNT(H10:AM10)</f>
        <v>0.10344827586206896</v>
      </c>
      <c r="F10" s="163">
        <f t="shared" ref="F10:F16" si="4">COUNTIF(H10:AM10,"&gt;=0.8")/COUNT(H10:AM10)</f>
        <v>0.58620689655172409</v>
      </c>
      <c r="H10" s="1">
        <v>1</v>
      </c>
      <c r="I10" s="1">
        <v>0.7</v>
      </c>
      <c r="J10" s="1">
        <v>1</v>
      </c>
      <c r="K10" s="1">
        <v>0.5</v>
      </c>
      <c r="L10" s="1">
        <v>0.77780000000000005</v>
      </c>
      <c r="M10" s="1">
        <v>0.66669999999999996</v>
      </c>
      <c r="N10" s="1">
        <v>1</v>
      </c>
      <c r="O10" s="1">
        <v>0.66669999999999996</v>
      </c>
      <c r="P10" s="1">
        <v>0.6</v>
      </c>
      <c r="Q10" s="1">
        <v>1</v>
      </c>
      <c r="R10" s="1">
        <v>0</v>
      </c>
      <c r="S10" s="1">
        <v>0.88890000000000002</v>
      </c>
      <c r="T10" s="1">
        <v>1</v>
      </c>
      <c r="U10">
        <v>0.85709999999999997</v>
      </c>
      <c r="V10" s="1">
        <v>1</v>
      </c>
      <c r="W10" s="1">
        <v>0.75</v>
      </c>
      <c r="X10">
        <v>0</v>
      </c>
      <c r="Y10" s="1">
        <v>1</v>
      </c>
      <c r="Z10">
        <v>0.5</v>
      </c>
      <c r="AA10">
        <v>0.75</v>
      </c>
      <c r="AB10">
        <v>1</v>
      </c>
      <c r="AC10">
        <v>1</v>
      </c>
      <c r="AD10">
        <v>0.83330000000000004</v>
      </c>
      <c r="AE10" s="1">
        <v>1</v>
      </c>
      <c r="AF10">
        <v>0.85709999999999997</v>
      </c>
      <c r="AG10" s="1">
        <v>0</v>
      </c>
      <c r="AH10" s="1">
        <v>1</v>
      </c>
      <c r="AI10" s="1">
        <v>1</v>
      </c>
      <c r="AJ10" s="1">
        <v>1</v>
      </c>
    </row>
    <row r="11" spans="1:39" x14ac:dyDescent="0.3">
      <c r="A11" s="86" t="s">
        <v>547</v>
      </c>
      <c r="B11" s="91" t="s">
        <v>672</v>
      </c>
      <c r="C11" s="85">
        <f t="shared" si="1"/>
        <v>0.68655862068965512</v>
      </c>
      <c r="D11" s="85">
        <f t="shared" si="2"/>
        <v>0.796408</v>
      </c>
      <c r="E11" s="163">
        <f t="shared" si="3"/>
        <v>0.20689655172413793</v>
      </c>
      <c r="F11" s="163">
        <f t="shared" si="4"/>
        <v>0.62068965517241381</v>
      </c>
      <c r="H11" s="1">
        <v>1</v>
      </c>
      <c r="I11" s="1">
        <v>0.8</v>
      </c>
      <c r="J11" s="1">
        <v>0.5</v>
      </c>
      <c r="K11" s="1">
        <v>0.5</v>
      </c>
      <c r="L11" s="1">
        <v>0.88890000000000002</v>
      </c>
      <c r="M11" s="1">
        <v>1</v>
      </c>
      <c r="N11" s="1">
        <v>0.85709999999999997</v>
      </c>
      <c r="O11" s="1">
        <v>1</v>
      </c>
      <c r="P11" s="1">
        <v>0.8</v>
      </c>
      <c r="Q11" s="1">
        <v>0</v>
      </c>
      <c r="R11" s="1">
        <v>1</v>
      </c>
      <c r="S11" s="1">
        <v>0.66669999999999996</v>
      </c>
      <c r="T11" s="1">
        <v>1</v>
      </c>
      <c r="U11">
        <v>0.85709999999999997</v>
      </c>
      <c r="V11" s="1">
        <v>1</v>
      </c>
      <c r="W11" s="1">
        <v>0.75</v>
      </c>
      <c r="X11">
        <v>0.6</v>
      </c>
      <c r="Y11" s="1">
        <v>1</v>
      </c>
      <c r="Z11">
        <v>1</v>
      </c>
      <c r="AA11" s="1">
        <v>0</v>
      </c>
      <c r="AB11" s="1">
        <v>0</v>
      </c>
      <c r="AC11">
        <v>1</v>
      </c>
      <c r="AD11" s="1">
        <v>0</v>
      </c>
      <c r="AE11" s="1">
        <v>1</v>
      </c>
      <c r="AF11">
        <v>0.85709999999999997</v>
      </c>
      <c r="AG11" s="1">
        <v>1</v>
      </c>
      <c r="AH11" s="1">
        <v>0.83330000000000004</v>
      </c>
      <c r="AI11" s="1">
        <v>0</v>
      </c>
      <c r="AJ11" s="1">
        <v>0</v>
      </c>
    </row>
    <row r="12" spans="1:39" x14ac:dyDescent="0.3">
      <c r="A12" s="86" t="s">
        <v>673</v>
      </c>
      <c r="B12" s="91" t="s">
        <v>674</v>
      </c>
      <c r="C12" s="85">
        <f t="shared" si="1"/>
        <v>0.36307931034482754</v>
      </c>
      <c r="D12" s="85">
        <f t="shared" si="2"/>
        <v>0.42117199999999999</v>
      </c>
      <c r="E12" s="163">
        <f t="shared" si="3"/>
        <v>0.55172413793103448</v>
      </c>
      <c r="F12" s="163">
        <f t="shared" si="4"/>
        <v>0.27586206896551724</v>
      </c>
      <c r="H12" s="1">
        <v>0.85709999999999997</v>
      </c>
      <c r="I12" s="1">
        <v>0.8</v>
      </c>
      <c r="J12" s="1">
        <v>0.75</v>
      </c>
      <c r="K12" s="1">
        <v>0.5</v>
      </c>
      <c r="L12" s="1">
        <v>0</v>
      </c>
      <c r="M12" s="1">
        <v>1</v>
      </c>
      <c r="N12" s="1">
        <v>0</v>
      </c>
      <c r="O12" s="1">
        <v>1</v>
      </c>
      <c r="P12" s="1">
        <v>0.8</v>
      </c>
      <c r="Q12" s="1">
        <v>0</v>
      </c>
      <c r="R12" s="1">
        <v>1</v>
      </c>
      <c r="S12" s="1">
        <v>0.88890000000000002</v>
      </c>
      <c r="T12" s="1">
        <v>0</v>
      </c>
      <c r="U12" s="1">
        <v>0</v>
      </c>
      <c r="V12" s="1">
        <v>0</v>
      </c>
      <c r="W12" s="1">
        <v>0.5</v>
      </c>
      <c r="X12">
        <v>0.6</v>
      </c>
      <c r="Y12" s="1">
        <v>0</v>
      </c>
      <c r="Z12" s="1">
        <v>0</v>
      </c>
      <c r="AA12" s="1">
        <v>0</v>
      </c>
      <c r="AB12">
        <v>1</v>
      </c>
      <c r="AC12" s="1">
        <v>0</v>
      </c>
      <c r="AD12">
        <v>0.33329999999999999</v>
      </c>
      <c r="AE12" s="1">
        <v>0.5</v>
      </c>
      <c r="AF12" s="1">
        <v>0</v>
      </c>
      <c r="AG12" s="1">
        <v>0</v>
      </c>
      <c r="AH12" s="1">
        <v>0</v>
      </c>
      <c r="AI12" s="1">
        <v>0</v>
      </c>
      <c r="AJ12" s="1">
        <v>0</v>
      </c>
    </row>
    <row r="13" spans="1:39" x14ac:dyDescent="0.3">
      <c r="A13" s="86" t="s">
        <v>676</v>
      </c>
      <c r="B13" s="91" t="s">
        <v>675</v>
      </c>
      <c r="C13" s="85">
        <f t="shared" si="1"/>
        <v>0.41378965517241378</v>
      </c>
      <c r="D13" s="85">
        <f t="shared" si="2"/>
        <v>0.47999600000000003</v>
      </c>
      <c r="E13" s="163">
        <f t="shared" si="3"/>
        <v>0.51724137931034486</v>
      </c>
      <c r="F13" s="163">
        <f t="shared" si="4"/>
        <v>6.8965517241379309E-2</v>
      </c>
      <c r="H13" s="1">
        <v>0.57140000000000002</v>
      </c>
      <c r="I13" s="1">
        <v>0.5</v>
      </c>
      <c r="J13" s="1">
        <v>0</v>
      </c>
      <c r="K13" s="1">
        <v>0.5</v>
      </c>
      <c r="L13" s="1">
        <v>0.44440000000000002</v>
      </c>
      <c r="M13" s="1">
        <v>0.33329999999999999</v>
      </c>
      <c r="N13" s="1">
        <v>0.28570000000000001</v>
      </c>
      <c r="O13" s="1">
        <v>1</v>
      </c>
      <c r="P13" s="1">
        <v>0.6</v>
      </c>
      <c r="Q13" s="1">
        <v>0.4</v>
      </c>
      <c r="R13" s="1">
        <v>0.33329999999999999</v>
      </c>
      <c r="S13" s="1">
        <v>0.88890000000000002</v>
      </c>
      <c r="T13" s="1">
        <v>0</v>
      </c>
      <c r="U13">
        <v>0.71430000000000005</v>
      </c>
      <c r="V13" s="1">
        <v>0.71430000000000005</v>
      </c>
      <c r="W13" s="1">
        <v>0.75</v>
      </c>
      <c r="X13" s="1">
        <v>0</v>
      </c>
      <c r="Y13" s="1">
        <v>0.25</v>
      </c>
      <c r="Z13" s="1">
        <v>0</v>
      </c>
      <c r="AA13">
        <v>0.75</v>
      </c>
      <c r="AB13">
        <v>0</v>
      </c>
      <c r="AC13" s="1">
        <v>0</v>
      </c>
      <c r="AD13" s="1">
        <v>0</v>
      </c>
      <c r="AE13" s="1">
        <v>0</v>
      </c>
      <c r="AF13">
        <v>0.71430000000000005</v>
      </c>
      <c r="AG13" s="1">
        <v>0.66669999999999996</v>
      </c>
      <c r="AH13" s="1">
        <v>0.5</v>
      </c>
      <c r="AI13" s="1">
        <v>0.33329999999999999</v>
      </c>
      <c r="AJ13" s="1">
        <v>0.75</v>
      </c>
    </row>
    <row r="14" spans="1:39" x14ac:dyDescent="0.3">
      <c r="A14" s="86" t="s">
        <v>677</v>
      </c>
      <c r="B14" s="91" t="s">
        <v>678</v>
      </c>
      <c r="C14" s="85">
        <f t="shared" si="1"/>
        <v>0.90620714285714288</v>
      </c>
      <c r="D14" s="85">
        <f t="shared" si="2"/>
        <v>0.94196249999999992</v>
      </c>
      <c r="E14" s="163">
        <f t="shared" si="3"/>
        <v>0</v>
      </c>
      <c r="F14" s="163">
        <f t="shared" si="4"/>
        <v>0.75</v>
      </c>
      <c r="H14" s="1">
        <v>0.85709999999999997</v>
      </c>
      <c r="I14" s="1">
        <v>0.9</v>
      </c>
      <c r="J14" s="1">
        <v>0.75</v>
      </c>
      <c r="K14" s="1">
        <v>0.75</v>
      </c>
      <c r="L14" s="1">
        <v>1</v>
      </c>
      <c r="M14" s="1">
        <v>1</v>
      </c>
      <c r="N14" s="1">
        <v>1</v>
      </c>
      <c r="O14" s="1">
        <v>1</v>
      </c>
      <c r="P14" s="1">
        <v>0.8</v>
      </c>
      <c r="Q14" s="1">
        <v>0.6</v>
      </c>
      <c r="R14" s="1">
        <v>1</v>
      </c>
      <c r="S14" s="1">
        <v>1</v>
      </c>
      <c r="T14" s="1">
        <v>1</v>
      </c>
      <c r="U14">
        <v>1</v>
      </c>
      <c r="V14" s="1">
        <v>1</v>
      </c>
      <c r="W14" s="1">
        <v>0.75</v>
      </c>
      <c r="X14">
        <v>0.8</v>
      </c>
      <c r="Z14">
        <v>0.75</v>
      </c>
      <c r="AA14">
        <v>0.75</v>
      </c>
      <c r="AB14">
        <v>0.66669999999999996</v>
      </c>
      <c r="AC14">
        <v>1</v>
      </c>
      <c r="AD14">
        <v>1</v>
      </c>
      <c r="AE14" s="1">
        <v>1</v>
      </c>
      <c r="AF14">
        <v>1</v>
      </c>
      <c r="AG14" s="1">
        <v>1</v>
      </c>
      <c r="AH14" s="1">
        <v>1</v>
      </c>
      <c r="AI14" s="1">
        <v>1</v>
      </c>
      <c r="AJ14" s="1">
        <v>1</v>
      </c>
    </row>
    <row r="15" spans="1:39" x14ac:dyDescent="0.3">
      <c r="A15" s="86" t="s">
        <v>679</v>
      </c>
      <c r="B15" s="91" t="s">
        <v>680</v>
      </c>
      <c r="C15" s="85">
        <f t="shared" si="1"/>
        <v>0.77889629629629631</v>
      </c>
      <c r="D15" s="85">
        <f t="shared" si="2"/>
        <v>0.86000869565217397</v>
      </c>
      <c r="E15" s="163">
        <f t="shared" si="3"/>
        <v>7.407407407407407E-2</v>
      </c>
      <c r="F15" s="163">
        <f t="shared" si="4"/>
        <v>0.55555555555555558</v>
      </c>
      <c r="H15" s="1">
        <v>1</v>
      </c>
      <c r="I15" s="1">
        <v>0.9</v>
      </c>
      <c r="J15" s="1">
        <v>0.5</v>
      </c>
      <c r="K15" s="1">
        <v>0.75</v>
      </c>
      <c r="L15" s="1">
        <v>0.88890000000000002</v>
      </c>
      <c r="M15" s="1">
        <v>0.5</v>
      </c>
      <c r="N15" s="1">
        <v>0.85709999999999997</v>
      </c>
      <c r="O15" s="1">
        <v>1</v>
      </c>
      <c r="P15" s="1">
        <v>1</v>
      </c>
      <c r="Q15" s="1">
        <v>0.6</v>
      </c>
      <c r="R15" s="1">
        <v>0.66669999999999996</v>
      </c>
      <c r="S15" s="1">
        <v>0.88890000000000002</v>
      </c>
      <c r="T15" s="1">
        <v>1</v>
      </c>
      <c r="U15">
        <v>0</v>
      </c>
      <c r="V15" s="1">
        <v>0.71430000000000005</v>
      </c>
      <c r="W15" s="1">
        <v>0.25</v>
      </c>
      <c r="X15">
        <v>0.8</v>
      </c>
      <c r="Y15" s="1">
        <v>1</v>
      </c>
      <c r="Z15">
        <v>0.75</v>
      </c>
      <c r="AA15"/>
      <c r="AB15">
        <v>1</v>
      </c>
      <c r="AC15">
        <v>1</v>
      </c>
      <c r="AD15">
        <v>0.83330000000000004</v>
      </c>
      <c r="AE15" s="1">
        <v>0.75</v>
      </c>
      <c r="AF15">
        <v>0.71430000000000005</v>
      </c>
      <c r="AG15" s="1">
        <v>0.66669999999999996</v>
      </c>
      <c r="AH15" s="1">
        <v>1</v>
      </c>
      <c r="AJ15" s="1">
        <v>1</v>
      </c>
    </row>
    <row r="16" spans="1:39" x14ac:dyDescent="0.3">
      <c r="A16" s="86" t="s">
        <v>399</v>
      </c>
      <c r="B16" s="91" t="s">
        <v>681</v>
      </c>
      <c r="C16" s="85">
        <f t="shared" si="1"/>
        <v>0.81719655172413797</v>
      </c>
      <c r="D16" s="85">
        <f t="shared" si="2"/>
        <v>0.88528400000000007</v>
      </c>
      <c r="E16" s="163">
        <f t="shared" si="3"/>
        <v>0.10344827586206896</v>
      </c>
      <c r="F16" s="163">
        <f t="shared" si="4"/>
        <v>0.62068965517241381</v>
      </c>
      <c r="H16" s="1">
        <v>1</v>
      </c>
      <c r="I16" s="1">
        <v>1</v>
      </c>
      <c r="J16" s="1">
        <v>1</v>
      </c>
      <c r="K16" s="1">
        <v>1</v>
      </c>
      <c r="L16" s="1">
        <v>0.88890000000000002</v>
      </c>
      <c r="M16" s="1">
        <v>0.66669999999999996</v>
      </c>
      <c r="N16" s="1">
        <v>1</v>
      </c>
      <c r="O16" s="1">
        <v>1</v>
      </c>
      <c r="P16" s="1">
        <v>0.8</v>
      </c>
      <c r="Q16" s="1">
        <v>0.6</v>
      </c>
      <c r="R16" s="1">
        <v>0.33329999999999999</v>
      </c>
      <c r="S16" s="1">
        <v>0.77780000000000005</v>
      </c>
      <c r="T16" s="1">
        <v>1</v>
      </c>
      <c r="U16">
        <v>0.85709999999999997</v>
      </c>
      <c r="V16" s="1">
        <v>1</v>
      </c>
      <c r="W16" s="1">
        <v>0.75</v>
      </c>
      <c r="X16">
        <v>0.4</v>
      </c>
      <c r="Y16" s="1">
        <v>0.875</v>
      </c>
      <c r="Z16">
        <v>0.75</v>
      </c>
      <c r="AA16">
        <v>0.75</v>
      </c>
      <c r="AB16">
        <v>0.33329999999999999</v>
      </c>
      <c r="AC16">
        <v>1</v>
      </c>
      <c r="AD16">
        <v>0.83330000000000004</v>
      </c>
      <c r="AE16" s="1">
        <v>0.5</v>
      </c>
      <c r="AF16">
        <v>1</v>
      </c>
      <c r="AG16" s="1">
        <v>0.83330000000000004</v>
      </c>
      <c r="AH16" s="1">
        <v>1</v>
      </c>
      <c r="AI16" s="1">
        <v>1</v>
      </c>
      <c r="AJ16" s="1">
        <v>0.75</v>
      </c>
    </row>
    <row r="17" spans="1:36" s="106" customFormat="1" x14ac:dyDescent="0.3">
      <c r="A17" s="107" t="s">
        <v>682</v>
      </c>
      <c r="B17" s="108" t="s">
        <v>778</v>
      </c>
      <c r="C17" s="113"/>
      <c r="D17" s="113"/>
      <c r="E17" s="113"/>
      <c r="F17" s="113"/>
      <c r="H17" s="106">
        <v>0</v>
      </c>
      <c r="I17" s="106">
        <v>0</v>
      </c>
      <c r="J17" s="106">
        <v>0</v>
      </c>
      <c r="K17" s="106">
        <v>0</v>
      </c>
      <c r="L17" s="106">
        <v>0</v>
      </c>
      <c r="U17" s="121"/>
      <c r="X17" s="121"/>
      <c r="Z17" s="121"/>
      <c r="AA17" s="121"/>
      <c r="AB17" s="121"/>
      <c r="AC17" s="121"/>
      <c r="AD17" s="121"/>
      <c r="AF17" s="121"/>
    </row>
    <row r="18" spans="1:36" x14ac:dyDescent="0.3">
      <c r="A18" s="86" t="s">
        <v>699</v>
      </c>
      <c r="B18" s="91" t="s">
        <v>700</v>
      </c>
      <c r="C18" s="85">
        <f t="shared" ref="C18:C47" si="5">SUM(H18:AO18)/(COUNT(H18:AO18)*$D$1)</f>
        <v>0.21046666666666664</v>
      </c>
      <c r="D18" s="85">
        <f t="shared" ref="D18:D47" si="6">(SUM(H18:AO18)-SMALL(H18:AO18,1)-SMALL(H18:AO18,2)-SMALL(H18:AO18,3)-SMALL(H18:AO18,4))/($D$1*(COUNT(H18:AO18)-$D$2))</f>
        <v>0.24706956521739126</v>
      </c>
      <c r="E18" s="163">
        <f t="shared" ref="E18:E47" si="7">COUNTIF(H18:AM18,"&lt;0.5")/COUNT(H18:AM18)</f>
        <v>0.7407407407407407</v>
      </c>
      <c r="F18" s="163">
        <f t="shared" ref="F18:F47" si="8">COUNTIF(H18:AM18,"&gt;=0.8")/COUNT(H18:AM18)</f>
        <v>0.1111111111111111</v>
      </c>
      <c r="H18" s="1">
        <v>0.71430000000000005</v>
      </c>
      <c r="I18" s="1">
        <v>0</v>
      </c>
      <c r="J18" s="1">
        <v>0</v>
      </c>
      <c r="K18" s="1">
        <v>0</v>
      </c>
      <c r="L18" s="1">
        <v>0</v>
      </c>
      <c r="M18" s="1">
        <v>0.5</v>
      </c>
      <c r="N18" s="1">
        <v>0</v>
      </c>
      <c r="O18" s="1">
        <v>0</v>
      </c>
      <c r="P18" s="1">
        <v>0</v>
      </c>
      <c r="R18" s="1">
        <v>0</v>
      </c>
      <c r="S18" s="1">
        <v>0.77780000000000005</v>
      </c>
      <c r="T18" s="1">
        <v>0</v>
      </c>
      <c r="U18">
        <v>0.85709999999999997</v>
      </c>
      <c r="V18" s="1">
        <v>1</v>
      </c>
      <c r="W18" s="1">
        <v>0</v>
      </c>
      <c r="X18" s="1">
        <v>0</v>
      </c>
      <c r="Y18" s="1">
        <v>1</v>
      </c>
      <c r="Z18" s="1">
        <v>0</v>
      </c>
      <c r="AA18"/>
      <c r="AB18" s="1">
        <v>0</v>
      </c>
      <c r="AC18">
        <v>0.66669999999999996</v>
      </c>
      <c r="AD18">
        <v>0</v>
      </c>
      <c r="AE18" s="1">
        <v>0</v>
      </c>
      <c r="AF18" s="1">
        <v>0</v>
      </c>
      <c r="AG18" s="1">
        <v>0.16669999999999999</v>
      </c>
      <c r="AH18" s="1">
        <v>0</v>
      </c>
      <c r="AI18" s="1">
        <v>0</v>
      </c>
      <c r="AJ18" s="1">
        <v>0</v>
      </c>
    </row>
    <row r="19" spans="1:36" x14ac:dyDescent="0.3">
      <c r="A19" s="86" t="s">
        <v>683</v>
      </c>
      <c r="B19" s="91" t="s">
        <v>265</v>
      </c>
      <c r="C19" s="85">
        <f t="shared" si="5"/>
        <v>0.86275357142857156</v>
      </c>
      <c r="D19" s="85">
        <f t="shared" si="6"/>
        <v>0.94404583333333347</v>
      </c>
      <c r="E19" s="163">
        <f t="shared" si="7"/>
        <v>7.1428571428571425E-2</v>
      </c>
      <c r="F19" s="163">
        <f t="shared" si="8"/>
        <v>0.75</v>
      </c>
      <c r="H19" s="1">
        <v>1</v>
      </c>
      <c r="I19" s="1">
        <v>1</v>
      </c>
      <c r="J19" s="1">
        <v>1</v>
      </c>
      <c r="K19" s="1">
        <v>0.75</v>
      </c>
      <c r="L19" s="1">
        <v>1</v>
      </c>
      <c r="M19" s="1">
        <v>1</v>
      </c>
      <c r="N19" s="1">
        <v>0.85709999999999997</v>
      </c>
      <c r="O19" s="1">
        <v>0.66669999999999996</v>
      </c>
      <c r="P19" s="1">
        <v>1</v>
      </c>
      <c r="Q19" s="1">
        <v>1</v>
      </c>
      <c r="R19" s="1">
        <v>0.66669999999999996</v>
      </c>
      <c r="S19" s="1">
        <v>1</v>
      </c>
      <c r="T19" s="1">
        <v>1</v>
      </c>
      <c r="U19">
        <v>1</v>
      </c>
      <c r="V19" s="1">
        <v>1</v>
      </c>
      <c r="W19" s="1">
        <v>0.75</v>
      </c>
      <c r="X19">
        <v>0.8</v>
      </c>
      <c r="Y19" s="1">
        <v>1</v>
      </c>
      <c r="Z19"/>
      <c r="AA19">
        <v>0.5</v>
      </c>
      <c r="AB19">
        <v>1</v>
      </c>
      <c r="AC19" s="1">
        <v>0</v>
      </c>
      <c r="AD19">
        <v>0.83330000000000004</v>
      </c>
      <c r="AE19" s="1">
        <v>1</v>
      </c>
      <c r="AF19">
        <v>1</v>
      </c>
      <c r="AG19" s="1">
        <v>1</v>
      </c>
      <c r="AH19" s="1">
        <v>0.33329999999999999</v>
      </c>
      <c r="AI19" s="1">
        <v>1</v>
      </c>
      <c r="AJ19" s="1">
        <v>1</v>
      </c>
    </row>
    <row r="20" spans="1:36" x14ac:dyDescent="0.3">
      <c r="A20" s="86" t="s">
        <v>750</v>
      </c>
      <c r="B20" s="91" t="s">
        <v>280</v>
      </c>
      <c r="C20" s="85">
        <f t="shared" si="5"/>
        <v>0.64964137931034482</v>
      </c>
      <c r="D20" s="85">
        <f t="shared" si="6"/>
        <v>0.75358400000000003</v>
      </c>
      <c r="E20" s="163">
        <f t="shared" si="7"/>
        <v>0.27586206896551724</v>
      </c>
      <c r="F20" s="163">
        <f t="shared" si="8"/>
        <v>0.48275862068965519</v>
      </c>
      <c r="H20" s="1">
        <v>0</v>
      </c>
      <c r="I20" s="1">
        <v>0.5</v>
      </c>
      <c r="J20" s="1">
        <v>0.75</v>
      </c>
      <c r="K20" s="1">
        <v>0.5</v>
      </c>
      <c r="L20" s="1">
        <v>0.77780000000000005</v>
      </c>
      <c r="M20" s="1">
        <v>0</v>
      </c>
      <c r="N20" s="1">
        <v>1</v>
      </c>
      <c r="O20" s="1">
        <v>0</v>
      </c>
      <c r="P20" s="1">
        <v>0.4</v>
      </c>
      <c r="Q20" s="1">
        <v>0.4</v>
      </c>
      <c r="R20" s="1">
        <v>1</v>
      </c>
      <c r="S20" s="1">
        <v>1</v>
      </c>
      <c r="T20" s="1">
        <v>0</v>
      </c>
      <c r="U20">
        <v>0.71430000000000005</v>
      </c>
      <c r="V20" s="1">
        <v>0.85709999999999997</v>
      </c>
      <c r="W20" s="1">
        <v>1</v>
      </c>
      <c r="X20">
        <v>1</v>
      </c>
      <c r="Y20" s="1">
        <v>1</v>
      </c>
      <c r="Z20" s="1">
        <v>0</v>
      </c>
      <c r="AA20">
        <v>1</v>
      </c>
      <c r="AB20">
        <v>1</v>
      </c>
      <c r="AC20">
        <v>1</v>
      </c>
      <c r="AD20">
        <v>0.83330000000000004</v>
      </c>
      <c r="AE20" s="1">
        <v>0.75</v>
      </c>
      <c r="AF20">
        <v>0.85709999999999997</v>
      </c>
      <c r="AG20" s="1">
        <v>1</v>
      </c>
      <c r="AH20" s="1">
        <v>0.83330000000000004</v>
      </c>
      <c r="AI20" s="1">
        <v>0.66669999999999996</v>
      </c>
      <c r="AJ20" s="1">
        <v>0</v>
      </c>
    </row>
    <row r="21" spans="1:36" x14ac:dyDescent="0.3">
      <c r="A21" s="86" t="s">
        <v>684</v>
      </c>
      <c r="B21" s="91" t="s">
        <v>208</v>
      </c>
      <c r="C21" s="85">
        <f t="shared" si="5"/>
        <v>0.69882413793103459</v>
      </c>
      <c r="D21" s="85">
        <f t="shared" si="6"/>
        <v>0.78016000000000008</v>
      </c>
      <c r="E21" s="163">
        <f t="shared" si="7"/>
        <v>0.17241379310344829</v>
      </c>
      <c r="F21" s="163">
        <f t="shared" si="8"/>
        <v>0.34482758620689657</v>
      </c>
      <c r="H21" s="1">
        <v>0.57140000000000002</v>
      </c>
      <c r="I21" s="1">
        <v>0.8</v>
      </c>
      <c r="J21" s="1">
        <v>1</v>
      </c>
      <c r="K21" s="1">
        <v>0.75</v>
      </c>
      <c r="L21" s="1">
        <v>1</v>
      </c>
      <c r="M21" s="1">
        <v>0.66669999999999996</v>
      </c>
      <c r="N21" s="1">
        <v>0.85709999999999997</v>
      </c>
      <c r="O21" s="1">
        <v>1</v>
      </c>
      <c r="P21" s="1">
        <v>1</v>
      </c>
      <c r="Q21" s="1">
        <v>0.6</v>
      </c>
      <c r="R21" s="1">
        <v>0.66669999999999996</v>
      </c>
      <c r="S21" s="1">
        <v>0.44440000000000002</v>
      </c>
      <c r="T21" s="1">
        <v>1</v>
      </c>
      <c r="U21">
        <v>0.42859999999999998</v>
      </c>
      <c r="V21" s="1">
        <v>0</v>
      </c>
      <c r="W21" s="1">
        <v>0.75</v>
      </c>
      <c r="X21">
        <v>0.6</v>
      </c>
      <c r="Y21" s="1">
        <v>0.75</v>
      </c>
      <c r="Z21">
        <v>1</v>
      </c>
      <c r="AA21">
        <v>1</v>
      </c>
      <c r="AB21">
        <v>0.66669999999999996</v>
      </c>
      <c r="AC21">
        <v>1</v>
      </c>
      <c r="AD21">
        <v>0.5</v>
      </c>
      <c r="AE21" s="1">
        <v>0.75</v>
      </c>
      <c r="AF21">
        <v>0.71430000000000005</v>
      </c>
      <c r="AG21" s="1">
        <v>0.66669999999999996</v>
      </c>
      <c r="AH21" s="1">
        <v>0</v>
      </c>
      <c r="AI21" s="1">
        <v>0.33329999999999999</v>
      </c>
      <c r="AJ21" s="1">
        <v>0.75</v>
      </c>
    </row>
    <row r="22" spans="1:36" x14ac:dyDescent="0.3">
      <c r="A22" s="86" t="s">
        <v>685</v>
      </c>
      <c r="B22" s="91" t="s">
        <v>124</v>
      </c>
      <c r="C22" s="85">
        <f t="shared" si="5"/>
        <v>0.57086206896551728</v>
      </c>
      <c r="D22" s="85">
        <f t="shared" si="6"/>
        <v>0.66220000000000001</v>
      </c>
      <c r="E22" s="163">
        <f t="shared" si="7"/>
        <v>0.31034482758620691</v>
      </c>
      <c r="F22" s="163">
        <f t="shared" si="8"/>
        <v>0.20689655172413793</v>
      </c>
      <c r="H22" s="1">
        <v>0.42859999999999998</v>
      </c>
      <c r="I22" s="1">
        <v>0.6</v>
      </c>
      <c r="J22" s="1">
        <v>0.75</v>
      </c>
      <c r="K22" s="1">
        <v>0.75</v>
      </c>
      <c r="L22" s="1">
        <v>0.88890000000000002</v>
      </c>
      <c r="M22" s="1">
        <v>1</v>
      </c>
      <c r="N22" s="1">
        <v>1</v>
      </c>
      <c r="O22" s="1">
        <v>1</v>
      </c>
      <c r="P22" s="1">
        <v>1</v>
      </c>
      <c r="Q22" s="1">
        <v>0.2</v>
      </c>
      <c r="R22" s="1">
        <v>0.66669999999999996</v>
      </c>
      <c r="S22" s="1">
        <v>0.77780000000000005</v>
      </c>
      <c r="T22" s="1">
        <v>1</v>
      </c>
      <c r="U22" s="1">
        <v>0</v>
      </c>
      <c r="V22" s="1">
        <v>0.42859999999999998</v>
      </c>
      <c r="W22" s="1">
        <v>0</v>
      </c>
      <c r="X22">
        <v>0.6</v>
      </c>
      <c r="Y22" s="1">
        <v>0</v>
      </c>
      <c r="Z22">
        <v>0.25</v>
      </c>
      <c r="AA22">
        <v>0.75</v>
      </c>
      <c r="AB22">
        <v>0</v>
      </c>
      <c r="AC22">
        <v>0.66669999999999996</v>
      </c>
      <c r="AD22">
        <v>0.5</v>
      </c>
      <c r="AE22" s="1">
        <v>0.75</v>
      </c>
      <c r="AF22">
        <v>0.71430000000000005</v>
      </c>
      <c r="AG22" s="1">
        <v>0.66669999999999996</v>
      </c>
      <c r="AH22" s="1">
        <v>0</v>
      </c>
      <c r="AI22" s="1">
        <v>0.66669999999999996</v>
      </c>
      <c r="AJ22" s="1">
        <v>0.5</v>
      </c>
    </row>
    <row r="23" spans="1:36" x14ac:dyDescent="0.3">
      <c r="A23" s="86" t="s">
        <v>249</v>
      </c>
      <c r="B23" s="91" t="s">
        <v>686</v>
      </c>
      <c r="C23" s="85">
        <f t="shared" si="5"/>
        <v>0.40973793103448269</v>
      </c>
      <c r="D23" s="85">
        <f t="shared" si="6"/>
        <v>0.47529599999999994</v>
      </c>
      <c r="E23" s="163">
        <f t="shared" si="7"/>
        <v>0.68965517241379315</v>
      </c>
      <c r="F23" s="163">
        <f t="shared" si="8"/>
        <v>0.2413793103448276</v>
      </c>
      <c r="H23" s="1">
        <v>0.85709999999999997</v>
      </c>
      <c r="I23" s="1">
        <v>0.4</v>
      </c>
      <c r="J23" s="1">
        <v>0.25</v>
      </c>
      <c r="K23" s="1">
        <v>0</v>
      </c>
      <c r="L23" s="1">
        <v>0.22220000000000001</v>
      </c>
      <c r="M23" s="1">
        <v>0.66669999999999996</v>
      </c>
      <c r="N23" s="1">
        <v>0.28570000000000001</v>
      </c>
      <c r="O23" s="1">
        <v>0.33329999999999999</v>
      </c>
      <c r="P23" s="1">
        <v>0.4</v>
      </c>
      <c r="Q23" s="1">
        <v>0.4</v>
      </c>
      <c r="R23" s="1">
        <v>1</v>
      </c>
      <c r="S23" s="1">
        <v>0.22220000000000001</v>
      </c>
      <c r="T23" s="1">
        <v>1</v>
      </c>
      <c r="U23" s="1">
        <v>0</v>
      </c>
      <c r="V23" s="1">
        <v>0.42859999999999998</v>
      </c>
      <c r="W23" s="1">
        <v>0</v>
      </c>
      <c r="X23" s="1">
        <v>0</v>
      </c>
      <c r="Y23" s="1">
        <v>0</v>
      </c>
      <c r="Z23">
        <v>0.25</v>
      </c>
      <c r="AA23">
        <v>0.75</v>
      </c>
      <c r="AB23">
        <v>1</v>
      </c>
      <c r="AC23">
        <v>1</v>
      </c>
      <c r="AD23">
        <v>0.83330000000000004</v>
      </c>
      <c r="AE23" s="1">
        <v>0.25</v>
      </c>
      <c r="AF23">
        <v>0</v>
      </c>
      <c r="AG23" s="1">
        <v>0</v>
      </c>
      <c r="AH23" s="1">
        <v>0.33329999999999999</v>
      </c>
      <c r="AI23" s="1">
        <v>0</v>
      </c>
      <c r="AJ23" s="1">
        <v>1</v>
      </c>
    </row>
    <row r="24" spans="1:36" x14ac:dyDescent="0.3">
      <c r="A24" s="86" t="s">
        <v>687</v>
      </c>
      <c r="B24" s="91" t="s">
        <v>790</v>
      </c>
      <c r="C24" s="85">
        <f t="shared" si="5"/>
        <v>0.76910357142857133</v>
      </c>
      <c r="D24" s="85">
        <f t="shared" si="6"/>
        <v>0.8695124999999998</v>
      </c>
      <c r="E24" s="163">
        <f t="shared" si="7"/>
        <v>0.17857142857142858</v>
      </c>
      <c r="F24" s="163">
        <f t="shared" si="8"/>
        <v>0.5714285714285714</v>
      </c>
      <c r="H24" s="1">
        <v>1</v>
      </c>
      <c r="I24" s="1">
        <v>1</v>
      </c>
      <c r="J24" s="1">
        <v>0.75</v>
      </c>
      <c r="K24" s="1">
        <v>1</v>
      </c>
      <c r="L24" s="1">
        <v>0.88890000000000002</v>
      </c>
      <c r="M24" s="1">
        <v>1</v>
      </c>
      <c r="N24" s="1">
        <v>0</v>
      </c>
      <c r="O24" s="1">
        <v>0.33329999999999999</v>
      </c>
      <c r="P24" s="1">
        <v>1</v>
      </c>
      <c r="Q24" s="1">
        <v>0.4</v>
      </c>
      <c r="R24" s="1">
        <v>0.33329999999999999</v>
      </c>
      <c r="S24" s="1">
        <v>0.88890000000000002</v>
      </c>
      <c r="T24" s="1">
        <v>1</v>
      </c>
      <c r="U24">
        <v>0.85709999999999997</v>
      </c>
      <c r="V24" s="1">
        <v>1</v>
      </c>
      <c r="W24" s="1">
        <v>1</v>
      </c>
      <c r="X24">
        <v>1</v>
      </c>
      <c r="Y24" s="1">
        <v>0.75</v>
      </c>
      <c r="Z24">
        <v>0.75</v>
      </c>
      <c r="AA24">
        <v>0.75</v>
      </c>
      <c r="AB24">
        <v>0.66669999999999996</v>
      </c>
      <c r="AC24">
        <v>1</v>
      </c>
      <c r="AE24" s="1">
        <v>0.5</v>
      </c>
      <c r="AF24" s="1">
        <v>0</v>
      </c>
      <c r="AG24" s="1">
        <v>1</v>
      </c>
      <c r="AH24" s="1">
        <v>0.66669999999999996</v>
      </c>
      <c r="AI24" s="1">
        <v>1</v>
      </c>
      <c r="AJ24" s="1">
        <v>1</v>
      </c>
    </row>
    <row r="25" spans="1:36" x14ac:dyDescent="0.3">
      <c r="A25" s="86" t="s">
        <v>688</v>
      </c>
      <c r="B25" s="91" t="s">
        <v>689</v>
      </c>
      <c r="C25" s="85">
        <f t="shared" si="5"/>
        <v>0.72281379310344818</v>
      </c>
      <c r="D25" s="85">
        <f t="shared" si="6"/>
        <v>0.78346399999999994</v>
      </c>
      <c r="E25" s="163">
        <f t="shared" si="7"/>
        <v>6.8965517241379309E-2</v>
      </c>
      <c r="F25" s="163">
        <f t="shared" si="8"/>
        <v>0.37931034482758619</v>
      </c>
      <c r="H25" s="1">
        <v>0.71430000000000005</v>
      </c>
      <c r="I25" s="1">
        <v>0.7</v>
      </c>
      <c r="J25" s="1">
        <v>0.75</v>
      </c>
      <c r="K25" s="1">
        <v>0.5</v>
      </c>
      <c r="L25" s="1">
        <v>0.66669999999999996</v>
      </c>
      <c r="M25" s="1">
        <v>0.66669999999999996</v>
      </c>
      <c r="N25" s="1">
        <v>0.71430000000000005</v>
      </c>
      <c r="O25" s="1">
        <v>1</v>
      </c>
      <c r="P25" s="1">
        <v>0.8</v>
      </c>
      <c r="Q25" s="1">
        <v>0.8</v>
      </c>
      <c r="R25" s="1">
        <v>1</v>
      </c>
      <c r="S25" s="1">
        <v>0.88890000000000002</v>
      </c>
      <c r="T25" s="1">
        <v>1</v>
      </c>
      <c r="U25">
        <v>0.71430000000000005</v>
      </c>
      <c r="V25" s="1">
        <v>0.71430000000000005</v>
      </c>
      <c r="W25" s="1">
        <v>0.75</v>
      </c>
      <c r="X25">
        <v>0.6</v>
      </c>
      <c r="Y25" s="1">
        <v>0.375</v>
      </c>
      <c r="Z25">
        <v>0.5</v>
      </c>
      <c r="AA25">
        <v>0.5</v>
      </c>
      <c r="AB25">
        <v>1</v>
      </c>
      <c r="AC25">
        <v>0</v>
      </c>
      <c r="AD25">
        <v>0.83330000000000004</v>
      </c>
      <c r="AE25" s="1">
        <v>0.5</v>
      </c>
      <c r="AF25">
        <v>0.85709999999999997</v>
      </c>
      <c r="AG25" s="1">
        <v>1</v>
      </c>
      <c r="AH25" s="1">
        <v>0.66669999999999996</v>
      </c>
      <c r="AI25" s="1">
        <v>1</v>
      </c>
      <c r="AJ25" s="1">
        <v>0.75</v>
      </c>
    </row>
    <row r="26" spans="1:36" x14ac:dyDescent="0.3">
      <c r="A26" s="86" t="s">
        <v>690</v>
      </c>
      <c r="B26" s="91" t="s">
        <v>183</v>
      </c>
      <c r="C26" s="85">
        <f t="shared" si="5"/>
        <v>0.62471379310344832</v>
      </c>
      <c r="D26" s="85">
        <f t="shared" si="6"/>
        <v>0.72466800000000009</v>
      </c>
      <c r="E26" s="163">
        <f t="shared" si="7"/>
        <v>0.31034482758620691</v>
      </c>
      <c r="F26" s="163">
        <f t="shared" si="8"/>
        <v>0.31034482758620691</v>
      </c>
      <c r="H26" s="1">
        <v>0.57140000000000002</v>
      </c>
      <c r="I26" s="1">
        <v>0.4</v>
      </c>
      <c r="J26" s="1">
        <v>0.5</v>
      </c>
      <c r="K26" s="1">
        <v>0.75</v>
      </c>
      <c r="L26" s="1">
        <v>0.66669999999999996</v>
      </c>
      <c r="M26" s="1">
        <v>1</v>
      </c>
      <c r="N26" s="1">
        <v>1</v>
      </c>
      <c r="O26" s="1">
        <v>0.33329999999999999</v>
      </c>
      <c r="P26" s="1">
        <v>1</v>
      </c>
      <c r="Q26" s="1">
        <v>1</v>
      </c>
      <c r="R26" s="1">
        <v>0.33329999999999999</v>
      </c>
      <c r="S26" s="1">
        <v>0.33329999999999999</v>
      </c>
      <c r="T26" s="1">
        <v>1</v>
      </c>
      <c r="U26">
        <v>0.42859999999999998</v>
      </c>
      <c r="V26" s="1">
        <v>1</v>
      </c>
      <c r="W26" s="1">
        <v>0.75</v>
      </c>
      <c r="X26">
        <v>0.8</v>
      </c>
      <c r="Y26" s="1">
        <v>0.75</v>
      </c>
      <c r="Z26" s="1">
        <v>0</v>
      </c>
      <c r="AA26">
        <v>0.75</v>
      </c>
      <c r="AB26">
        <v>0.66669999999999996</v>
      </c>
      <c r="AC26">
        <v>1</v>
      </c>
      <c r="AD26">
        <v>0.66669999999999996</v>
      </c>
      <c r="AE26" s="1">
        <v>0.75</v>
      </c>
      <c r="AF26" s="1">
        <v>0</v>
      </c>
      <c r="AG26" s="1">
        <v>1</v>
      </c>
      <c r="AH26" s="1">
        <v>0.66669999999999996</v>
      </c>
      <c r="AI26" s="1">
        <v>0</v>
      </c>
      <c r="AJ26" s="1">
        <v>0</v>
      </c>
    </row>
    <row r="27" spans="1:36" x14ac:dyDescent="0.3">
      <c r="A27" s="86" t="s">
        <v>691</v>
      </c>
      <c r="B27" s="92" t="s">
        <v>432</v>
      </c>
      <c r="C27" s="85">
        <f t="shared" si="5"/>
        <v>0.47003600000000006</v>
      </c>
      <c r="D27" s="85">
        <f t="shared" si="6"/>
        <v>0.55956666666666677</v>
      </c>
      <c r="E27" s="163">
        <f t="shared" si="7"/>
        <v>0.4</v>
      </c>
      <c r="F27" s="163">
        <f t="shared" si="8"/>
        <v>0.2</v>
      </c>
      <c r="H27" s="1">
        <v>0.57140000000000002</v>
      </c>
      <c r="I27" s="1">
        <v>0.9</v>
      </c>
      <c r="K27" s="1">
        <v>0.25</v>
      </c>
      <c r="L27" s="1">
        <v>0.55559999999999998</v>
      </c>
      <c r="M27" s="1">
        <v>0.66669999999999996</v>
      </c>
      <c r="N27" s="1">
        <v>0.71430000000000005</v>
      </c>
      <c r="O27" s="1">
        <v>0.66669999999999996</v>
      </c>
      <c r="P27" s="1">
        <v>0.2</v>
      </c>
      <c r="Q27" s="1">
        <v>0.2</v>
      </c>
      <c r="R27" s="1">
        <v>1</v>
      </c>
      <c r="U27">
        <v>0.57140000000000002</v>
      </c>
      <c r="V27" s="1">
        <v>0.85709999999999997</v>
      </c>
      <c r="W27" s="1">
        <v>0.5</v>
      </c>
      <c r="X27">
        <v>0.8</v>
      </c>
      <c r="Y27" s="1">
        <v>0</v>
      </c>
      <c r="Z27">
        <v>0</v>
      </c>
      <c r="AA27">
        <v>0.5</v>
      </c>
      <c r="AB27" s="1">
        <v>0</v>
      </c>
      <c r="AC27" s="1">
        <v>0</v>
      </c>
      <c r="AD27">
        <v>0.16669999999999999</v>
      </c>
      <c r="AF27">
        <v>0.71430000000000005</v>
      </c>
      <c r="AG27" s="1">
        <v>0</v>
      </c>
      <c r="AH27" s="1">
        <v>1</v>
      </c>
      <c r="AI27" s="1">
        <v>0.66669999999999996</v>
      </c>
      <c r="AJ27" s="1">
        <v>0.25</v>
      </c>
    </row>
    <row r="28" spans="1:36" x14ac:dyDescent="0.3">
      <c r="A28" s="86" t="s">
        <v>692</v>
      </c>
      <c r="B28" s="91" t="s">
        <v>693</v>
      </c>
      <c r="C28" s="85">
        <f t="shared" si="5"/>
        <v>0.66997931034482749</v>
      </c>
      <c r="D28" s="85">
        <f t="shared" si="6"/>
        <v>0.77717599999999987</v>
      </c>
      <c r="E28" s="163">
        <f t="shared" si="7"/>
        <v>0.20689655172413793</v>
      </c>
      <c r="F28" s="163">
        <f t="shared" si="8"/>
        <v>0.48275862068965519</v>
      </c>
      <c r="H28" s="1">
        <v>1</v>
      </c>
      <c r="I28" s="1">
        <v>1</v>
      </c>
      <c r="J28" s="1">
        <v>0.75</v>
      </c>
      <c r="K28" s="1">
        <v>1</v>
      </c>
      <c r="L28" s="1">
        <v>0.88890000000000002</v>
      </c>
      <c r="M28" s="1">
        <v>0.83330000000000004</v>
      </c>
      <c r="N28" s="1">
        <v>0.85709999999999997</v>
      </c>
      <c r="O28" s="1">
        <v>1</v>
      </c>
      <c r="P28" s="1">
        <v>1</v>
      </c>
      <c r="Q28" s="1">
        <v>0.8</v>
      </c>
      <c r="R28" s="1">
        <v>0.66669999999999996</v>
      </c>
      <c r="S28" s="1">
        <v>1</v>
      </c>
      <c r="T28" s="1">
        <v>1</v>
      </c>
      <c r="U28">
        <v>0.71430000000000005</v>
      </c>
      <c r="V28" s="1">
        <v>0</v>
      </c>
      <c r="W28" s="1">
        <v>0.75</v>
      </c>
      <c r="X28">
        <v>0.8</v>
      </c>
      <c r="Y28" s="1">
        <v>0.5</v>
      </c>
      <c r="Z28">
        <v>0.75</v>
      </c>
      <c r="AA28">
        <v>0.5</v>
      </c>
      <c r="AB28">
        <v>1</v>
      </c>
      <c r="AC28" s="1">
        <v>0</v>
      </c>
      <c r="AD28">
        <v>0.16669999999999999</v>
      </c>
      <c r="AE28" s="1">
        <v>0</v>
      </c>
      <c r="AF28">
        <v>0.28570000000000001</v>
      </c>
      <c r="AG28" s="1">
        <v>0.5</v>
      </c>
      <c r="AH28" s="1">
        <v>0.66669999999999996</v>
      </c>
      <c r="AI28" s="1">
        <v>1</v>
      </c>
      <c r="AJ28" s="1">
        <v>0</v>
      </c>
    </row>
    <row r="29" spans="1:36" x14ac:dyDescent="0.3">
      <c r="A29" s="86" t="s">
        <v>694</v>
      </c>
      <c r="B29" s="91" t="s">
        <v>790</v>
      </c>
      <c r="C29" s="85">
        <f t="shared" si="5"/>
        <v>0.57445517241379307</v>
      </c>
      <c r="D29" s="85">
        <f t="shared" si="6"/>
        <v>0.66636799999999996</v>
      </c>
      <c r="E29" s="163">
        <f t="shared" si="7"/>
        <v>0.31034482758620691</v>
      </c>
      <c r="F29" s="163">
        <f t="shared" si="8"/>
        <v>0.2413793103448276</v>
      </c>
      <c r="H29" s="1">
        <v>0.85709999999999997</v>
      </c>
      <c r="I29" s="1">
        <v>1</v>
      </c>
      <c r="J29" s="1">
        <v>0.75</v>
      </c>
      <c r="K29" s="1">
        <v>1</v>
      </c>
      <c r="L29" s="1">
        <v>0.88890000000000002</v>
      </c>
      <c r="M29" s="1">
        <v>0.33329999999999999</v>
      </c>
      <c r="N29" s="1">
        <v>0.71430000000000005</v>
      </c>
      <c r="O29" s="1">
        <v>0.33329999999999999</v>
      </c>
      <c r="P29" s="1">
        <v>0.6</v>
      </c>
      <c r="Q29" s="1">
        <v>0.6</v>
      </c>
      <c r="R29" s="1">
        <v>0.66669999999999996</v>
      </c>
      <c r="S29" s="1">
        <v>0</v>
      </c>
      <c r="T29" s="1">
        <v>1</v>
      </c>
      <c r="U29">
        <v>0.71430000000000005</v>
      </c>
      <c r="V29" s="1">
        <v>0.71430000000000005</v>
      </c>
      <c r="W29" s="1">
        <v>0.75</v>
      </c>
      <c r="X29">
        <v>0.6</v>
      </c>
      <c r="Y29" s="1">
        <v>0.125</v>
      </c>
      <c r="Z29">
        <v>1</v>
      </c>
      <c r="AA29">
        <v>0.75</v>
      </c>
      <c r="AB29" s="1">
        <v>0</v>
      </c>
      <c r="AC29">
        <v>0.66669999999999996</v>
      </c>
      <c r="AD29">
        <v>0.5</v>
      </c>
      <c r="AE29" s="1">
        <v>0</v>
      </c>
      <c r="AF29">
        <v>0.42859999999999998</v>
      </c>
      <c r="AG29" s="1">
        <v>0</v>
      </c>
      <c r="AH29" s="1">
        <v>0</v>
      </c>
      <c r="AI29" s="1">
        <v>0.66669999999999996</v>
      </c>
      <c r="AJ29" s="1">
        <v>1</v>
      </c>
    </row>
    <row r="30" spans="1:36" x14ac:dyDescent="0.3">
      <c r="A30" s="86" t="s">
        <v>695</v>
      </c>
      <c r="B30" s="91" t="s">
        <v>280</v>
      </c>
      <c r="C30" s="85">
        <f t="shared" si="5"/>
        <v>0.70221428571428568</v>
      </c>
      <c r="D30" s="85">
        <f t="shared" si="6"/>
        <v>0.81924999999999992</v>
      </c>
      <c r="E30" s="163">
        <f t="shared" si="7"/>
        <v>0.17857142857142858</v>
      </c>
      <c r="F30" s="163">
        <f t="shared" si="8"/>
        <v>0.5</v>
      </c>
      <c r="I30" s="1">
        <v>0.8</v>
      </c>
      <c r="J30" s="1">
        <v>1</v>
      </c>
      <c r="K30" s="1">
        <v>0.75</v>
      </c>
      <c r="L30" s="1">
        <v>1</v>
      </c>
      <c r="M30" s="1">
        <v>0.83330000000000004</v>
      </c>
      <c r="N30" s="1">
        <v>1</v>
      </c>
      <c r="O30" s="1">
        <v>1</v>
      </c>
      <c r="P30" s="1">
        <v>0.8</v>
      </c>
      <c r="Q30" s="1">
        <v>1</v>
      </c>
      <c r="R30" s="1">
        <v>0</v>
      </c>
      <c r="S30" s="1">
        <v>1</v>
      </c>
      <c r="T30" s="1">
        <v>1</v>
      </c>
      <c r="U30">
        <v>0.71430000000000005</v>
      </c>
      <c r="V30" s="1">
        <v>1</v>
      </c>
      <c r="W30" s="1">
        <v>0</v>
      </c>
      <c r="X30">
        <v>0.8</v>
      </c>
      <c r="Y30" s="1">
        <v>0.75</v>
      </c>
      <c r="Z30" s="1">
        <v>0</v>
      </c>
      <c r="AA30">
        <v>0.75</v>
      </c>
      <c r="AB30">
        <v>0.66669999999999996</v>
      </c>
      <c r="AC30">
        <v>1</v>
      </c>
      <c r="AD30" s="1">
        <v>0</v>
      </c>
      <c r="AE30" s="1">
        <v>0.75</v>
      </c>
      <c r="AF30">
        <v>0.71430000000000005</v>
      </c>
      <c r="AG30" s="1">
        <v>1</v>
      </c>
      <c r="AH30" s="1">
        <v>0.16669999999999999</v>
      </c>
      <c r="AI30" s="1">
        <v>0.66669999999999996</v>
      </c>
      <c r="AJ30" s="1">
        <v>0.5</v>
      </c>
    </row>
    <row r="31" spans="1:36" x14ac:dyDescent="0.3">
      <c r="A31" s="86" t="s">
        <v>696</v>
      </c>
      <c r="B31" s="91" t="s">
        <v>359</v>
      </c>
      <c r="C31" s="85">
        <f t="shared" si="5"/>
        <v>0.36576206896551716</v>
      </c>
      <c r="D31" s="85">
        <f t="shared" si="6"/>
        <v>0.42428399999999988</v>
      </c>
      <c r="E31" s="163">
        <f t="shared" si="7"/>
        <v>0.58620689655172409</v>
      </c>
      <c r="F31" s="163">
        <f t="shared" si="8"/>
        <v>0.17241379310344829</v>
      </c>
      <c r="H31" s="1">
        <v>0.85709999999999997</v>
      </c>
      <c r="I31" s="1">
        <v>0.3</v>
      </c>
      <c r="J31" s="1">
        <v>0.5</v>
      </c>
      <c r="K31" s="1">
        <v>0.25</v>
      </c>
      <c r="L31" s="1">
        <v>0.77780000000000005</v>
      </c>
      <c r="M31" s="1">
        <v>0</v>
      </c>
      <c r="N31" s="1">
        <v>0.85709999999999997</v>
      </c>
      <c r="O31" s="1">
        <v>0.33329999999999999</v>
      </c>
      <c r="P31" s="1">
        <v>0.2</v>
      </c>
      <c r="Q31" s="1">
        <v>0</v>
      </c>
      <c r="R31" s="1">
        <v>0.66669999999999996</v>
      </c>
      <c r="S31" s="1">
        <v>0.88890000000000002</v>
      </c>
      <c r="T31" s="1">
        <v>1</v>
      </c>
      <c r="U31" s="1">
        <v>0</v>
      </c>
      <c r="V31" s="1">
        <v>0.1429</v>
      </c>
      <c r="W31" s="1">
        <v>0</v>
      </c>
      <c r="X31" s="1">
        <v>0</v>
      </c>
      <c r="Y31" s="1">
        <v>0</v>
      </c>
      <c r="Z31">
        <v>0.5</v>
      </c>
      <c r="AA31">
        <v>0.5</v>
      </c>
      <c r="AB31">
        <v>1</v>
      </c>
      <c r="AC31" s="1">
        <v>0</v>
      </c>
      <c r="AD31">
        <v>0.5</v>
      </c>
      <c r="AE31" s="1">
        <v>0.25</v>
      </c>
      <c r="AF31" s="1">
        <v>0</v>
      </c>
      <c r="AG31" s="1">
        <v>0.5</v>
      </c>
      <c r="AH31" s="1">
        <v>0</v>
      </c>
      <c r="AI31" s="1">
        <v>0.33329999999999999</v>
      </c>
      <c r="AJ31" s="1">
        <v>0.25</v>
      </c>
    </row>
    <row r="32" spans="1:36" x14ac:dyDescent="0.3">
      <c r="A32" s="86" t="s">
        <v>697</v>
      </c>
      <c r="B32" s="91" t="s">
        <v>796</v>
      </c>
      <c r="C32" s="85">
        <f t="shared" si="5"/>
        <v>0.822203448275862</v>
      </c>
      <c r="D32" s="85">
        <f t="shared" si="6"/>
        <v>0.88442399999999988</v>
      </c>
      <c r="E32" s="163">
        <f t="shared" si="7"/>
        <v>6.8965517241379309E-2</v>
      </c>
      <c r="F32" s="163">
        <f t="shared" si="8"/>
        <v>0.68965517241379315</v>
      </c>
      <c r="H32" s="1">
        <v>0.85709999999999997</v>
      </c>
      <c r="I32" s="1">
        <v>0.9</v>
      </c>
      <c r="J32" s="1">
        <v>0.5</v>
      </c>
      <c r="K32" s="1">
        <v>1</v>
      </c>
      <c r="L32" s="1">
        <v>0.66669999999999996</v>
      </c>
      <c r="M32" s="1">
        <v>1</v>
      </c>
      <c r="N32" s="1">
        <v>0.85709999999999997</v>
      </c>
      <c r="O32" s="1">
        <v>1</v>
      </c>
      <c r="P32" s="1">
        <v>0.8</v>
      </c>
      <c r="Q32" s="1">
        <v>0.4</v>
      </c>
      <c r="R32" s="1">
        <v>0.66669999999999996</v>
      </c>
      <c r="S32" s="1">
        <v>1</v>
      </c>
      <c r="T32" s="1">
        <v>1</v>
      </c>
      <c r="U32">
        <v>0.85709999999999997</v>
      </c>
      <c r="V32" s="1">
        <v>0.85709999999999997</v>
      </c>
      <c r="W32" s="1">
        <v>1</v>
      </c>
      <c r="X32">
        <v>1</v>
      </c>
      <c r="Y32" s="1">
        <v>0.875</v>
      </c>
      <c r="Z32">
        <v>0.75</v>
      </c>
      <c r="AA32">
        <v>0.5</v>
      </c>
      <c r="AB32">
        <v>0.33329999999999999</v>
      </c>
      <c r="AC32">
        <v>1</v>
      </c>
      <c r="AD32">
        <v>0.5</v>
      </c>
      <c r="AE32" s="1">
        <v>1</v>
      </c>
      <c r="AF32">
        <v>0.85709999999999997</v>
      </c>
      <c r="AG32" s="1">
        <v>1</v>
      </c>
      <c r="AH32" s="1">
        <v>0.66669999999999996</v>
      </c>
      <c r="AI32" s="1">
        <v>1</v>
      </c>
      <c r="AJ32" s="1">
        <v>1</v>
      </c>
    </row>
    <row r="33" spans="1:36" x14ac:dyDescent="0.3">
      <c r="A33" s="86" t="s">
        <v>698</v>
      </c>
      <c r="B33" s="91" t="s">
        <v>830</v>
      </c>
      <c r="C33" s="85">
        <f t="shared" si="5"/>
        <v>0.7149107142857144</v>
      </c>
      <c r="D33" s="85">
        <f t="shared" si="6"/>
        <v>0.82364583333333341</v>
      </c>
      <c r="E33" s="163">
        <f t="shared" si="7"/>
        <v>0.17857142857142858</v>
      </c>
      <c r="F33" s="163">
        <f t="shared" si="8"/>
        <v>0.5</v>
      </c>
      <c r="H33" s="1">
        <v>1</v>
      </c>
      <c r="I33" s="1">
        <v>0.8</v>
      </c>
      <c r="J33" s="1">
        <v>1</v>
      </c>
      <c r="K33" s="1">
        <v>1</v>
      </c>
      <c r="L33" s="1">
        <v>0.88890000000000002</v>
      </c>
      <c r="M33" s="1">
        <v>1</v>
      </c>
      <c r="N33" s="1">
        <v>0.85709999999999997</v>
      </c>
      <c r="O33" s="1">
        <v>0.66669999999999996</v>
      </c>
      <c r="P33" s="1">
        <v>1</v>
      </c>
      <c r="Q33" s="1">
        <v>0.8</v>
      </c>
      <c r="R33" s="1">
        <v>0.66669999999999996</v>
      </c>
      <c r="S33" s="1">
        <v>1</v>
      </c>
      <c r="T33" s="1">
        <v>1</v>
      </c>
      <c r="U33">
        <v>1</v>
      </c>
      <c r="V33" s="1">
        <v>1</v>
      </c>
      <c r="W33" s="1">
        <v>0.75</v>
      </c>
      <c r="X33">
        <v>0.6</v>
      </c>
      <c r="Y33" s="1">
        <v>0.75</v>
      </c>
      <c r="Z33" s="1">
        <v>0</v>
      </c>
      <c r="AA33">
        <v>0.75</v>
      </c>
      <c r="AB33">
        <v>1</v>
      </c>
      <c r="AC33"/>
      <c r="AD33">
        <v>0.66669999999999996</v>
      </c>
      <c r="AE33" s="1">
        <v>0.25</v>
      </c>
      <c r="AF33">
        <v>0.57140000000000002</v>
      </c>
      <c r="AG33" s="1">
        <v>0</v>
      </c>
      <c r="AH33" s="1">
        <v>0.33329999999999999</v>
      </c>
      <c r="AI33" s="1">
        <v>0.66669999999999996</v>
      </c>
      <c r="AJ33" s="1">
        <v>0</v>
      </c>
    </row>
    <row r="34" spans="1:36" x14ac:dyDescent="0.3">
      <c r="A34" s="86" t="s">
        <v>701</v>
      </c>
      <c r="B34" s="91" t="s">
        <v>531</v>
      </c>
      <c r="C34" s="85">
        <f t="shared" si="5"/>
        <v>0.78843793103448256</v>
      </c>
      <c r="D34" s="85">
        <f t="shared" si="6"/>
        <v>0.85820799999999964</v>
      </c>
      <c r="E34" s="163">
        <f t="shared" si="7"/>
        <v>0.10344827586206896</v>
      </c>
      <c r="F34" s="163">
        <f t="shared" si="8"/>
        <v>0.58620689655172409</v>
      </c>
      <c r="H34" s="1">
        <v>1</v>
      </c>
      <c r="I34" s="1">
        <v>0.8</v>
      </c>
      <c r="J34" s="1">
        <v>1</v>
      </c>
      <c r="K34" s="1">
        <v>1</v>
      </c>
      <c r="L34" s="1">
        <v>0.88890000000000002</v>
      </c>
      <c r="M34" s="1">
        <v>0.83330000000000004</v>
      </c>
      <c r="N34" s="1">
        <v>0.71430000000000005</v>
      </c>
      <c r="O34" s="1">
        <v>1</v>
      </c>
      <c r="P34" s="1">
        <v>0.8</v>
      </c>
      <c r="Q34" s="1">
        <v>0.6</v>
      </c>
      <c r="R34" s="1">
        <v>0.33329999999999999</v>
      </c>
      <c r="S34" s="1">
        <v>0.88890000000000002</v>
      </c>
      <c r="T34" s="1">
        <v>1</v>
      </c>
      <c r="U34">
        <v>0.1429</v>
      </c>
      <c r="V34" s="1">
        <v>0.71430000000000005</v>
      </c>
      <c r="W34" s="1">
        <v>0.75</v>
      </c>
      <c r="X34">
        <v>1</v>
      </c>
      <c r="Y34" s="1">
        <v>0.875</v>
      </c>
      <c r="Z34">
        <v>1</v>
      </c>
      <c r="AA34">
        <v>0.75</v>
      </c>
      <c r="AB34">
        <v>0.33329999999999999</v>
      </c>
      <c r="AC34">
        <v>0.66669999999999996</v>
      </c>
      <c r="AD34">
        <v>0.83330000000000004</v>
      </c>
      <c r="AE34" s="1">
        <v>1</v>
      </c>
      <c r="AF34">
        <v>0.85709999999999997</v>
      </c>
      <c r="AG34" s="1">
        <v>0.66669999999999996</v>
      </c>
      <c r="AH34" s="1">
        <v>0.66669999999999996</v>
      </c>
      <c r="AI34" s="1">
        <v>1</v>
      </c>
      <c r="AJ34" s="1">
        <v>0.75</v>
      </c>
    </row>
    <row r="35" spans="1:36" x14ac:dyDescent="0.3">
      <c r="A35" s="86" t="s">
        <v>702</v>
      </c>
      <c r="B35" s="91" t="s">
        <v>66</v>
      </c>
      <c r="C35" s="85">
        <f t="shared" si="5"/>
        <v>0.61742758620689653</v>
      </c>
      <c r="D35" s="85">
        <f t="shared" si="6"/>
        <v>0.71621599999999996</v>
      </c>
      <c r="E35" s="163">
        <f t="shared" si="7"/>
        <v>0.27586206896551724</v>
      </c>
      <c r="F35" s="163">
        <f t="shared" si="8"/>
        <v>0.41379310344827586</v>
      </c>
      <c r="H35" s="1">
        <v>0.85709999999999997</v>
      </c>
      <c r="I35" s="1">
        <v>0.9</v>
      </c>
      <c r="J35" s="1">
        <v>0.5</v>
      </c>
      <c r="K35" s="1">
        <v>0.75</v>
      </c>
      <c r="L35" s="1">
        <v>0</v>
      </c>
      <c r="M35" s="1">
        <v>0.5</v>
      </c>
      <c r="N35" s="1">
        <v>0.71430000000000005</v>
      </c>
      <c r="O35" s="1">
        <v>1</v>
      </c>
      <c r="P35" s="1">
        <v>0.6</v>
      </c>
      <c r="Q35" s="1">
        <v>0.4</v>
      </c>
      <c r="R35" s="1">
        <v>0.33329999999999999</v>
      </c>
      <c r="S35" s="1">
        <v>0.88890000000000002</v>
      </c>
      <c r="T35" s="1">
        <v>1</v>
      </c>
      <c r="U35" s="1">
        <v>0</v>
      </c>
      <c r="V35" s="1">
        <v>0.57140000000000002</v>
      </c>
      <c r="W35" s="1">
        <v>1</v>
      </c>
      <c r="X35">
        <v>0.2</v>
      </c>
      <c r="Y35" s="1">
        <v>0.25</v>
      </c>
      <c r="Z35">
        <v>1</v>
      </c>
      <c r="AA35">
        <v>0.75</v>
      </c>
      <c r="AB35">
        <v>0.66669999999999996</v>
      </c>
      <c r="AC35" s="1">
        <v>0</v>
      </c>
      <c r="AD35">
        <v>0.83330000000000004</v>
      </c>
      <c r="AE35" s="1">
        <v>0.5</v>
      </c>
      <c r="AF35">
        <v>0.85709999999999997</v>
      </c>
      <c r="AG35" s="1">
        <v>1</v>
      </c>
      <c r="AH35" s="1">
        <v>0.83330000000000004</v>
      </c>
      <c r="AI35" s="1">
        <v>0</v>
      </c>
      <c r="AJ35" s="1">
        <v>1</v>
      </c>
    </row>
    <row r="36" spans="1:36" x14ac:dyDescent="0.3">
      <c r="A36" s="86" t="s">
        <v>362</v>
      </c>
      <c r="B36" s="91" t="s">
        <v>890</v>
      </c>
      <c r="C36" s="85">
        <f t="shared" si="5"/>
        <v>0.56425172413793112</v>
      </c>
      <c r="D36" s="85">
        <f t="shared" si="6"/>
        <v>0.65453200000000011</v>
      </c>
      <c r="E36" s="163">
        <f t="shared" si="7"/>
        <v>0.34482758620689657</v>
      </c>
      <c r="F36" s="163">
        <f t="shared" si="8"/>
        <v>0.2413793103448276</v>
      </c>
      <c r="H36" s="1">
        <v>1</v>
      </c>
      <c r="I36" s="1">
        <v>0.4</v>
      </c>
      <c r="J36" s="1">
        <v>0.5</v>
      </c>
      <c r="K36" s="1">
        <v>0.75</v>
      </c>
      <c r="L36" s="1">
        <v>0</v>
      </c>
      <c r="M36" s="1">
        <v>0.16669999999999999</v>
      </c>
      <c r="N36" s="1">
        <v>0.71430000000000005</v>
      </c>
      <c r="O36" s="1">
        <v>0.66669999999999996</v>
      </c>
      <c r="P36" s="1">
        <v>0.8</v>
      </c>
      <c r="Q36" s="1">
        <v>1</v>
      </c>
      <c r="R36" s="1">
        <v>0.66669999999999996</v>
      </c>
      <c r="S36" s="1">
        <v>0.33329999999999999</v>
      </c>
      <c r="T36" s="1">
        <v>1</v>
      </c>
      <c r="U36">
        <v>0.42859999999999998</v>
      </c>
      <c r="V36" s="1">
        <v>0</v>
      </c>
      <c r="W36" s="1">
        <v>0.75</v>
      </c>
      <c r="X36">
        <v>0.8</v>
      </c>
      <c r="Y36" s="1">
        <v>0.125</v>
      </c>
      <c r="Z36">
        <v>0.75</v>
      </c>
      <c r="AA36" s="1">
        <v>0</v>
      </c>
      <c r="AB36">
        <v>0.66669999999999996</v>
      </c>
      <c r="AC36">
        <v>1</v>
      </c>
      <c r="AD36" s="1">
        <v>0</v>
      </c>
      <c r="AE36" s="1">
        <v>0.5</v>
      </c>
      <c r="AF36">
        <v>0.42859999999999998</v>
      </c>
      <c r="AG36" s="1">
        <v>0.66669999999999996</v>
      </c>
      <c r="AH36" s="1">
        <v>0.5</v>
      </c>
      <c r="AI36" s="1">
        <v>1</v>
      </c>
      <c r="AJ36" s="1">
        <v>0.75</v>
      </c>
    </row>
    <row r="37" spans="1:36" x14ac:dyDescent="0.3">
      <c r="A37" s="86" t="s">
        <v>703</v>
      </c>
      <c r="B37" s="91" t="s">
        <v>704</v>
      </c>
      <c r="C37" s="85">
        <f t="shared" si="5"/>
        <v>0.71313448275862068</v>
      </c>
      <c r="D37" s="85">
        <f t="shared" si="6"/>
        <v>0.77723999999999993</v>
      </c>
      <c r="E37" s="163">
        <f t="shared" si="7"/>
        <v>0.17241379310344829</v>
      </c>
      <c r="F37" s="163">
        <f t="shared" si="8"/>
        <v>0.37931034482758619</v>
      </c>
      <c r="H37" s="1">
        <v>0.71430000000000005</v>
      </c>
      <c r="I37" s="1">
        <v>0.8</v>
      </c>
      <c r="J37" s="1">
        <v>0.5</v>
      </c>
      <c r="K37" s="1">
        <v>0.75</v>
      </c>
      <c r="L37" s="1">
        <v>0.55559999999999998</v>
      </c>
      <c r="M37" s="1">
        <v>0.33329999999999999</v>
      </c>
      <c r="N37" s="1">
        <v>0.85709999999999997</v>
      </c>
      <c r="O37" s="1">
        <v>0.66669999999999996</v>
      </c>
      <c r="P37" s="1">
        <v>0.6</v>
      </c>
      <c r="Q37" s="1">
        <v>0.4</v>
      </c>
      <c r="R37" s="1">
        <v>1</v>
      </c>
      <c r="S37" s="1">
        <v>0.77780000000000005</v>
      </c>
      <c r="T37" s="1">
        <v>1</v>
      </c>
      <c r="U37">
        <v>0.71430000000000005</v>
      </c>
      <c r="V37" s="1">
        <v>0.57140000000000002</v>
      </c>
      <c r="W37" s="1">
        <v>0.75</v>
      </c>
      <c r="X37">
        <v>1</v>
      </c>
      <c r="Y37" s="1">
        <v>1</v>
      </c>
      <c r="Z37">
        <v>0.75</v>
      </c>
      <c r="AA37">
        <v>0.5</v>
      </c>
      <c r="AB37">
        <v>0.66669999999999996</v>
      </c>
      <c r="AC37">
        <v>1</v>
      </c>
      <c r="AD37">
        <v>0.33329999999999999</v>
      </c>
      <c r="AE37" s="1">
        <v>0.25</v>
      </c>
      <c r="AF37">
        <v>0.85709999999999997</v>
      </c>
      <c r="AG37" s="1">
        <v>1</v>
      </c>
      <c r="AH37" s="1">
        <v>0.33329999999999999</v>
      </c>
      <c r="AI37" s="1">
        <v>1</v>
      </c>
      <c r="AJ37" s="1">
        <v>1</v>
      </c>
    </row>
    <row r="38" spans="1:36" x14ac:dyDescent="0.3">
      <c r="A38" s="86" t="s">
        <v>705</v>
      </c>
      <c r="B38" s="91" t="s">
        <v>448</v>
      </c>
      <c r="C38" s="85">
        <f t="shared" si="5"/>
        <v>0.71444814814814805</v>
      </c>
      <c r="D38" s="85">
        <f t="shared" si="6"/>
        <v>0.80997391304347832</v>
      </c>
      <c r="E38" s="163">
        <f t="shared" si="7"/>
        <v>0.22222222222222221</v>
      </c>
      <c r="F38" s="163">
        <f t="shared" si="8"/>
        <v>0.51851851851851849</v>
      </c>
      <c r="H38" s="1">
        <v>0.85709999999999997</v>
      </c>
      <c r="I38" s="1">
        <v>0.8</v>
      </c>
      <c r="J38" s="1">
        <v>1</v>
      </c>
      <c r="K38" s="1">
        <v>0.25</v>
      </c>
      <c r="L38" s="1">
        <v>0.55559999999999998</v>
      </c>
      <c r="N38" s="1">
        <v>1</v>
      </c>
      <c r="O38" s="1">
        <v>0.66669999999999996</v>
      </c>
      <c r="P38" s="1">
        <v>0.8</v>
      </c>
      <c r="Q38" s="1">
        <v>0.6</v>
      </c>
      <c r="R38" s="1">
        <v>1</v>
      </c>
      <c r="S38" s="1">
        <v>0.33329999999999999</v>
      </c>
      <c r="T38" s="1">
        <v>1</v>
      </c>
      <c r="U38"/>
      <c r="V38" s="1">
        <v>1</v>
      </c>
      <c r="W38" s="1">
        <v>0.75</v>
      </c>
      <c r="X38">
        <v>0.6</v>
      </c>
      <c r="Y38" s="1">
        <v>0.125</v>
      </c>
      <c r="Z38">
        <v>1</v>
      </c>
      <c r="AA38">
        <v>0</v>
      </c>
      <c r="AB38">
        <v>0.66669999999999996</v>
      </c>
      <c r="AC38">
        <v>1</v>
      </c>
      <c r="AD38">
        <v>1</v>
      </c>
      <c r="AE38" s="1">
        <v>1</v>
      </c>
      <c r="AF38">
        <v>0.28570000000000001</v>
      </c>
      <c r="AG38" s="1">
        <v>0.66669999999999996</v>
      </c>
      <c r="AH38" s="1">
        <v>0.33329999999999999</v>
      </c>
      <c r="AI38" s="1">
        <v>1</v>
      </c>
      <c r="AJ38" s="1">
        <v>1</v>
      </c>
    </row>
    <row r="39" spans="1:36" x14ac:dyDescent="0.3">
      <c r="A39" s="86" t="s">
        <v>706</v>
      </c>
      <c r="B39" s="91" t="s">
        <v>76</v>
      </c>
      <c r="C39" s="85">
        <f t="shared" si="5"/>
        <v>0.68488275862068959</v>
      </c>
      <c r="D39" s="85">
        <f t="shared" si="6"/>
        <v>0.7361319999999999</v>
      </c>
      <c r="E39" s="163">
        <f t="shared" si="7"/>
        <v>0.10344827586206896</v>
      </c>
      <c r="F39" s="163">
        <f t="shared" si="8"/>
        <v>0.27586206896551724</v>
      </c>
      <c r="H39" s="1">
        <v>0.85709999999999997</v>
      </c>
      <c r="I39" s="1">
        <v>0.6</v>
      </c>
      <c r="J39" s="1">
        <v>0.75</v>
      </c>
      <c r="K39" s="1">
        <v>0.75</v>
      </c>
      <c r="L39" s="1">
        <v>0.66669999999999996</v>
      </c>
      <c r="M39" s="1">
        <v>0.5</v>
      </c>
      <c r="N39" s="1">
        <v>0.71430000000000005</v>
      </c>
      <c r="O39" s="1">
        <v>0.66669999999999996</v>
      </c>
      <c r="P39" s="1">
        <v>0.8</v>
      </c>
      <c r="Q39" s="1">
        <v>0.6</v>
      </c>
      <c r="R39" s="1">
        <v>0.66669999999999996</v>
      </c>
      <c r="S39" s="1">
        <v>0.55559999999999998</v>
      </c>
      <c r="T39" s="1">
        <v>1</v>
      </c>
      <c r="U39">
        <v>0.71430000000000005</v>
      </c>
      <c r="V39" s="1">
        <v>0.57140000000000002</v>
      </c>
      <c r="W39" s="1">
        <v>0.5</v>
      </c>
      <c r="X39">
        <v>0.8</v>
      </c>
      <c r="Y39" s="1">
        <v>0.375</v>
      </c>
      <c r="Z39">
        <v>0.25</v>
      </c>
      <c r="AA39">
        <v>0.5</v>
      </c>
      <c r="AB39">
        <v>1</v>
      </c>
      <c r="AC39">
        <v>1</v>
      </c>
      <c r="AD39">
        <v>0.66669999999999996</v>
      </c>
      <c r="AE39" s="1">
        <v>0.75</v>
      </c>
      <c r="AF39">
        <v>0.85709999999999997</v>
      </c>
      <c r="AG39" s="1">
        <v>0.66669999999999996</v>
      </c>
      <c r="AH39" s="1">
        <v>0.33329999999999999</v>
      </c>
      <c r="AI39" s="1">
        <v>1</v>
      </c>
      <c r="AJ39" s="1">
        <v>0.75</v>
      </c>
    </row>
    <row r="40" spans="1:36" x14ac:dyDescent="0.3">
      <c r="A40" s="86" t="s">
        <v>707</v>
      </c>
      <c r="B40" s="91" t="s">
        <v>693</v>
      </c>
      <c r="C40" s="85">
        <f t="shared" si="5"/>
        <v>0.84614137931034483</v>
      </c>
      <c r="D40" s="85">
        <f t="shared" si="6"/>
        <v>0.8948560000000001</v>
      </c>
      <c r="E40" s="163">
        <f t="shared" si="7"/>
        <v>0</v>
      </c>
      <c r="F40" s="163">
        <f t="shared" si="8"/>
        <v>0.62068965517241381</v>
      </c>
      <c r="H40" s="1">
        <v>1</v>
      </c>
      <c r="I40" s="1">
        <v>1</v>
      </c>
      <c r="J40" s="1">
        <v>0.5</v>
      </c>
      <c r="K40" s="1">
        <v>0.75</v>
      </c>
      <c r="L40" s="1">
        <v>1</v>
      </c>
      <c r="M40" s="1">
        <v>0.83330000000000004</v>
      </c>
      <c r="N40" s="1">
        <v>0.71430000000000005</v>
      </c>
      <c r="O40" s="1">
        <v>0.66669999999999996</v>
      </c>
      <c r="P40" s="1">
        <v>1</v>
      </c>
      <c r="Q40" s="1">
        <v>1</v>
      </c>
      <c r="R40" s="1">
        <v>1</v>
      </c>
      <c r="S40" s="1">
        <v>1</v>
      </c>
      <c r="T40" s="1">
        <v>1</v>
      </c>
      <c r="U40">
        <v>0.85709999999999997</v>
      </c>
      <c r="V40" s="1">
        <v>1</v>
      </c>
      <c r="W40" s="1">
        <v>0.75</v>
      </c>
      <c r="X40">
        <v>0.8</v>
      </c>
      <c r="Y40" s="1">
        <v>1</v>
      </c>
      <c r="Z40">
        <v>0.5</v>
      </c>
      <c r="AA40">
        <v>0.5</v>
      </c>
      <c r="AB40">
        <v>1</v>
      </c>
      <c r="AC40">
        <v>1</v>
      </c>
      <c r="AD40">
        <v>0.83330000000000004</v>
      </c>
      <c r="AE40" s="1">
        <v>0.75</v>
      </c>
      <c r="AF40">
        <v>1</v>
      </c>
      <c r="AG40" s="1">
        <v>1</v>
      </c>
      <c r="AH40" s="1">
        <v>0.66669999999999996</v>
      </c>
      <c r="AI40" s="1">
        <v>0.66669999999999996</v>
      </c>
      <c r="AJ40" s="1">
        <v>0.75</v>
      </c>
    </row>
    <row r="41" spans="1:36" x14ac:dyDescent="0.3">
      <c r="A41" s="86" t="s">
        <v>708</v>
      </c>
      <c r="B41" s="91" t="s">
        <v>575</v>
      </c>
      <c r="C41" s="85">
        <f t="shared" si="5"/>
        <v>0.87272758620689661</v>
      </c>
      <c r="D41" s="85">
        <f t="shared" si="6"/>
        <v>0.92621999999999982</v>
      </c>
      <c r="E41" s="163">
        <f t="shared" si="7"/>
        <v>3.4482758620689655E-2</v>
      </c>
      <c r="F41" s="163">
        <f t="shared" si="8"/>
        <v>0.72413793103448276</v>
      </c>
      <c r="H41" s="1">
        <v>1</v>
      </c>
      <c r="I41" s="1">
        <v>0.6</v>
      </c>
      <c r="J41" s="1">
        <v>1</v>
      </c>
      <c r="K41" s="1">
        <v>1</v>
      </c>
      <c r="L41" s="1">
        <v>0.88890000000000002</v>
      </c>
      <c r="M41" s="1">
        <v>1</v>
      </c>
      <c r="N41" s="1">
        <v>0.71430000000000005</v>
      </c>
      <c r="O41" s="1">
        <v>1</v>
      </c>
      <c r="P41" s="1">
        <v>1</v>
      </c>
      <c r="Q41" s="1">
        <v>0.8</v>
      </c>
      <c r="R41" s="1">
        <v>1</v>
      </c>
      <c r="S41" s="1">
        <v>1</v>
      </c>
      <c r="T41" s="1">
        <v>1</v>
      </c>
      <c r="U41">
        <v>0.71430000000000005</v>
      </c>
      <c r="V41" s="1">
        <v>1</v>
      </c>
      <c r="W41" s="1">
        <v>1</v>
      </c>
      <c r="X41">
        <v>0.8</v>
      </c>
      <c r="Y41" s="1">
        <v>0.125</v>
      </c>
      <c r="Z41">
        <v>0.75</v>
      </c>
      <c r="AA41">
        <v>0.75</v>
      </c>
      <c r="AB41">
        <v>1</v>
      </c>
      <c r="AC41">
        <v>1</v>
      </c>
      <c r="AD41">
        <v>0.83330000000000004</v>
      </c>
      <c r="AE41" s="1">
        <v>0.75</v>
      </c>
      <c r="AF41">
        <v>1</v>
      </c>
      <c r="AG41" s="1">
        <v>1</v>
      </c>
      <c r="AH41" s="1">
        <v>0.83330000000000004</v>
      </c>
      <c r="AI41" s="1">
        <v>1</v>
      </c>
      <c r="AJ41" s="1">
        <v>0.75</v>
      </c>
    </row>
    <row r="42" spans="1:36" x14ac:dyDescent="0.3">
      <c r="A42" s="86" t="s">
        <v>709</v>
      </c>
      <c r="B42" s="91" t="s">
        <v>861</v>
      </c>
      <c r="C42" s="85">
        <f t="shared" si="5"/>
        <v>0.58522068965517238</v>
      </c>
      <c r="D42" s="85">
        <f t="shared" si="6"/>
        <v>0.67885600000000001</v>
      </c>
      <c r="E42" s="163">
        <f t="shared" si="7"/>
        <v>0.2413793103448276</v>
      </c>
      <c r="F42" s="163">
        <f t="shared" si="8"/>
        <v>0.2413793103448276</v>
      </c>
      <c r="H42" s="1">
        <v>0.85709999999999997</v>
      </c>
      <c r="I42" s="1">
        <v>0.6</v>
      </c>
      <c r="J42" s="1">
        <v>0.75</v>
      </c>
      <c r="K42" s="1">
        <v>0.5</v>
      </c>
      <c r="L42" s="1">
        <v>0.33329999999999999</v>
      </c>
      <c r="M42" s="1">
        <v>0.66669999999999996</v>
      </c>
      <c r="N42" s="1">
        <v>0.85709999999999997</v>
      </c>
      <c r="O42" s="1">
        <v>0</v>
      </c>
      <c r="P42" s="1">
        <v>0.4</v>
      </c>
      <c r="Q42" s="1">
        <v>0.6</v>
      </c>
      <c r="R42" s="1">
        <v>1</v>
      </c>
      <c r="S42" s="1">
        <v>0.66669999999999996</v>
      </c>
      <c r="T42" s="1">
        <v>1</v>
      </c>
      <c r="U42">
        <v>0.28570000000000001</v>
      </c>
      <c r="V42" s="1">
        <v>0.85709999999999997</v>
      </c>
      <c r="W42" s="1">
        <v>0.5</v>
      </c>
      <c r="X42">
        <v>0.8</v>
      </c>
      <c r="Y42" s="1">
        <v>0.75</v>
      </c>
      <c r="Z42">
        <v>0.5</v>
      </c>
      <c r="AA42">
        <v>0.75</v>
      </c>
      <c r="AB42" s="1">
        <v>0</v>
      </c>
      <c r="AC42">
        <v>1</v>
      </c>
      <c r="AD42">
        <v>0.66669999999999996</v>
      </c>
      <c r="AE42" s="1">
        <v>0.5</v>
      </c>
      <c r="AF42">
        <v>0.71430000000000005</v>
      </c>
      <c r="AG42" s="1">
        <v>0</v>
      </c>
      <c r="AH42" s="1">
        <v>0.66669999999999996</v>
      </c>
      <c r="AI42" s="1">
        <v>0</v>
      </c>
      <c r="AJ42" s="1">
        <v>0.75</v>
      </c>
    </row>
    <row r="43" spans="1:36" x14ac:dyDescent="0.3">
      <c r="A43" s="86" t="s">
        <v>710</v>
      </c>
      <c r="B43" s="91" t="s">
        <v>589</v>
      </c>
      <c r="C43" s="85">
        <f t="shared" si="5"/>
        <v>0.8966310344827586</v>
      </c>
      <c r="D43" s="85">
        <f t="shared" si="6"/>
        <v>0.94675600000000004</v>
      </c>
      <c r="E43" s="163">
        <f t="shared" si="7"/>
        <v>0</v>
      </c>
      <c r="F43" s="163">
        <f t="shared" si="8"/>
        <v>0.7931034482758621</v>
      </c>
      <c r="H43" s="1">
        <v>0.85709999999999997</v>
      </c>
      <c r="I43" s="1">
        <v>0.5</v>
      </c>
      <c r="J43" s="1">
        <v>1</v>
      </c>
      <c r="K43" s="1">
        <v>0.5</v>
      </c>
      <c r="L43" s="1">
        <v>0.66669999999999996</v>
      </c>
      <c r="M43" s="1">
        <v>1</v>
      </c>
      <c r="N43" s="1">
        <v>0.85709999999999997</v>
      </c>
      <c r="O43" s="1">
        <v>1</v>
      </c>
      <c r="P43" s="1">
        <v>1</v>
      </c>
      <c r="Q43" s="1">
        <v>0.8</v>
      </c>
      <c r="R43" s="1">
        <v>1</v>
      </c>
      <c r="S43" s="1">
        <v>1</v>
      </c>
      <c r="T43" s="1">
        <v>1</v>
      </c>
      <c r="U43">
        <v>0.71430000000000005</v>
      </c>
      <c r="V43" s="1">
        <v>1</v>
      </c>
      <c r="W43" s="1">
        <v>1</v>
      </c>
      <c r="X43">
        <v>1</v>
      </c>
      <c r="Y43" s="1">
        <v>1</v>
      </c>
      <c r="Z43">
        <v>1</v>
      </c>
      <c r="AA43">
        <v>1</v>
      </c>
      <c r="AB43">
        <v>1</v>
      </c>
      <c r="AC43">
        <v>1</v>
      </c>
      <c r="AD43">
        <v>1</v>
      </c>
      <c r="AE43" s="1">
        <v>0.75</v>
      </c>
      <c r="AF43">
        <v>0.85709999999999997</v>
      </c>
      <c r="AG43" s="1">
        <v>0.66669999999999996</v>
      </c>
      <c r="AH43" s="1">
        <v>0.83330000000000004</v>
      </c>
      <c r="AI43" s="1">
        <v>1</v>
      </c>
      <c r="AJ43" s="1">
        <v>1</v>
      </c>
    </row>
    <row r="44" spans="1:36" x14ac:dyDescent="0.3">
      <c r="A44" s="86" t="s">
        <v>425</v>
      </c>
      <c r="B44" s="91" t="s">
        <v>840</v>
      </c>
      <c r="C44" s="85">
        <f t="shared" si="5"/>
        <v>0.59214827586206886</v>
      </c>
      <c r="D44" s="85">
        <f t="shared" si="6"/>
        <v>0.68117599999999978</v>
      </c>
      <c r="E44" s="163">
        <f t="shared" si="7"/>
        <v>0.31034482758620691</v>
      </c>
      <c r="F44" s="163">
        <f t="shared" si="8"/>
        <v>0.34482758620689657</v>
      </c>
      <c r="H44" s="1">
        <v>0.85709999999999997</v>
      </c>
      <c r="I44" s="1">
        <v>0.8</v>
      </c>
      <c r="J44" s="1">
        <v>0.75</v>
      </c>
      <c r="K44" s="1">
        <v>0.5</v>
      </c>
      <c r="L44" s="1">
        <v>0.55559999999999998</v>
      </c>
      <c r="M44" s="1">
        <v>0.33329999999999999</v>
      </c>
      <c r="N44" s="1">
        <v>0.71430000000000005</v>
      </c>
      <c r="O44" s="1">
        <v>1</v>
      </c>
      <c r="P44" s="1">
        <v>0.8</v>
      </c>
      <c r="Q44" s="1">
        <v>0.8</v>
      </c>
      <c r="R44" s="1">
        <v>1</v>
      </c>
      <c r="S44" s="1">
        <v>0.33329999999999999</v>
      </c>
      <c r="T44" s="1">
        <v>1</v>
      </c>
      <c r="U44">
        <v>0.28570000000000001</v>
      </c>
      <c r="V44" s="1">
        <v>1</v>
      </c>
      <c r="W44" s="1">
        <v>0.25</v>
      </c>
      <c r="X44">
        <v>0.8</v>
      </c>
      <c r="Y44" s="1">
        <v>0.75</v>
      </c>
      <c r="Z44" s="1">
        <v>0</v>
      </c>
      <c r="AA44">
        <v>0.75</v>
      </c>
      <c r="AB44">
        <v>0.66669999999999996</v>
      </c>
      <c r="AC44">
        <v>1</v>
      </c>
      <c r="AD44">
        <v>0.5</v>
      </c>
      <c r="AE44" s="1">
        <v>0</v>
      </c>
      <c r="AF44">
        <v>0.1429</v>
      </c>
      <c r="AG44" s="1">
        <v>0.66669999999999996</v>
      </c>
      <c r="AH44" s="1">
        <v>0.16669999999999999</v>
      </c>
      <c r="AI44" s="1">
        <v>0</v>
      </c>
      <c r="AJ44" s="1">
        <v>0.75</v>
      </c>
    </row>
    <row r="45" spans="1:36" x14ac:dyDescent="0.3">
      <c r="A45" s="86" t="s">
        <v>711</v>
      </c>
      <c r="B45" s="91" t="s">
        <v>712</v>
      </c>
      <c r="C45" s="85">
        <f t="shared" si="5"/>
        <v>0.86899310344827585</v>
      </c>
      <c r="D45" s="85">
        <f t="shared" si="6"/>
        <v>0.92980800000000019</v>
      </c>
      <c r="E45" s="163">
        <f t="shared" si="7"/>
        <v>3.4482758620689655E-2</v>
      </c>
      <c r="F45" s="163">
        <f t="shared" si="8"/>
        <v>0.68965517241379315</v>
      </c>
      <c r="H45" s="1">
        <v>1</v>
      </c>
      <c r="I45" s="1">
        <v>0.9</v>
      </c>
      <c r="J45" s="1">
        <v>0.75</v>
      </c>
      <c r="K45" s="1">
        <v>0.5</v>
      </c>
      <c r="L45" s="1">
        <v>0.55559999999999998</v>
      </c>
      <c r="M45" s="1">
        <v>1</v>
      </c>
      <c r="N45" s="1">
        <v>0.85709999999999997</v>
      </c>
      <c r="O45" s="1">
        <v>0.66669999999999996</v>
      </c>
      <c r="P45" s="1">
        <v>1</v>
      </c>
      <c r="Q45" s="1">
        <v>0.4</v>
      </c>
      <c r="R45" s="1">
        <v>1</v>
      </c>
      <c r="S45" s="1">
        <v>1</v>
      </c>
      <c r="T45" s="1">
        <v>1</v>
      </c>
      <c r="U45">
        <v>0.85709999999999997</v>
      </c>
      <c r="V45" s="1">
        <v>1</v>
      </c>
      <c r="W45" s="1">
        <v>1</v>
      </c>
      <c r="X45">
        <v>1</v>
      </c>
      <c r="Y45" s="1">
        <v>1</v>
      </c>
      <c r="Z45">
        <v>1</v>
      </c>
      <c r="AA45">
        <v>1</v>
      </c>
      <c r="AB45">
        <v>1</v>
      </c>
      <c r="AC45">
        <v>1</v>
      </c>
      <c r="AD45">
        <v>0.5</v>
      </c>
      <c r="AE45" s="1">
        <v>0.75</v>
      </c>
      <c r="AF45">
        <v>0.71430000000000005</v>
      </c>
      <c r="AG45" s="1">
        <v>1</v>
      </c>
      <c r="AH45" s="1">
        <v>1</v>
      </c>
      <c r="AI45" s="1">
        <v>1</v>
      </c>
      <c r="AJ45" s="1">
        <v>0.75</v>
      </c>
    </row>
    <row r="46" spans="1:36" x14ac:dyDescent="0.3">
      <c r="A46" s="86" t="s">
        <v>713</v>
      </c>
      <c r="B46" s="91" t="s">
        <v>896</v>
      </c>
      <c r="C46" s="85">
        <f t="shared" si="5"/>
        <v>0.97718214285714289</v>
      </c>
      <c r="D46" s="85">
        <f t="shared" si="6"/>
        <v>1</v>
      </c>
      <c r="E46" s="163">
        <f t="shared" si="7"/>
        <v>0</v>
      </c>
      <c r="F46" s="163">
        <f t="shared" si="8"/>
        <v>0.9285714285714286</v>
      </c>
      <c r="H46" s="1">
        <v>1</v>
      </c>
      <c r="I46" s="1">
        <v>1</v>
      </c>
      <c r="J46" s="1">
        <v>1</v>
      </c>
      <c r="K46" s="1">
        <v>1</v>
      </c>
      <c r="L46" s="1">
        <v>0.77780000000000005</v>
      </c>
      <c r="M46" s="1">
        <v>1</v>
      </c>
      <c r="N46" s="1">
        <v>1</v>
      </c>
      <c r="O46" s="1">
        <v>1</v>
      </c>
      <c r="P46" s="1">
        <v>1</v>
      </c>
      <c r="Q46" s="1">
        <v>1</v>
      </c>
      <c r="R46" s="1">
        <v>1</v>
      </c>
      <c r="T46" s="1">
        <v>1</v>
      </c>
      <c r="U46">
        <v>1</v>
      </c>
      <c r="V46" s="1">
        <v>1</v>
      </c>
      <c r="W46" s="1">
        <v>1</v>
      </c>
      <c r="X46">
        <v>1</v>
      </c>
      <c r="Y46" s="1">
        <v>1</v>
      </c>
      <c r="Z46">
        <v>1</v>
      </c>
      <c r="AA46">
        <v>1</v>
      </c>
      <c r="AB46">
        <v>1</v>
      </c>
      <c r="AC46">
        <v>1</v>
      </c>
      <c r="AD46">
        <v>1</v>
      </c>
      <c r="AE46" s="1">
        <v>1</v>
      </c>
      <c r="AF46">
        <v>1</v>
      </c>
      <c r="AG46" s="1">
        <v>1</v>
      </c>
      <c r="AH46" s="1">
        <v>0.83330000000000004</v>
      </c>
      <c r="AI46" s="1">
        <v>1</v>
      </c>
      <c r="AJ46" s="1">
        <v>0.75</v>
      </c>
    </row>
    <row r="47" spans="1:36" x14ac:dyDescent="0.3">
      <c r="A47" s="86" t="s">
        <v>714</v>
      </c>
      <c r="B47" s="91" t="s">
        <v>715</v>
      </c>
      <c r="C47" s="85">
        <f t="shared" si="5"/>
        <v>0.82773571428571435</v>
      </c>
      <c r="D47" s="85">
        <f t="shared" si="6"/>
        <v>0.93791250000000004</v>
      </c>
      <c r="E47" s="163">
        <f t="shared" si="7"/>
        <v>0.10714285714285714</v>
      </c>
      <c r="F47" s="163">
        <f t="shared" si="8"/>
        <v>0.7142857142857143</v>
      </c>
      <c r="H47" s="1">
        <v>1</v>
      </c>
      <c r="I47" s="1">
        <v>1</v>
      </c>
      <c r="J47" s="1">
        <v>0.75</v>
      </c>
      <c r="K47" s="1">
        <v>1</v>
      </c>
      <c r="L47" s="1">
        <v>0.77780000000000005</v>
      </c>
      <c r="M47" s="1">
        <v>1</v>
      </c>
      <c r="O47" s="1">
        <v>0.66669999999999996</v>
      </c>
      <c r="P47" s="1">
        <v>1</v>
      </c>
      <c r="Q47" s="1">
        <v>1</v>
      </c>
      <c r="R47" s="1">
        <v>0.66669999999999996</v>
      </c>
      <c r="S47" s="1">
        <v>1</v>
      </c>
      <c r="T47" s="1">
        <v>1</v>
      </c>
      <c r="U47">
        <v>0.85709999999999997</v>
      </c>
      <c r="V47" s="1">
        <v>1</v>
      </c>
      <c r="W47" s="1">
        <v>0</v>
      </c>
      <c r="X47">
        <v>1</v>
      </c>
      <c r="Y47" s="1">
        <v>0.875</v>
      </c>
      <c r="Z47" s="1">
        <v>0</v>
      </c>
      <c r="AA47">
        <v>1</v>
      </c>
      <c r="AB47">
        <v>1</v>
      </c>
      <c r="AC47" s="1">
        <v>0</v>
      </c>
      <c r="AD47">
        <v>0.83330000000000004</v>
      </c>
      <c r="AE47" s="1">
        <v>1</v>
      </c>
      <c r="AF47">
        <v>1</v>
      </c>
      <c r="AG47" s="1">
        <v>1</v>
      </c>
      <c r="AH47" s="1">
        <v>1</v>
      </c>
      <c r="AI47" s="1">
        <v>1</v>
      </c>
      <c r="AJ47" s="1">
        <v>0.75</v>
      </c>
    </row>
    <row r="48" spans="1:36" s="106" customFormat="1" x14ac:dyDescent="0.3">
      <c r="A48" s="107" t="s">
        <v>123</v>
      </c>
      <c r="B48" s="108" t="s">
        <v>716</v>
      </c>
      <c r="C48" s="113"/>
      <c r="D48" s="113"/>
      <c r="E48" s="113"/>
      <c r="F48" s="113"/>
      <c r="H48" s="106">
        <v>0.42859999999999998</v>
      </c>
      <c r="I48" s="106">
        <v>0.4</v>
      </c>
      <c r="J48" s="106">
        <v>0.25</v>
      </c>
      <c r="K48" s="106">
        <v>0</v>
      </c>
      <c r="L48" s="106">
        <v>0</v>
      </c>
      <c r="U48" s="121"/>
      <c r="X48" s="121"/>
      <c r="Z48" s="121"/>
      <c r="AA48" s="121"/>
      <c r="AB48" s="121"/>
      <c r="AC48" s="121"/>
      <c r="AD48" s="121"/>
      <c r="AF48" s="121"/>
    </row>
    <row r="49" spans="1:36" s="106" customFormat="1" x14ac:dyDescent="0.3">
      <c r="A49" s="123" t="s">
        <v>717</v>
      </c>
      <c r="B49" s="108" t="s">
        <v>718</v>
      </c>
      <c r="C49" s="134"/>
      <c r="D49" s="134"/>
      <c r="E49" s="134"/>
      <c r="F49" s="113"/>
      <c r="H49" s="106">
        <v>0.57140000000000002</v>
      </c>
      <c r="I49" s="106">
        <v>0.3</v>
      </c>
      <c r="J49" s="106">
        <v>0.5</v>
      </c>
      <c r="K49" s="106">
        <v>0.5</v>
      </c>
      <c r="L49" s="106">
        <v>0.22220000000000001</v>
      </c>
      <c r="M49" s="106">
        <v>0.16669999999999999</v>
      </c>
      <c r="N49" s="106">
        <v>0.85709999999999997</v>
      </c>
      <c r="O49" s="106">
        <v>0</v>
      </c>
      <c r="P49" s="106">
        <v>0.6</v>
      </c>
      <c r="Q49" s="106">
        <v>0.4</v>
      </c>
      <c r="R49" s="106">
        <v>0.66669999999999996</v>
      </c>
      <c r="S49" s="106">
        <v>0.22220000000000001</v>
      </c>
      <c r="T49" s="106">
        <v>1</v>
      </c>
      <c r="U49" s="121">
        <v>0.1429</v>
      </c>
      <c r="V49" s="106">
        <v>0.57140000000000002</v>
      </c>
      <c r="W49" s="106">
        <v>1</v>
      </c>
      <c r="X49" s="121">
        <v>0.6</v>
      </c>
      <c r="Y49" s="106">
        <v>0.25</v>
      </c>
      <c r="Z49" s="121">
        <v>0.5</v>
      </c>
      <c r="AA49" s="121">
        <v>0.75</v>
      </c>
      <c r="AB49" s="121">
        <v>0.66669999999999996</v>
      </c>
      <c r="AC49" s="121"/>
      <c r="AD49" s="121"/>
      <c r="AF49" s="121"/>
    </row>
    <row r="50" spans="1:36" x14ac:dyDescent="0.3">
      <c r="A50" s="86" t="s">
        <v>719</v>
      </c>
      <c r="B50" s="91" t="s">
        <v>720</v>
      </c>
      <c r="C50" s="85">
        <f t="shared" ref="C50:C62" si="9">SUM(H50:AO50)/(COUNT(H50:AO50)*$D$1)</f>
        <v>0.66499310344827589</v>
      </c>
      <c r="D50" s="85">
        <f t="shared" ref="D50:D62" si="10">(SUM(H50:AO50)-SMALL(H50:AO50,1)-SMALL(H50:AO50,2)-SMALL(H50:AO50,3)-SMALL(H50:AO50,4))/($D$1*(COUNT(H50:AO50)-$D$2))</f>
        <v>0.77139200000000008</v>
      </c>
      <c r="E50" s="163">
        <f t="shared" ref="E50:E62" si="11">COUNTIF(H50:AM50,"&lt;0.5")/COUNT(H50:AM50)</f>
        <v>0.31034482758620691</v>
      </c>
      <c r="F50" s="163">
        <f t="shared" ref="F50:F64" si="12">COUNTIF(H50:AM50,"&gt;=0.8")/COUNT(H50:AM50)</f>
        <v>0.58620689655172409</v>
      </c>
      <c r="H50" s="1">
        <v>1</v>
      </c>
      <c r="I50" s="1">
        <v>0.9</v>
      </c>
      <c r="J50" s="1">
        <v>1</v>
      </c>
      <c r="K50" s="1">
        <v>0</v>
      </c>
      <c r="L50" s="1">
        <v>0.88890000000000002</v>
      </c>
      <c r="M50" s="1">
        <v>0.33329999999999999</v>
      </c>
      <c r="N50" s="1">
        <v>0.85709999999999997</v>
      </c>
      <c r="O50" s="1">
        <v>1</v>
      </c>
      <c r="P50" s="1">
        <v>1</v>
      </c>
      <c r="Q50" s="1">
        <v>0</v>
      </c>
      <c r="R50" s="1">
        <v>1</v>
      </c>
      <c r="S50" s="1">
        <v>0.88890000000000002</v>
      </c>
      <c r="T50" s="1">
        <v>1</v>
      </c>
      <c r="U50" s="1">
        <v>0</v>
      </c>
      <c r="V50" s="1">
        <v>0</v>
      </c>
      <c r="W50" s="1">
        <v>0.75</v>
      </c>
      <c r="X50">
        <v>1</v>
      </c>
      <c r="Y50" s="1">
        <v>1</v>
      </c>
      <c r="Z50">
        <v>0.75</v>
      </c>
      <c r="AA50" s="1">
        <v>0</v>
      </c>
      <c r="AB50" s="1">
        <v>0</v>
      </c>
      <c r="AC50">
        <v>1</v>
      </c>
      <c r="AD50">
        <v>0.83330000000000004</v>
      </c>
      <c r="AE50" s="1">
        <v>0.75</v>
      </c>
      <c r="AF50">
        <v>1</v>
      </c>
      <c r="AG50" s="1">
        <v>1</v>
      </c>
      <c r="AH50" s="1">
        <v>0</v>
      </c>
      <c r="AI50" s="1">
        <v>0.33329999999999999</v>
      </c>
      <c r="AJ50" s="1">
        <v>1</v>
      </c>
    </row>
    <row r="51" spans="1:36" x14ac:dyDescent="0.3">
      <c r="A51" s="86" t="s">
        <v>721</v>
      </c>
      <c r="B51" s="91" t="s">
        <v>243</v>
      </c>
      <c r="C51" s="85">
        <f t="shared" si="9"/>
        <v>0.87673448275862065</v>
      </c>
      <c r="D51" s="85">
        <f t="shared" si="10"/>
        <v>0.95767999999999998</v>
      </c>
      <c r="E51" s="163">
        <f t="shared" si="11"/>
        <v>0.10344827586206896</v>
      </c>
      <c r="F51" s="163">
        <f t="shared" si="12"/>
        <v>0.82758620689655171</v>
      </c>
      <c r="H51" s="1">
        <v>0.85709999999999997</v>
      </c>
      <c r="I51" s="1">
        <v>0.9</v>
      </c>
      <c r="J51" s="1">
        <v>1</v>
      </c>
      <c r="K51" s="1">
        <v>1</v>
      </c>
      <c r="L51" s="1">
        <v>0.88890000000000002</v>
      </c>
      <c r="M51" s="1">
        <v>1</v>
      </c>
      <c r="N51" s="1">
        <v>0.85709999999999997</v>
      </c>
      <c r="O51" s="1">
        <v>1</v>
      </c>
      <c r="P51" s="1">
        <v>0.8</v>
      </c>
      <c r="Q51" s="1">
        <v>0.4</v>
      </c>
      <c r="R51" s="1">
        <v>0.33329999999999999</v>
      </c>
      <c r="S51" s="1">
        <v>0.88890000000000002</v>
      </c>
      <c r="T51" s="1">
        <v>1</v>
      </c>
      <c r="U51">
        <v>1</v>
      </c>
      <c r="V51" s="1">
        <v>1</v>
      </c>
      <c r="W51" s="1">
        <v>1</v>
      </c>
      <c r="X51">
        <v>1</v>
      </c>
      <c r="Y51" s="1">
        <v>1</v>
      </c>
      <c r="Z51">
        <v>0.75</v>
      </c>
      <c r="AA51">
        <v>1</v>
      </c>
      <c r="AB51" s="1">
        <v>0</v>
      </c>
      <c r="AC51">
        <v>1</v>
      </c>
      <c r="AD51">
        <v>1</v>
      </c>
      <c r="AE51" s="1">
        <v>1</v>
      </c>
      <c r="AF51">
        <v>1</v>
      </c>
      <c r="AG51" s="1">
        <v>1</v>
      </c>
      <c r="AH51" s="1">
        <v>1</v>
      </c>
      <c r="AI51" s="1">
        <v>1</v>
      </c>
      <c r="AJ51" s="1">
        <v>0.75</v>
      </c>
    </row>
    <row r="52" spans="1:36" x14ac:dyDescent="0.3">
      <c r="A52" s="86" t="s">
        <v>722</v>
      </c>
      <c r="B52" s="91" t="s">
        <v>723</v>
      </c>
      <c r="C52" s="85">
        <f t="shared" si="9"/>
        <v>0.78245517241379303</v>
      </c>
      <c r="D52" s="85">
        <f t="shared" si="10"/>
        <v>0.87831599999999999</v>
      </c>
      <c r="E52" s="163">
        <f t="shared" si="11"/>
        <v>0.13793103448275862</v>
      </c>
      <c r="F52" s="163">
        <f t="shared" si="12"/>
        <v>0.62068965517241381</v>
      </c>
      <c r="H52" s="1">
        <v>1</v>
      </c>
      <c r="I52" s="1">
        <v>0.9</v>
      </c>
      <c r="J52" s="1">
        <v>0.75</v>
      </c>
      <c r="K52" s="1">
        <v>0.75</v>
      </c>
      <c r="L52" s="1">
        <v>0</v>
      </c>
      <c r="M52" s="1">
        <v>0</v>
      </c>
      <c r="N52" s="1">
        <v>1</v>
      </c>
      <c r="O52" s="1">
        <v>1</v>
      </c>
      <c r="P52" s="1">
        <v>0.8</v>
      </c>
      <c r="Q52" s="1">
        <v>0.4</v>
      </c>
      <c r="R52" s="1">
        <v>0.33329999999999999</v>
      </c>
      <c r="S52" s="1">
        <v>0.88890000000000002</v>
      </c>
      <c r="T52" s="1">
        <v>1</v>
      </c>
      <c r="U52">
        <v>0.57140000000000002</v>
      </c>
      <c r="V52" s="1">
        <v>0.85709999999999997</v>
      </c>
      <c r="W52" s="1">
        <v>1</v>
      </c>
      <c r="X52">
        <v>1</v>
      </c>
      <c r="Y52" s="1">
        <v>1</v>
      </c>
      <c r="Z52">
        <v>0.75</v>
      </c>
      <c r="AA52">
        <v>1</v>
      </c>
      <c r="AB52">
        <v>0.66669999999999996</v>
      </c>
      <c r="AC52">
        <v>1</v>
      </c>
      <c r="AD52">
        <v>1</v>
      </c>
      <c r="AE52" s="1">
        <v>0.5</v>
      </c>
      <c r="AF52">
        <v>0.85709999999999997</v>
      </c>
      <c r="AG52" s="1">
        <v>1</v>
      </c>
      <c r="AH52" s="1">
        <v>1</v>
      </c>
      <c r="AI52" s="1">
        <v>0.66669999999999996</v>
      </c>
      <c r="AJ52" s="1">
        <v>1</v>
      </c>
    </row>
    <row r="53" spans="1:36" x14ac:dyDescent="0.3">
      <c r="A53" s="86" t="s">
        <v>211</v>
      </c>
      <c r="B53" s="91" t="s">
        <v>724</v>
      </c>
      <c r="C53" s="85">
        <f t="shared" si="9"/>
        <v>0.6929931034482758</v>
      </c>
      <c r="D53" s="85">
        <f t="shared" si="10"/>
        <v>0.78787200000000002</v>
      </c>
      <c r="E53" s="163">
        <f t="shared" si="11"/>
        <v>0.2413793103448276</v>
      </c>
      <c r="F53" s="163">
        <f t="shared" si="12"/>
        <v>0.44827586206896552</v>
      </c>
      <c r="H53" s="1">
        <v>0.57140000000000002</v>
      </c>
      <c r="I53" s="1">
        <v>0.4</v>
      </c>
      <c r="J53" s="1">
        <v>1</v>
      </c>
      <c r="K53" s="1">
        <v>0.5</v>
      </c>
      <c r="L53" s="1">
        <v>0.66669999999999996</v>
      </c>
      <c r="M53" s="1">
        <v>0.66669999999999996</v>
      </c>
      <c r="N53" s="1">
        <v>1</v>
      </c>
      <c r="O53" s="1">
        <v>0.66669999999999996</v>
      </c>
      <c r="P53" s="1">
        <v>0</v>
      </c>
      <c r="Q53" s="1">
        <v>0.4</v>
      </c>
      <c r="R53" s="1">
        <v>1</v>
      </c>
      <c r="S53" s="1">
        <v>0.44440000000000002</v>
      </c>
      <c r="T53" s="1">
        <v>1</v>
      </c>
      <c r="U53" s="1">
        <v>0</v>
      </c>
      <c r="V53" s="1">
        <v>0.85709999999999997</v>
      </c>
      <c r="W53" s="1">
        <v>0.75</v>
      </c>
      <c r="X53">
        <v>0.4</v>
      </c>
      <c r="Y53" s="1">
        <v>1</v>
      </c>
      <c r="Z53">
        <v>0.75</v>
      </c>
      <c r="AA53">
        <v>1</v>
      </c>
      <c r="AB53">
        <v>1</v>
      </c>
      <c r="AC53">
        <v>1</v>
      </c>
      <c r="AD53">
        <v>1</v>
      </c>
      <c r="AE53" s="1">
        <v>0</v>
      </c>
      <c r="AF53">
        <v>0.85709999999999997</v>
      </c>
      <c r="AG53" s="1">
        <v>0.66669999999999996</v>
      </c>
      <c r="AH53" s="1">
        <v>0.83330000000000004</v>
      </c>
      <c r="AI53" s="1">
        <v>0.66669999999999996</v>
      </c>
      <c r="AJ53" s="1">
        <v>1</v>
      </c>
    </row>
    <row r="54" spans="1:36" x14ac:dyDescent="0.3">
      <c r="A54" s="86" t="s">
        <v>725</v>
      </c>
      <c r="B54" s="91" t="s">
        <v>75</v>
      </c>
      <c r="C54" s="85">
        <f t="shared" si="9"/>
        <v>0.80136666666666656</v>
      </c>
      <c r="D54" s="85">
        <f t="shared" si="10"/>
        <v>0.8871130434782607</v>
      </c>
      <c r="E54" s="163">
        <f t="shared" si="11"/>
        <v>0.14814814814814814</v>
      </c>
      <c r="F54" s="163">
        <f t="shared" si="12"/>
        <v>0.59259259259259256</v>
      </c>
      <c r="H54" s="1">
        <v>0.71430000000000005</v>
      </c>
      <c r="I54" s="1">
        <v>1</v>
      </c>
      <c r="J54" s="1">
        <v>0.25</v>
      </c>
      <c r="K54" s="1">
        <v>0.75</v>
      </c>
      <c r="L54" s="1">
        <v>0.77780000000000005</v>
      </c>
      <c r="M54" s="1">
        <v>1</v>
      </c>
      <c r="N54" s="1">
        <v>0.85709999999999997</v>
      </c>
      <c r="O54" s="1">
        <v>1</v>
      </c>
      <c r="P54" s="1">
        <v>1</v>
      </c>
      <c r="Q54" s="1">
        <v>0.6</v>
      </c>
      <c r="R54" s="1">
        <v>0.66669999999999996</v>
      </c>
      <c r="S54" s="1">
        <v>0.88890000000000002</v>
      </c>
      <c r="T54" s="1">
        <v>1</v>
      </c>
      <c r="U54">
        <v>0.85709999999999997</v>
      </c>
      <c r="V54" s="1">
        <v>1</v>
      </c>
      <c r="W54" s="1">
        <v>0.25</v>
      </c>
      <c r="X54">
        <v>0.4</v>
      </c>
      <c r="Y54" s="1">
        <v>0.875</v>
      </c>
      <c r="Z54">
        <v>1</v>
      </c>
      <c r="AA54">
        <v>1</v>
      </c>
      <c r="AB54">
        <v>1</v>
      </c>
      <c r="AC54">
        <v>1</v>
      </c>
      <c r="AD54">
        <v>1</v>
      </c>
      <c r="AE54" s="1">
        <v>0.75</v>
      </c>
      <c r="AF54"/>
      <c r="AG54" s="1">
        <v>0.66669999999999996</v>
      </c>
      <c r="AH54" s="1">
        <v>1</v>
      </c>
      <c r="AI54" s="1">
        <v>0.33329999999999999</v>
      </c>
      <c r="AJ54"/>
    </row>
    <row r="55" spans="1:36" x14ac:dyDescent="0.3">
      <c r="A55" s="86" t="s">
        <v>726</v>
      </c>
      <c r="B55" s="91" t="s">
        <v>346</v>
      </c>
      <c r="C55" s="85">
        <f t="shared" si="9"/>
        <v>0.67134642857142857</v>
      </c>
      <c r="D55" s="85">
        <f t="shared" si="10"/>
        <v>0.76934999999999987</v>
      </c>
      <c r="E55" s="163">
        <f t="shared" si="11"/>
        <v>0.21428571428571427</v>
      </c>
      <c r="F55" s="163">
        <f t="shared" si="12"/>
        <v>0.39285714285714285</v>
      </c>
      <c r="H55" s="1">
        <v>1</v>
      </c>
      <c r="I55" s="1">
        <v>0.8</v>
      </c>
      <c r="J55" s="1">
        <v>1</v>
      </c>
      <c r="K55" s="1">
        <v>0.75</v>
      </c>
      <c r="L55" s="1">
        <v>0.77780000000000005</v>
      </c>
      <c r="M55" s="1">
        <v>0.5</v>
      </c>
      <c r="N55" s="1">
        <v>0</v>
      </c>
      <c r="O55" s="1">
        <v>0.33329999999999999</v>
      </c>
      <c r="P55" s="1">
        <v>0.4</v>
      </c>
      <c r="Q55" s="1">
        <v>0.8</v>
      </c>
      <c r="R55" s="1">
        <v>0.66669999999999996</v>
      </c>
      <c r="S55" s="1">
        <v>0.88890000000000002</v>
      </c>
      <c r="T55" s="1">
        <v>1</v>
      </c>
      <c r="U55" s="1">
        <v>0</v>
      </c>
      <c r="V55" s="1">
        <v>1</v>
      </c>
      <c r="W55" s="1">
        <v>0.75</v>
      </c>
      <c r="X55">
        <v>1</v>
      </c>
      <c r="Z55">
        <v>0.75</v>
      </c>
      <c r="AA55">
        <v>1</v>
      </c>
      <c r="AB55">
        <v>0.66669999999999996</v>
      </c>
      <c r="AC55">
        <v>1</v>
      </c>
      <c r="AD55">
        <v>0.33329999999999999</v>
      </c>
      <c r="AE55" s="1">
        <v>0.5</v>
      </c>
      <c r="AF55">
        <v>0.71430000000000005</v>
      </c>
      <c r="AG55" s="1">
        <v>0.66669999999999996</v>
      </c>
      <c r="AH55" s="1">
        <v>0.5</v>
      </c>
      <c r="AI55" s="1">
        <v>1</v>
      </c>
      <c r="AJ55" s="1">
        <v>0</v>
      </c>
    </row>
    <row r="56" spans="1:36" x14ac:dyDescent="0.3">
      <c r="A56" s="86" t="s">
        <v>174</v>
      </c>
      <c r="B56" s="91" t="s">
        <v>727</v>
      </c>
      <c r="C56" s="85">
        <f t="shared" si="9"/>
        <v>0.92217599999999988</v>
      </c>
      <c r="D56" s="85">
        <f t="shared" si="10"/>
        <v>0.97242857142857142</v>
      </c>
      <c r="E56" s="163">
        <f t="shared" si="11"/>
        <v>0</v>
      </c>
      <c r="F56" s="163">
        <f t="shared" si="12"/>
        <v>0.88</v>
      </c>
      <c r="H56" s="1">
        <v>0.85709999999999997</v>
      </c>
      <c r="I56" s="1">
        <v>0.8</v>
      </c>
      <c r="J56" s="1">
        <v>1</v>
      </c>
      <c r="K56" s="1">
        <v>1</v>
      </c>
      <c r="L56" s="1">
        <v>0.88890000000000002</v>
      </c>
      <c r="M56" s="1">
        <v>1</v>
      </c>
      <c r="N56" s="1">
        <v>1</v>
      </c>
      <c r="O56" s="1">
        <v>1</v>
      </c>
      <c r="P56" s="1">
        <v>1</v>
      </c>
      <c r="Q56" s="1">
        <v>0.8</v>
      </c>
      <c r="R56" s="1">
        <v>1</v>
      </c>
      <c r="S56" s="1">
        <v>1</v>
      </c>
      <c r="T56" s="1">
        <v>1</v>
      </c>
      <c r="U56">
        <v>1</v>
      </c>
      <c r="V56" s="1">
        <v>1</v>
      </c>
      <c r="W56" s="1">
        <v>1</v>
      </c>
      <c r="X56">
        <v>1</v>
      </c>
      <c r="Y56" s="1">
        <v>0.875</v>
      </c>
      <c r="Z56"/>
      <c r="AA56">
        <v>1</v>
      </c>
      <c r="AB56">
        <v>1</v>
      </c>
      <c r="AC56">
        <v>1</v>
      </c>
      <c r="AD56">
        <v>1</v>
      </c>
      <c r="AE56" s="1">
        <v>0.5</v>
      </c>
      <c r="AF56"/>
      <c r="AG56" s="1">
        <v>0.66669999999999996</v>
      </c>
      <c r="AH56"/>
      <c r="AI56" s="1">
        <v>0.66669999999999996</v>
      </c>
      <c r="AJ56"/>
    </row>
    <row r="57" spans="1:36" x14ac:dyDescent="0.3">
      <c r="A57" s="86" t="s">
        <v>728</v>
      </c>
      <c r="B57" s="91" t="s">
        <v>729</v>
      </c>
      <c r="C57" s="85">
        <f t="shared" si="9"/>
        <v>0.91160000000000008</v>
      </c>
      <c r="D57" s="85">
        <f t="shared" si="10"/>
        <v>0.97078800000000021</v>
      </c>
      <c r="E57" s="163">
        <f t="shared" si="11"/>
        <v>3.4482758620689655E-2</v>
      </c>
      <c r="F57" s="163">
        <f t="shared" si="12"/>
        <v>0.89655172413793105</v>
      </c>
      <c r="H57" s="1">
        <v>1</v>
      </c>
      <c r="I57" s="1">
        <v>0.7</v>
      </c>
      <c r="J57" s="1">
        <v>1</v>
      </c>
      <c r="K57" s="1">
        <v>1</v>
      </c>
      <c r="L57" s="1">
        <v>0.88890000000000002</v>
      </c>
      <c r="M57" s="1">
        <v>0.83330000000000004</v>
      </c>
      <c r="N57" s="1">
        <v>0.85709999999999997</v>
      </c>
      <c r="O57" s="1">
        <v>1</v>
      </c>
      <c r="P57" s="1">
        <v>0.8</v>
      </c>
      <c r="Q57" s="1">
        <v>1</v>
      </c>
      <c r="R57" s="1">
        <v>0.66669999999999996</v>
      </c>
      <c r="S57" s="1">
        <v>1</v>
      </c>
      <c r="T57" s="1">
        <v>1</v>
      </c>
      <c r="U57">
        <v>1</v>
      </c>
      <c r="V57" s="1">
        <v>1</v>
      </c>
      <c r="W57" s="1">
        <v>1</v>
      </c>
      <c r="X57">
        <v>1</v>
      </c>
      <c r="Y57" s="1">
        <v>1</v>
      </c>
      <c r="Z57">
        <v>1</v>
      </c>
      <c r="AA57">
        <v>1</v>
      </c>
      <c r="AB57" s="1">
        <v>0</v>
      </c>
      <c r="AC57">
        <v>1</v>
      </c>
      <c r="AD57">
        <v>1</v>
      </c>
      <c r="AE57" s="1">
        <v>1</v>
      </c>
      <c r="AF57">
        <v>0.85709999999999997</v>
      </c>
      <c r="AG57" s="1">
        <v>1</v>
      </c>
      <c r="AH57" s="1">
        <v>0.83330000000000004</v>
      </c>
      <c r="AI57" s="1">
        <v>1</v>
      </c>
      <c r="AJ57" s="1">
        <v>1</v>
      </c>
    </row>
    <row r="58" spans="1:36" x14ac:dyDescent="0.3">
      <c r="A58" s="86" t="s">
        <v>730</v>
      </c>
      <c r="B58" s="91" t="s">
        <v>731</v>
      </c>
      <c r="C58" s="85">
        <f t="shared" si="9"/>
        <v>0.90196896551724137</v>
      </c>
      <c r="D58" s="85">
        <f t="shared" si="10"/>
        <v>0.97961600000000004</v>
      </c>
      <c r="E58" s="163">
        <f t="shared" si="11"/>
        <v>6.8965517241379309E-2</v>
      </c>
      <c r="F58" s="163">
        <f t="shared" si="12"/>
        <v>0.86206896551724133</v>
      </c>
      <c r="H58" s="1">
        <v>1</v>
      </c>
      <c r="I58" s="1">
        <v>1</v>
      </c>
      <c r="J58" s="1">
        <v>1</v>
      </c>
      <c r="K58" s="1">
        <v>1</v>
      </c>
      <c r="L58" s="1">
        <v>1</v>
      </c>
      <c r="M58" s="1">
        <v>1</v>
      </c>
      <c r="N58" s="1">
        <v>1</v>
      </c>
      <c r="O58" s="1">
        <v>0.66669999999999996</v>
      </c>
      <c r="P58" s="1">
        <v>1</v>
      </c>
      <c r="Q58" s="1">
        <v>1</v>
      </c>
      <c r="R58" s="1">
        <v>1</v>
      </c>
      <c r="S58" s="1">
        <v>1</v>
      </c>
      <c r="T58" s="1">
        <v>1</v>
      </c>
      <c r="U58">
        <v>1</v>
      </c>
      <c r="V58" s="1">
        <v>1</v>
      </c>
      <c r="W58" s="1">
        <v>0</v>
      </c>
      <c r="X58">
        <v>0.8</v>
      </c>
      <c r="Y58" s="1">
        <v>0.25</v>
      </c>
      <c r="Z58">
        <v>1</v>
      </c>
      <c r="AA58">
        <v>1</v>
      </c>
      <c r="AB58">
        <v>1</v>
      </c>
      <c r="AC58">
        <v>1</v>
      </c>
      <c r="AD58">
        <v>0.83330000000000004</v>
      </c>
      <c r="AE58" s="1">
        <v>0.75</v>
      </c>
      <c r="AF58">
        <v>0.85709999999999997</v>
      </c>
      <c r="AG58" s="1">
        <v>1</v>
      </c>
      <c r="AH58" s="1">
        <v>1</v>
      </c>
      <c r="AI58" s="1">
        <v>1</v>
      </c>
      <c r="AJ58" s="1">
        <v>1</v>
      </c>
    </row>
    <row r="59" spans="1:36" x14ac:dyDescent="0.3">
      <c r="A59" s="86" t="s">
        <v>732</v>
      </c>
      <c r="B59" s="91" t="s">
        <v>135</v>
      </c>
      <c r="C59" s="85">
        <f t="shared" si="9"/>
        <v>0.87104482758620694</v>
      </c>
      <c r="D59" s="85">
        <f t="shared" si="10"/>
        <v>0.91294800000000009</v>
      </c>
      <c r="E59" s="163">
        <f t="shared" si="11"/>
        <v>0</v>
      </c>
      <c r="F59" s="163">
        <f t="shared" si="12"/>
        <v>0.72413793103448276</v>
      </c>
      <c r="H59" s="1">
        <v>0.71430000000000005</v>
      </c>
      <c r="I59" s="1">
        <v>0.9</v>
      </c>
      <c r="J59" s="1">
        <v>1</v>
      </c>
      <c r="K59" s="1">
        <v>1</v>
      </c>
      <c r="L59" s="1">
        <v>0.55559999999999998</v>
      </c>
      <c r="M59" s="1">
        <v>0.66669999999999996</v>
      </c>
      <c r="N59" s="1">
        <v>0.85709999999999997</v>
      </c>
      <c r="O59" s="1">
        <v>1</v>
      </c>
      <c r="P59" s="1">
        <v>0.8</v>
      </c>
      <c r="Q59" s="1">
        <v>0.8</v>
      </c>
      <c r="R59" s="1">
        <v>1</v>
      </c>
      <c r="S59" s="1">
        <v>1</v>
      </c>
      <c r="T59" s="1">
        <v>1</v>
      </c>
      <c r="U59">
        <v>1</v>
      </c>
      <c r="V59" s="1">
        <v>1</v>
      </c>
      <c r="W59" s="1">
        <v>0.75</v>
      </c>
      <c r="X59">
        <v>0.8</v>
      </c>
      <c r="Y59" s="1">
        <v>0.75</v>
      </c>
      <c r="Z59">
        <v>1</v>
      </c>
      <c r="AA59">
        <v>0.75</v>
      </c>
      <c r="AB59">
        <v>1</v>
      </c>
      <c r="AC59">
        <v>1</v>
      </c>
      <c r="AD59">
        <v>0.83330000000000004</v>
      </c>
      <c r="AE59" s="1">
        <v>0.75</v>
      </c>
      <c r="AF59">
        <v>1</v>
      </c>
      <c r="AG59" s="1">
        <v>0.83330000000000004</v>
      </c>
      <c r="AH59" s="1">
        <v>0.5</v>
      </c>
      <c r="AI59" s="1">
        <v>1</v>
      </c>
      <c r="AJ59" s="1">
        <v>1</v>
      </c>
    </row>
    <row r="60" spans="1:36" x14ac:dyDescent="0.3">
      <c r="A60" s="86" t="s">
        <v>733</v>
      </c>
      <c r="B60" s="91" t="s">
        <v>693</v>
      </c>
      <c r="C60" s="85">
        <f t="shared" si="9"/>
        <v>0.46389230769230766</v>
      </c>
      <c r="D60" s="85">
        <f t="shared" si="10"/>
        <v>0.54823636363636363</v>
      </c>
      <c r="E60" s="163">
        <f t="shared" si="11"/>
        <v>0.46153846153846156</v>
      </c>
      <c r="F60" s="163">
        <f t="shared" si="12"/>
        <v>0.15384615384615385</v>
      </c>
      <c r="H60" s="1">
        <v>1</v>
      </c>
      <c r="I60" s="1">
        <v>0.5</v>
      </c>
      <c r="J60" s="1">
        <v>0.25</v>
      </c>
      <c r="K60" s="1">
        <v>0</v>
      </c>
      <c r="L60" s="1">
        <v>0.77780000000000005</v>
      </c>
      <c r="M60" s="1">
        <v>0</v>
      </c>
      <c r="N60" s="1">
        <v>0.57140000000000002</v>
      </c>
      <c r="O60" s="1">
        <v>1</v>
      </c>
      <c r="P60" s="1">
        <v>0.4</v>
      </c>
      <c r="Q60" s="1">
        <v>0.2</v>
      </c>
      <c r="R60" s="1">
        <v>0.66669999999999996</v>
      </c>
      <c r="S60" s="1">
        <v>0.66669999999999996</v>
      </c>
      <c r="T60" s="1">
        <v>1</v>
      </c>
      <c r="U60">
        <v>0.28570000000000001</v>
      </c>
      <c r="W60" s="1">
        <v>0.25</v>
      </c>
      <c r="X60">
        <v>0.6</v>
      </c>
      <c r="Y60" s="1">
        <v>0.25</v>
      </c>
      <c r="Z60"/>
      <c r="AA60">
        <v>0.5</v>
      </c>
      <c r="AB60">
        <v>0.66669999999999996</v>
      </c>
      <c r="AC60">
        <v>0</v>
      </c>
      <c r="AD60">
        <v>0.5</v>
      </c>
      <c r="AE60" s="1">
        <v>0.5</v>
      </c>
      <c r="AF60">
        <v>0.1429</v>
      </c>
      <c r="AG60" s="1">
        <v>0.33329999999999999</v>
      </c>
      <c r="AH60" s="1">
        <v>0</v>
      </c>
      <c r="AI60" s="1">
        <v>1</v>
      </c>
      <c r="AJ60"/>
    </row>
    <row r="61" spans="1:36" x14ac:dyDescent="0.3">
      <c r="A61" s="86" t="s">
        <v>734</v>
      </c>
      <c r="B61" s="91" t="s">
        <v>203</v>
      </c>
      <c r="C61" s="85">
        <f t="shared" si="9"/>
        <v>0.59755172413793101</v>
      </c>
      <c r="D61" s="85">
        <f t="shared" si="10"/>
        <v>0.67944400000000005</v>
      </c>
      <c r="E61" s="163">
        <f t="shared" si="11"/>
        <v>0.31034482758620691</v>
      </c>
      <c r="F61" s="163">
        <f t="shared" si="12"/>
        <v>0.27586206896551724</v>
      </c>
      <c r="H61" s="1">
        <v>0.1429</v>
      </c>
      <c r="I61" s="1">
        <v>0.6</v>
      </c>
      <c r="J61" s="1">
        <v>0.75</v>
      </c>
      <c r="K61" s="1">
        <v>0.25</v>
      </c>
      <c r="L61" s="1">
        <v>0.66669999999999996</v>
      </c>
      <c r="M61" s="1">
        <v>0.66669999999999996</v>
      </c>
      <c r="N61" s="1">
        <v>0.85709999999999997</v>
      </c>
      <c r="O61" s="1">
        <v>0.33329999999999999</v>
      </c>
      <c r="P61" s="1">
        <v>0.6</v>
      </c>
      <c r="Q61" s="1">
        <v>0.2</v>
      </c>
      <c r="R61" s="1">
        <v>0.66669999999999996</v>
      </c>
      <c r="S61" s="1">
        <v>0.44440000000000002</v>
      </c>
      <c r="T61" s="1">
        <v>1</v>
      </c>
      <c r="U61">
        <v>0</v>
      </c>
      <c r="V61" s="1">
        <v>0.71430000000000005</v>
      </c>
      <c r="W61" s="1">
        <v>0.75</v>
      </c>
      <c r="X61">
        <v>0.8</v>
      </c>
      <c r="Y61" s="1">
        <v>0.875</v>
      </c>
      <c r="Z61" s="1">
        <v>0</v>
      </c>
      <c r="AA61">
        <v>0.75</v>
      </c>
      <c r="AB61">
        <v>0.33329999999999999</v>
      </c>
      <c r="AC61">
        <v>1</v>
      </c>
      <c r="AD61">
        <v>0.5</v>
      </c>
      <c r="AE61" s="1">
        <v>1</v>
      </c>
      <c r="AF61">
        <v>0.42859999999999998</v>
      </c>
      <c r="AG61" s="1">
        <v>1</v>
      </c>
      <c r="AH61" s="1">
        <v>0.5</v>
      </c>
      <c r="AI61" s="1">
        <v>1</v>
      </c>
      <c r="AJ61" s="1">
        <v>0.5</v>
      </c>
    </row>
    <row r="62" spans="1:36" x14ac:dyDescent="0.3">
      <c r="A62" s="86" t="s">
        <v>735</v>
      </c>
      <c r="B62" s="91" t="s">
        <v>262</v>
      </c>
      <c r="C62" s="85">
        <f t="shared" si="9"/>
        <v>0.8642827586206896</v>
      </c>
      <c r="D62" s="85">
        <f t="shared" si="10"/>
        <v>0.91590000000000005</v>
      </c>
      <c r="E62" s="163">
        <f t="shared" si="11"/>
        <v>3.4482758620689655E-2</v>
      </c>
      <c r="F62" s="163">
        <f t="shared" si="12"/>
        <v>0.72413793103448276</v>
      </c>
      <c r="H62" s="1">
        <v>1</v>
      </c>
      <c r="I62" s="1">
        <v>1</v>
      </c>
      <c r="J62" s="1">
        <v>1</v>
      </c>
      <c r="K62" s="1">
        <v>1</v>
      </c>
      <c r="L62" s="1">
        <v>0.77780000000000005</v>
      </c>
      <c r="M62" s="1">
        <v>0.83330000000000004</v>
      </c>
      <c r="N62" s="1">
        <v>1</v>
      </c>
      <c r="O62" s="1">
        <v>0.33329999999999999</v>
      </c>
      <c r="P62" s="1">
        <v>1</v>
      </c>
      <c r="Q62" s="1">
        <v>0.8</v>
      </c>
      <c r="R62" s="1">
        <v>0.66669999999999996</v>
      </c>
      <c r="S62" s="1">
        <v>0.88890000000000002</v>
      </c>
      <c r="T62" s="1">
        <v>1</v>
      </c>
      <c r="U62">
        <v>0.85709999999999997</v>
      </c>
      <c r="V62" s="1">
        <v>1</v>
      </c>
      <c r="W62" s="1">
        <v>1</v>
      </c>
      <c r="X62">
        <v>0.8</v>
      </c>
      <c r="Y62" s="1">
        <v>1</v>
      </c>
      <c r="Z62">
        <v>0.75</v>
      </c>
      <c r="AA62">
        <v>0.5</v>
      </c>
      <c r="AB62">
        <v>1</v>
      </c>
      <c r="AC62">
        <v>1</v>
      </c>
      <c r="AD62">
        <v>0.66669999999999996</v>
      </c>
      <c r="AE62" s="1">
        <v>0.75</v>
      </c>
      <c r="AF62">
        <v>0.85709999999999997</v>
      </c>
      <c r="AG62" s="1">
        <v>1</v>
      </c>
      <c r="AH62" s="1">
        <v>0.83330000000000004</v>
      </c>
      <c r="AI62" s="1">
        <v>1</v>
      </c>
      <c r="AJ62" s="1">
        <v>0.75</v>
      </c>
    </row>
    <row r="63" spans="1:36" x14ac:dyDescent="0.3">
      <c r="A63" s="86" t="s">
        <v>736</v>
      </c>
      <c r="B63" s="91" t="s">
        <v>737</v>
      </c>
      <c r="C63" s="85">
        <f t="shared" ref="C63:C64" si="13">SUM(H63:AO63)/(COUNT(H63:AO63)*$D$1)</f>
        <v>0.72917500000000002</v>
      </c>
      <c r="D63" s="85">
        <f t="shared" ref="D63:D64" si="14">(SUM(H63:AO63)-SMALL(H63:AO63,1)-SMALL(H63:AO63,2)-SMALL(H63:AO63,3)-SMALL(H63:AO63,4))/($D$1*(COUNT(H63:AO63)-$D$2))</f>
        <v>0.79515000000000002</v>
      </c>
      <c r="E63" s="163">
        <f t="shared" ref="E63:E64" si="15">COUNTIF(H63:AM63,"&lt;0.5")/COUNT(H63:AM63)</f>
        <v>7.1428571428571425E-2</v>
      </c>
      <c r="F63" s="163">
        <f t="shared" si="12"/>
        <v>0.5357142857142857</v>
      </c>
      <c r="H63" s="1">
        <v>0.85709999999999997</v>
      </c>
      <c r="I63" s="1">
        <v>0.8</v>
      </c>
      <c r="J63" s="1">
        <v>1</v>
      </c>
      <c r="K63" s="1">
        <v>1</v>
      </c>
      <c r="L63" s="1">
        <v>0.88890000000000002</v>
      </c>
      <c r="M63" s="1">
        <v>0.83330000000000004</v>
      </c>
      <c r="N63" s="1">
        <v>0.85709999999999997</v>
      </c>
      <c r="O63" s="1">
        <v>0.33329999999999999</v>
      </c>
      <c r="P63" s="1">
        <v>1</v>
      </c>
      <c r="Q63" s="1">
        <v>1</v>
      </c>
      <c r="R63" s="1">
        <v>0.66669999999999996</v>
      </c>
      <c r="S63" s="1">
        <v>0.88890000000000002</v>
      </c>
      <c r="T63" s="1">
        <v>1</v>
      </c>
      <c r="U63">
        <v>0.57140000000000002</v>
      </c>
      <c r="V63" s="1">
        <v>0.57140000000000002</v>
      </c>
      <c r="W63" s="1">
        <v>0.5</v>
      </c>
      <c r="X63"/>
      <c r="Y63" s="1">
        <v>0.625</v>
      </c>
      <c r="Z63">
        <v>0.5</v>
      </c>
      <c r="AA63">
        <v>0.5</v>
      </c>
      <c r="AB63">
        <v>1</v>
      </c>
      <c r="AC63" s="1">
        <v>0</v>
      </c>
      <c r="AD63">
        <v>1</v>
      </c>
      <c r="AE63" s="1">
        <v>0.5</v>
      </c>
      <c r="AF63">
        <v>0.85709999999999997</v>
      </c>
      <c r="AG63" s="1">
        <v>1</v>
      </c>
      <c r="AH63" s="1">
        <v>0.5</v>
      </c>
      <c r="AI63" s="1">
        <v>0.66669999999999996</v>
      </c>
      <c r="AJ63" s="1">
        <v>0.5</v>
      </c>
    </row>
    <row r="64" spans="1:36" x14ac:dyDescent="0.3">
      <c r="A64" s="86" t="s">
        <v>738</v>
      </c>
      <c r="B64" s="91" t="s">
        <v>550</v>
      </c>
      <c r="C64" s="85">
        <f t="shared" si="13"/>
        <v>0.93234827586206892</v>
      </c>
      <c r="D64" s="85">
        <f t="shared" si="14"/>
        <v>0.97628400000000004</v>
      </c>
      <c r="E64" s="163">
        <f t="shared" si="15"/>
        <v>0</v>
      </c>
      <c r="F64" s="163">
        <f t="shared" si="12"/>
        <v>0.82758620689655171</v>
      </c>
      <c r="H64" s="1">
        <v>1</v>
      </c>
      <c r="I64" s="1">
        <v>1</v>
      </c>
      <c r="J64" s="1">
        <v>1</v>
      </c>
      <c r="K64" s="1">
        <v>1</v>
      </c>
      <c r="L64" s="1">
        <v>1</v>
      </c>
      <c r="M64" s="1">
        <v>1</v>
      </c>
      <c r="N64" s="1">
        <v>1</v>
      </c>
      <c r="O64" s="1">
        <v>1</v>
      </c>
      <c r="P64" s="1">
        <v>1</v>
      </c>
      <c r="Q64" s="1">
        <v>0.8</v>
      </c>
      <c r="R64" s="1">
        <v>1</v>
      </c>
      <c r="S64" s="1">
        <v>1</v>
      </c>
      <c r="T64" s="1">
        <v>1</v>
      </c>
      <c r="U64">
        <v>1</v>
      </c>
      <c r="V64" s="1">
        <v>0.85709999999999997</v>
      </c>
      <c r="W64" s="1">
        <v>0.5</v>
      </c>
      <c r="X64">
        <v>1</v>
      </c>
      <c r="Y64" s="1">
        <v>1</v>
      </c>
      <c r="Z64">
        <v>0.75</v>
      </c>
      <c r="AA64">
        <v>1</v>
      </c>
      <c r="AB64">
        <v>1</v>
      </c>
      <c r="AC64">
        <v>1</v>
      </c>
      <c r="AD64">
        <v>1</v>
      </c>
      <c r="AE64" s="1">
        <v>0.75</v>
      </c>
      <c r="AF64">
        <v>0.71430000000000005</v>
      </c>
      <c r="AG64" s="1">
        <v>0.66669999999999996</v>
      </c>
      <c r="AH64" s="1">
        <v>1</v>
      </c>
      <c r="AI64" s="1">
        <v>1</v>
      </c>
      <c r="AJ64" s="1">
        <v>1</v>
      </c>
    </row>
  </sheetData>
  <pageMargins left="0.7" right="0.7" top="0.75" bottom="0.75" header="0.3" footer="0.3"/>
  <pageSetup orientation="portrait"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35" zoomScale="80" zoomScaleNormal="80" workbookViewId="0">
      <selection activeCell="C4" sqref="C4:C64"/>
    </sheetView>
  </sheetViews>
  <sheetFormatPr defaultRowHeight="13.45" x14ac:dyDescent="0.3"/>
  <cols>
    <col min="1" max="1" width="29.54296875" style="5" bestFit="1" customWidth="1"/>
    <col min="2" max="2" width="10.7265625" style="5" bestFit="1" customWidth="1"/>
    <col min="3" max="3" width="6.81640625" bestFit="1" customWidth="1"/>
    <col min="5" max="5" width="30.6328125" style="25" bestFit="1" customWidth="1"/>
    <col min="6" max="6" width="28.7265625" style="25" bestFit="1" customWidth="1"/>
    <col min="7" max="7" width="9.453125" style="25" bestFit="1" customWidth="1"/>
    <col min="8" max="8" width="7.81640625" style="25" bestFit="1" customWidth="1"/>
  </cols>
  <sheetData>
    <row r="1" spans="1:8" ht="15.05" customHeight="1" x14ac:dyDescent="0.3">
      <c r="A1" s="5" t="s">
        <v>437</v>
      </c>
      <c r="E1" s="25" t="s">
        <v>439</v>
      </c>
    </row>
    <row r="2" spans="1:8" ht="15.05" customHeight="1" thickBot="1" x14ac:dyDescent="0.35">
      <c r="A2" s="5" t="s">
        <v>438</v>
      </c>
    </row>
    <row r="3" spans="1:8" ht="15.05" customHeight="1" thickBot="1" x14ac:dyDescent="0.35">
      <c r="A3" s="24" t="s">
        <v>224</v>
      </c>
      <c r="B3" s="24" t="s">
        <v>0</v>
      </c>
      <c r="C3" s="24" t="s">
        <v>436</v>
      </c>
      <c r="E3" s="26" t="s">
        <v>440</v>
      </c>
      <c r="F3" s="26" t="s">
        <v>441</v>
      </c>
      <c r="G3" s="26" t="s">
        <v>442</v>
      </c>
      <c r="H3" s="26" t="s">
        <v>1</v>
      </c>
    </row>
    <row r="4" spans="1:8" ht="15.05" customHeight="1" thickBot="1" x14ac:dyDescent="0.3">
      <c r="A4" s="91" t="s">
        <v>772</v>
      </c>
      <c r="B4" s="93" t="s">
        <v>467</v>
      </c>
      <c r="C4">
        <f>VLOOKUP(A4,$F$4:$H$64,3,FALSE)</f>
        <v>0.5</v>
      </c>
      <c r="E4" s="87" t="s">
        <v>666</v>
      </c>
      <c r="F4" s="87" t="s">
        <v>954</v>
      </c>
      <c r="G4" s="100">
        <v>4</v>
      </c>
      <c r="H4" s="101">
        <v>1</v>
      </c>
    </row>
    <row r="5" spans="1:8" ht="15.05" customHeight="1" thickBot="1" x14ac:dyDescent="0.3">
      <c r="A5" s="91" t="s">
        <v>765</v>
      </c>
      <c r="B5" s="93" t="s">
        <v>663</v>
      </c>
      <c r="C5">
        <f t="shared" ref="C5:C64" si="0">VLOOKUP(A5,$F$4:$H$64,3,FALSE)</f>
        <v>1</v>
      </c>
      <c r="E5" s="102" t="s">
        <v>676</v>
      </c>
      <c r="F5" s="102" t="s">
        <v>775</v>
      </c>
      <c r="G5" s="103">
        <v>3</v>
      </c>
      <c r="H5" s="104">
        <v>0.75</v>
      </c>
    </row>
    <row r="6" spans="1:8" ht="15.05" customHeight="1" thickBot="1" x14ac:dyDescent="0.3">
      <c r="A6" s="91" t="s">
        <v>787</v>
      </c>
      <c r="B6" s="93" t="s">
        <v>664</v>
      </c>
      <c r="C6">
        <f t="shared" si="0"/>
        <v>0.5</v>
      </c>
      <c r="E6" s="94" t="s">
        <v>691</v>
      </c>
      <c r="F6" s="94" t="s">
        <v>908</v>
      </c>
      <c r="G6" s="95">
        <v>1</v>
      </c>
      <c r="H6" s="96">
        <v>0.25</v>
      </c>
    </row>
    <row r="7" spans="1:8" ht="15.05" customHeight="1" thickBot="1" x14ac:dyDescent="0.3">
      <c r="A7" s="91" t="s">
        <v>810</v>
      </c>
      <c r="B7" s="93" t="s">
        <v>666</v>
      </c>
      <c r="C7">
        <f t="shared" si="0"/>
        <v>1</v>
      </c>
      <c r="E7" s="102" t="s">
        <v>684</v>
      </c>
      <c r="F7" s="102" t="s">
        <v>816</v>
      </c>
      <c r="G7" s="103">
        <v>3</v>
      </c>
      <c r="H7" s="104">
        <v>0.75</v>
      </c>
    </row>
    <row r="8" spans="1:8" ht="15.05" customHeight="1" thickBot="1" x14ac:dyDescent="0.3">
      <c r="A8" s="91" t="s">
        <v>822</v>
      </c>
      <c r="B8" s="93" t="s">
        <v>667</v>
      </c>
      <c r="C8">
        <f t="shared" si="0"/>
        <v>0.75</v>
      </c>
      <c r="E8" s="87" t="s">
        <v>249</v>
      </c>
      <c r="F8" s="87" t="s">
        <v>800</v>
      </c>
      <c r="G8" s="100">
        <v>4</v>
      </c>
      <c r="H8" s="101">
        <v>1</v>
      </c>
    </row>
    <row r="9" spans="1:8" ht="15.05" customHeight="1" thickBot="1" x14ac:dyDescent="0.3">
      <c r="A9" s="108" t="s">
        <v>758</v>
      </c>
      <c r="B9" s="120" t="s">
        <v>668</v>
      </c>
      <c r="C9" s="121"/>
      <c r="E9" s="102" t="s">
        <v>697</v>
      </c>
      <c r="F9" s="102" t="s">
        <v>797</v>
      </c>
      <c r="G9" s="103">
        <v>4</v>
      </c>
      <c r="H9" s="104">
        <v>1</v>
      </c>
    </row>
    <row r="10" spans="1:8" ht="15.05" customHeight="1" thickBot="1" x14ac:dyDescent="0.3">
      <c r="A10" s="91" t="s">
        <v>761</v>
      </c>
      <c r="B10" s="93" t="s">
        <v>670</v>
      </c>
      <c r="C10">
        <f t="shared" si="0"/>
        <v>1</v>
      </c>
      <c r="E10" s="87" t="s">
        <v>670</v>
      </c>
      <c r="F10" s="87" t="s">
        <v>761</v>
      </c>
      <c r="G10" s="100">
        <v>4</v>
      </c>
      <c r="H10" s="101">
        <v>1</v>
      </c>
    </row>
    <row r="11" spans="1:8" ht="15.05" customHeight="1" thickBot="1" x14ac:dyDescent="0.3">
      <c r="A11" s="91" t="s">
        <v>754</v>
      </c>
      <c r="B11" s="93" t="s">
        <v>547</v>
      </c>
      <c r="C11" t="e">
        <f t="shared" si="0"/>
        <v>#N/A</v>
      </c>
      <c r="E11" s="97" t="s">
        <v>664</v>
      </c>
      <c r="F11" s="97" t="s">
        <v>787</v>
      </c>
      <c r="G11" s="98">
        <v>2</v>
      </c>
      <c r="H11" s="99">
        <v>0.5</v>
      </c>
    </row>
    <row r="12" spans="1:8" ht="15.05" customHeight="1" thickBot="1" x14ac:dyDescent="0.3">
      <c r="A12" s="91" t="s">
        <v>812</v>
      </c>
      <c r="B12" s="93" t="s">
        <v>673</v>
      </c>
      <c r="C12" t="e">
        <f t="shared" si="0"/>
        <v>#N/A</v>
      </c>
      <c r="E12" s="87" t="s">
        <v>663</v>
      </c>
      <c r="F12" s="87" t="s">
        <v>765</v>
      </c>
      <c r="G12" s="100">
        <v>4</v>
      </c>
      <c r="H12" s="101">
        <v>1</v>
      </c>
    </row>
    <row r="13" spans="1:8" ht="15.05" customHeight="1" thickBot="1" x14ac:dyDescent="0.3">
      <c r="A13" s="91" t="s">
        <v>775</v>
      </c>
      <c r="B13" s="93" t="s">
        <v>676</v>
      </c>
      <c r="C13">
        <f t="shared" si="0"/>
        <v>0.75</v>
      </c>
      <c r="E13" s="102" t="s">
        <v>677</v>
      </c>
      <c r="F13" s="102" t="s">
        <v>832</v>
      </c>
      <c r="G13" s="103">
        <v>4</v>
      </c>
      <c r="H13" s="104">
        <v>1</v>
      </c>
    </row>
    <row r="14" spans="1:8" ht="15.05" customHeight="1" thickBot="1" x14ac:dyDescent="0.3">
      <c r="A14" s="91" t="s">
        <v>832</v>
      </c>
      <c r="B14" s="93" t="s">
        <v>677</v>
      </c>
      <c r="C14">
        <f t="shared" si="0"/>
        <v>1</v>
      </c>
      <c r="E14" s="87" t="s">
        <v>936</v>
      </c>
      <c r="F14" s="87" t="s">
        <v>819</v>
      </c>
      <c r="G14" s="100">
        <v>3</v>
      </c>
      <c r="H14" s="101">
        <v>0.75</v>
      </c>
    </row>
    <row r="15" spans="1:8" ht="15.05" customHeight="1" thickBot="1" x14ac:dyDescent="0.3">
      <c r="A15" s="91" t="s">
        <v>907</v>
      </c>
      <c r="B15" s="93" t="s">
        <v>679</v>
      </c>
      <c r="C15">
        <f t="shared" si="0"/>
        <v>1</v>
      </c>
      <c r="E15" s="102" t="s">
        <v>688</v>
      </c>
      <c r="F15" s="102" t="s">
        <v>925</v>
      </c>
      <c r="G15" s="103">
        <v>3</v>
      </c>
      <c r="H15" s="104">
        <v>0.75</v>
      </c>
    </row>
    <row r="16" spans="1:8" ht="15.05" customHeight="1" thickBot="1" x14ac:dyDescent="0.3">
      <c r="A16" s="91" t="s">
        <v>819</v>
      </c>
      <c r="B16" s="93" t="s">
        <v>399</v>
      </c>
      <c r="C16">
        <f t="shared" si="0"/>
        <v>0.75</v>
      </c>
      <c r="E16" s="87" t="s">
        <v>667</v>
      </c>
      <c r="F16" s="87" t="s">
        <v>822</v>
      </c>
      <c r="G16" s="100">
        <v>3</v>
      </c>
      <c r="H16" s="101">
        <v>0.75</v>
      </c>
    </row>
    <row r="17" spans="1:8" ht="15.05" customHeight="1" thickBot="1" x14ac:dyDescent="0.3">
      <c r="A17" s="108" t="s">
        <v>780</v>
      </c>
      <c r="B17" s="120" t="s">
        <v>779</v>
      </c>
      <c r="C17" s="121"/>
      <c r="E17" s="102" t="s">
        <v>679</v>
      </c>
      <c r="F17" s="102" t="s">
        <v>907</v>
      </c>
      <c r="G17" s="103">
        <v>4</v>
      </c>
      <c r="H17" s="104">
        <v>1</v>
      </c>
    </row>
    <row r="18" spans="1:8" ht="15.05" customHeight="1" thickBot="1" x14ac:dyDescent="0.3">
      <c r="A18" s="91" t="s">
        <v>768</v>
      </c>
      <c r="B18" s="93" t="s">
        <v>699</v>
      </c>
      <c r="C18" t="e">
        <f t="shared" si="0"/>
        <v>#N/A</v>
      </c>
      <c r="E18" s="94" t="s">
        <v>467</v>
      </c>
      <c r="F18" s="94" t="s">
        <v>772</v>
      </c>
      <c r="G18" s="95">
        <v>2</v>
      </c>
      <c r="H18" s="96">
        <v>0.5</v>
      </c>
    </row>
    <row r="19" spans="1:8" ht="15.05" customHeight="1" thickBot="1" x14ac:dyDescent="0.3">
      <c r="A19" s="91" t="s">
        <v>746</v>
      </c>
      <c r="B19" s="93" t="s">
        <v>683</v>
      </c>
      <c r="C19">
        <f t="shared" si="0"/>
        <v>1</v>
      </c>
      <c r="E19" s="102" t="s">
        <v>694</v>
      </c>
      <c r="F19" s="102" t="s">
        <v>828</v>
      </c>
      <c r="G19" s="103">
        <v>4</v>
      </c>
      <c r="H19" s="104">
        <v>1</v>
      </c>
    </row>
    <row r="20" spans="1:8" ht="15.05" customHeight="1" thickBot="1" x14ac:dyDescent="0.3">
      <c r="A20" s="91" t="s">
        <v>909</v>
      </c>
      <c r="B20" s="93" t="s">
        <v>750</v>
      </c>
      <c r="C20" t="e">
        <f t="shared" si="0"/>
        <v>#N/A</v>
      </c>
      <c r="E20" s="94" t="s">
        <v>695</v>
      </c>
      <c r="F20" s="94" t="s">
        <v>824</v>
      </c>
      <c r="G20" s="95">
        <v>2</v>
      </c>
      <c r="H20" s="96">
        <v>0.5</v>
      </c>
    </row>
    <row r="21" spans="1:8" ht="15.05" customHeight="1" thickBot="1" x14ac:dyDescent="0.3">
      <c r="A21" s="91" t="s">
        <v>816</v>
      </c>
      <c r="B21" s="93" t="s">
        <v>684</v>
      </c>
      <c r="C21">
        <f t="shared" si="0"/>
        <v>0.75</v>
      </c>
      <c r="E21" s="97" t="s">
        <v>696</v>
      </c>
      <c r="F21" s="97" t="s">
        <v>905</v>
      </c>
      <c r="G21" s="98">
        <v>1</v>
      </c>
      <c r="H21" s="99">
        <v>0.25</v>
      </c>
    </row>
    <row r="22" spans="1:8" ht="15.05" customHeight="1" thickBot="1" x14ac:dyDescent="0.3">
      <c r="A22" s="91" t="s">
        <v>804</v>
      </c>
      <c r="B22" s="93" t="s">
        <v>685</v>
      </c>
      <c r="C22">
        <f t="shared" si="0"/>
        <v>0.5</v>
      </c>
      <c r="E22" s="94" t="s">
        <v>685</v>
      </c>
      <c r="F22" s="94" t="s">
        <v>955</v>
      </c>
      <c r="G22" s="95">
        <v>2</v>
      </c>
      <c r="H22" s="96">
        <v>0.5</v>
      </c>
    </row>
    <row r="23" spans="1:8" ht="15.05" customHeight="1" thickBot="1" x14ac:dyDescent="0.3">
      <c r="A23" s="91" t="s">
        <v>800</v>
      </c>
      <c r="B23" s="93" t="s">
        <v>249</v>
      </c>
      <c r="C23">
        <f t="shared" si="0"/>
        <v>1</v>
      </c>
      <c r="E23" s="102" t="s">
        <v>683</v>
      </c>
      <c r="F23" s="102" t="s">
        <v>746</v>
      </c>
      <c r="G23" s="103">
        <v>4</v>
      </c>
      <c r="H23" s="104">
        <v>1</v>
      </c>
    </row>
    <row r="24" spans="1:8" ht="15.05" customHeight="1" thickBot="1" x14ac:dyDescent="0.3">
      <c r="A24" s="91" t="s">
        <v>791</v>
      </c>
      <c r="B24" s="93" t="s">
        <v>687</v>
      </c>
      <c r="C24">
        <f t="shared" si="0"/>
        <v>1</v>
      </c>
      <c r="E24" s="87" t="s">
        <v>687</v>
      </c>
      <c r="F24" s="87" t="s">
        <v>791</v>
      </c>
      <c r="G24" s="100">
        <v>4</v>
      </c>
      <c r="H24" s="101">
        <v>1</v>
      </c>
    </row>
    <row r="25" spans="1:8" ht="15.05" customHeight="1" thickBot="1" x14ac:dyDescent="0.3">
      <c r="A25" t="s">
        <v>925</v>
      </c>
      <c r="B25" s="93" t="s">
        <v>688</v>
      </c>
      <c r="C25">
        <f t="shared" si="0"/>
        <v>0.75</v>
      </c>
      <c r="E25" s="97" t="s">
        <v>736</v>
      </c>
      <c r="F25" s="97" t="s">
        <v>898</v>
      </c>
      <c r="G25" s="98">
        <v>2</v>
      </c>
      <c r="H25" s="99">
        <v>0.5</v>
      </c>
    </row>
    <row r="26" spans="1:8" ht="15.05" customHeight="1" thickBot="1" x14ac:dyDescent="0.3">
      <c r="A26" s="91" t="s">
        <v>808</v>
      </c>
      <c r="B26" s="93" t="s">
        <v>690</v>
      </c>
      <c r="C26" t="e">
        <f t="shared" si="0"/>
        <v>#N/A</v>
      </c>
      <c r="E26" s="87" t="s">
        <v>707</v>
      </c>
      <c r="F26" s="87" t="s">
        <v>875</v>
      </c>
      <c r="G26" s="100">
        <v>3</v>
      </c>
      <c r="H26" s="101">
        <v>0.75</v>
      </c>
    </row>
    <row r="27" spans="1:8" ht="15.05" customHeight="1" thickBot="1" x14ac:dyDescent="0.3">
      <c r="A27" s="105" t="s">
        <v>908</v>
      </c>
      <c r="B27" s="93" t="s">
        <v>691</v>
      </c>
      <c r="C27">
        <f t="shared" si="0"/>
        <v>0.25</v>
      </c>
      <c r="E27" s="102" t="s">
        <v>721</v>
      </c>
      <c r="F27" s="102" t="s">
        <v>872</v>
      </c>
      <c r="G27" s="103">
        <v>3</v>
      </c>
      <c r="H27" s="104">
        <v>0.75</v>
      </c>
    </row>
    <row r="28" spans="1:8" ht="15.05" customHeight="1" thickBot="1" x14ac:dyDescent="0.3">
      <c r="A28" s="91" t="s">
        <v>785</v>
      </c>
      <c r="B28" s="93" t="s">
        <v>692</v>
      </c>
      <c r="C28" t="e">
        <f t="shared" si="0"/>
        <v>#N/A</v>
      </c>
      <c r="E28" s="87" t="s">
        <v>735</v>
      </c>
      <c r="F28" s="87" t="s">
        <v>870</v>
      </c>
      <c r="G28" s="100">
        <v>3</v>
      </c>
      <c r="H28" s="101">
        <v>0.75</v>
      </c>
    </row>
    <row r="29" spans="1:8" ht="15.05" customHeight="1" thickBot="1" x14ac:dyDescent="0.3">
      <c r="A29" s="91" t="s">
        <v>828</v>
      </c>
      <c r="B29" s="93" t="s">
        <v>694</v>
      </c>
      <c r="C29">
        <f t="shared" si="0"/>
        <v>1</v>
      </c>
      <c r="E29" s="102" t="s">
        <v>425</v>
      </c>
      <c r="F29" s="102" t="s">
        <v>956</v>
      </c>
      <c r="G29" s="103">
        <v>3</v>
      </c>
      <c r="H29" s="104">
        <v>0.75</v>
      </c>
    </row>
    <row r="30" spans="1:8" ht="15.05" customHeight="1" thickBot="1" x14ac:dyDescent="0.3">
      <c r="A30" s="91" t="s">
        <v>824</v>
      </c>
      <c r="B30" s="93" t="s">
        <v>695</v>
      </c>
      <c r="C30">
        <f t="shared" si="0"/>
        <v>0.5</v>
      </c>
      <c r="E30" s="87" t="s">
        <v>719</v>
      </c>
      <c r="F30" s="87" t="s">
        <v>878</v>
      </c>
      <c r="G30" s="100">
        <v>4</v>
      </c>
      <c r="H30" s="101">
        <v>1</v>
      </c>
    </row>
    <row r="31" spans="1:8" ht="15.05" customHeight="1" thickBot="1" x14ac:dyDescent="0.3">
      <c r="A31" s="91" t="s">
        <v>905</v>
      </c>
      <c r="B31" s="93" t="s">
        <v>696</v>
      </c>
      <c r="C31">
        <f t="shared" si="0"/>
        <v>0.25</v>
      </c>
      <c r="E31" s="102" t="s">
        <v>708</v>
      </c>
      <c r="F31" s="102" t="s">
        <v>888</v>
      </c>
      <c r="G31" s="103">
        <v>3</v>
      </c>
      <c r="H31" s="104">
        <v>0.75</v>
      </c>
    </row>
    <row r="32" spans="1:8" ht="15.05" customHeight="1" thickBot="1" x14ac:dyDescent="0.3">
      <c r="A32" s="91" t="s">
        <v>797</v>
      </c>
      <c r="B32" s="93" t="s">
        <v>697</v>
      </c>
      <c r="C32">
        <f t="shared" si="0"/>
        <v>1</v>
      </c>
      <c r="E32" s="87" t="s">
        <v>738</v>
      </c>
      <c r="F32" s="87" t="s">
        <v>885</v>
      </c>
      <c r="G32" s="100">
        <v>4</v>
      </c>
      <c r="H32" s="101">
        <v>1</v>
      </c>
    </row>
    <row r="33" spans="1:8" ht="15.05" customHeight="1" thickBot="1" x14ac:dyDescent="0.3">
      <c r="A33" s="91" t="s">
        <v>831</v>
      </c>
      <c r="B33" s="93" t="s">
        <v>698</v>
      </c>
      <c r="C33" t="e">
        <f t="shared" si="0"/>
        <v>#N/A</v>
      </c>
      <c r="E33" s="102" t="s">
        <v>703</v>
      </c>
      <c r="F33" s="102" t="s">
        <v>903</v>
      </c>
      <c r="G33" s="103">
        <v>4</v>
      </c>
      <c r="H33" s="104">
        <v>1</v>
      </c>
    </row>
    <row r="34" spans="1:8" ht="15.05" customHeight="1" thickBot="1" x14ac:dyDescent="0.3">
      <c r="A34" s="91" t="s">
        <v>847</v>
      </c>
      <c r="B34" s="93" t="s">
        <v>701</v>
      </c>
      <c r="C34">
        <f t="shared" si="0"/>
        <v>0.75</v>
      </c>
      <c r="E34" s="87" t="s">
        <v>732</v>
      </c>
      <c r="F34" s="87" t="s">
        <v>852</v>
      </c>
      <c r="G34" s="100">
        <v>4</v>
      </c>
      <c r="H34" s="101">
        <v>1</v>
      </c>
    </row>
    <row r="35" spans="1:8" ht="15.05" customHeight="1" thickBot="1" x14ac:dyDescent="0.3">
      <c r="A35" s="91" t="s">
        <v>856</v>
      </c>
      <c r="B35" s="93" t="s">
        <v>702</v>
      </c>
      <c r="C35">
        <f t="shared" si="0"/>
        <v>1</v>
      </c>
      <c r="E35" s="102" t="s">
        <v>710</v>
      </c>
      <c r="F35" s="102" t="s">
        <v>883</v>
      </c>
      <c r="G35" s="103">
        <v>4</v>
      </c>
      <c r="H35" s="104">
        <v>1</v>
      </c>
    </row>
    <row r="36" spans="1:8" ht="15.05" customHeight="1" thickBot="1" x14ac:dyDescent="0.3">
      <c r="A36" s="91" t="s">
        <v>891</v>
      </c>
      <c r="B36" s="93" t="s">
        <v>362</v>
      </c>
      <c r="C36">
        <f t="shared" si="0"/>
        <v>0.75</v>
      </c>
      <c r="E36" s="87" t="s">
        <v>211</v>
      </c>
      <c r="F36" s="87" t="s">
        <v>837</v>
      </c>
      <c r="G36" s="100">
        <v>4</v>
      </c>
      <c r="H36" s="101">
        <v>1</v>
      </c>
    </row>
    <row r="37" spans="1:8" ht="15.05" customHeight="1" thickBot="1" x14ac:dyDescent="0.3">
      <c r="A37" s="91" t="s">
        <v>903</v>
      </c>
      <c r="B37" s="93" t="s">
        <v>703</v>
      </c>
      <c r="C37">
        <f t="shared" si="0"/>
        <v>1</v>
      </c>
      <c r="E37" s="102" t="s">
        <v>705</v>
      </c>
      <c r="F37" s="102" t="s">
        <v>876</v>
      </c>
      <c r="G37" s="103">
        <v>4</v>
      </c>
      <c r="H37" s="104">
        <v>1</v>
      </c>
    </row>
    <row r="38" spans="1:8" ht="15.05" customHeight="1" thickBot="1" x14ac:dyDescent="0.3">
      <c r="A38" s="91" t="s">
        <v>876</v>
      </c>
      <c r="B38" s="93" t="s">
        <v>705</v>
      </c>
      <c r="C38">
        <f t="shared" si="0"/>
        <v>1</v>
      </c>
      <c r="E38" s="87" t="s">
        <v>713</v>
      </c>
      <c r="F38" s="87" t="s">
        <v>897</v>
      </c>
      <c r="G38" s="100">
        <v>3</v>
      </c>
      <c r="H38" s="101">
        <v>0.75</v>
      </c>
    </row>
    <row r="39" spans="1:8" ht="15.05" customHeight="1" thickBot="1" x14ac:dyDescent="0.3">
      <c r="A39" s="91" t="s">
        <v>880</v>
      </c>
      <c r="B39" s="93" t="s">
        <v>706</v>
      </c>
      <c r="C39">
        <f t="shared" si="0"/>
        <v>0.75</v>
      </c>
      <c r="E39" s="102" t="s">
        <v>728</v>
      </c>
      <c r="F39" s="102" t="s">
        <v>843</v>
      </c>
      <c r="G39" s="103">
        <v>4</v>
      </c>
      <c r="H39" s="104">
        <v>1</v>
      </c>
    </row>
    <row r="40" spans="1:8" ht="15.05" customHeight="1" thickBot="1" x14ac:dyDescent="0.3">
      <c r="A40" s="91" t="s">
        <v>875</v>
      </c>
      <c r="B40" s="93" t="s">
        <v>707</v>
      </c>
      <c r="C40">
        <f t="shared" si="0"/>
        <v>0.75</v>
      </c>
      <c r="E40" s="87" t="s">
        <v>706</v>
      </c>
      <c r="F40" s="87" t="s">
        <v>880</v>
      </c>
      <c r="G40" s="100">
        <v>3</v>
      </c>
      <c r="H40" s="101">
        <v>0.75</v>
      </c>
    </row>
    <row r="41" spans="1:8" ht="15.05" customHeight="1" thickBot="1" x14ac:dyDescent="0.3">
      <c r="A41" s="91" t="s">
        <v>888</v>
      </c>
      <c r="B41" s="93" t="s">
        <v>708</v>
      </c>
      <c r="C41">
        <f t="shared" si="0"/>
        <v>0.75</v>
      </c>
      <c r="E41" s="102" t="s">
        <v>714</v>
      </c>
      <c r="F41" s="102" t="s">
        <v>845</v>
      </c>
      <c r="G41" s="103">
        <v>3</v>
      </c>
      <c r="H41" s="104">
        <v>0.75</v>
      </c>
    </row>
    <row r="42" spans="1:8" ht="15.05" customHeight="1" thickBot="1" x14ac:dyDescent="0.3">
      <c r="A42" s="91" t="s">
        <v>862</v>
      </c>
      <c r="B42" s="93" t="s">
        <v>709</v>
      </c>
      <c r="C42">
        <f t="shared" si="0"/>
        <v>0.75</v>
      </c>
      <c r="E42" s="87" t="s">
        <v>362</v>
      </c>
      <c r="F42" s="87" t="s">
        <v>891</v>
      </c>
      <c r="G42" s="100">
        <v>3</v>
      </c>
      <c r="H42" s="101">
        <v>0.75</v>
      </c>
    </row>
    <row r="43" spans="1:8" ht="15.05" customHeight="1" thickBot="1" x14ac:dyDescent="0.3">
      <c r="A43" s="91" t="s">
        <v>883</v>
      </c>
      <c r="B43" s="93" t="s">
        <v>710</v>
      </c>
      <c r="C43">
        <f t="shared" si="0"/>
        <v>1</v>
      </c>
      <c r="E43" s="102" t="s">
        <v>722</v>
      </c>
      <c r="F43" s="102" t="s">
        <v>894</v>
      </c>
      <c r="G43" s="103">
        <v>4</v>
      </c>
      <c r="H43" s="104">
        <v>1</v>
      </c>
    </row>
    <row r="44" spans="1:8" ht="15.05" customHeight="1" thickBot="1" x14ac:dyDescent="0.3">
      <c r="A44" s="91" t="s">
        <v>841</v>
      </c>
      <c r="B44" s="93" t="s">
        <v>425</v>
      </c>
      <c r="C44">
        <f t="shared" si="0"/>
        <v>0.75</v>
      </c>
      <c r="E44" s="94" t="s">
        <v>952</v>
      </c>
      <c r="F44" s="122" t="s">
        <v>904</v>
      </c>
      <c r="G44" s="95">
        <v>2</v>
      </c>
      <c r="H44" s="96">
        <v>0.5</v>
      </c>
    </row>
    <row r="45" spans="1:8" ht="15.05" customHeight="1" thickBot="1" x14ac:dyDescent="0.3">
      <c r="A45" s="91" t="s">
        <v>900</v>
      </c>
      <c r="B45" s="93" t="s">
        <v>711</v>
      </c>
      <c r="C45">
        <f t="shared" si="0"/>
        <v>0.75</v>
      </c>
      <c r="E45" s="102" t="s">
        <v>709</v>
      </c>
      <c r="F45" s="102" t="s">
        <v>862</v>
      </c>
      <c r="G45" s="103">
        <v>3</v>
      </c>
      <c r="H45" s="104">
        <v>0.75</v>
      </c>
    </row>
    <row r="46" spans="1:8" ht="15.05" customHeight="1" thickBot="1" x14ac:dyDescent="0.3">
      <c r="A46" s="91" t="s">
        <v>897</v>
      </c>
      <c r="B46" s="93" t="s">
        <v>713</v>
      </c>
      <c r="C46">
        <f t="shared" si="0"/>
        <v>0.75</v>
      </c>
      <c r="E46" s="87" t="s">
        <v>711</v>
      </c>
      <c r="F46" s="87" t="s">
        <v>900</v>
      </c>
      <c r="G46" s="100">
        <v>3</v>
      </c>
      <c r="H46" s="101">
        <v>0.75</v>
      </c>
    </row>
    <row r="47" spans="1:8" ht="15.05" customHeight="1" thickBot="1" x14ac:dyDescent="0.3">
      <c r="A47" s="91" t="s">
        <v>845</v>
      </c>
      <c r="B47" s="93" t="s">
        <v>714</v>
      </c>
      <c r="C47">
        <f t="shared" si="0"/>
        <v>0.75</v>
      </c>
      <c r="E47" s="102" t="s">
        <v>701</v>
      </c>
      <c r="F47" s="102" t="s">
        <v>847</v>
      </c>
      <c r="G47" s="103">
        <v>3</v>
      </c>
      <c r="H47" s="104">
        <v>0.75</v>
      </c>
    </row>
    <row r="48" spans="1:8" ht="15.05" customHeight="1" thickBot="1" x14ac:dyDescent="0.3">
      <c r="A48" s="108" t="s">
        <v>902</v>
      </c>
      <c r="B48" s="120" t="s">
        <v>123</v>
      </c>
      <c r="C48" s="121"/>
      <c r="E48" s="87" t="s">
        <v>702</v>
      </c>
      <c r="F48" s="87" t="s">
        <v>856</v>
      </c>
      <c r="G48" s="100">
        <v>4</v>
      </c>
      <c r="H48" s="101">
        <v>1</v>
      </c>
    </row>
    <row r="49" spans="1:8" ht="15.05" customHeight="1" thickBot="1" x14ac:dyDescent="0.3">
      <c r="A49" s="108" t="s">
        <v>854</v>
      </c>
      <c r="B49" s="120" t="s">
        <v>717</v>
      </c>
      <c r="C49" s="121"/>
      <c r="E49" s="102" t="s">
        <v>730</v>
      </c>
      <c r="F49" s="102" t="s">
        <v>886</v>
      </c>
      <c r="G49" s="103">
        <v>4</v>
      </c>
      <c r="H49" s="104">
        <v>1</v>
      </c>
    </row>
    <row r="50" spans="1:8" ht="15.05" customHeight="1" thickBot="1" x14ac:dyDescent="0.3">
      <c r="A50" s="91" t="s">
        <v>878</v>
      </c>
      <c r="B50" s="93" t="s">
        <v>719</v>
      </c>
      <c r="C50">
        <f t="shared" si="0"/>
        <v>1</v>
      </c>
      <c r="E50" s="87"/>
      <c r="F50" s="87"/>
      <c r="G50" s="100"/>
      <c r="H50" s="101"/>
    </row>
    <row r="51" spans="1:8" ht="15.05" customHeight="1" thickBot="1" x14ac:dyDescent="0.3">
      <c r="A51" s="91" t="s">
        <v>872</v>
      </c>
      <c r="B51" s="93" t="s">
        <v>721</v>
      </c>
      <c r="C51">
        <f t="shared" si="0"/>
        <v>0.75</v>
      </c>
      <c r="E51" s="97"/>
      <c r="F51" s="97"/>
      <c r="G51" s="98"/>
      <c r="H51" s="99"/>
    </row>
    <row r="52" spans="1:8" ht="15.05" customHeight="1" thickBot="1" x14ac:dyDescent="0.3">
      <c r="A52" s="91" t="s">
        <v>894</v>
      </c>
      <c r="B52" s="93" t="s">
        <v>722</v>
      </c>
      <c r="C52">
        <f t="shared" si="0"/>
        <v>1</v>
      </c>
      <c r="E52" s="94"/>
      <c r="F52" s="94"/>
      <c r="G52" s="95"/>
      <c r="H52" s="96"/>
    </row>
    <row r="53" spans="1:8" ht="15.05" customHeight="1" thickBot="1" x14ac:dyDescent="0.3">
      <c r="A53" s="91" t="s">
        <v>837</v>
      </c>
      <c r="B53" s="93" t="s">
        <v>211</v>
      </c>
      <c r="C53">
        <f t="shared" si="0"/>
        <v>1</v>
      </c>
      <c r="E53" s="97"/>
      <c r="F53" s="97"/>
      <c r="G53" s="98"/>
      <c r="H53" s="99"/>
    </row>
    <row r="54" spans="1:8" ht="15.05" customHeight="1" thickBot="1" x14ac:dyDescent="0.3">
      <c r="A54" s="91" t="s">
        <v>857</v>
      </c>
      <c r="B54" s="93" t="s">
        <v>725</v>
      </c>
      <c r="C54" t="e">
        <f t="shared" si="0"/>
        <v>#N/A</v>
      </c>
      <c r="E54" s="87"/>
      <c r="F54" s="87"/>
      <c r="G54" s="100"/>
      <c r="H54" s="101"/>
    </row>
    <row r="55" spans="1:8" ht="15.05" customHeight="1" thickBot="1" x14ac:dyDescent="0.3">
      <c r="A55" s="91" t="s">
        <v>849</v>
      </c>
      <c r="B55" s="93" t="s">
        <v>726</v>
      </c>
      <c r="C55" t="e">
        <f t="shared" si="0"/>
        <v>#N/A</v>
      </c>
      <c r="E55" s="97"/>
      <c r="F55" s="97"/>
      <c r="G55" s="98"/>
      <c r="H55" s="99"/>
    </row>
    <row r="56" spans="1:8" ht="15.05" customHeight="1" thickBot="1" x14ac:dyDescent="0.3">
      <c r="A56" s="91" t="s">
        <v>867</v>
      </c>
      <c r="B56" s="93" t="s">
        <v>174</v>
      </c>
      <c r="C56" t="e">
        <f t="shared" si="0"/>
        <v>#N/A</v>
      </c>
      <c r="E56" s="87"/>
      <c r="F56" s="87"/>
      <c r="G56" s="100"/>
      <c r="H56" s="101"/>
    </row>
    <row r="57" spans="1:8" ht="15.05" customHeight="1" thickBot="1" x14ac:dyDescent="0.3">
      <c r="A57" s="91" t="s">
        <v>843</v>
      </c>
      <c r="B57" s="93" t="s">
        <v>728</v>
      </c>
      <c r="C57">
        <f t="shared" si="0"/>
        <v>1</v>
      </c>
      <c r="E57" s="102"/>
      <c r="F57" s="102"/>
      <c r="G57" s="103"/>
      <c r="H57" s="104"/>
    </row>
    <row r="58" spans="1:8" ht="15.05" customHeight="1" thickBot="1" x14ac:dyDescent="0.3">
      <c r="A58" s="91" t="s">
        <v>886</v>
      </c>
      <c r="B58" s="93" t="s">
        <v>730</v>
      </c>
      <c r="C58">
        <f t="shared" si="0"/>
        <v>1</v>
      </c>
      <c r="E58" s="87"/>
      <c r="F58" s="87"/>
      <c r="G58" s="100"/>
      <c r="H58" s="101"/>
    </row>
    <row r="59" spans="1:8" ht="15.05" customHeight="1" thickBot="1" x14ac:dyDescent="0.3">
      <c r="A59" s="91" t="s">
        <v>852</v>
      </c>
      <c r="B59" s="93" t="s">
        <v>732</v>
      </c>
      <c r="C59">
        <f t="shared" si="0"/>
        <v>1</v>
      </c>
      <c r="E59" s="102"/>
      <c r="F59" s="102"/>
      <c r="G59" s="103"/>
      <c r="H59" s="104"/>
    </row>
    <row r="60" spans="1:8" ht="15.05" customHeight="1" thickBot="1" x14ac:dyDescent="0.3">
      <c r="A60" s="91" t="s">
        <v>835</v>
      </c>
      <c r="B60" s="93" t="s">
        <v>733</v>
      </c>
      <c r="C60" t="e">
        <f t="shared" si="0"/>
        <v>#N/A</v>
      </c>
      <c r="E60" s="94"/>
      <c r="F60" s="94"/>
      <c r="G60" s="95"/>
      <c r="H60" s="96"/>
    </row>
    <row r="61" spans="1:8" ht="15.05" customHeight="1" thickBot="1" x14ac:dyDescent="0.3">
      <c r="A61" s="91" t="s">
        <v>904</v>
      </c>
      <c r="B61" s="93" t="s">
        <v>734</v>
      </c>
      <c r="C61">
        <f t="shared" si="0"/>
        <v>0.5</v>
      </c>
      <c r="E61" s="102"/>
      <c r="F61" s="102"/>
      <c r="G61" s="103"/>
      <c r="H61" s="104"/>
    </row>
    <row r="62" spans="1:8" ht="15.05" customHeight="1" x14ac:dyDescent="0.25">
      <c r="A62" s="91" t="s">
        <v>870</v>
      </c>
      <c r="B62" s="93" t="s">
        <v>735</v>
      </c>
      <c r="C62">
        <f t="shared" si="0"/>
        <v>0.75</v>
      </c>
    </row>
    <row r="63" spans="1:8" ht="15.05" customHeight="1" x14ac:dyDescent="0.25">
      <c r="A63" s="91" t="s">
        <v>898</v>
      </c>
      <c r="B63" s="93" t="s">
        <v>736</v>
      </c>
      <c r="C63">
        <f t="shared" si="0"/>
        <v>0.5</v>
      </c>
    </row>
    <row r="64" spans="1:8" ht="15.05" customHeight="1" x14ac:dyDescent="0.25">
      <c r="A64" s="91" t="s">
        <v>885</v>
      </c>
      <c r="B64" s="93" t="s">
        <v>738</v>
      </c>
      <c r="C64">
        <f t="shared" si="0"/>
        <v>1</v>
      </c>
    </row>
  </sheetData>
  <sortState ref="E4:H57">
    <sortCondition ref="E4:E57"/>
  </sortState>
  <hyperlinks>
    <hyperlink ref="A4" r:id="rId1" display="brousn642@myemail.northland.edu"/>
    <hyperlink ref="F4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zoomScale="80" zoomScaleNormal="80" workbookViewId="0">
      <pane xSplit="1" ySplit="1" topLeftCell="B25" activePane="bottomRight" state="frozen"/>
      <selection pane="topRight" activeCell="D1" sqref="D1"/>
      <selection pane="bottomLeft" activeCell="A2" sqref="A2"/>
      <selection pane="bottomRight" activeCell="C12" sqref="C12"/>
    </sheetView>
  </sheetViews>
  <sheetFormatPr defaultColWidth="9" defaultRowHeight="13.45" x14ac:dyDescent="0.25"/>
  <cols>
    <col min="1" max="1" width="7.1796875" style="25" bestFit="1" customWidth="1"/>
    <col min="2" max="3" width="17.453125" style="59" customWidth="1"/>
    <col min="4" max="4" width="30.7265625" style="59" customWidth="1"/>
    <col min="5" max="14" width="17.453125" style="59" customWidth="1"/>
    <col min="15" max="16384" width="9" style="25"/>
  </cols>
  <sheetData>
    <row r="1" spans="1:14" s="90" customFormat="1" ht="155.85" thickBot="1" x14ac:dyDescent="0.35">
      <c r="A1" s="88" t="s">
        <v>486</v>
      </c>
      <c r="B1" s="87" t="s">
        <v>640</v>
      </c>
      <c r="C1" s="87" t="s">
        <v>440</v>
      </c>
      <c r="D1" s="87" t="s">
        <v>739</v>
      </c>
      <c r="E1" s="87" t="s">
        <v>641</v>
      </c>
      <c r="F1" s="87" t="s">
        <v>642</v>
      </c>
      <c r="G1" s="87" t="s">
        <v>643</v>
      </c>
      <c r="H1" s="87" t="s">
        <v>644</v>
      </c>
      <c r="I1" s="87" t="s">
        <v>645</v>
      </c>
      <c r="J1" s="87" t="s">
        <v>646</v>
      </c>
      <c r="K1" s="87" t="s">
        <v>740</v>
      </c>
      <c r="L1" s="87" t="s">
        <v>647</v>
      </c>
      <c r="M1" s="87" t="s">
        <v>741</v>
      </c>
      <c r="N1" s="89" t="s">
        <v>648</v>
      </c>
    </row>
    <row r="2" spans="1:14" thickBot="1" x14ac:dyDescent="0.3">
      <c r="A2" s="25">
        <v>1</v>
      </c>
      <c r="B2" s="87" t="s">
        <v>662</v>
      </c>
      <c r="C2" s="87" t="s">
        <v>467</v>
      </c>
      <c r="D2" s="87" t="s">
        <v>772</v>
      </c>
      <c r="E2" s="87" t="s">
        <v>755</v>
      </c>
      <c r="F2" s="87" t="s">
        <v>773</v>
      </c>
      <c r="G2" s="87" t="s">
        <v>774</v>
      </c>
      <c r="H2" s="87" t="s">
        <v>745</v>
      </c>
      <c r="I2" s="87"/>
      <c r="J2" s="87" t="s">
        <v>745</v>
      </c>
      <c r="K2" s="87" t="s">
        <v>743</v>
      </c>
      <c r="L2" s="87" t="s">
        <v>743</v>
      </c>
      <c r="M2" s="87" t="s">
        <v>743</v>
      </c>
      <c r="N2" s="87" t="s">
        <v>743</v>
      </c>
    </row>
    <row r="3" spans="1:14" thickBot="1" x14ac:dyDescent="0.3">
      <c r="A3" s="25">
        <v>1</v>
      </c>
      <c r="B3" s="87" t="s">
        <v>764</v>
      </c>
      <c r="C3" s="87" t="s">
        <v>663</v>
      </c>
      <c r="D3" s="87" t="s">
        <v>765</v>
      </c>
      <c r="E3" s="87" t="s">
        <v>755</v>
      </c>
      <c r="F3" s="87" t="s">
        <v>766</v>
      </c>
      <c r="G3" s="87" t="s">
        <v>767</v>
      </c>
      <c r="H3" s="87" t="s">
        <v>745</v>
      </c>
      <c r="I3" s="87"/>
      <c r="J3" s="87" t="s">
        <v>745</v>
      </c>
      <c r="K3" s="87" t="s">
        <v>743</v>
      </c>
      <c r="L3" s="87" t="s">
        <v>743</v>
      </c>
      <c r="M3" s="87" t="s">
        <v>743</v>
      </c>
      <c r="N3" s="87" t="s">
        <v>743</v>
      </c>
    </row>
    <row r="4" spans="1:14" thickBot="1" x14ac:dyDescent="0.3">
      <c r="A4" s="25">
        <v>1</v>
      </c>
      <c r="B4" s="87" t="s">
        <v>665</v>
      </c>
      <c r="C4" s="87" t="s">
        <v>664</v>
      </c>
      <c r="D4" s="87" t="s">
        <v>787</v>
      </c>
      <c r="E4" s="87" t="s">
        <v>755</v>
      </c>
      <c r="F4" s="87" t="s">
        <v>759</v>
      </c>
      <c r="G4" s="87" t="s">
        <v>788</v>
      </c>
      <c r="H4" s="87" t="s">
        <v>743</v>
      </c>
      <c r="I4" s="87" t="s">
        <v>789</v>
      </c>
      <c r="J4" s="87" t="s">
        <v>745</v>
      </c>
      <c r="K4" s="87" t="s">
        <v>743</v>
      </c>
      <c r="L4" s="87" t="s">
        <v>743</v>
      </c>
      <c r="M4" s="87" t="s">
        <v>743</v>
      </c>
      <c r="N4" s="87" t="s">
        <v>743</v>
      </c>
    </row>
    <row r="5" spans="1:14" ht="39.25" thickBot="1" x14ac:dyDescent="0.3">
      <c r="A5" s="25">
        <v>1</v>
      </c>
      <c r="B5" s="87" t="s">
        <v>124</v>
      </c>
      <c r="C5" s="87" t="s">
        <v>666</v>
      </c>
      <c r="D5" s="87" t="s">
        <v>810</v>
      </c>
      <c r="E5" s="87" t="s">
        <v>751</v>
      </c>
      <c r="F5" s="87" t="s">
        <v>811</v>
      </c>
      <c r="G5" s="87" t="s">
        <v>795</v>
      </c>
      <c r="H5" s="87" t="s">
        <v>745</v>
      </c>
      <c r="I5" s="87"/>
      <c r="J5" s="87" t="s">
        <v>743</v>
      </c>
      <c r="K5" s="87" t="s">
        <v>743</v>
      </c>
      <c r="L5" s="87" t="s">
        <v>743</v>
      </c>
      <c r="M5" s="87" t="s">
        <v>743</v>
      </c>
      <c r="N5" s="87" t="s">
        <v>743</v>
      </c>
    </row>
    <row r="6" spans="1:14" thickBot="1" x14ac:dyDescent="0.3">
      <c r="A6" s="25">
        <v>1</v>
      </c>
      <c r="B6" s="87" t="s">
        <v>575</v>
      </c>
      <c r="C6" s="87" t="s">
        <v>667</v>
      </c>
      <c r="D6" s="87" t="s">
        <v>822</v>
      </c>
      <c r="E6" s="87" t="s">
        <v>747</v>
      </c>
      <c r="F6" s="87" t="s">
        <v>823</v>
      </c>
      <c r="G6" s="87" t="s">
        <v>770</v>
      </c>
      <c r="H6" s="87" t="s">
        <v>743</v>
      </c>
      <c r="I6" s="87" t="s">
        <v>789</v>
      </c>
      <c r="J6" s="87" t="s">
        <v>745</v>
      </c>
      <c r="K6" s="87" t="s">
        <v>743</v>
      </c>
      <c r="L6" s="87" t="s">
        <v>743</v>
      </c>
      <c r="M6" s="87" t="s">
        <v>743</v>
      </c>
      <c r="N6" s="87" t="s">
        <v>743</v>
      </c>
    </row>
    <row r="7" spans="1:14" thickBot="1" x14ac:dyDescent="0.3">
      <c r="A7" s="25">
        <v>1</v>
      </c>
      <c r="B7" s="87" t="s">
        <v>669</v>
      </c>
      <c r="C7" s="87" t="s">
        <v>668</v>
      </c>
      <c r="D7" s="122" t="s">
        <v>758</v>
      </c>
      <c r="E7" s="87" t="s">
        <v>751</v>
      </c>
      <c r="F7" s="87" t="s">
        <v>759</v>
      </c>
      <c r="G7" s="87" t="s">
        <v>760</v>
      </c>
      <c r="H7" s="87" t="s">
        <v>745</v>
      </c>
      <c r="I7" s="87"/>
      <c r="J7" s="87" t="s">
        <v>745</v>
      </c>
      <c r="K7" s="87" t="s">
        <v>743</v>
      </c>
      <c r="L7" s="87" t="s">
        <v>745</v>
      </c>
      <c r="M7" s="87" t="s">
        <v>743</v>
      </c>
      <c r="N7" s="87" t="s">
        <v>743</v>
      </c>
    </row>
    <row r="8" spans="1:14" thickBot="1" x14ac:dyDescent="0.3">
      <c r="A8" s="25">
        <v>1</v>
      </c>
      <c r="B8" s="87" t="s">
        <v>671</v>
      </c>
      <c r="C8" s="87" t="s">
        <v>670</v>
      </c>
      <c r="D8" s="87" t="s">
        <v>761</v>
      </c>
      <c r="E8" s="87" t="s">
        <v>747</v>
      </c>
      <c r="F8" s="87" t="s">
        <v>762</v>
      </c>
      <c r="G8" s="87" t="s">
        <v>763</v>
      </c>
      <c r="H8" s="87" t="s">
        <v>745</v>
      </c>
      <c r="I8" s="87"/>
      <c r="J8" s="87" t="s">
        <v>745</v>
      </c>
      <c r="K8" s="87" t="s">
        <v>743</v>
      </c>
      <c r="L8" s="87" t="s">
        <v>743</v>
      </c>
      <c r="M8" s="87" t="s">
        <v>743</v>
      </c>
      <c r="N8" s="87" t="s">
        <v>743</v>
      </c>
    </row>
    <row r="9" spans="1:14" thickBot="1" x14ac:dyDescent="0.3">
      <c r="A9" s="25">
        <v>1</v>
      </c>
      <c r="B9" s="87" t="s">
        <v>672</v>
      </c>
      <c r="C9" s="87" t="s">
        <v>547</v>
      </c>
      <c r="D9" s="87" t="s">
        <v>754</v>
      </c>
      <c r="E9" s="87" t="s">
        <v>755</v>
      </c>
      <c r="F9" s="87" t="s">
        <v>756</v>
      </c>
      <c r="G9" s="87" t="s">
        <v>757</v>
      </c>
      <c r="H9" s="87" t="s">
        <v>745</v>
      </c>
      <c r="I9" s="87"/>
      <c r="J9" s="87" t="s">
        <v>745</v>
      </c>
      <c r="K9" s="87" t="s">
        <v>743</v>
      </c>
      <c r="L9" s="87" t="s">
        <v>743</v>
      </c>
      <c r="M9" s="87" t="s">
        <v>743</v>
      </c>
      <c r="N9" s="87" t="s">
        <v>743</v>
      </c>
    </row>
    <row r="10" spans="1:14" thickBot="1" x14ac:dyDescent="0.3">
      <c r="A10" s="25">
        <v>1</v>
      </c>
      <c r="B10" s="87" t="s">
        <v>674</v>
      </c>
      <c r="C10" s="87" t="s">
        <v>673</v>
      </c>
      <c r="D10" s="87" t="s">
        <v>812</v>
      </c>
      <c r="E10" s="87" t="s">
        <v>751</v>
      </c>
      <c r="F10" s="87" t="s">
        <v>813</v>
      </c>
      <c r="G10" s="87" t="s">
        <v>814</v>
      </c>
      <c r="H10" s="87" t="s">
        <v>743</v>
      </c>
      <c r="I10" s="87" t="s">
        <v>815</v>
      </c>
      <c r="J10" s="87" t="s">
        <v>743</v>
      </c>
      <c r="K10" s="87" t="s">
        <v>743</v>
      </c>
      <c r="L10" s="87" t="s">
        <v>743</v>
      </c>
      <c r="M10" s="87" t="s">
        <v>743</v>
      </c>
      <c r="N10" s="87" t="s">
        <v>743</v>
      </c>
    </row>
    <row r="11" spans="1:14" ht="26.35" thickBot="1" x14ac:dyDescent="0.3">
      <c r="A11" s="25">
        <v>1</v>
      </c>
      <c r="B11" s="87" t="s">
        <v>675</v>
      </c>
      <c r="C11" s="87" t="s">
        <v>676</v>
      </c>
      <c r="D11" s="87" t="s">
        <v>775</v>
      </c>
      <c r="E11" s="87" t="s">
        <v>755</v>
      </c>
      <c r="F11" s="87" t="s">
        <v>776</v>
      </c>
      <c r="G11" s="87" t="s">
        <v>777</v>
      </c>
      <c r="H11" s="87" t="s">
        <v>745</v>
      </c>
      <c r="I11" s="87"/>
      <c r="J11" s="87" t="s">
        <v>745</v>
      </c>
      <c r="K11" s="87" t="s">
        <v>743</v>
      </c>
      <c r="L11" s="87" t="s">
        <v>743</v>
      </c>
      <c r="M11" s="87" t="s">
        <v>743</v>
      </c>
      <c r="N11" s="87" t="s">
        <v>743</v>
      </c>
    </row>
    <row r="12" spans="1:14" ht="26.35" thickBot="1" x14ac:dyDescent="0.3">
      <c r="A12" s="25">
        <v>1</v>
      </c>
      <c r="B12" s="87" t="s">
        <v>678</v>
      </c>
      <c r="C12" s="87" t="s">
        <v>677</v>
      </c>
      <c r="D12" s="87" t="s">
        <v>832</v>
      </c>
      <c r="E12" s="87" t="s">
        <v>755</v>
      </c>
      <c r="F12" s="87" t="s">
        <v>833</v>
      </c>
      <c r="G12" s="87" t="s">
        <v>834</v>
      </c>
      <c r="H12" s="87" t="s">
        <v>743</v>
      </c>
      <c r="I12" s="87" t="s">
        <v>815</v>
      </c>
      <c r="J12" s="87" t="s">
        <v>745</v>
      </c>
      <c r="K12" s="87" t="s">
        <v>743</v>
      </c>
      <c r="L12" s="87" t="s">
        <v>743</v>
      </c>
      <c r="M12" s="87" t="s">
        <v>743</v>
      </c>
      <c r="N12" s="87" t="s">
        <v>743</v>
      </c>
    </row>
    <row r="13" spans="1:14" thickBot="1" x14ac:dyDescent="0.3">
      <c r="A13" s="25">
        <v>1</v>
      </c>
      <c r="B13" s="87" t="s">
        <v>680</v>
      </c>
      <c r="C13" s="87" t="s">
        <v>679</v>
      </c>
      <c r="D13" s="87" t="s">
        <v>907</v>
      </c>
      <c r="E13" s="87" t="s">
        <v>747</v>
      </c>
      <c r="F13" s="87" t="s">
        <v>805</v>
      </c>
      <c r="G13" s="87" t="s">
        <v>806</v>
      </c>
      <c r="H13" s="87" t="s">
        <v>743</v>
      </c>
      <c r="I13" s="87" t="s">
        <v>807</v>
      </c>
      <c r="J13" s="87" t="s">
        <v>745</v>
      </c>
      <c r="K13" s="87" t="s">
        <v>743</v>
      </c>
      <c r="L13" s="87" t="s">
        <v>743</v>
      </c>
      <c r="M13" s="87" t="s">
        <v>743</v>
      </c>
      <c r="N13" s="87" t="s">
        <v>743</v>
      </c>
    </row>
    <row r="14" spans="1:14" ht="26.35" thickBot="1" x14ac:dyDescent="0.3">
      <c r="A14" s="25">
        <v>1</v>
      </c>
      <c r="B14" s="87" t="s">
        <v>681</v>
      </c>
      <c r="C14" s="87" t="s">
        <v>399</v>
      </c>
      <c r="D14" s="87" t="s">
        <v>819</v>
      </c>
      <c r="E14" s="87" t="s">
        <v>781</v>
      </c>
      <c r="F14" s="87" t="s">
        <v>820</v>
      </c>
      <c r="G14" s="87" t="s">
        <v>821</v>
      </c>
      <c r="H14" s="87" t="s">
        <v>743</v>
      </c>
      <c r="I14" s="87" t="s">
        <v>744</v>
      </c>
      <c r="J14" s="87" t="s">
        <v>745</v>
      </c>
      <c r="K14" s="87" t="s">
        <v>743</v>
      </c>
      <c r="L14" s="87" t="s">
        <v>743</v>
      </c>
      <c r="M14" s="87" t="s">
        <v>743</v>
      </c>
      <c r="N14" s="87" t="s">
        <v>743</v>
      </c>
    </row>
    <row r="15" spans="1:14" ht="39.25" thickBot="1" x14ac:dyDescent="0.3">
      <c r="A15" s="25">
        <v>1</v>
      </c>
      <c r="B15" s="87" t="s">
        <v>778</v>
      </c>
      <c r="C15" s="87" t="s">
        <v>779</v>
      </c>
      <c r="D15" s="87" t="s">
        <v>780</v>
      </c>
      <c r="E15" s="87" t="s">
        <v>781</v>
      </c>
      <c r="F15" s="87" t="s">
        <v>782</v>
      </c>
      <c r="G15" s="87" t="s">
        <v>783</v>
      </c>
      <c r="H15" s="87" t="s">
        <v>745</v>
      </c>
      <c r="I15" s="87"/>
      <c r="J15" s="87" t="s">
        <v>784</v>
      </c>
      <c r="K15" s="87" t="s">
        <v>743</v>
      </c>
      <c r="L15" s="87" t="s">
        <v>743</v>
      </c>
      <c r="M15" s="87" t="s">
        <v>743</v>
      </c>
      <c r="N15" s="87" t="s">
        <v>743</v>
      </c>
    </row>
    <row r="16" spans="1:14" ht="39.25" thickBot="1" x14ac:dyDescent="0.3">
      <c r="A16" s="25">
        <v>1</v>
      </c>
      <c r="B16" s="87" t="s">
        <v>700</v>
      </c>
      <c r="C16" s="87" t="s">
        <v>699</v>
      </c>
      <c r="D16" s="87" t="s">
        <v>768</v>
      </c>
      <c r="E16" s="87" t="s">
        <v>751</v>
      </c>
      <c r="F16" s="87" t="s">
        <v>769</v>
      </c>
      <c r="G16" s="87" t="s">
        <v>770</v>
      </c>
      <c r="H16" s="87" t="s">
        <v>743</v>
      </c>
      <c r="I16" s="87" t="s">
        <v>771</v>
      </c>
      <c r="J16" s="87" t="s">
        <v>745</v>
      </c>
      <c r="K16" s="87" t="s">
        <v>743</v>
      </c>
      <c r="L16" s="87" t="s">
        <v>743</v>
      </c>
      <c r="M16" s="87" t="s">
        <v>743</v>
      </c>
      <c r="N16" s="87" t="s">
        <v>743</v>
      </c>
    </row>
    <row r="17" spans="1:14" ht="39.25" thickBot="1" x14ac:dyDescent="0.3">
      <c r="A17" s="25">
        <v>1</v>
      </c>
      <c r="B17" s="87" t="s">
        <v>265</v>
      </c>
      <c r="C17" s="87" t="s">
        <v>683</v>
      </c>
      <c r="D17" s="87" t="s">
        <v>746</v>
      </c>
      <c r="E17" s="87" t="s">
        <v>747</v>
      </c>
      <c r="F17" s="87" t="s">
        <v>748</v>
      </c>
      <c r="G17" s="87" t="s">
        <v>749</v>
      </c>
      <c r="H17" s="87" t="s">
        <v>745</v>
      </c>
      <c r="I17" s="87"/>
      <c r="J17" s="87" t="s">
        <v>745</v>
      </c>
      <c r="K17" s="87" t="s">
        <v>743</v>
      </c>
      <c r="L17" s="87" t="s">
        <v>743</v>
      </c>
      <c r="M17" s="87" t="s">
        <v>743</v>
      </c>
      <c r="N17" s="87" t="s">
        <v>743</v>
      </c>
    </row>
    <row r="18" spans="1:14" ht="26.35" thickBot="1" x14ac:dyDescent="0.3">
      <c r="A18" s="25">
        <v>1</v>
      </c>
      <c r="B18" s="87" t="s">
        <v>280</v>
      </c>
      <c r="C18" s="87" t="s">
        <v>750</v>
      </c>
      <c r="D18" s="87" t="s">
        <v>909</v>
      </c>
      <c r="E18" s="87" t="s">
        <v>751</v>
      </c>
      <c r="F18" s="87" t="s">
        <v>752</v>
      </c>
      <c r="G18" s="87" t="s">
        <v>753</v>
      </c>
      <c r="H18" s="87" t="s">
        <v>745</v>
      </c>
      <c r="I18" s="87"/>
      <c r="J18" s="87" t="s">
        <v>745</v>
      </c>
      <c r="K18" s="87" t="s">
        <v>743</v>
      </c>
      <c r="L18" s="87" t="s">
        <v>743</v>
      </c>
      <c r="M18" s="87" t="s">
        <v>743</v>
      </c>
      <c r="N18" s="87" t="s">
        <v>743</v>
      </c>
    </row>
    <row r="19" spans="1:14" thickBot="1" x14ac:dyDescent="0.3">
      <c r="A19" s="25">
        <v>1</v>
      </c>
      <c r="B19" s="87" t="s">
        <v>208</v>
      </c>
      <c r="C19" s="87" t="s">
        <v>684</v>
      </c>
      <c r="D19" s="87" t="s">
        <v>816</v>
      </c>
      <c r="E19" s="87" t="s">
        <v>751</v>
      </c>
      <c r="F19" s="87" t="s">
        <v>817</v>
      </c>
      <c r="G19" s="87" t="s">
        <v>818</v>
      </c>
      <c r="H19" s="87" t="s">
        <v>745</v>
      </c>
      <c r="I19" s="87"/>
      <c r="J19" s="87" t="s">
        <v>745</v>
      </c>
      <c r="K19" s="87" t="s">
        <v>743</v>
      </c>
      <c r="L19" s="87" t="s">
        <v>743</v>
      </c>
      <c r="M19" s="87" t="s">
        <v>743</v>
      </c>
      <c r="N19" s="87" t="s">
        <v>743</v>
      </c>
    </row>
    <row r="20" spans="1:14" thickBot="1" x14ac:dyDescent="0.3">
      <c r="A20" s="25">
        <v>1</v>
      </c>
      <c r="B20" s="87" t="s">
        <v>124</v>
      </c>
      <c r="C20" s="87" t="s">
        <v>685</v>
      </c>
      <c r="D20" s="87" t="s">
        <v>804</v>
      </c>
      <c r="E20" s="87" t="s">
        <v>781</v>
      </c>
      <c r="F20" s="87" t="s">
        <v>805</v>
      </c>
      <c r="G20" s="87" t="s">
        <v>806</v>
      </c>
      <c r="H20" s="87" t="s">
        <v>745</v>
      </c>
      <c r="I20" s="87"/>
      <c r="J20" s="87" t="s">
        <v>745</v>
      </c>
      <c r="K20" s="87" t="s">
        <v>743</v>
      </c>
      <c r="L20" s="87" t="s">
        <v>743</v>
      </c>
      <c r="M20" s="87" t="s">
        <v>743</v>
      </c>
      <c r="N20" s="87" t="s">
        <v>743</v>
      </c>
    </row>
    <row r="21" spans="1:14" ht="26.35" thickBot="1" x14ac:dyDescent="0.3">
      <c r="A21" s="25">
        <v>1</v>
      </c>
      <c r="B21" s="87" t="s">
        <v>686</v>
      </c>
      <c r="C21" s="87" t="s">
        <v>249</v>
      </c>
      <c r="D21" s="87" t="s">
        <v>800</v>
      </c>
      <c r="E21" s="87" t="s">
        <v>751</v>
      </c>
      <c r="F21" s="87" t="s">
        <v>801</v>
      </c>
      <c r="G21" s="87" t="s">
        <v>802</v>
      </c>
      <c r="H21" s="87" t="s">
        <v>743</v>
      </c>
      <c r="I21" s="87" t="s">
        <v>803</v>
      </c>
      <c r="J21" s="87" t="s">
        <v>745</v>
      </c>
      <c r="K21" s="87" t="s">
        <v>743</v>
      </c>
      <c r="L21" s="87" t="s">
        <v>743</v>
      </c>
      <c r="M21" s="87" t="s">
        <v>743</v>
      </c>
      <c r="N21" s="87" t="s">
        <v>743</v>
      </c>
    </row>
    <row r="22" spans="1:14" ht="26.35" thickBot="1" x14ac:dyDescent="0.3">
      <c r="A22" s="25">
        <v>1</v>
      </c>
      <c r="B22" s="87" t="s">
        <v>790</v>
      </c>
      <c r="C22" s="87" t="s">
        <v>687</v>
      </c>
      <c r="D22" s="87" t="s">
        <v>791</v>
      </c>
      <c r="E22" s="87" t="s">
        <v>781</v>
      </c>
      <c r="F22" s="87" t="s">
        <v>792</v>
      </c>
      <c r="G22" s="87" t="s">
        <v>793</v>
      </c>
      <c r="H22" s="87" t="s">
        <v>743</v>
      </c>
      <c r="I22" s="87" t="s">
        <v>789</v>
      </c>
      <c r="J22" s="87" t="s">
        <v>745</v>
      </c>
      <c r="K22" s="87" t="s">
        <v>743</v>
      </c>
      <c r="L22" s="87" t="s">
        <v>743</v>
      </c>
      <c r="M22" s="87" t="s">
        <v>743</v>
      </c>
      <c r="N22" s="87" t="s">
        <v>743</v>
      </c>
    </row>
    <row r="23" spans="1:14" thickBot="1" x14ac:dyDescent="0.3">
      <c r="A23" s="25">
        <v>1</v>
      </c>
      <c r="B23" s="87" t="s">
        <v>689</v>
      </c>
      <c r="C23" s="87" t="s">
        <v>688</v>
      </c>
      <c r="D23" s="87" t="s">
        <v>794</v>
      </c>
      <c r="E23" s="87" t="s">
        <v>751</v>
      </c>
      <c r="F23" s="87" t="s">
        <v>756</v>
      </c>
      <c r="G23" s="87" t="s">
        <v>795</v>
      </c>
      <c r="H23" s="87" t="s">
        <v>745</v>
      </c>
      <c r="I23" s="87"/>
      <c r="J23" s="87" t="s">
        <v>743</v>
      </c>
      <c r="K23" s="87" t="s">
        <v>743</v>
      </c>
      <c r="L23" s="87" t="s">
        <v>743</v>
      </c>
      <c r="M23" s="87" t="s">
        <v>743</v>
      </c>
      <c r="N23" s="87" t="s">
        <v>743</v>
      </c>
    </row>
    <row r="24" spans="1:14" thickBot="1" x14ac:dyDescent="0.3">
      <c r="A24" s="25">
        <v>1</v>
      </c>
      <c r="B24" s="87" t="s">
        <v>183</v>
      </c>
      <c r="C24" s="87" t="s">
        <v>690</v>
      </c>
      <c r="D24" s="87" t="s">
        <v>808</v>
      </c>
      <c r="E24" s="87" t="s">
        <v>755</v>
      </c>
      <c r="F24" s="87" t="s">
        <v>809</v>
      </c>
      <c r="G24" s="87" t="s">
        <v>763</v>
      </c>
      <c r="H24" s="87" t="s">
        <v>745</v>
      </c>
      <c r="I24" s="87"/>
      <c r="J24" s="87" t="s">
        <v>743</v>
      </c>
      <c r="K24" s="87" t="s">
        <v>743</v>
      </c>
      <c r="L24" s="87" t="s">
        <v>743</v>
      </c>
      <c r="M24" s="87" t="s">
        <v>743</v>
      </c>
      <c r="N24" s="87" t="s">
        <v>743</v>
      </c>
    </row>
    <row r="25" spans="1:14" thickBot="1" x14ac:dyDescent="0.3">
      <c r="A25" s="25">
        <v>1</v>
      </c>
      <c r="B25" s="87" t="s">
        <v>432</v>
      </c>
      <c r="C25" s="87" t="s">
        <v>691</v>
      </c>
      <c r="D25" s="87"/>
      <c r="E25" s="87"/>
      <c r="F25" s="87"/>
      <c r="G25" s="87"/>
      <c r="H25" s="87"/>
      <c r="I25" s="87"/>
      <c r="J25" s="87"/>
      <c r="K25" s="87"/>
      <c r="L25" s="87"/>
      <c r="M25" s="87"/>
      <c r="N25" s="87"/>
    </row>
    <row r="26" spans="1:14" ht="52.15" thickBot="1" x14ac:dyDescent="0.3">
      <c r="A26" s="25">
        <v>1</v>
      </c>
      <c r="B26" s="87" t="s">
        <v>693</v>
      </c>
      <c r="C26" s="87" t="s">
        <v>692</v>
      </c>
      <c r="D26" s="87" t="s">
        <v>785</v>
      </c>
      <c r="E26" s="87" t="s">
        <v>755</v>
      </c>
      <c r="F26" s="87" t="s">
        <v>786</v>
      </c>
      <c r="G26" s="87" t="s">
        <v>777</v>
      </c>
      <c r="H26" s="87" t="s">
        <v>745</v>
      </c>
      <c r="I26" s="87"/>
      <c r="J26" s="87" t="s">
        <v>745</v>
      </c>
      <c r="K26" s="87" t="s">
        <v>743</v>
      </c>
      <c r="L26" s="87" t="s">
        <v>743</v>
      </c>
      <c r="M26" s="87" t="s">
        <v>743</v>
      </c>
      <c r="N26" s="87" t="s">
        <v>743</v>
      </c>
    </row>
    <row r="27" spans="1:14" ht="39.25" thickBot="1" x14ac:dyDescent="0.3">
      <c r="A27" s="25">
        <v>1</v>
      </c>
      <c r="B27" s="87" t="s">
        <v>790</v>
      </c>
      <c r="C27" s="87" t="s">
        <v>694</v>
      </c>
      <c r="D27" s="87" t="s">
        <v>828</v>
      </c>
      <c r="E27" s="87" t="s">
        <v>751</v>
      </c>
      <c r="F27" s="87" t="s">
        <v>829</v>
      </c>
      <c r="G27" s="87" t="s">
        <v>749</v>
      </c>
      <c r="H27" s="87" t="s">
        <v>745</v>
      </c>
      <c r="I27" s="87"/>
      <c r="J27" s="87" t="s">
        <v>745</v>
      </c>
      <c r="K27" s="87" t="s">
        <v>743</v>
      </c>
      <c r="L27" s="87" t="s">
        <v>743</v>
      </c>
      <c r="M27" s="87" t="s">
        <v>743</v>
      </c>
      <c r="N27" s="87" t="s">
        <v>743</v>
      </c>
    </row>
    <row r="28" spans="1:14" thickBot="1" x14ac:dyDescent="0.3">
      <c r="A28" s="25">
        <v>1</v>
      </c>
      <c r="B28" s="87" t="s">
        <v>280</v>
      </c>
      <c r="C28" s="87" t="s">
        <v>695</v>
      </c>
      <c r="D28" s="87" t="s">
        <v>824</v>
      </c>
      <c r="E28" s="87" t="s">
        <v>747</v>
      </c>
      <c r="F28" s="87" t="s">
        <v>825</v>
      </c>
      <c r="G28" s="87" t="s">
        <v>821</v>
      </c>
      <c r="H28" s="87" t="s">
        <v>745</v>
      </c>
      <c r="I28" s="87"/>
      <c r="J28" s="87" t="s">
        <v>745</v>
      </c>
      <c r="K28" s="87" t="s">
        <v>743</v>
      </c>
      <c r="L28" s="87" t="s">
        <v>743</v>
      </c>
      <c r="M28" s="87" t="s">
        <v>743</v>
      </c>
      <c r="N28" s="87" t="s">
        <v>743</v>
      </c>
    </row>
    <row r="29" spans="1:14" thickBot="1" x14ac:dyDescent="0.3">
      <c r="A29" s="25">
        <v>1</v>
      </c>
      <c r="B29" s="87" t="s">
        <v>359</v>
      </c>
      <c r="C29" s="87" t="s">
        <v>696</v>
      </c>
      <c r="D29" s="87" t="s">
        <v>905</v>
      </c>
      <c r="E29" s="87" t="s">
        <v>751</v>
      </c>
      <c r="F29" s="87" t="s">
        <v>826</v>
      </c>
      <c r="G29" s="87" t="s">
        <v>827</v>
      </c>
      <c r="H29" s="87" t="s">
        <v>745</v>
      </c>
      <c r="I29" s="87"/>
      <c r="J29" s="87" t="s">
        <v>745</v>
      </c>
      <c r="K29" s="87" t="s">
        <v>743</v>
      </c>
      <c r="L29" s="87" t="s">
        <v>743</v>
      </c>
      <c r="M29" s="87" t="s">
        <v>743</v>
      </c>
      <c r="N29" s="87" t="s">
        <v>743</v>
      </c>
    </row>
    <row r="30" spans="1:14" ht="39.25" thickBot="1" x14ac:dyDescent="0.3">
      <c r="A30" s="25">
        <v>1</v>
      </c>
      <c r="B30" s="87" t="s">
        <v>796</v>
      </c>
      <c r="C30" s="87" t="s">
        <v>697</v>
      </c>
      <c r="D30" s="87" t="s">
        <v>797</v>
      </c>
      <c r="E30" s="87" t="s">
        <v>755</v>
      </c>
      <c r="F30" s="87" t="s">
        <v>798</v>
      </c>
      <c r="G30" s="87" t="s">
        <v>799</v>
      </c>
      <c r="H30" s="87" t="s">
        <v>743</v>
      </c>
      <c r="I30" s="87" t="s">
        <v>789</v>
      </c>
      <c r="J30" s="87" t="s">
        <v>745</v>
      </c>
      <c r="K30" s="87" t="s">
        <v>743</v>
      </c>
      <c r="L30" s="87" t="s">
        <v>743</v>
      </c>
      <c r="M30" s="87" t="s">
        <v>743</v>
      </c>
      <c r="N30" s="87" t="s">
        <v>743</v>
      </c>
    </row>
    <row r="31" spans="1:14" thickBot="1" x14ac:dyDescent="0.3">
      <c r="A31" s="25">
        <v>1</v>
      </c>
      <c r="B31" s="87" t="s">
        <v>830</v>
      </c>
      <c r="C31" s="87" t="s">
        <v>698</v>
      </c>
      <c r="D31" s="87" t="s">
        <v>831</v>
      </c>
      <c r="E31" s="87" t="s">
        <v>755</v>
      </c>
      <c r="F31" s="87" t="s">
        <v>759</v>
      </c>
      <c r="G31" s="87" t="s">
        <v>806</v>
      </c>
      <c r="H31" s="87" t="s">
        <v>745</v>
      </c>
      <c r="I31" s="87"/>
      <c r="J31" s="87" t="s">
        <v>745</v>
      </c>
      <c r="K31" s="87" t="s">
        <v>743</v>
      </c>
      <c r="L31" s="87" t="s">
        <v>743</v>
      </c>
      <c r="M31" s="87" t="s">
        <v>743</v>
      </c>
      <c r="N31" s="87" t="s">
        <v>743</v>
      </c>
    </row>
    <row r="32" spans="1:14" thickBot="1" x14ac:dyDescent="0.3">
      <c r="A32" s="25">
        <v>2</v>
      </c>
      <c r="B32" s="87" t="s">
        <v>531</v>
      </c>
      <c r="C32" s="87" t="s">
        <v>701</v>
      </c>
      <c r="D32" s="87" t="s">
        <v>847</v>
      </c>
      <c r="E32" s="87" t="s">
        <v>781</v>
      </c>
      <c r="F32" s="87" t="s">
        <v>848</v>
      </c>
      <c r="G32" s="87" t="s">
        <v>783</v>
      </c>
      <c r="H32" s="87" t="s">
        <v>743</v>
      </c>
      <c r="I32" s="87" t="s">
        <v>789</v>
      </c>
      <c r="J32" s="87" t="s">
        <v>745</v>
      </c>
      <c r="K32" s="87" t="s">
        <v>743</v>
      </c>
      <c r="L32" s="87" t="s">
        <v>743</v>
      </c>
      <c r="M32" s="87" t="s">
        <v>743</v>
      </c>
      <c r="N32" s="87" t="s">
        <v>743</v>
      </c>
    </row>
    <row r="33" spans="1:14" thickBot="1" x14ac:dyDescent="0.3">
      <c r="A33" s="25">
        <v>2</v>
      </c>
      <c r="B33" s="87" t="s">
        <v>66</v>
      </c>
      <c r="C33" s="87" t="s">
        <v>702</v>
      </c>
      <c r="D33" s="87" t="s">
        <v>856</v>
      </c>
      <c r="E33" s="87" t="s">
        <v>747</v>
      </c>
      <c r="F33" s="87" t="s">
        <v>853</v>
      </c>
      <c r="G33" s="87" t="s">
        <v>795</v>
      </c>
      <c r="H33" s="87" t="s">
        <v>745</v>
      </c>
      <c r="I33" s="87"/>
      <c r="J33" s="87" t="s">
        <v>743</v>
      </c>
      <c r="K33" s="87" t="s">
        <v>743</v>
      </c>
      <c r="L33" s="87" t="s">
        <v>743</v>
      </c>
      <c r="M33" s="87" t="s">
        <v>743</v>
      </c>
      <c r="N33" s="87" t="s">
        <v>743</v>
      </c>
    </row>
    <row r="34" spans="1:14" thickBot="1" x14ac:dyDescent="0.3">
      <c r="A34" s="25">
        <v>2</v>
      </c>
      <c r="B34" s="87" t="s">
        <v>890</v>
      </c>
      <c r="C34" s="87" t="s">
        <v>362</v>
      </c>
      <c r="D34" s="87" t="s">
        <v>891</v>
      </c>
      <c r="E34" s="87" t="s">
        <v>751</v>
      </c>
      <c r="F34" s="87" t="s">
        <v>892</v>
      </c>
      <c r="G34" s="87" t="s">
        <v>893</v>
      </c>
      <c r="H34" s="87" t="s">
        <v>745</v>
      </c>
      <c r="I34" s="87"/>
      <c r="J34" s="87" t="s">
        <v>745</v>
      </c>
      <c r="K34" s="87" t="s">
        <v>743</v>
      </c>
      <c r="L34" s="87" t="s">
        <v>743</v>
      </c>
      <c r="M34" s="87" t="s">
        <v>743</v>
      </c>
      <c r="N34" s="87" t="s">
        <v>743</v>
      </c>
    </row>
    <row r="35" spans="1:14" thickBot="1" x14ac:dyDescent="0.3">
      <c r="A35" s="25">
        <v>2</v>
      </c>
      <c r="B35" s="87" t="s">
        <v>704</v>
      </c>
      <c r="C35" s="87" t="s">
        <v>703</v>
      </c>
      <c r="D35" s="87" t="s">
        <v>903</v>
      </c>
      <c r="E35" s="87" t="s">
        <v>751</v>
      </c>
      <c r="F35" s="87" t="s">
        <v>826</v>
      </c>
      <c r="G35" s="87" t="s">
        <v>874</v>
      </c>
      <c r="H35" s="87" t="s">
        <v>745</v>
      </c>
      <c r="I35" s="87"/>
      <c r="J35" s="87" t="s">
        <v>745</v>
      </c>
      <c r="K35" s="87" t="s">
        <v>743</v>
      </c>
      <c r="L35" s="87" t="s">
        <v>743</v>
      </c>
      <c r="M35" s="87" t="s">
        <v>743</v>
      </c>
      <c r="N35" s="87" t="s">
        <v>743</v>
      </c>
    </row>
    <row r="36" spans="1:14" ht="39.25" thickBot="1" x14ac:dyDescent="0.3">
      <c r="A36" s="25">
        <v>2</v>
      </c>
      <c r="B36" s="87" t="s">
        <v>448</v>
      </c>
      <c r="C36" s="87" t="s">
        <v>705</v>
      </c>
      <c r="D36" s="87" t="s">
        <v>876</v>
      </c>
      <c r="E36" s="87" t="s">
        <v>781</v>
      </c>
      <c r="F36" s="87" t="s">
        <v>877</v>
      </c>
      <c r="G36" s="87" t="s">
        <v>783</v>
      </c>
      <c r="H36" s="87" t="s">
        <v>745</v>
      </c>
      <c r="I36" s="87"/>
      <c r="J36" s="87" t="s">
        <v>745</v>
      </c>
      <c r="K36" s="87" t="s">
        <v>743</v>
      </c>
      <c r="L36" s="87" t="s">
        <v>743</v>
      </c>
      <c r="M36" s="87" t="s">
        <v>743</v>
      </c>
      <c r="N36" s="87" t="s">
        <v>743</v>
      </c>
    </row>
    <row r="37" spans="1:14" ht="26.35" thickBot="1" x14ac:dyDescent="0.3">
      <c r="A37" s="25">
        <v>2</v>
      </c>
      <c r="B37" s="87" t="s">
        <v>76</v>
      </c>
      <c r="C37" s="87" t="s">
        <v>706</v>
      </c>
      <c r="D37" s="87" t="s">
        <v>880</v>
      </c>
      <c r="E37" s="87" t="s">
        <v>751</v>
      </c>
      <c r="F37" s="87" t="s">
        <v>881</v>
      </c>
      <c r="G37" s="87" t="s">
        <v>795</v>
      </c>
      <c r="H37" s="87" t="s">
        <v>743</v>
      </c>
      <c r="I37" s="87" t="s">
        <v>882</v>
      </c>
      <c r="J37" s="87" t="s">
        <v>745</v>
      </c>
      <c r="K37" s="87" t="s">
        <v>743</v>
      </c>
      <c r="L37" s="87" t="s">
        <v>743</v>
      </c>
      <c r="M37" s="87" t="s">
        <v>743</v>
      </c>
      <c r="N37" s="87" t="s">
        <v>743</v>
      </c>
    </row>
    <row r="38" spans="1:14" thickBot="1" x14ac:dyDescent="0.3">
      <c r="A38" s="25">
        <v>2</v>
      </c>
      <c r="B38" s="87" t="s">
        <v>693</v>
      </c>
      <c r="C38" s="87" t="s">
        <v>707</v>
      </c>
      <c r="D38" s="87" t="s">
        <v>875</v>
      </c>
      <c r="E38" s="87" t="s">
        <v>755</v>
      </c>
      <c r="F38" s="87" t="s">
        <v>826</v>
      </c>
      <c r="G38" s="87" t="s">
        <v>827</v>
      </c>
      <c r="H38" s="87" t="s">
        <v>745</v>
      </c>
      <c r="I38" s="87"/>
      <c r="J38" s="87" t="s">
        <v>745</v>
      </c>
      <c r="K38" s="87" t="s">
        <v>743</v>
      </c>
      <c r="L38" s="87" t="s">
        <v>743</v>
      </c>
      <c r="M38" s="87" t="s">
        <v>743</v>
      </c>
      <c r="N38" s="87" t="s">
        <v>743</v>
      </c>
    </row>
    <row r="39" spans="1:14" ht="26.35" thickBot="1" x14ac:dyDescent="0.3">
      <c r="A39" s="25">
        <v>2</v>
      </c>
      <c r="B39" s="87" t="s">
        <v>575</v>
      </c>
      <c r="C39" s="87" t="s">
        <v>708</v>
      </c>
      <c r="D39" s="87" t="s">
        <v>888</v>
      </c>
      <c r="E39" s="87" t="s">
        <v>747</v>
      </c>
      <c r="F39" s="87" t="s">
        <v>889</v>
      </c>
      <c r="G39" s="87" t="s">
        <v>802</v>
      </c>
      <c r="H39" s="87" t="s">
        <v>745</v>
      </c>
      <c r="I39" s="87"/>
      <c r="J39" s="87" t="s">
        <v>745</v>
      </c>
      <c r="K39" s="87" t="s">
        <v>743</v>
      </c>
      <c r="L39" s="87" t="s">
        <v>743</v>
      </c>
      <c r="M39" s="87" t="s">
        <v>743</v>
      </c>
      <c r="N39" s="87" t="s">
        <v>743</v>
      </c>
    </row>
    <row r="40" spans="1:14" ht="26.35" thickBot="1" x14ac:dyDescent="0.3">
      <c r="A40" s="25">
        <v>2</v>
      </c>
      <c r="B40" s="87" t="s">
        <v>861</v>
      </c>
      <c r="C40" s="87" t="s">
        <v>709</v>
      </c>
      <c r="D40" s="87" t="s">
        <v>862</v>
      </c>
      <c r="E40" s="87" t="s">
        <v>781</v>
      </c>
      <c r="F40" s="87" t="s">
        <v>863</v>
      </c>
      <c r="G40" s="87" t="s">
        <v>864</v>
      </c>
      <c r="H40" s="87" t="s">
        <v>745</v>
      </c>
      <c r="I40" s="87"/>
      <c r="J40" s="87" t="s">
        <v>784</v>
      </c>
      <c r="K40" s="87" t="s">
        <v>743</v>
      </c>
      <c r="L40" s="87" t="s">
        <v>743</v>
      </c>
      <c r="M40" s="87" t="s">
        <v>743</v>
      </c>
      <c r="N40" s="87" t="s">
        <v>743</v>
      </c>
    </row>
    <row r="41" spans="1:14" thickBot="1" x14ac:dyDescent="0.3">
      <c r="A41" s="25">
        <v>2</v>
      </c>
      <c r="B41" s="87" t="s">
        <v>589</v>
      </c>
      <c r="C41" s="87" t="s">
        <v>710</v>
      </c>
      <c r="D41" s="87" t="s">
        <v>883</v>
      </c>
      <c r="E41" s="87" t="s">
        <v>755</v>
      </c>
      <c r="F41" s="87" t="s">
        <v>826</v>
      </c>
      <c r="G41" s="87" t="s">
        <v>884</v>
      </c>
      <c r="H41" s="87" t="s">
        <v>745</v>
      </c>
      <c r="I41" s="87"/>
      <c r="J41" s="87" t="s">
        <v>745</v>
      </c>
      <c r="K41" s="87" t="s">
        <v>743</v>
      </c>
      <c r="L41" s="87" t="s">
        <v>743</v>
      </c>
      <c r="M41" s="87" t="s">
        <v>743</v>
      </c>
      <c r="N41" s="87" t="s">
        <v>743</v>
      </c>
    </row>
    <row r="42" spans="1:14" thickBot="1" x14ac:dyDescent="0.3">
      <c r="A42" s="25">
        <v>2</v>
      </c>
      <c r="B42" s="87" t="s">
        <v>840</v>
      </c>
      <c r="C42" s="87" t="s">
        <v>425</v>
      </c>
      <c r="D42" s="87" t="s">
        <v>841</v>
      </c>
      <c r="E42" s="87" t="s">
        <v>751</v>
      </c>
      <c r="F42" s="87" t="s">
        <v>842</v>
      </c>
      <c r="G42" s="87" t="s">
        <v>814</v>
      </c>
      <c r="H42" s="87" t="s">
        <v>745</v>
      </c>
      <c r="I42" s="87"/>
      <c r="J42" s="87" t="s">
        <v>745</v>
      </c>
      <c r="K42" s="87" t="s">
        <v>743</v>
      </c>
      <c r="L42" s="87" t="s">
        <v>743</v>
      </c>
      <c r="M42" s="87" t="s">
        <v>743</v>
      </c>
      <c r="N42" s="87" t="s">
        <v>743</v>
      </c>
    </row>
    <row r="43" spans="1:14" ht="39.25" thickBot="1" x14ac:dyDescent="0.3">
      <c r="A43" s="25">
        <v>2</v>
      </c>
      <c r="B43" s="87" t="s">
        <v>712</v>
      </c>
      <c r="C43" s="87" t="s">
        <v>711</v>
      </c>
      <c r="D43" s="87" t="s">
        <v>900</v>
      </c>
      <c r="E43" s="87" t="s">
        <v>755</v>
      </c>
      <c r="F43" s="87" t="s">
        <v>901</v>
      </c>
      <c r="G43" s="87" t="s">
        <v>763</v>
      </c>
      <c r="H43" s="87" t="s">
        <v>745</v>
      </c>
      <c r="I43" s="87"/>
      <c r="J43" s="87" t="s">
        <v>745</v>
      </c>
      <c r="K43" s="87" t="s">
        <v>743</v>
      </c>
      <c r="L43" s="87" t="s">
        <v>743</v>
      </c>
      <c r="M43" s="87" t="s">
        <v>743</v>
      </c>
      <c r="N43" s="87" t="s">
        <v>743</v>
      </c>
    </row>
    <row r="44" spans="1:14" thickBot="1" x14ac:dyDescent="0.3">
      <c r="A44" s="25">
        <v>2</v>
      </c>
      <c r="B44" s="87" t="s">
        <v>896</v>
      </c>
      <c r="C44" s="87" t="s">
        <v>713</v>
      </c>
      <c r="D44" s="87" t="s">
        <v>897</v>
      </c>
      <c r="E44" s="87" t="s">
        <v>781</v>
      </c>
      <c r="F44" s="87" t="s">
        <v>826</v>
      </c>
      <c r="G44" s="87" t="s">
        <v>827</v>
      </c>
      <c r="H44" s="87" t="s">
        <v>745</v>
      </c>
      <c r="I44" s="87"/>
      <c r="J44" s="87" t="s">
        <v>745</v>
      </c>
      <c r="K44" s="87" t="s">
        <v>743</v>
      </c>
      <c r="L44" s="87" t="s">
        <v>743</v>
      </c>
      <c r="M44" s="87" t="s">
        <v>743</v>
      </c>
      <c r="N44" s="87" t="s">
        <v>743</v>
      </c>
    </row>
    <row r="45" spans="1:14" thickBot="1" x14ac:dyDescent="0.3">
      <c r="A45" s="25">
        <v>2</v>
      </c>
      <c r="B45" s="87" t="s">
        <v>715</v>
      </c>
      <c r="C45" s="87" t="s">
        <v>714</v>
      </c>
      <c r="D45" s="87" t="s">
        <v>845</v>
      </c>
      <c r="E45" s="87" t="s">
        <v>781</v>
      </c>
      <c r="F45" s="87" t="s">
        <v>817</v>
      </c>
      <c r="G45" s="87" t="s">
        <v>846</v>
      </c>
      <c r="H45" s="87" t="s">
        <v>745</v>
      </c>
      <c r="I45" s="87"/>
      <c r="J45" s="87" t="s">
        <v>745</v>
      </c>
      <c r="K45" s="87" t="s">
        <v>743</v>
      </c>
      <c r="L45" s="87" t="s">
        <v>743</v>
      </c>
      <c r="M45" s="87" t="s">
        <v>743</v>
      </c>
      <c r="N45" s="87" t="s">
        <v>743</v>
      </c>
    </row>
    <row r="46" spans="1:14" thickBot="1" x14ac:dyDescent="0.3">
      <c r="A46" s="25">
        <v>2</v>
      </c>
      <c r="B46" s="87" t="s">
        <v>716</v>
      </c>
      <c r="C46" s="87" t="s">
        <v>123</v>
      </c>
      <c r="D46" s="87" t="s">
        <v>902</v>
      </c>
      <c r="E46" s="87" t="s">
        <v>781</v>
      </c>
      <c r="F46" s="87" t="s">
        <v>826</v>
      </c>
      <c r="G46" s="87" t="s">
        <v>783</v>
      </c>
      <c r="H46" s="87" t="s">
        <v>745</v>
      </c>
      <c r="I46" s="87"/>
      <c r="J46" s="87" t="s">
        <v>784</v>
      </c>
      <c r="K46" s="87" t="s">
        <v>743</v>
      </c>
      <c r="L46" s="87" t="s">
        <v>743</v>
      </c>
      <c r="M46" s="87" t="s">
        <v>743</v>
      </c>
      <c r="N46" s="87" t="s">
        <v>743</v>
      </c>
    </row>
    <row r="47" spans="1:14" ht="26.35" thickBot="1" x14ac:dyDescent="0.3">
      <c r="A47" s="25">
        <v>2</v>
      </c>
      <c r="B47" s="87" t="s">
        <v>718</v>
      </c>
      <c r="C47" s="87" t="s">
        <v>717</v>
      </c>
      <c r="D47" s="87" t="s">
        <v>854</v>
      </c>
      <c r="E47" s="87" t="s">
        <v>755</v>
      </c>
      <c r="F47" s="87" t="s">
        <v>855</v>
      </c>
      <c r="G47" s="87" t="s">
        <v>821</v>
      </c>
      <c r="H47" s="87" t="s">
        <v>743</v>
      </c>
      <c r="I47" s="87" t="s">
        <v>815</v>
      </c>
      <c r="J47" s="87" t="s">
        <v>745</v>
      </c>
      <c r="K47" s="87" t="s">
        <v>743</v>
      </c>
      <c r="L47" s="87" t="s">
        <v>743</v>
      </c>
      <c r="M47" s="87" t="s">
        <v>743</v>
      </c>
      <c r="N47" s="87" t="s">
        <v>743</v>
      </c>
    </row>
    <row r="48" spans="1:14" thickBot="1" x14ac:dyDescent="0.3">
      <c r="A48" s="25">
        <v>2</v>
      </c>
      <c r="B48" s="87" t="s">
        <v>720</v>
      </c>
      <c r="C48" s="87" t="s">
        <v>719</v>
      </c>
      <c r="D48" s="87" t="s">
        <v>878</v>
      </c>
      <c r="E48" s="87" t="s">
        <v>751</v>
      </c>
      <c r="F48" s="87" t="s">
        <v>879</v>
      </c>
      <c r="G48" s="87" t="s">
        <v>806</v>
      </c>
      <c r="H48" s="87" t="s">
        <v>745</v>
      </c>
      <c r="I48" s="87"/>
      <c r="J48" s="87" t="s">
        <v>743</v>
      </c>
      <c r="K48" s="87" t="s">
        <v>743</v>
      </c>
      <c r="L48" s="87" t="s">
        <v>743</v>
      </c>
      <c r="M48" s="87" t="s">
        <v>743</v>
      </c>
      <c r="N48" s="87" t="s">
        <v>743</v>
      </c>
    </row>
    <row r="49" spans="1:14" ht="26.35" thickBot="1" x14ac:dyDescent="0.3">
      <c r="A49" s="25">
        <v>2</v>
      </c>
      <c r="B49" s="87" t="s">
        <v>243</v>
      </c>
      <c r="C49" s="87" t="s">
        <v>721</v>
      </c>
      <c r="D49" s="87" t="s">
        <v>872</v>
      </c>
      <c r="E49" s="87" t="s">
        <v>781</v>
      </c>
      <c r="F49" s="87" t="s">
        <v>873</v>
      </c>
      <c r="G49" s="87" t="s">
        <v>777</v>
      </c>
      <c r="H49" s="87" t="s">
        <v>745</v>
      </c>
      <c r="I49" s="87"/>
      <c r="J49" s="87" t="s">
        <v>745</v>
      </c>
      <c r="K49" s="87" t="s">
        <v>743</v>
      </c>
      <c r="L49" s="87" t="s">
        <v>743</v>
      </c>
      <c r="M49" s="87" t="s">
        <v>743</v>
      </c>
      <c r="N49" s="87" t="s">
        <v>743</v>
      </c>
    </row>
    <row r="50" spans="1:14" thickBot="1" x14ac:dyDescent="0.3">
      <c r="A50" s="25">
        <v>2</v>
      </c>
      <c r="B50" s="87" t="s">
        <v>723</v>
      </c>
      <c r="C50" s="87" t="s">
        <v>722</v>
      </c>
      <c r="D50" s="87" t="s">
        <v>894</v>
      </c>
      <c r="E50" s="87" t="s">
        <v>742</v>
      </c>
      <c r="F50" s="87" t="s">
        <v>895</v>
      </c>
      <c r="G50" s="87" t="s">
        <v>757</v>
      </c>
      <c r="H50" s="87" t="s">
        <v>745</v>
      </c>
      <c r="I50" s="87"/>
      <c r="J50" s="87" t="s">
        <v>745</v>
      </c>
      <c r="K50" s="87" t="s">
        <v>743</v>
      </c>
      <c r="L50" s="87" t="s">
        <v>743</v>
      </c>
      <c r="M50" s="87" t="s">
        <v>743</v>
      </c>
      <c r="N50" s="87" t="s">
        <v>743</v>
      </c>
    </row>
    <row r="51" spans="1:14" ht="39.25" thickBot="1" x14ac:dyDescent="0.3">
      <c r="A51" s="25">
        <v>2</v>
      </c>
      <c r="B51" s="87" t="s">
        <v>724</v>
      </c>
      <c r="C51" s="87" t="s">
        <v>211</v>
      </c>
      <c r="D51" s="87" t="s">
        <v>837</v>
      </c>
      <c r="E51" s="87" t="s">
        <v>751</v>
      </c>
      <c r="F51" s="87" t="s">
        <v>838</v>
      </c>
      <c r="G51" s="87" t="s">
        <v>839</v>
      </c>
      <c r="H51" s="87" t="s">
        <v>745</v>
      </c>
      <c r="I51" s="87"/>
      <c r="J51" s="87" t="s">
        <v>743</v>
      </c>
      <c r="K51" s="87" t="s">
        <v>743</v>
      </c>
      <c r="L51" s="87" t="s">
        <v>743</v>
      </c>
      <c r="M51" s="87" t="s">
        <v>743</v>
      </c>
      <c r="N51" s="87" t="s">
        <v>743</v>
      </c>
    </row>
    <row r="52" spans="1:14" ht="26.35" thickBot="1" x14ac:dyDescent="0.3">
      <c r="A52" s="25">
        <v>2</v>
      </c>
      <c r="B52" s="87" t="s">
        <v>75</v>
      </c>
      <c r="C52" s="87" t="s">
        <v>725</v>
      </c>
      <c r="D52" s="87" t="s">
        <v>857</v>
      </c>
      <c r="E52" s="87" t="s">
        <v>747</v>
      </c>
      <c r="F52" s="87" t="s">
        <v>858</v>
      </c>
      <c r="G52" s="87" t="s">
        <v>859</v>
      </c>
      <c r="H52" s="87" t="s">
        <v>743</v>
      </c>
      <c r="I52" s="87" t="s">
        <v>860</v>
      </c>
      <c r="J52" s="87" t="s">
        <v>745</v>
      </c>
      <c r="K52" s="87" t="s">
        <v>743</v>
      </c>
      <c r="L52" s="87" t="s">
        <v>743</v>
      </c>
      <c r="M52" s="87" t="s">
        <v>743</v>
      </c>
      <c r="N52" s="87" t="s">
        <v>743</v>
      </c>
    </row>
    <row r="53" spans="1:14" ht="39.25" thickBot="1" x14ac:dyDescent="0.3">
      <c r="A53" s="25">
        <v>2</v>
      </c>
      <c r="B53" s="87" t="s">
        <v>346</v>
      </c>
      <c r="C53" s="87" t="s">
        <v>726</v>
      </c>
      <c r="D53" s="87" t="s">
        <v>849</v>
      </c>
      <c r="E53" s="87" t="s">
        <v>781</v>
      </c>
      <c r="F53" s="87" t="s">
        <v>850</v>
      </c>
      <c r="G53" s="87" t="s">
        <v>757</v>
      </c>
      <c r="H53" s="87" t="s">
        <v>743</v>
      </c>
      <c r="I53" s="87" t="s">
        <v>851</v>
      </c>
      <c r="J53" s="87" t="s">
        <v>745</v>
      </c>
      <c r="K53" s="87" t="s">
        <v>743</v>
      </c>
      <c r="L53" s="87" t="s">
        <v>743</v>
      </c>
      <c r="M53" s="87" t="s">
        <v>743</v>
      </c>
      <c r="N53" s="87" t="s">
        <v>743</v>
      </c>
    </row>
    <row r="54" spans="1:14" ht="26.35" thickBot="1" x14ac:dyDescent="0.3">
      <c r="A54" s="25">
        <v>2</v>
      </c>
      <c r="B54" s="87" t="s">
        <v>866</v>
      </c>
      <c r="C54" s="87" t="s">
        <v>174</v>
      </c>
      <c r="D54" s="87" t="s">
        <v>867</v>
      </c>
      <c r="E54" s="87" t="s">
        <v>751</v>
      </c>
      <c r="F54" s="87" t="s">
        <v>868</v>
      </c>
      <c r="G54" s="87" t="s">
        <v>749</v>
      </c>
      <c r="H54" s="87" t="s">
        <v>743</v>
      </c>
      <c r="I54" s="87" t="s">
        <v>869</v>
      </c>
      <c r="J54" s="87" t="s">
        <v>745</v>
      </c>
      <c r="K54" s="87" t="s">
        <v>743</v>
      </c>
      <c r="L54" s="87" t="s">
        <v>743</v>
      </c>
      <c r="M54" s="87" t="s">
        <v>743</v>
      </c>
      <c r="N54" s="87" t="s">
        <v>743</v>
      </c>
    </row>
    <row r="55" spans="1:14" ht="26.35" thickBot="1" x14ac:dyDescent="0.3">
      <c r="A55" s="25">
        <v>2</v>
      </c>
      <c r="B55" s="87" t="s">
        <v>729</v>
      </c>
      <c r="C55" s="87" t="s">
        <v>728</v>
      </c>
      <c r="D55" s="87" t="s">
        <v>843</v>
      </c>
      <c r="E55" s="87" t="s">
        <v>755</v>
      </c>
      <c r="F55" s="87" t="s">
        <v>844</v>
      </c>
      <c r="G55" s="87" t="s">
        <v>763</v>
      </c>
      <c r="H55" s="87" t="s">
        <v>745</v>
      </c>
      <c r="I55" s="87"/>
      <c r="J55" s="87" t="s">
        <v>745</v>
      </c>
      <c r="K55" s="87" t="s">
        <v>743</v>
      </c>
      <c r="L55" s="87" t="s">
        <v>743</v>
      </c>
      <c r="M55" s="87" t="s">
        <v>743</v>
      </c>
      <c r="N55" s="87" t="s">
        <v>743</v>
      </c>
    </row>
    <row r="56" spans="1:14" ht="26.35" thickBot="1" x14ac:dyDescent="0.3">
      <c r="A56" s="25">
        <v>2</v>
      </c>
      <c r="B56" s="87" t="s">
        <v>731</v>
      </c>
      <c r="C56" s="87" t="s">
        <v>730</v>
      </c>
      <c r="D56" s="87" t="s">
        <v>886</v>
      </c>
      <c r="E56" s="87" t="s">
        <v>781</v>
      </c>
      <c r="F56" s="87" t="s">
        <v>887</v>
      </c>
      <c r="G56" s="87" t="s">
        <v>821</v>
      </c>
      <c r="H56" s="87" t="s">
        <v>745</v>
      </c>
      <c r="I56" s="87"/>
      <c r="J56" s="87" t="s">
        <v>745</v>
      </c>
      <c r="K56" s="87" t="s">
        <v>743</v>
      </c>
      <c r="L56" s="87" t="s">
        <v>743</v>
      </c>
      <c r="M56" s="87" t="s">
        <v>743</v>
      </c>
      <c r="N56" s="87" t="s">
        <v>743</v>
      </c>
    </row>
    <row r="57" spans="1:14" thickBot="1" x14ac:dyDescent="0.3">
      <c r="A57" s="25">
        <v>2</v>
      </c>
      <c r="B57" s="87" t="s">
        <v>135</v>
      </c>
      <c r="C57" s="87" t="s">
        <v>732</v>
      </c>
      <c r="D57" s="87" t="s">
        <v>852</v>
      </c>
      <c r="E57" s="87" t="s">
        <v>747</v>
      </c>
      <c r="F57" s="87" t="s">
        <v>853</v>
      </c>
      <c r="G57" s="87" t="s">
        <v>777</v>
      </c>
      <c r="H57" s="87" t="s">
        <v>745</v>
      </c>
      <c r="I57" s="87"/>
      <c r="J57" s="87" t="s">
        <v>745</v>
      </c>
      <c r="K57" s="87" t="s">
        <v>743</v>
      </c>
      <c r="L57" s="87" t="s">
        <v>743</v>
      </c>
      <c r="M57" s="87" t="s">
        <v>743</v>
      </c>
      <c r="N57" s="87" t="s">
        <v>743</v>
      </c>
    </row>
    <row r="58" spans="1:14" ht="26.35" thickBot="1" x14ac:dyDescent="0.3">
      <c r="A58" s="25">
        <v>2</v>
      </c>
      <c r="B58" s="87" t="s">
        <v>693</v>
      </c>
      <c r="C58" s="87" t="s">
        <v>733</v>
      </c>
      <c r="D58" s="87" t="s">
        <v>835</v>
      </c>
      <c r="E58" s="87" t="s">
        <v>751</v>
      </c>
      <c r="F58" s="87" t="s">
        <v>792</v>
      </c>
      <c r="G58" s="87" t="s">
        <v>783</v>
      </c>
      <c r="H58" s="87" t="s">
        <v>743</v>
      </c>
      <c r="I58" s="87" t="s">
        <v>836</v>
      </c>
      <c r="J58" s="87" t="s">
        <v>743</v>
      </c>
      <c r="K58" s="87" t="s">
        <v>743</v>
      </c>
      <c r="L58" s="87" t="s">
        <v>743</v>
      </c>
      <c r="M58" s="87" t="s">
        <v>743</v>
      </c>
      <c r="N58" s="87" t="s">
        <v>743</v>
      </c>
    </row>
    <row r="59" spans="1:14" ht="26.35" thickBot="1" x14ac:dyDescent="0.3">
      <c r="A59" s="25">
        <v>2</v>
      </c>
      <c r="B59" s="87" t="s">
        <v>203</v>
      </c>
      <c r="C59" s="87" t="s">
        <v>734</v>
      </c>
      <c r="D59" s="87" t="s">
        <v>904</v>
      </c>
      <c r="E59" s="87" t="s">
        <v>747</v>
      </c>
      <c r="F59" s="87" t="s">
        <v>792</v>
      </c>
      <c r="G59" s="87" t="s">
        <v>865</v>
      </c>
      <c r="H59" s="87" t="s">
        <v>745</v>
      </c>
      <c r="I59" s="87"/>
      <c r="J59" s="87" t="s">
        <v>743</v>
      </c>
      <c r="K59" s="87" t="s">
        <v>743</v>
      </c>
      <c r="L59" s="87" t="s">
        <v>743</v>
      </c>
      <c r="M59" s="87" t="s">
        <v>743</v>
      </c>
      <c r="N59" s="87" t="s">
        <v>743</v>
      </c>
    </row>
    <row r="60" spans="1:14" ht="39.25" thickBot="1" x14ac:dyDescent="0.3">
      <c r="A60" s="25">
        <v>2</v>
      </c>
      <c r="B60" s="87" t="s">
        <v>262</v>
      </c>
      <c r="C60" s="87" t="s">
        <v>735</v>
      </c>
      <c r="D60" s="87" t="s">
        <v>870</v>
      </c>
      <c r="E60" s="87" t="s">
        <v>781</v>
      </c>
      <c r="F60" s="87" t="s">
        <v>871</v>
      </c>
      <c r="G60" s="87" t="s">
        <v>827</v>
      </c>
      <c r="H60" s="87" t="s">
        <v>743</v>
      </c>
      <c r="I60" s="87" t="s">
        <v>789</v>
      </c>
      <c r="J60" s="87" t="s">
        <v>745</v>
      </c>
      <c r="K60" s="87" t="s">
        <v>743</v>
      </c>
      <c r="L60" s="87" t="s">
        <v>743</v>
      </c>
      <c r="M60" s="87" t="s">
        <v>743</v>
      </c>
      <c r="N60" s="87" t="s">
        <v>743</v>
      </c>
    </row>
    <row r="61" spans="1:14" thickBot="1" x14ac:dyDescent="0.3">
      <c r="A61" s="25">
        <v>2</v>
      </c>
      <c r="B61" s="87" t="s">
        <v>737</v>
      </c>
      <c r="C61" s="87" t="s">
        <v>736</v>
      </c>
      <c r="D61" s="87" t="s">
        <v>898</v>
      </c>
      <c r="E61" s="87" t="s">
        <v>751</v>
      </c>
      <c r="F61" s="87" t="s">
        <v>813</v>
      </c>
      <c r="G61" s="87" t="s">
        <v>899</v>
      </c>
      <c r="H61" s="87" t="s">
        <v>745</v>
      </c>
      <c r="I61" s="87"/>
      <c r="J61" s="87" t="s">
        <v>745</v>
      </c>
      <c r="K61" s="87" t="s">
        <v>743</v>
      </c>
      <c r="L61" s="87" t="s">
        <v>743</v>
      </c>
      <c r="M61" s="87" t="s">
        <v>743</v>
      </c>
      <c r="N61" s="87" t="s">
        <v>743</v>
      </c>
    </row>
    <row r="62" spans="1:14" thickBot="1" x14ac:dyDescent="0.3">
      <c r="A62" s="25">
        <v>2</v>
      </c>
      <c r="B62" s="87" t="s">
        <v>550</v>
      </c>
      <c r="C62" s="87" t="s">
        <v>738</v>
      </c>
      <c r="D62" s="87" t="s">
        <v>885</v>
      </c>
      <c r="E62" s="87" t="s">
        <v>751</v>
      </c>
      <c r="F62" s="87" t="s">
        <v>826</v>
      </c>
      <c r="G62" s="87" t="s">
        <v>774</v>
      </c>
      <c r="H62" s="87" t="s">
        <v>745</v>
      </c>
      <c r="I62" s="87"/>
      <c r="J62" s="87" t="s">
        <v>745</v>
      </c>
      <c r="K62" s="87" t="s">
        <v>743</v>
      </c>
      <c r="L62" s="87" t="s">
        <v>743</v>
      </c>
      <c r="M62" s="87" t="s">
        <v>743</v>
      </c>
      <c r="N62" s="87" t="s">
        <v>743</v>
      </c>
    </row>
  </sheetData>
  <sortState ref="A2:N61">
    <sortCondition ref="A2:A61"/>
    <sortCondition ref="C2:C61"/>
    <sortCondition ref="B2:B61"/>
  </sortState>
  <hyperlinks>
    <hyperlink ref="D7"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Overall</vt:lpstr>
      <vt:lpstr>MT1</vt:lpstr>
      <vt:lpstr>MT2</vt:lpstr>
      <vt:lpstr>Final</vt:lpstr>
      <vt:lpstr>HW</vt:lpstr>
      <vt:lpstr>Participation</vt:lpstr>
      <vt:lpstr>Quiz</vt:lpstr>
      <vt:lpstr>Quiz_Raw</vt:lpstr>
      <vt:lpstr>misc</vt:lpstr>
      <vt:lpstr>PastGrades</vt:lpstr>
    </vt:vector>
  </TitlesOfParts>
  <Company>Northland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dogle</dc:creator>
  <cp:lastModifiedBy>Image</cp:lastModifiedBy>
  <cp:lastPrinted>2011-01-14T13:45:51Z</cp:lastPrinted>
  <dcterms:created xsi:type="dcterms:W3CDTF">2005-09-07T13:20:53Z</dcterms:created>
  <dcterms:modified xsi:type="dcterms:W3CDTF">2017-12-21T04:34:51Z</dcterms:modified>
</cp:coreProperties>
</file>